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-Mandl\Desktop\Forschung\3_Paper_I_Inventory\Numerics\Inventory_Model\4_CostImpact\"/>
    </mc:Choice>
  </mc:AlternateContent>
  <bookViews>
    <workbookView xWindow="0" yWindow="0" windowWidth="24000" windowHeight="9735" tabRatio="691" firstSheet="3" activeTab="12"/>
  </bookViews>
  <sheets>
    <sheet name="MR-MO_1a" sheetId="11" r:id="rId1"/>
    <sheet name="MR-MO_1c" sheetId="51" r:id="rId2"/>
    <sheet name="MR-MO_1d" sheetId="52" r:id="rId3"/>
    <sheet name="MR-MO_1a_2" sheetId="44" r:id="rId4"/>
    <sheet name="MR-MO_1c_2" sheetId="53" r:id="rId5"/>
    <sheet name="MR-MO_1d_2" sheetId="55" r:id="rId6"/>
    <sheet name="MR-MO_3a" sheetId="43" r:id="rId7"/>
    <sheet name="MR-MO_3c" sheetId="47" r:id="rId8"/>
    <sheet name="MR-MO_3d" sheetId="48" r:id="rId9"/>
    <sheet name="MR-MO_3a_2" sheetId="46" r:id="rId10"/>
    <sheet name="MR-MO_3c_2" sheetId="49" r:id="rId11"/>
    <sheet name="MR-MO_3d_2" sheetId="50" r:id="rId12"/>
    <sheet name="Results_Stochastic_Regimes" sheetId="18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" i="18" l="1"/>
  <c r="AJ7" i="18"/>
  <c r="AJ8" i="18"/>
  <c r="AJ5" i="18"/>
  <c r="AI6" i="18"/>
  <c r="AI7" i="18"/>
  <c r="AI8" i="18"/>
  <c r="AI5" i="18"/>
  <c r="AE6" i="18"/>
  <c r="AE7" i="18"/>
  <c r="AE8" i="18"/>
  <c r="AH6" i="18"/>
  <c r="AH7" i="18"/>
  <c r="AH8" i="18"/>
  <c r="AH5" i="18"/>
  <c r="AE5" i="18"/>
  <c r="AF6" i="18"/>
  <c r="AF7" i="18"/>
  <c r="AF8" i="18"/>
  <c r="AF5" i="18"/>
  <c r="AG6" i="18"/>
  <c r="AG7" i="18"/>
  <c r="AG8" i="18"/>
  <c r="AG5" i="18"/>
  <c r="Z6" i="18"/>
  <c r="Z7" i="18"/>
  <c r="Z8" i="18"/>
  <c r="Z5" i="18"/>
  <c r="Y6" i="18"/>
  <c r="Y7" i="18"/>
  <c r="Y8" i="18"/>
  <c r="Y5" i="18"/>
  <c r="X6" i="18"/>
  <c r="X7" i="18"/>
  <c r="X8" i="18"/>
  <c r="X5" i="18"/>
  <c r="U6" i="18"/>
  <c r="U7" i="18"/>
  <c r="U8" i="18"/>
  <c r="U5" i="18"/>
  <c r="V6" i="18"/>
  <c r="V7" i="18"/>
  <c r="V8" i="18"/>
  <c r="V5" i="18"/>
  <c r="W6" i="18"/>
  <c r="W7" i="18"/>
  <c r="W8" i="18"/>
  <c r="W5" i="18"/>
  <c r="J6" i="18"/>
  <c r="J7" i="18"/>
  <c r="J8" i="18"/>
  <c r="J5" i="18"/>
  <c r="I6" i="18"/>
  <c r="I7" i="18"/>
  <c r="I8" i="18"/>
  <c r="I5" i="18"/>
  <c r="H6" i="18"/>
  <c r="H7" i="18"/>
  <c r="H8" i="18"/>
  <c r="H5" i="18"/>
  <c r="E6" i="18"/>
  <c r="E7" i="18"/>
  <c r="E8" i="18"/>
  <c r="E5" i="18"/>
  <c r="F6" i="18"/>
  <c r="F7" i="18"/>
  <c r="F8" i="18"/>
  <c r="F5" i="18"/>
  <c r="G8" i="18"/>
  <c r="G7" i="18"/>
  <c r="G6" i="18"/>
  <c r="G5" i="18"/>
  <c r="M169" i="50"/>
  <c r="L169" i="50"/>
  <c r="K169" i="50"/>
  <c r="J169" i="50"/>
  <c r="I169" i="50"/>
  <c r="M168" i="50"/>
  <c r="L168" i="50"/>
  <c r="K168" i="50"/>
  <c r="J168" i="50"/>
  <c r="I168" i="50"/>
  <c r="M167" i="50"/>
  <c r="L167" i="50"/>
  <c r="K167" i="50"/>
  <c r="J167" i="50"/>
  <c r="I167" i="50"/>
  <c r="L166" i="50"/>
  <c r="K166" i="50"/>
  <c r="J166" i="50"/>
  <c r="I166" i="50"/>
  <c r="L165" i="50"/>
  <c r="K165" i="50"/>
  <c r="J165" i="50"/>
  <c r="I165" i="50"/>
  <c r="L164" i="50"/>
  <c r="K164" i="50"/>
  <c r="J164" i="50"/>
  <c r="I164" i="50"/>
  <c r="L163" i="50"/>
  <c r="K163" i="50"/>
  <c r="J163" i="50"/>
  <c r="I163" i="50"/>
  <c r="M169" i="49"/>
  <c r="L169" i="49"/>
  <c r="K169" i="49"/>
  <c r="J169" i="49"/>
  <c r="I169" i="49"/>
  <c r="M168" i="49"/>
  <c r="L168" i="49"/>
  <c r="K168" i="49"/>
  <c r="J168" i="49"/>
  <c r="I168" i="49"/>
  <c r="M167" i="49"/>
  <c r="L167" i="49"/>
  <c r="K167" i="49"/>
  <c r="J167" i="49"/>
  <c r="I167" i="49"/>
  <c r="L166" i="49"/>
  <c r="K166" i="49"/>
  <c r="J166" i="49"/>
  <c r="I166" i="49"/>
  <c r="L165" i="49"/>
  <c r="K165" i="49"/>
  <c r="J165" i="49"/>
  <c r="I165" i="49"/>
  <c r="L164" i="49"/>
  <c r="K164" i="49"/>
  <c r="J164" i="49"/>
  <c r="I164" i="49"/>
  <c r="L163" i="49"/>
  <c r="K163" i="49"/>
  <c r="J163" i="49"/>
  <c r="I163" i="49"/>
  <c r="M169" i="46"/>
  <c r="L169" i="46"/>
  <c r="K169" i="46"/>
  <c r="J169" i="46"/>
  <c r="I169" i="46"/>
  <c r="M168" i="46"/>
  <c r="L168" i="46"/>
  <c r="K168" i="46"/>
  <c r="J168" i="46"/>
  <c r="I168" i="46"/>
  <c r="M167" i="46"/>
  <c r="L167" i="46"/>
  <c r="K167" i="46"/>
  <c r="J167" i="46"/>
  <c r="I167" i="46"/>
  <c r="L166" i="46"/>
  <c r="K166" i="46"/>
  <c r="J166" i="46"/>
  <c r="I166" i="46"/>
  <c r="L165" i="46"/>
  <c r="K165" i="46"/>
  <c r="J165" i="46"/>
  <c r="I165" i="46"/>
  <c r="L164" i="46"/>
  <c r="K164" i="46"/>
  <c r="J164" i="46"/>
  <c r="I164" i="46"/>
  <c r="L163" i="46"/>
  <c r="K163" i="46"/>
  <c r="J163" i="46"/>
  <c r="I163" i="46"/>
  <c r="M169" i="48"/>
  <c r="L169" i="48"/>
  <c r="K169" i="48"/>
  <c r="J169" i="48"/>
  <c r="I169" i="48"/>
  <c r="M168" i="48"/>
  <c r="L168" i="48"/>
  <c r="K168" i="48"/>
  <c r="J168" i="48"/>
  <c r="I168" i="48"/>
  <c r="M167" i="48"/>
  <c r="L167" i="48"/>
  <c r="K167" i="48"/>
  <c r="J167" i="48"/>
  <c r="I167" i="48"/>
  <c r="L166" i="48"/>
  <c r="K166" i="48"/>
  <c r="J166" i="48"/>
  <c r="I166" i="48"/>
  <c r="L165" i="48"/>
  <c r="K165" i="48"/>
  <c r="J165" i="48"/>
  <c r="I165" i="48"/>
  <c r="L164" i="48"/>
  <c r="K164" i="48"/>
  <c r="J164" i="48"/>
  <c r="I164" i="48"/>
  <c r="L163" i="48"/>
  <c r="K163" i="48"/>
  <c r="J163" i="48"/>
  <c r="I163" i="48"/>
  <c r="M169" i="47"/>
  <c r="L169" i="47"/>
  <c r="K169" i="47"/>
  <c r="J169" i="47"/>
  <c r="I169" i="47"/>
  <c r="M168" i="47"/>
  <c r="L168" i="47"/>
  <c r="K168" i="47"/>
  <c r="J168" i="47"/>
  <c r="I168" i="47"/>
  <c r="M167" i="47"/>
  <c r="L167" i="47"/>
  <c r="K167" i="47"/>
  <c r="J167" i="47"/>
  <c r="I167" i="47"/>
  <c r="L166" i="47"/>
  <c r="K166" i="47"/>
  <c r="J166" i="47"/>
  <c r="I166" i="47"/>
  <c r="L165" i="47"/>
  <c r="K165" i="47"/>
  <c r="J165" i="47"/>
  <c r="I165" i="47"/>
  <c r="L164" i="47"/>
  <c r="K164" i="47"/>
  <c r="J164" i="47"/>
  <c r="I164" i="47"/>
  <c r="L163" i="47"/>
  <c r="K163" i="47"/>
  <c r="J163" i="47"/>
  <c r="I163" i="47"/>
  <c r="W147" i="50"/>
  <c r="AS8" i="18" s="1"/>
  <c r="W146" i="50"/>
  <c r="M165" i="50" s="1"/>
  <c r="W145" i="50"/>
  <c r="AS6" i="18" s="1"/>
  <c r="W144" i="50"/>
  <c r="M163" i="50" s="1"/>
  <c r="X143" i="50"/>
  <c r="X142" i="50"/>
  <c r="X141" i="50"/>
  <c r="X140" i="50"/>
  <c r="X139" i="50"/>
  <c r="X138" i="50"/>
  <c r="X137" i="50"/>
  <c r="X136" i="50"/>
  <c r="X135" i="50"/>
  <c r="X134" i="50"/>
  <c r="X133" i="50"/>
  <c r="X132" i="50"/>
  <c r="X131" i="50"/>
  <c r="X130" i="50"/>
  <c r="X129" i="50"/>
  <c r="X128" i="50"/>
  <c r="X127" i="50"/>
  <c r="X126" i="50"/>
  <c r="X125" i="50"/>
  <c r="X124" i="50"/>
  <c r="X123" i="50"/>
  <c r="X122" i="50"/>
  <c r="X121" i="50"/>
  <c r="X120" i="50"/>
  <c r="X119" i="50"/>
  <c r="X118" i="50"/>
  <c r="X117" i="50"/>
  <c r="X116" i="50"/>
  <c r="X115" i="50"/>
  <c r="X114" i="50"/>
  <c r="X113" i="50"/>
  <c r="X112" i="50"/>
  <c r="X111" i="50"/>
  <c r="X110" i="50"/>
  <c r="X109" i="50"/>
  <c r="X108" i="50"/>
  <c r="X107" i="50"/>
  <c r="X106" i="50"/>
  <c r="X105" i="50"/>
  <c r="X104" i="50"/>
  <c r="X103" i="50"/>
  <c r="X102" i="50"/>
  <c r="X101" i="50"/>
  <c r="X100" i="50"/>
  <c r="X99" i="50"/>
  <c r="X98" i="50"/>
  <c r="X97" i="50"/>
  <c r="X96" i="50"/>
  <c r="X95" i="50"/>
  <c r="X94" i="50"/>
  <c r="X93" i="50"/>
  <c r="X92" i="50"/>
  <c r="X91" i="50"/>
  <c r="X90" i="50"/>
  <c r="X89" i="50"/>
  <c r="X88" i="50"/>
  <c r="X87" i="50"/>
  <c r="X86" i="50"/>
  <c r="X85" i="50"/>
  <c r="X84" i="50"/>
  <c r="X83" i="50"/>
  <c r="X82" i="50"/>
  <c r="X81" i="50"/>
  <c r="X80" i="50"/>
  <c r="X79" i="50"/>
  <c r="X78" i="50"/>
  <c r="X77" i="50"/>
  <c r="X76" i="50"/>
  <c r="X75" i="50"/>
  <c r="X74" i="50"/>
  <c r="X73" i="50"/>
  <c r="X72" i="50"/>
  <c r="X71" i="50"/>
  <c r="X70" i="50"/>
  <c r="X69" i="50"/>
  <c r="X68" i="50"/>
  <c r="X67" i="50"/>
  <c r="X66" i="50"/>
  <c r="X65" i="50"/>
  <c r="X64" i="50"/>
  <c r="X63" i="50"/>
  <c r="X62" i="50"/>
  <c r="X61" i="50"/>
  <c r="X60" i="50"/>
  <c r="X59" i="50"/>
  <c r="X58" i="50"/>
  <c r="X57" i="50"/>
  <c r="X56" i="50"/>
  <c r="X55" i="50"/>
  <c r="X54" i="50"/>
  <c r="X53" i="50"/>
  <c r="X52" i="50"/>
  <c r="X51" i="50"/>
  <c r="X50" i="50"/>
  <c r="X49" i="50"/>
  <c r="X48" i="50"/>
  <c r="X47" i="50"/>
  <c r="X46" i="50"/>
  <c r="X45" i="50"/>
  <c r="X44" i="50"/>
  <c r="X43" i="50"/>
  <c r="X42" i="50"/>
  <c r="X41" i="50"/>
  <c r="X40" i="50"/>
  <c r="X39" i="50"/>
  <c r="X38" i="50"/>
  <c r="X37" i="50"/>
  <c r="X36" i="50"/>
  <c r="X35" i="50"/>
  <c r="X34" i="50"/>
  <c r="X33" i="50"/>
  <c r="X32" i="50"/>
  <c r="X31" i="50"/>
  <c r="X30" i="50"/>
  <c r="X29" i="50"/>
  <c r="X28" i="50"/>
  <c r="X27" i="50"/>
  <c r="X26" i="50"/>
  <c r="X25" i="50"/>
  <c r="X24" i="50"/>
  <c r="X23" i="50"/>
  <c r="X22" i="50"/>
  <c r="X21" i="50"/>
  <c r="X20" i="50"/>
  <c r="X19" i="50"/>
  <c r="W147" i="49"/>
  <c r="AR8" i="18" s="1"/>
  <c r="W146" i="49"/>
  <c r="AR7" i="18" s="1"/>
  <c r="W145" i="49"/>
  <c r="AR6" i="18" s="1"/>
  <c r="W144" i="49"/>
  <c r="M163" i="49" s="1"/>
  <c r="X143" i="49"/>
  <c r="X142" i="49"/>
  <c r="X141" i="49"/>
  <c r="X140" i="49"/>
  <c r="X139" i="49"/>
  <c r="X138" i="49"/>
  <c r="X137" i="49"/>
  <c r="X136" i="49"/>
  <c r="X135" i="49"/>
  <c r="X134" i="49"/>
  <c r="X133" i="49"/>
  <c r="X132" i="49"/>
  <c r="X131" i="49"/>
  <c r="X130" i="49"/>
  <c r="X129" i="49"/>
  <c r="X128" i="49"/>
  <c r="X127" i="49"/>
  <c r="X126" i="49"/>
  <c r="X125" i="49"/>
  <c r="X124" i="49"/>
  <c r="X123" i="49"/>
  <c r="X122" i="49"/>
  <c r="X121" i="49"/>
  <c r="X120" i="49"/>
  <c r="X119" i="49"/>
  <c r="X118" i="49"/>
  <c r="X117" i="49"/>
  <c r="X116" i="49"/>
  <c r="X115" i="49"/>
  <c r="X114" i="49"/>
  <c r="X113" i="49"/>
  <c r="X112" i="49"/>
  <c r="X111" i="49"/>
  <c r="X110" i="49"/>
  <c r="X109" i="49"/>
  <c r="X108" i="49"/>
  <c r="X107" i="49"/>
  <c r="X106" i="49"/>
  <c r="X105" i="49"/>
  <c r="X104" i="49"/>
  <c r="X103" i="49"/>
  <c r="X102" i="49"/>
  <c r="X101" i="49"/>
  <c r="X100" i="49"/>
  <c r="X99" i="49"/>
  <c r="X98" i="49"/>
  <c r="X97" i="49"/>
  <c r="X96" i="49"/>
  <c r="X95" i="49"/>
  <c r="X94" i="49"/>
  <c r="X93" i="49"/>
  <c r="X92" i="49"/>
  <c r="X91" i="49"/>
  <c r="X90" i="49"/>
  <c r="X89" i="49"/>
  <c r="X88" i="49"/>
  <c r="X87" i="49"/>
  <c r="X86" i="49"/>
  <c r="X85" i="49"/>
  <c r="X84" i="49"/>
  <c r="X83" i="49"/>
  <c r="X82" i="49"/>
  <c r="X81" i="49"/>
  <c r="X80" i="49"/>
  <c r="X79" i="49"/>
  <c r="X78" i="49"/>
  <c r="X77" i="49"/>
  <c r="X76" i="49"/>
  <c r="X75" i="49"/>
  <c r="X74" i="49"/>
  <c r="X73" i="49"/>
  <c r="X72" i="49"/>
  <c r="X71" i="49"/>
  <c r="X70" i="49"/>
  <c r="X69" i="49"/>
  <c r="X68" i="49"/>
  <c r="X67" i="49"/>
  <c r="X66" i="49"/>
  <c r="X65" i="49"/>
  <c r="X64" i="49"/>
  <c r="X63" i="49"/>
  <c r="X62" i="49"/>
  <c r="X61" i="49"/>
  <c r="X60" i="49"/>
  <c r="X59" i="49"/>
  <c r="X58" i="49"/>
  <c r="X57" i="49"/>
  <c r="X56" i="49"/>
  <c r="X55" i="49"/>
  <c r="X54" i="49"/>
  <c r="X53" i="49"/>
  <c r="X52" i="49"/>
  <c r="X51" i="49"/>
  <c r="X50" i="49"/>
  <c r="X49" i="49"/>
  <c r="X48" i="49"/>
  <c r="X47" i="49"/>
  <c r="X46" i="49"/>
  <c r="X45" i="49"/>
  <c r="X44" i="49"/>
  <c r="X43" i="49"/>
  <c r="X42" i="49"/>
  <c r="X41" i="49"/>
  <c r="X40" i="49"/>
  <c r="X39" i="49"/>
  <c r="X38" i="49"/>
  <c r="X37" i="49"/>
  <c r="X36" i="49"/>
  <c r="X35" i="49"/>
  <c r="X34" i="49"/>
  <c r="X33" i="49"/>
  <c r="X32" i="49"/>
  <c r="X31" i="49"/>
  <c r="X30" i="49"/>
  <c r="X29" i="49"/>
  <c r="X28" i="49"/>
  <c r="X27" i="49"/>
  <c r="X26" i="49"/>
  <c r="X25" i="49"/>
  <c r="X24" i="49"/>
  <c r="X23" i="49"/>
  <c r="X22" i="49"/>
  <c r="X21" i="49"/>
  <c r="X20" i="49"/>
  <c r="X19" i="49"/>
  <c r="W147" i="46"/>
  <c r="AT8" i="18" s="1"/>
  <c r="W146" i="46"/>
  <c r="M165" i="46" s="1"/>
  <c r="W145" i="46"/>
  <c r="M164" i="46" s="1"/>
  <c r="W144" i="46"/>
  <c r="AT5" i="18" s="1"/>
  <c r="X143" i="46"/>
  <c r="X142" i="46"/>
  <c r="X141" i="46"/>
  <c r="X140" i="46"/>
  <c r="X139" i="46"/>
  <c r="X138" i="46"/>
  <c r="X137" i="46"/>
  <c r="X136" i="46"/>
  <c r="X135" i="46"/>
  <c r="X134" i="46"/>
  <c r="X133" i="46"/>
  <c r="X132" i="46"/>
  <c r="X131" i="46"/>
  <c r="X130" i="46"/>
  <c r="X129" i="46"/>
  <c r="X128" i="46"/>
  <c r="X127" i="46"/>
  <c r="X126" i="46"/>
  <c r="X125" i="46"/>
  <c r="X124" i="46"/>
  <c r="X123" i="46"/>
  <c r="X122" i="46"/>
  <c r="X121" i="46"/>
  <c r="X120" i="46"/>
  <c r="X119" i="46"/>
  <c r="X118" i="46"/>
  <c r="X117" i="46"/>
  <c r="X116" i="46"/>
  <c r="X115" i="46"/>
  <c r="X114" i="46"/>
  <c r="X113" i="46"/>
  <c r="X112" i="46"/>
  <c r="X111" i="46"/>
  <c r="X110" i="46"/>
  <c r="X109" i="46"/>
  <c r="X108" i="46"/>
  <c r="X107" i="46"/>
  <c r="X106" i="46"/>
  <c r="X105" i="46"/>
  <c r="X104" i="46"/>
  <c r="X103" i="46"/>
  <c r="X102" i="46"/>
  <c r="X101" i="46"/>
  <c r="X100" i="46"/>
  <c r="X99" i="46"/>
  <c r="X98" i="46"/>
  <c r="X97" i="46"/>
  <c r="X96" i="46"/>
  <c r="X95" i="46"/>
  <c r="X94" i="46"/>
  <c r="X93" i="46"/>
  <c r="X92" i="46"/>
  <c r="X91" i="46"/>
  <c r="X90" i="46"/>
  <c r="X89" i="46"/>
  <c r="X88" i="46"/>
  <c r="X87" i="46"/>
  <c r="X86" i="46"/>
  <c r="X85" i="46"/>
  <c r="X84" i="46"/>
  <c r="X83" i="46"/>
  <c r="X82" i="46"/>
  <c r="X81" i="46"/>
  <c r="X80" i="46"/>
  <c r="X79" i="46"/>
  <c r="X78" i="46"/>
  <c r="X77" i="46"/>
  <c r="X76" i="46"/>
  <c r="X75" i="46"/>
  <c r="X74" i="46"/>
  <c r="X73" i="46"/>
  <c r="X72" i="46"/>
  <c r="X71" i="46"/>
  <c r="X70" i="46"/>
  <c r="X69" i="46"/>
  <c r="X68" i="46"/>
  <c r="X67" i="46"/>
  <c r="X66" i="46"/>
  <c r="X65" i="46"/>
  <c r="X64" i="46"/>
  <c r="X63" i="46"/>
  <c r="X62" i="46"/>
  <c r="X61" i="46"/>
  <c r="X60" i="46"/>
  <c r="X59" i="46"/>
  <c r="X58" i="46"/>
  <c r="X57" i="46"/>
  <c r="X56" i="46"/>
  <c r="X55" i="46"/>
  <c r="X54" i="46"/>
  <c r="X53" i="46"/>
  <c r="X52" i="46"/>
  <c r="X51" i="46"/>
  <c r="X50" i="46"/>
  <c r="X49" i="46"/>
  <c r="X48" i="46"/>
  <c r="X47" i="46"/>
  <c r="X46" i="46"/>
  <c r="X45" i="46"/>
  <c r="X44" i="46"/>
  <c r="X43" i="46"/>
  <c r="X42" i="46"/>
  <c r="X41" i="46"/>
  <c r="X40" i="46"/>
  <c r="X39" i="46"/>
  <c r="X38" i="46"/>
  <c r="X37" i="46"/>
  <c r="X36" i="46"/>
  <c r="X35" i="46"/>
  <c r="X34" i="46"/>
  <c r="X33" i="46"/>
  <c r="X32" i="46"/>
  <c r="X31" i="46"/>
  <c r="X30" i="46"/>
  <c r="X29" i="46"/>
  <c r="X28" i="46"/>
  <c r="X27" i="46"/>
  <c r="X26" i="46"/>
  <c r="X25" i="46"/>
  <c r="X24" i="46"/>
  <c r="X23" i="46"/>
  <c r="X22" i="46"/>
  <c r="X21" i="46"/>
  <c r="X20" i="46"/>
  <c r="X19" i="46"/>
  <c r="W147" i="48"/>
  <c r="M166" i="48" s="1"/>
  <c r="W146" i="48"/>
  <c r="AP7" i="18" s="1"/>
  <c r="W145" i="48"/>
  <c r="AP6" i="18" s="1"/>
  <c r="W144" i="48"/>
  <c r="AP5" i="18" s="1"/>
  <c r="X143" i="48"/>
  <c r="X142" i="48"/>
  <c r="X141" i="48"/>
  <c r="X140" i="48"/>
  <c r="X139" i="48"/>
  <c r="X138" i="48"/>
  <c r="X137" i="48"/>
  <c r="X136" i="48"/>
  <c r="X135" i="48"/>
  <c r="X134" i="48"/>
  <c r="X133" i="48"/>
  <c r="X132" i="48"/>
  <c r="X131" i="48"/>
  <c r="X130" i="48"/>
  <c r="X129" i="48"/>
  <c r="X128" i="48"/>
  <c r="X127" i="48"/>
  <c r="X126" i="48"/>
  <c r="X125" i="48"/>
  <c r="X124" i="48"/>
  <c r="X123" i="48"/>
  <c r="X122" i="48"/>
  <c r="X121" i="48"/>
  <c r="X120" i="48"/>
  <c r="X119" i="48"/>
  <c r="X118" i="48"/>
  <c r="X117" i="48"/>
  <c r="X116" i="48"/>
  <c r="X115" i="48"/>
  <c r="X114" i="48"/>
  <c r="X113" i="48"/>
  <c r="X112" i="48"/>
  <c r="X111" i="48"/>
  <c r="X110" i="48"/>
  <c r="X109" i="48"/>
  <c r="X108" i="48"/>
  <c r="X107" i="48"/>
  <c r="X106" i="48"/>
  <c r="X105" i="48"/>
  <c r="X104" i="48"/>
  <c r="X103" i="48"/>
  <c r="X102" i="48"/>
  <c r="X101" i="48"/>
  <c r="X100" i="48"/>
  <c r="X99" i="48"/>
  <c r="X98" i="48"/>
  <c r="X97" i="48"/>
  <c r="X96" i="48"/>
  <c r="X95" i="48"/>
  <c r="X94" i="48"/>
  <c r="X93" i="48"/>
  <c r="X92" i="48"/>
  <c r="X91" i="48"/>
  <c r="X90" i="48"/>
  <c r="X89" i="48"/>
  <c r="X88" i="48"/>
  <c r="X87" i="48"/>
  <c r="X86" i="48"/>
  <c r="X85" i="48"/>
  <c r="X84" i="48"/>
  <c r="X83" i="48"/>
  <c r="X82" i="48"/>
  <c r="X81" i="48"/>
  <c r="X80" i="48"/>
  <c r="X79" i="48"/>
  <c r="X78" i="48"/>
  <c r="X77" i="48"/>
  <c r="X76" i="48"/>
  <c r="X75" i="48"/>
  <c r="X74" i="48"/>
  <c r="X73" i="48"/>
  <c r="X72" i="48"/>
  <c r="X71" i="48"/>
  <c r="X70" i="48"/>
  <c r="X69" i="48"/>
  <c r="X68" i="48"/>
  <c r="X67" i="48"/>
  <c r="X66" i="48"/>
  <c r="X65" i="48"/>
  <c r="X64" i="48"/>
  <c r="X63" i="48"/>
  <c r="X62" i="48"/>
  <c r="X61" i="48"/>
  <c r="X60" i="48"/>
  <c r="X59" i="48"/>
  <c r="X58" i="48"/>
  <c r="X57" i="48"/>
  <c r="X56" i="48"/>
  <c r="X55" i="48"/>
  <c r="X54" i="48"/>
  <c r="X53" i="48"/>
  <c r="X52" i="48"/>
  <c r="X51" i="48"/>
  <c r="X50" i="48"/>
  <c r="X49" i="48"/>
  <c r="X48" i="48"/>
  <c r="X47" i="48"/>
  <c r="X46" i="48"/>
  <c r="X45" i="48"/>
  <c r="X44" i="48"/>
  <c r="X43" i="48"/>
  <c r="X42" i="48"/>
  <c r="X41" i="48"/>
  <c r="X40" i="48"/>
  <c r="X39" i="48"/>
  <c r="X38" i="48"/>
  <c r="X37" i="48"/>
  <c r="X36" i="48"/>
  <c r="X35" i="48"/>
  <c r="X34" i="48"/>
  <c r="X33" i="48"/>
  <c r="X32" i="48"/>
  <c r="X31" i="48"/>
  <c r="X30" i="48"/>
  <c r="X29" i="48"/>
  <c r="X28" i="48"/>
  <c r="X27" i="48"/>
  <c r="X26" i="48"/>
  <c r="X25" i="48"/>
  <c r="X24" i="48"/>
  <c r="X23" i="48"/>
  <c r="X22" i="48"/>
  <c r="X21" i="48"/>
  <c r="X20" i="48"/>
  <c r="X19" i="48"/>
  <c r="W147" i="47"/>
  <c r="AO8" i="18" s="1"/>
  <c r="W146" i="47"/>
  <c r="AO7" i="18" s="1"/>
  <c r="W145" i="47"/>
  <c r="M164" i="47" s="1"/>
  <c r="W144" i="47"/>
  <c r="M163" i="47" s="1"/>
  <c r="X143" i="47"/>
  <c r="X142" i="47"/>
  <c r="X141" i="47"/>
  <c r="X140" i="47"/>
  <c r="X139" i="47"/>
  <c r="X138" i="47"/>
  <c r="X137" i="47"/>
  <c r="X136" i="47"/>
  <c r="X135" i="47"/>
  <c r="X134" i="47"/>
  <c r="X133" i="47"/>
  <c r="X132" i="47"/>
  <c r="X131" i="47"/>
  <c r="X130" i="47"/>
  <c r="X129" i="47"/>
  <c r="X128" i="47"/>
  <c r="X127" i="47"/>
  <c r="X126" i="47"/>
  <c r="X125" i="47"/>
  <c r="X124" i="47"/>
  <c r="X123" i="47"/>
  <c r="X122" i="47"/>
  <c r="X121" i="47"/>
  <c r="X120" i="47"/>
  <c r="X119" i="47"/>
  <c r="X118" i="47"/>
  <c r="X117" i="47"/>
  <c r="X116" i="47"/>
  <c r="X115" i="47"/>
  <c r="X114" i="47"/>
  <c r="X113" i="47"/>
  <c r="X112" i="47"/>
  <c r="X111" i="47"/>
  <c r="X110" i="47"/>
  <c r="X109" i="47"/>
  <c r="X108" i="47"/>
  <c r="X107" i="47"/>
  <c r="X106" i="47"/>
  <c r="X105" i="47"/>
  <c r="X104" i="47"/>
  <c r="X103" i="47"/>
  <c r="X102" i="47"/>
  <c r="X101" i="47"/>
  <c r="X100" i="47"/>
  <c r="X99" i="47"/>
  <c r="X98" i="47"/>
  <c r="X97" i="47"/>
  <c r="X96" i="47"/>
  <c r="X95" i="47"/>
  <c r="X94" i="47"/>
  <c r="X93" i="47"/>
  <c r="X92" i="47"/>
  <c r="X91" i="47"/>
  <c r="X90" i="47"/>
  <c r="X89" i="47"/>
  <c r="X88" i="47"/>
  <c r="X87" i="47"/>
  <c r="X86" i="47"/>
  <c r="X85" i="47"/>
  <c r="X84" i="47"/>
  <c r="X83" i="47"/>
  <c r="X82" i="47"/>
  <c r="X81" i="47"/>
  <c r="X80" i="47"/>
  <c r="X79" i="47"/>
  <c r="X78" i="47"/>
  <c r="X77" i="47"/>
  <c r="X76" i="47"/>
  <c r="X75" i="47"/>
  <c r="X74" i="47"/>
  <c r="X73" i="47"/>
  <c r="X72" i="47"/>
  <c r="X71" i="47"/>
  <c r="X70" i="47"/>
  <c r="X69" i="47"/>
  <c r="X68" i="47"/>
  <c r="X67" i="47"/>
  <c r="X66" i="47"/>
  <c r="X65" i="47"/>
  <c r="X64" i="47"/>
  <c r="X63" i="47"/>
  <c r="X62" i="47"/>
  <c r="X61" i="47"/>
  <c r="X60" i="47"/>
  <c r="X59" i="47"/>
  <c r="X58" i="47"/>
  <c r="X57" i="47"/>
  <c r="X56" i="47"/>
  <c r="X55" i="47"/>
  <c r="X54" i="47"/>
  <c r="X53" i="47"/>
  <c r="X52" i="47"/>
  <c r="X51" i="47"/>
  <c r="X50" i="47"/>
  <c r="X49" i="47"/>
  <c r="X48" i="47"/>
  <c r="X47" i="47"/>
  <c r="X46" i="47"/>
  <c r="X45" i="47"/>
  <c r="X44" i="47"/>
  <c r="X43" i="47"/>
  <c r="X42" i="47"/>
  <c r="X41" i="47"/>
  <c r="X40" i="47"/>
  <c r="X39" i="47"/>
  <c r="X38" i="47"/>
  <c r="X37" i="47"/>
  <c r="X36" i="47"/>
  <c r="X35" i="47"/>
  <c r="X34" i="47"/>
  <c r="X33" i="47"/>
  <c r="X32" i="47"/>
  <c r="X31" i="47"/>
  <c r="X30" i="47"/>
  <c r="X29" i="47"/>
  <c r="X28" i="47"/>
  <c r="X27" i="47"/>
  <c r="X26" i="47"/>
  <c r="X25" i="47"/>
  <c r="X24" i="47"/>
  <c r="X23" i="47"/>
  <c r="X22" i="47"/>
  <c r="X21" i="47"/>
  <c r="X20" i="47"/>
  <c r="X19" i="47"/>
  <c r="M169" i="43"/>
  <c r="M168" i="43"/>
  <c r="M167" i="43"/>
  <c r="W147" i="43"/>
  <c r="AQ8" i="18" s="1"/>
  <c r="W146" i="43"/>
  <c r="M165" i="43" s="1"/>
  <c r="W145" i="43"/>
  <c r="AQ6" i="18" s="1"/>
  <c r="W144" i="43"/>
  <c r="M163" i="43" s="1"/>
  <c r="X143" i="43"/>
  <c r="X142" i="43"/>
  <c r="X141" i="43"/>
  <c r="X140" i="43"/>
  <c r="X139" i="43"/>
  <c r="X138" i="43"/>
  <c r="X137" i="43"/>
  <c r="X136" i="43"/>
  <c r="X135" i="43"/>
  <c r="X134" i="43"/>
  <c r="X133" i="43"/>
  <c r="X132" i="43"/>
  <c r="X131" i="43"/>
  <c r="X130" i="43"/>
  <c r="X129" i="43"/>
  <c r="X128" i="43"/>
  <c r="X127" i="43"/>
  <c r="X126" i="43"/>
  <c r="X125" i="43"/>
  <c r="X124" i="43"/>
  <c r="X123" i="43"/>
  <c r="X122" i="43"/>
  <c r="X121" i="43"/>
  <c r="X120" i="43"/>
  <c r="X119" i="43"/>
  <c r="X118" i="43"/>
  <c r="X117" i="43"/>
  <c r="X116" i="43"/>
  <c r="X115" i="43"/>
  <c r="X114" i="43"/>
  <c r="X113" i="43"/>
  <c r="X112" i="43"/>
  <c r="X111" i="43"/>
  <c r="X110" i="43"/>
  <c r="X109" i="43"/>
  <c r="X108" i="43"/>
  <c r="X107" i="43"/>
  <c r="X106" i="43"/>
  <c r="X105" i="43"/>
  <c r="X104" i="43"/>
  <c r="X103" i="43"/>
  <c r="X102" i="43"/>
  <c r="X101" i="43"/>
  <c r="X100" i="43"/>
  <c r="X99" i="43"/>
  <c r="X98" i="43"/>
  <c r="X97" i="43"/>
  <c r="X96" i="43"/>
  <c r="X95" i="43"/>
  <c r="X94" i="43"/>
  <c r="X93" i="43"/>
  <c r="X92" i="43"/>
  <c r="X91" i="43"/>
  <c r="X90" i="43"/>
  <c r="X89" i="43"/>
  <c r="X88" i="43"/>
  <c r="X87" i="43"/>
  <c r="X86" i="43"/>
  <c r="X85" i="43"/>
  <c r="X84" i="43"/>
  <c r="X83" i="43"/>
  <c r="X82" i="43"/>
  <c r="X81" i="43"/>
  <c r="X80" i="43"/>
  <c r="X79" i="43"/>
  <c r="X78" i="43"/>
  <c r="X77" i="43"/>
  <c r="X76" i="43"/>
  <c r="X75" i="43"/>
  <c r="X74" i="43"/>
  <c r="X73" i="43"/>
  <c r="X72" i="43"/>
  <c r="X71" i="43"/>
  <c r="X70" i="43"/>
  <c r="X69" i="43"/>
  <c r="X68" i="43"/>
  <c r="X67" i="43"/>
  <c r="X66" i="43"/>
  <c r="X65" i="43"/>
  <c r="X64" i="43"/>
  <c r="X63" i="43"/>
  <c r="X62" i="43"/>
  <c r="X61" i="43"/>
  <c r="X60" i="43"/>
  <c r="X59" i="43"/>
  <c r="X58" i="43"/>
  <c r="X57" i="43"/>
  <c r="X56" i="43"/>
  <c r="X55" i="43"/>
  <c r="X54" i="43"/>
  <c r="X53" i="43"/>
  <c r="X52" i="43"/>
  <c r="X51" i="43"/>
  <c r="X50" i="43"/>
  <c r="X49" i="43"/>
  <c r="X48" i="43"/>
  <c r="X47" i="43"/>
  <c r="X46" i="43"/>
  <c r="X45" i="43"/>
  <c r="X44" i="43"/>
  <c r="X43" i="43"/>
  <c r="X42" i="43"/>
  <c r="X41" i="43"/>
  <c r="X40" i="43"/>
  <c r="X39" i="43"/>
  <c r="X38" i="43"/>
  <c r="X37" i="43"/>
  <c r="X36" i="43"/>
  <c r="X35" i="43"/>
  <c r="X34" i="43"/>
  <c r="X33" i="43"/>
  <c r="X32" i="43"/>
  <c r="X31" i="43"/>
  <c r="X30" i="43"/>
  <c r="X29" i="43"/>
  <c r="X28" i="43"/>
  <c r="X27" i="43"/>
  <c r="X26" i="43"/>
  <c r="X25" i="43"/>
  <c r="X24" i="43"/>
  <c r="X23" i="43"/>
  <c r="X22" i="43"/>
  <c r="X21" i="43"/>
  <c r="X20" i="43"/>
  <c r="X19" i="43"/>
  <c r="M165" i="49" l="1"/>
  <c r="AR5" i="18"/>
  <c r="M166" i="49"/>
  <c r="M164" i="49"/>
  <c r="AS5" i="18"/>
  <c r="AS7" i="18"/>
  <c r="M166" i="50"/>
  <c r="M164" i="50"/>
  <c r="AT7" i="18"/>
  <c r="AT6" i="18"/>
  <c r="M166" i="46"/>
  <c r="M163" i="46"/>
  <c r="M163" i="48"/>
  <c r="M164" i="48"/>
  <c r="AP8" i="18"/>
  <c r="M165" i="48"/>
  <c r="AO6" i="18"/>
  <c r="M166" i="47"/>
  <c r="AO5" i="18"/>
  <c r="M165" i="47"/>
  <c r="AQ5" i="18"/>
  <c r="AQ7" i="18"/>
  <c r="M166" i="43"/>
  <c r="M164" i="43"/>
  <c r="L169" i="43"/>
  <c r="K169" i="43"/>
  <c r="J169" i="43"/>
  <c r="I169" i="43"/>
  <c r="L168" i="43"/>
  <c r="K168" i="43"/>
  <c r="J168" i="43"/>
  <c r="I168" i="43"/>
  <c r="L167" i="43"/>
  <c r="K167" i="43"/>
  <c r="J167" i="43"/>
  <c r="I167" i="43"/>
  <c r="L169" i="11"/>
  <c r="L168" i="11"/>
  <c r="L167" i="11"/>
  <c r="K169" i="11"/>
  <c r="K168" i="11"/>
  <c r="K167" i="11"/>
  <c r="J169" i="11"/>
  <c r="J168" i="11"/>
  <c r="J167" i="11"/>
  <c r="I169" i="11"/>
  <c r="I168" i="11"/>
  <c r="I167" i="11"/>
  <c r="N9" i="18" l="1"/>
  <c r="M10" i="18"/>
  <c r="M11" i="18"/>
  <c r="M12" i="18"/>
  <c r="M9" i="18"/>
  <c r="L10" i="18"/>
  <c r="L11" i="18"/>
  <c r="L12" i="18"/>
  <c r="L9" i="18"/>
  <c r="K10" i="18"/>
  <c r="K11" i="18"/>
  <c r="K12" i="18"/>
  <c r="K9" i="18"/>
  <c r="N5" i="18"/>
  <c r="M6" i="18"/>
  <c r="M7" i="18"/>
  <c r="M8" i="18"/>
  <c r="M5" i="18"/>
  <c r="L6" i="18"/>
  <c r="L7" i="18"/>
  <c r="L8" i="18"/>
  <c r="L5" i="18"/>
  <c r="K6" i="18"/>
  <c r="K7" i="18"/>
  <c r="K8" i="18"/>
  <c r="K5" i="18"/>
  <c r="J10" i="18"/>
  <c r="J11" i="18"/>
  <c r="J12" i="18"/>
  <c r="J9" i="18"/>
  <c r="I10" i="18"/>
  <c r="I11" i="18"/>
  <c r="I12" i="18"/>
  <c r="I9" i="18"/>
  <c r="H10" i="18"/>
  <c r="H11" i="18"/>
  <c r="H12" i="18"/>
  <c r="H9" i="18"/>
  <c r="G10" i="18"/>
  <c r="G11" i="18"/>
  <c r="G12" i="18"/>
  <c r="G9" i="18"/>
  <c r="F10" i="18"/>
  <c r="F11" i="18"/>
  <c r="F12" i="18"/>
  <c r="F9" i="18"/>
  <c r="E10" i="18"/>
  <c r="E11" i="18"/>
  <c r="E12" i="18"/>
  <c r="E9" i="18"/>
  <c r="K151" i="50"/>
  <c r="K150" i="50"/>
  <c r="K149" i="50"/>
  <c r="K148" i="50"/>
  <c r="K147" i="50"/>
  <c r="K146" i="50"/>
  <c r="K145" i="50"/>
  <c r="K144" i="50"/>
  <c r="G143" i="50"/>
  <c r="E143" i="50"/>
  <c r="F143" i="50" s="1"/>
  <c r="G142" i="50"/>
  <c r="E142" i="50"/>
  <c r="F142" i="50" s="1"/>
  <c r="G141" i="50"/>
  <c r="F141" i="50"/>
  <c r="E141" i="50"/>
  <c r="G140" i="50"/>
  <c r="E140" i="50"/>
  <c r="F140" i="50" s="1"/>
  <c r="G139" i="50"/>
  <c r="E139" i="50"/>
  <c r="F139" i="50" s="1"/>
  <c r="G138" i="50"/>
  <c r="E138" i="50"/>
  <c r="F138" i="50" s="1"/>
  <c r="G137" i="50"/>
  <c r="F137" i="50"/>
  <c r="E137" i="50"/>
  <c r="G136" i="50"/>
  <c r="E136" i="50"/>
  <c r="F136" i="50" s="1"/>
  <c r="G135" i="50"/>
  <c r="E135" i="50"/>
  <c r="F135" i="50" s="1"/>
  <c r="G134" i="50"/>
  <c r="E134" i="50"/>
  <c r="F134" i="50" s="1"/>
  <c r="G133" i="50"/>
  <c r="F133" i="50"/>
  <c r="E133" i="50"/>
  <c r="G132" i="50"/>
  <c r="E132" i="50"/>
  <c r="F132" i="50" s="1"/>
  <c r="G131" i="50"/>
  <c r="E131" i="50"/>
  <c r="F131" i="50" s="1"/>
  <c r="G130" i="50"/>
  <c r="E130" i="50"/>
  <c r="F130" i="50" s="1"/>
  <c r="G129" i="50"/>
  <c r="F129" i="50"/>
  <c r="E129" i="50"/>
  <c r="G128" i="50"/>
  <c r="E128" i="50"/>
  <c r="F128" i="50" s="1"/>
  <c r="G127" i="50"/>
  <c r="E127" i="50"/>
  <c r="F127" i="50" s="1"/>
  <c r="G126" i="50"/>
  <c r="E126" i="50"/>
  <c r="F126" i="50" s="1"/>
  <c r="G125" i="50"/>
  <c r="F125" i="50"/>
  <c r="E125" i="50"/>
  <c r="G124" i="50"/>
  <c r="E124" i="50"/>
  <c r="F124" i="50" s="1"/>
  <c r="G123" i="50"/>
  <c r="E123" i="50"/>
  <c r="F123" i="50" s="1"/>
  <c r="G122" i="50"/>
  <c r="E122" i="50"/>
  <c r="F122" i="50" s="1"/>
  <c r="G121" i="50"/>
  <c r="F121" i="50"/>
  <c r="E121" i="50"/>
  <c r="G120" i="50"/>
  <c r="E120" i="50"/>
  <c r="F120" i="50" s="1"/>
  <c r="G119" i="50"/>
  <c r="E119" i="50"/>
  <c r="F119" i="50" s="1"/>
  <c r="G118" i="50"/>
  <c r="E118" i="50"/>
  <c r="F118" i="50" s="1"/>
  <c r="G117" i="50"/>
  <c r="F117" i="50"/>
  <c r="E117" i="50"/>
  <c r="G116" i="50"/>
  <c r="E116" i="50"/>
  <c r="F116" i="50" s="1"/>
  <c r="G115" i="50"/>
  <c r="E115" i="50"/>
  <c r="F115" i="50" s="1"/>
  <c r="G114" i="50"/>
  <c r="E114" i="50"/>
  <c r="F114" i="50" s="1"/>
  <c r="G113" i="50"/>
  <c r="F113" i="50"/>
  <c r="E113" i="50"/>
  <c r="G112" i="50"/>
  <c r="E112" i="50"/>
  <c r="F112" i="50" s="1"/>
  <c r="G111" i="50"/>
  <c r="E111" i="50"/>
  <c r="F111" i="50" s="1"/>
  <c r="G110" i="50"/>
  <c r="E110" i="50"/>
  <c r="F110" i="50" s="1"/>
  <c r="G109" i="50"/>
  <c r="F109" i="50"/>
  <c r="E109" i="50"/>
  <c r="G108" i="50"/>
  <c r="E108" i="50"/>
  <c r="F108" i="50" s="1"/>
  <c r="G107" i="50"/>
  <c r="E107" i="50"/>
  <c r="F107" i="50" s="1"/>
  <c r="G106" i="50"/>
  <c r="E106" i="50"/>
  <c r="F106" i="50" s="1"/>
  <c r="G105" i="50"/>
  <c r="F105" i="50"/>
  <c r="E105" i="50"/>
  <c r="G104" i="50"/>
  <c r="E104" i="50"/>
  <c r="F104" i="50" s="1"/>
  <c r="G103" i="50"/>
  <c r="E103" i="50"/>
  <c r="F103" i="50" s="1"/>
  <c r="G102" i="50"/>
  <c r="E102" i="50"/>
  <c r="F102" i="50" s="1"/>
  <c r="G101" i="50"/>
  <c r="F101" i="50"/>
  <c r="E101" i="50"/>
  <c r="G100" i="50"/>
  <c r="E100" i="50"/>
  <c r="F100" i="50" s="1"/>
  <c r="G99" i="50"/>
  <c r="E99" i="50"/>
  <c r="F99" i="50" s="1"/>
  <c r="G98" i="50"/>
  <c r="E98" i="50"/>
  <c r="F98" i="50" s="1"/>
  <c r="G97" i="50"/>
  <c r="F97" i="50"/>
  <c r="E97" i="50"/>
  <c r="G96" i="50"/>
  <c r="E96" i="50"/>
  <c r="F96" i="50" s="1"/>
  <c r="G95" i="50"/>
  <c r="E95" i="50"/>
  <c r="F95" i="50" s="1"/>
  <c r="G94" i="50"/>
  <c r="E94" i="50"/>
  <c r="F94" i="50" s="1"/>
  <c r="G93" i="50"/>
  <c r="F93" i="50"/>
  <c r="E93" i="50"/>
  <c r="G92" i="50"/>
  <c r="E92" i="50"/>
  <c r="F92" i="50" s="1"/>
  <c r="G91" i="50"/>
  <c r="E91" i="50"/>
  <c r="F91" i="50" s="1"/>
  <c r="G90" i="50"/>
  <c r="E90" i="50"/>
  <c r="F90" i="50" s="1"/>
  <c r="G89" i="50"/>
  <c r="F89" i="50"/>
  <c r="E89" i="50"/>
  <c r="G88" i="50"/>
  <c r="E88" i="50"/>
  <c r="F88" i="50" s="1"/>
  <c r="G87" i="50"/>
  <c r="E87" i="50"/>
  <c r="F87" i="50" s="1"/>
  <c r="G86" i="50"/>
  <c r="E86" i="50"/>
  <c r="F86" i="50" s="1"/>
  <c r="G85" i="50"/>
  <c r="F85" i="50"/>
  <c r="E85" i="50"/>
  <c r="G84" i="50"/>
  <c r="E84" i="50"/>
  <c r="F84" i="50" s="1"/>
  <c r="G83" i="50"/>
  <c r="E83" i="50"/>
  <c r="F83" i="50" s="1"/>
  <c r="G82" i="50"/>
  <c r="E82" i="50"/>
  <c r="F82" i="50" s="1"/>
  <c r="G81" i="50"/>
  <c r="F81" i="50"/>
  <c r="E81" i="50"/>
  <c r="G80" i="50"/>
  <c r="E80" i="50"/>
  <c r="F80" i="50" s="1"/>
  <c r="G79" i="50"/>
  <c r="E79" i="50"/>
  <c r="F79" i="50" s="1"/>
  <c r="G78" i="50"/>
  <c r="E78" i="50"/>
  <c r="F78" i="50" s="1"/>
  <c r="G77" i="50"/>
  <c r="F77" i="50"/>
  <c r="E77" i="50"/>
  <c r="G76" i="50"/>
  <c r="E76" i="50"/>
  <c r="F76" i="50" s="1"/>
  <c r="G75" i="50"/>
  <c r="E75" i="50"/>
  <c r="F75" i="50" s="1"/>
  <c r="G74" i="50"/>
  <c r="E74" i="50"/>
  <c r="F74" i="50" s="1"/>
  <c r="G73" i="50"/>
  <c r="F73" i="50"/>
  <c r="E73" i="50"/>
  <c r="G72" i="50"/>
  <c r="E72" i="50"/>
  <c r="F72" i="50" s="1"/>
  <c r="G71" i="50"/>
  <c r="E71" i="50"/>
  <c r="F71" i="50" s="1"/>
  <c r="G70" i="50"/>
  <c r="E70" i="50"/>
  <c r="F70" i="50" s="1"/>
  <c r="G69" i="50"/>
  <c r="F69" i="50"/>
  <c r="E69" i="50"/>
  <c r="G68" i="50"/>
  <c r="E68" i="50"/>
  <c r="F68" i="50" s="1"/>
  <c r="G67" i="50"/>
  <c r="E67" i="50"/>
  <c r="F67" i="50" s="1"/>
  <c r="G66" i="50"/>
  <c r="E66" i="50"/>
  <c r="F66" i="50" s="1"/>
  <c r="G65" i="50"/>
  <c r="F65" i="50"/>
  <c r="E65" i="50"/>
  <c r="G64" i="50"/>
  <c r="E64" i="50"/>
  <c r="F64" i="50" s="1"/>
  <c r="G63" i="50"/>
  <c r="E63" i="50"/>
  <c r="F63" i="50" s="1"/>
  <c r="G62" i="50"/>
  <c r="E62" i="50"/>
  <c r="F62" i="50" s="1"/>
  <c r="G61" i="50"/>
  <c r="F61" i="50"/>
  <c r="E61" i="50"/>
  <c r="G60" i="50"/>
  <c r="E60" i="50"/>
  <c r="F60" i="50" s="1"/>
  <c r="G59" i="50"/>
  <c r="E59" i="50"/>
  <c r="F59" i="50" s="1"/>
  <c r="G58" i="50"/>
  <c r="E58" i="50"/>
  <c r="F58" i="50" s="1"/>
  <c r="G57" i="50"/>
  <c r="F57" i="50"/>
  <c r="E57" i="50"/>
  <c r="G56" i="50"/>
  <c r="E56" i="50"/>
  <c r="F56" i="50" s="1"/>
  <c r="G55" i="50"/>
  <c r="E55" i="50"/>
  <c r="F55" i="50" s="1"/>
  <c r="G54" i="50"/>
  <c r="E54" i="50"/>
  <c r="F54" i="50" s="1"/>
  <c r="G53" i="50"/>
  <c r="F53" i="50"/>
  <c r="E53" i="50"/>
  <c r="G52" i="50"/>
  <c r="E52" i="50"/>
  <c r="F52" i="50" s="1"/>
  <c r="G51" i="50"/>
  <c r="E51" i="50"/>
  <c r="F51" i="50" s="1"/>
  <c r="G50" i="50"/>
  <c r="E50" i="50"/>
  <c r="F50" i="50" s="1"/>
  <c r="G49" i="50"/>
  <c r="F49" i="50"/>
  <c r="E49" i="50"/>
  <c r="G48" i="50"/>
  <c r="E48" i="50"/>
  <c r="F48" i="50" s="1"/>
  <c r="G47" i="50"/>
  <c r="E47" i="50"/>
  <c r="F47" i="50" s="1"/>
  <c r="G46" i="50"/>
  <c r="E46" i="50"/>
  <c r="F46" i="50" s="1"/>
  <c r="G45" i="50"/>
  <c r="F45" i="50"/>
  <c r="E45" i="50"/>
  <c r="G44" i="50"/>
  <c r="E44" i="50"/>
  <c r="F44" i="50" s="1"/>
  <c r="G43" i="50"/>
  <c r="E43" i="50"/>
  <c r="F43" i="50" s="1"/>
  <c r="G42" i="50"/>
  <c r="E42" i="50"/>
  <c r="F42" i="50" s="1"/>
  <c r="G41" i="50"/>
  <c r="F41" i="50"/>
  <c r="E41" i="50"/>
  <c r="G40" i="50"/>
  <c r="E40" i="50"/>
  <c r="F40" i="50" s="1"/>
  <c r="G39" i="50"/>
  <c r="E39" i="50"/>
  <c r="F39" i="50" s="1"/>
  <c r="G38" i="50"/>
  <c r="E38" i="50"/>
  <c r="F38" i="50" s="1"/>
  <c r="G37" i="50"/>
  <c r="F37" i="50"/>
  <c r="E37" i="50"/>
  <c r="G36" i="50"/>
  <c r="E36" i="50"/>
  <c r="F36" i="50" s="1"/>
  <c r="G35" i="50"/>
  <c r="E35" i="50"/>
  <c r="F35" i="50" s="1"/>
  <c r="G34" i="50"/>
  <c r="E34" i="50"/>
  <c r="F34" i="50" s="1"/>
  <c r="G33" i="50"/>
  <c r="F33" i="50"/>
  <c r="E33" i="50"/>
  <c r="G32" i="50"/>
  <c r="E32" i="50"/>
  <c r="F32" i="50" s="1"/>
  <c r="G31" i="50"/>
  <c r="E31" i="50"/>
  <c r="F31" i="50" s="1"/>
  <c r="G30" i="50"/>
  <c r="E30" i="50"/>
  <c r="F30" i="50" s="1"/>
  <c r="G29" i="50"/>
  <c r="F29" i="50"/>
  <c r="E29" i="50"/>
  <c r="G28" i="50"/>
  <c r="E28" i="50"/>
  <c r="F28" i="50" s="1"/>
  <c r="G27" i="50"/>
  <c r="E27" i="50"/>
  <c r="F27" i="50" s="1"/>
  <c r="G26" i="50"/>
  <c r="E26" i="50"/>
  <c r="F26" i="50" s="1"/>
  <c r="G25" i="50"/>
  <c r="F25" i="50"/>
  <c r="E25" i="50"/>
  <c r="G24" i="50"/>
  <c r="E24" i="50"/>
  <c r="F24" i="50" s="1"/>
  <c r="G23" i="50"/>
  <c r="E23" i="50"/>
  <c r="F23" i="50" s="1"/>
  <c r="G22" i="50"/>
  <c r="E22" i="50"/>
  <c r="F22" i="50" s="1"/>
  <c r="G21" i="50"/>
  <c r="F21" i="50"/>
  <c r="E21" i="50"/>
  <c r="G20" i="50"/>
  <c r="E20" i="50"/>
  <c r="F20" i="50" s="1"/>
  <c r="G19" i="50"/>
  <c r="E19" i="50"/>
  <c r="F19" i="50" s="1"/>
  <c r="K151" i="49"/>
  <c r="K150" i="49"/>
  <c r="K149" i="49"/>
  <c r="K148" i="49"/>
  <c r="K147" i="49"/>
  <c r="K146" i="49"/>
  <c r="K145" i="49"/>
  <c r="K144" i="49"/>
  <c r="G143" i="49"/>
  <c r="E143" i="49"/>
  <c r="F143" i="49" s="1"/>
  <c r="G142" i="49"/>
  <c r="E142" i="49"/>
  <c r="F142" i="49" s="1"/>
  <c r="G141" i="49"/>
  <c r="F141" i="49"/>
  <c r="E141" i="49"/>
  <c r="G140" i="49"/>
  <c r="E140" i="49"/>
  <c r="F140" i="49" s="1"/>
  <c r="G139" i="49"/>
  <c r="E139" i="49"/>
  <c r="F139" i="49" s="1"/>
  <c r="G138" i="49"/>
  <c r="E138" i="49"/>
  <c r="F138" i="49" s="1"/>
  <c r="G137" i="49"/>
  <c r="F137" i="49"/>
  <c r="E137" i="49"/>
  <c r="G136" i="49"/>
  <c r="E136" i="49"/>
  <c r="F136" i="49" s="1"/>
  <c r="G135" i="49"/>
  <c r="E135" i="49"/>
  <c r="F135" i="49" s="1"/>
  <c r="G134" i="49"/>
  <c r="E134" i="49"/>
  <c r="F134" i="49" s="1"/>
  <c r="G133" i="49"/>
  <c r="F133" i="49"/>
  <c r="E133" i="49"/>
  <c r="G132" i="49"/>
  <c r="E132" i="49"/>
  <c r="F132" i="49" s="1"/>
  <c r="G131" i="49"/>
  <c r="E131" i="49"/>
  <c r="F131" i="49" s="1"/>
  <c r="G130" i="49"/>
  <c r="E130" i="49"/>
  <c r="F130" i="49" s="1"/>
  <c r="G129" i="49"/>
  <c r="F129" i="49"/>
  <c r="E129" i="49"/>
  <c r="G128" i="49"/>
  <c r="E128" i="49"/>
  <c r="F128" i="49" s="1"/>
  <c r="G127" i="49"/>
  <c r="E127" i="49"/>
  <c r="F127" i="49" s="1"/>
  <c r="G126" i="49"/>
  <c r="E126" i="49"/>
  <c r="F126" i="49" s="1"/>
  <c r="G125" i="49"/>
  <c r="F125" i="49"/>
  <c r="E125" i="49"/>
  <c r="G124" i="49"/>
  <c r="E124" i="49"/>
  <c r="F124" i="49" s="1"/>
  <c r="G123" i="49"/>
  <c r="E123" i="49"/>
  <c r="F123" i="49" s="1"/>
  <c r="G122" i="49"/>
  <c r="E122" i="49"/>
  <c r="F122" i="49" s="1"/>
  <c r="G121" i="49"/>
  <c r="F121" i="49"/>
  <c r="E121" i="49"/>
  <c r="G120" i="49"/>
  <c r="E120" i="49"/>
  <c r="F120" i="49" s="1"/>
  <c r="G119" i="49"/>
  <c r="E119" i="49"/>
  <c r="F119" i="49" s="1"/>
  <c r="G118" i="49"/>
  <c r="E118" i="49"/>
  <c r="F118" i="49" s="1"/>
  <c r="G117" i="49"/>
  <c r="F117" i="49"/>
  <c r="E117" i="49"/>
  <c r="G116" i="49"/>
  <c r="E116" i="49"/>
  <c r="F116" i="49" s="1"/>
  <c r="G115" i="49"/>
  <c r="E115" i="49"/>
  <c r="F115" i="49" s="1"/>
  <c r="G114" i="49"/>
  <c r="E114" i="49"/>
  <c r="F114" i="49" s="1"/>
  <c r="G113" i="49"/>
  <c r="F113" i="49"/>
  <c r="E113" i="49"/>
  <c r="G112" i="49"/>
  <c r="E112" i="49"/>
  <c r="F112" i="49" s="1"/>
  <c r="G111" i="49"/>
  <c r="E111" i="49"/>
  <c r="F111" i="49" s="1"/>
  <c r="G110" i="49"/>
  <c r="E110" i="49"/>
  <c r="F110" i="49" s="1"/>
  <c r="G109" i="49"/>
  <c r="F109" i="49"/>
  <c r="E109" i="49"/>
  <c r="G108" i="49"/>
  <c r="E108" i="49"/>
  <c r="F108" i="49" s="1"/>
  <c r="G107" i="49"/>
  <c r="E107" i="49"/>
  <c r="F107" i="49" s="1"/>
  <c r="G106" i="49"/>
  <c r="E106" i="49"/>
  <c r="F106" i="49" s="1"/>
  <c r="G105" i="49"/>
  <c r="F105" i="49"/>
  <c r="E105" i="49"/>
  <c r="G104" i="49"/>
  <c r="E104" i="49"/>
  <c r="F104" i="49" s="1"/>
  <c r="G103" i="49"/>
  <c r="E103" i="49"/>
  <c r="F103" i="49" s="1"/>
  <c r="G102" i="49"/>
  <c r="E102" i="49"/>
  <c r="F102" i="49" s="1"/>
  <c r="G101" i="49"/>
  <c r="F101" i="49"/>
  <c r="E101" i="49"/>
  <c r="G100" i="49"/>
  <c r="E100" i="49"/>
  <c r="F100" i="49" s="1"/>
  <c r="G99" i="49"/>
  <c r="E99" i="49"/>
  <c r="F99" i="49" s="1"/>
  <c r="G98" i="49"/>
  <c r="E98" i="49"/>
  <c r="F98" i="49" s="1"/>
  <c r="G97" i="49"/>
  <c r="F97" i="49"/>
  <c r="E97" i="49"/>
  <c r="G96" i="49"/>
  <c r="E96" i="49"/>
  <c r="F96" i="49" s="1"/>
  <c r="G95" i="49"/>
  <c r="E95" i="49"/>
  <c r="F95" i="49" s="1"/>
  <c r="G94" i="49"/>
  <c r="E94" i="49"/>
  <c r="F94" i="49" s="1"/>
  <c r="G93" i="49"/>
  <c r="F93" i="49"/>
  <c r="E93" i="49"/>
  <c r="G92" i="49"/>
  <c r="E92" i="49"/>
  <c r="F92" i="49" s="1"/>
  <c r="G91" i="49"/>
  <c r="E91" i="49"/>
  <c r="F91" i="49" s="1"/>
  <c r="G90" i="49"/>
  <c r="E90" i="49"/>
  <c r="F90" i="49" s="1"/>
  <c r="G89" i="49"/>
  <c r="F89" i="49"/>
  <c r="E89" i="49"/>
  <c r="G88" i="49"/>
  <c r="E88" i="49"/>
  <c r="F88" i="49" s="1"/>
  <c r="G87" i="49"/>
  <c r="E87" i="49"/>
  <c r="F87" i="49" s="1"/>
  <c r="G86" i="49"/>
  <c r="E86" i="49"/>
  <c r="F86" i="49" s="1"/>
  <c r="G85" i="49"/>
  <c r="F85" i="49"/>
  <c r="E85" i="49"/>
  <c r="G84" i="49"/>
  <c r="E84" i="49"/>
  <c r="F84" i="49" s="1"/>
  <c r="G83" i="49"/>
  <c r="E83" i="49"/>
  <c r="F83" i="49" s="1"/>
  <c r="G82" i="49"/>
  <c r="E82" i="49"/>
  <c r="F82" i="49" s="1"/>
  <c r="G81" i="49"/>
  <c r="F81" i="49"/>
  <c r="E81" i="49"/>
  <c r="G80" i="49"/>
  <c r="E80" i="49"/>
  <c r="F80" i="49" s="1"/>
  <c r="G79" i="49"/>
  <c r="E79" i="49"/>
  <c r="F79" i="49" s="1"/>
  <c r="G78" i="49"/>
  <c r="E78" i="49"/>
  <c r="F78" i="49" s="1"/>
  <c r="G77" i="49"/>
  <c r="F77" i="49"/>
  <c r="E77" i="49"/>
  <c r="G76" i="49"/>
  <c r="E76" i="49"/>
  <c r="F76" i="49" s="1"/>
  <c r="G75" i="49"/>
  <c r="E75" i="49"/>
  <c r="F75" i="49" s="1"/>
  <c r="G74" i="49"/>
  <c r="E74" i="49"/>
  <c r="F74" i="49" s="1"/>
  <c r="G73" i="49"/>
  <c r="F73" i="49"/>
  <c r="E73" i="49"/>
  <c r="G72" i="49"/>
  <c r="E72" i="49"/>
  <c r="F72" i="49" s="1"/>
  <c r="G71" i="49"/>
  <c r="E71" i="49"/>
  <c r="F71" i="49" s="1"/>
  <c r="G70" i="49"/>
  <c r="E70" i="49"/>
  <c r="F70" i="49" s="1"/>
  <c r="G69" i="49"/>
  <c r="F69" i="49"/>
  <c r="E69" i="49"/>
  <c r="G68" i="49"/>
  <c r="E68" i="49"/>
  <c r="F68" i="49" s="1"/>
  <c r="G67" i="49"/>
  <c r="E67" i="49"/>
  <c r="F67" i="49" s="1"/>
  <c r="G66" i="49"/>
  <c r="E66" i="49"/>
  <c r="F66" i="49" s="1"/>
  <c r="G65" i="49"/>
  <c r="F65" i="49"/>
  <c r="E65" i="49"/>
  <c r="G64" i="49"/>
  <c r="E64" i="49"/>
  <c r="F64" i="49" s="1"/>
  <c r="G63" i="49"/>
  <c r="E63" i="49"/>
  <c r="F63" i="49" s="1"/>
  <c r="G62" i="49"/>
  <c r="E62" i="49"/>
  <c r="F62" i="49" s="1"/>
  <c r="G61" i="49"/>
  <c r="F61" i="49"/>
  <c r="E61" i="49"/>
  <c r="G60" i="49"/>
  <c r="E60" i="49"/>
  <c r="F60" i="49" s="1"/>
  <c r="G59" i="49"/>
  <c r="E59" i="49"/>
  <c r="F59" i="49" s="1"/>
  <c r="G58" i="49"/>
  <c r="E58" i="49"/>
  <c r="F58" i="49" s="1"/>
  <c r="G57" i="49"/>
  <c r="F57" i="49"/>
  <c r="E57" i="49"/>
  <c r="G56" i="49"/>
  <c r="E56" i="49"/>
  <c r="F56" i="49" s="1"/>
  <c r="G55" i="49"/>
  <c r="E55" i="49"/>
  <c r="F55" i="49" s="1"/>
  <c r="G54" i="49"/>
  <c r="E54" i="49"/>
  <c r="F54" i="49" s="1"/>
  <c r="G53" i="49"/>
  <c r="F53" i="49"/>
  <c r="E53" i="49"/>
  <c r="G52" i="49"/>
  <c r="E52" i="49"/>
  <c r="F52" i="49" s="1"/>
  <c r="G51" i="49"/>
  <c r="E51" i="49"/>
  <c r="F51" i="49" s="1"/>
  <c r="G50" i="49"/>
  <c r="E50" i="49"/>
  <c r="F50" i="49" s="1"/>
  <c r="G49" i="49"/>
  <c r="F49" i="49"/>
  <c r="E49" i="49"/>
  <c r="G48" i="49"/>
  <c r="E48" i="49"/>
  <c r="F48" i="49" s="1"/>
  <c r="G47" i="49"/>
  <c r="E47" i="49"/>
  <c r="F47" i="49" s="1"/>
  <c r="G46" i="49"/>
  <c r="E46" i="49"/>
  <c r="F46" i="49" s="1"/>
  <c r="G45" i="49"/>
  <c r="F45" i="49"/>
  <c r="E45" i="49"/>
  <c r="G44" i="49"/>
  <c r="E44" i="49"/>
  <c r="F44" i="49" s="1"/>
  <c r="G43" i="49"/>
  <c r="E43" i="49"/>
  <c r="F43" i="49" s="1"/>
  <c r="G42" i="49"/>
  <c r="E42" i="49"/>
  <c r="F42" i="49" s="1"/>
  <c r="G41" i="49"/>
  <c r="F41" i="49"/>
  <c r="E41" i="49"/>
  <c r="G40" i="49"/>
  <c r="E40" i="49"/>
  <c r="F40" i="49" s="1"/>
  <c r="G39" i="49"/>
  <c r="E39" i="49"/>
  <c r="F39" i="49" s="1"/>
  <c r="G38" i="49"/>
  <c r="E38" i="49"/>
  <c r="F38" i="49" s="1"/>
  <c r="G37" i="49"/>
  <c r="F37" i="49"/>
  <c r="E37" i="49"/>
  <c r="G36" i="49"/>
  <c r="E36" i="49"/>
  <c r="F36" i="49" s="1"/>
  <c r="G35" i="49"/>
  <c r="E35" i="49"/>
  <c r="F35" i="49" s="1"/>
  <c r="G34" i="49"/>
  <c r="E34" i="49"/>
  <c r="F34" i="49" s="1"/>
  <c r="G33" i="49"/>
  <c r="F33" i="49"/>
  <c r="E33" i="49"/>
  <c r="G32" i="49"/>
  <c r="E32" i="49"/>
  <c r="F32" i="49" s="1"/>
  <c r="G31" i="49"/>
  <c r="E31" i="49"/>
  <c r="F31" i="49" s="1"/>
  <c r="G30" i="49"/>
  <c r="E30" i="49"/>
  <c r="F30" i="49" s="1"/>
  <c r="G29" i="49"/>
  <c r="F29" i="49"/>
  <c r="E29" i="49"/>
  <c r="G28" i="49"/>
  <c r="E28" i="49"/>
  <c r="F28" i="49" s="1"/>
  <c r="G27" i="49"/>
  <c r="E27" i="49"/>
  <c r="F27" i="49" s="1"/>
  <c r="G26" i="49"/>
  <c r="E26" i="49"/>
  <c r="F26" i="49" s="1"/>
  <c r="G25" i="49"/>
  <c r="F25" i="49"/>
  <c r="E25" i="49"/>
  <c r="G24" i="49"/>
  <c r="E24" i="49"/>
  <c r="F24" i="49" s="1"/>
  <c r="G23" i="49"/>
  <c r="E23" i="49"/>
  <c r="F23" i="49" s="1"/>
  <c r="G22" i="49"/>
  <c r="E22" i="49"/>
  <c r="F22" i="49" s="1"/>
  <c r="G21" i="49"/>
  <c r="F21" i="49"/>
  <c r="E21" i="49"/>
  <c r="G20" i="49"/>
  <c r="E20" i="49"/>
  <c r="F20" i="49" s="1"/>
  <c r="G19" i="49"/>
  <c r="E19" i="49"/>
  <c r="F19" i="49" s="1"/>
  <c r="K151" i="46"/>
  <c r="K150" i="46"/>
  <c r="K149" i="46"/>
  <c r="K148" i="46"/>
  <c r="K147" i="46"/>
  <c r="K146" i="46"/>
  <c r="K145" i="46"/>
  <c r="K144" i="46"/>
  <c r="G143" i="46"/>
  <c r="E143" i="46"/>
  <c r="F143" i="46" s="1"/>
  <c r="G142" i="46"/>
  <c r="F142" i="46"/>
  <c r="E142" i="46"/>
  <c r="G141" i="46"/>
  <c r="F141" i="46"/>
  <c r="E141" i="46"/>
  <c r="G140" i="46"/>
  <c r="E140" i="46"/>
  <c r="F140" i="46" s="1"/>
  <c r="G139" i="46"/>
  <c r="E139" i="46"/>
  <c r="F139" i="46" s="1"/>
  <c r="G138" i="46"/>
  <c r="F138" i="46"/>
  <c r="E138" i="46"/>
  <c r="G137" i="46"/>
  <c r="F137" i="46"/>
  <c r="E137" i="46"/>
  <c r="G136" i="46"/>
  <c r="E136" i="46"/>
  <c r="F136" i="46" s="1"/>
  <c r="G135" i="46"/>
  <c r="E135" i="46"/>
  <c r="F135" i="46" s="1"/>
  <c r="G134" i="46"/>
  <c r="F134" i="46"/>
  <c r="E134" i="46"/>
  <c r="G133" i="46"/>
  <c r="F133" i="46"/>
  <c r="E133" i="46"/>
  <c r="G132" i="46"/>
  <c r="E132" i="46"/>
  <c r="F132" i="46" s="1"/>
  <c r="G131" i="46"/>
  <c r="E131" i="46"/>
  <c r="F131" i="46" s="1"/>
  <c r="G130" i="46"/>
  <c r="F130" i="46"/>
  <c r="E130" i="46"/>
  <c r="G129" i="46"/>
  <c r="F129" i="46"/>
  <c r="E129" i="46"/>
  <c r="G128" i="46"/>
  <c r="E128" i="46"/>
  <c r="F128" i="46" s="1"/>
  <c r="G127" i="46"/>
  <c r="E127" i="46"/>
  <c r="F127" i="46" s="1"/>
  <c r="G126" i="46"/>
  <c r="F126" i="46"/>
  <c r="E126" i="46"/>
  <c r="G125" i="46"/>
  <c r="F125" i="46"/>
  <c r="E125" i="46"/>
  <c r="G124" i="46"/>
  <c r="E124" i="46"/>
  <c r="F124" i="46" s="1"/>
  <c r="G123" i="46"/>
  <c r="E123" i="46"/>
  <c r="F123" i="46" s="1"/>
  <c r="G122" i="46"/>
  <c r="F122" i="46"/>
  <c r="E122" i="46"/>
  <c r="G121" i="46"/>
  <c r="F121" i="46"/>
  <c r="E121" i="46"/>
  <c r="G120" i="46"/>
  <c r="E120" i="46"/>
  <c r="F120" i="46" s="1"/>
  <c r="G119" i="46"/>
  <c r="E119" i="46"/>
  <c r="F119" i="46" s="1"/>
  <c r="G118" i="46"/>
  <c r="F118" i="46"/>
  <c r="E118" i="46"/>
  <c r="G117" i="46"/>
  <c r="F117" i="46"/>
  <c r="E117" i="46"/>
  <c r="G116" i="46"/>
  <c r="E116" i="46"/>
  <c r="F116" i="46" s="1"/>
  <c r="G115" i="46"/>
  <c r="E115" i="46"/>
  <c r="F115" i="46" s="1"/>
  <c r="G114" i="46"/>
  <c r="F114" i="46"/>
  <c r="E114" i="46"/>
  <c r="G113" i="46"/>
  <c r="F113" i="46"/>
  <c r="E113" i="46"/>
  <c r="G112" i="46"/>
  <c r="E112" i="46"/>
  <c r="F112" i="46" s="1"/>
  <c r="G111" i="46"/>
  <c r="E111" i="46"/>
  <c r="F111" i="46" s="1"/>
  <c r="G110" i="46"/>
  <c r="F110" i="46"/>
  <c r="E110" i="46"/>
  <c r="G109" i="46"/>
  <c r="F109" i="46"/>
  <c r="E109" i="46"/>
  <c r="G108" i="46"/>
  <c r="E108" i="46"/>
  <c r="F108" i="46" s="1"/>
  <c r="G107" i="46"/>
  <c r="E107" i="46"/>
  <c r="F107" i="46" s="1"/>
  <c r="G106" i="46"/>
  <c r="F106" i="46"/>
  <c r="E106" i="46"/>
  <c r="G105" i="46"/>
  <c r="F105" i="46"/>
  <c r="E105" i="46"/>
  <c r="G104" i="46"/>
  <c r="E104" i="46"/>
  <c r="F104" i="46" s="1"/>
  <c r="G103" i="46"/>
  <c r="E103" i="46"/>
  <c r="F103" i="46" s="1"/>
  <c r="G102" i="46"/>
  <c r="F102" i="46"/>
  <c r="E102" i="46"/>
  <c r="G101" i="46"/>
  <c r="F101" i="46"/>
  <c r="E101" i="46"/>
  <c r="G100" i="46"/>
  <c r="E100" i="46"/>
  <c r="F100" i="46" s="1"/>
  <c r="G99" i="46"/>
  <c r="E99" i="46"/>
  <c r="F99" i="46" s="1"/>
  <c r="G98" i="46"/>
  <c r="F98" i="46"/>
  <c r="E98" i="46"/>
  <c r="G97" i="46"/>
  <c r="F97" i="46"/>
  <c r="E97" i="46"/>
  <c r="G96" i="46"/>
  <c r="E96" i="46"/>
  <c r="F96" i="46" s="1"/>
  <c r="G95" i="46"/>
  <c r="E95" i="46"/>
  <c r="F95" i="46" s="1"/>
  <c r="G94" i="46"/>
  <c r="F94" i="46"/>
  <c r="E94" i="46"/>
  <c r="G93" i="46"/>
  <c r="F93" i="46"/>
  <c r="E93" i="46"/>
  <c r="G92" i="46"/>
  <c r="E92" i="46"/>
  <c r="F92" i="46" s="1"/>
  <c r="G91" i="46"/>
  <c r="E91" i="46"/>
  <c r="F91" i="46" s="1"/>
  <c r="G90" i="46"/>
  <c r="F90" i="46"/>
  <c r="E90" i="46"/>
  <c r="G89" i="46"/>
  <c r="F89" i="46"/>
  <c r="E89" i="46"/>
  <c r="G88" i="46"/>
  <c r="E88" i="46"/>
  <c r="F88" i="46" s="1"/>
  <c r="G87" i="46"/>
  <c r="E87" i="46"/>
  <c r="F87" i="46" s="1"/>
  <c r="G86" i="46"/>
  <c r="F86" i="46"/>
  <c r="E86" i="46"/>
  <c r="G85" i="46"/>
  <c r="F85" i="46"/>
  <c r="E85" i="46"/>
  <c r="G84" i="46"/>
  <c r="E84" i="46"/>
  <c r="F84" i="46" s="1"/>
  <c r="G83" i="46"/>
  <c r="E83" i="46"/>
  <c r="F83" i="46" s="1"/>
  <c r="G82" i="46"/>
  <c r="F82" i="46"/>
  <c r="E82" i="46"/>
  <c r="G81" i="46"/>
  <c r="F81" i="46"/>
  <c r="E81" i="46"/>
  <c r="G80" i="46"/>
  <c r="E80" i="46"/>
  <c r="F80" i="46" s="1"/>
  <c r="G79" i="46"/>
  <c r="E79" i="46"/>
  <c r="F79" i="46" s="1"/>
  <c r="G78" i="46"/>
  <c r="F78" i="46"/>
  <c r="E78" i="46"/>
  <c r="G77" i="46"/>
  <c r="F77" i="46"/>
  <c r="E77" i="46"/>
  <c r="G76" i="46"/>
  <c r="E76" i="46"/>
  <c r="F76" i="46" s="1"/>
  <c r="G75" i="46"/>
  <c r="E75" i="46"/>
  <c r="F75" i="46" s="1"/>
  <c r="G74" i="46"/>
  <c r="F74" i="46"/>
  <c r="E74" i="46"/>
  <c r="G73" i="46"/>
  <c r="F73" i="46"/>
  <c r="E73" i="46"/>
  <c r="G72" i="46"/>
  <c r="E72" i="46"/>
  <c r="F72" i="46" s="1"/>
  <c r="G71" i="46"/>
  <c r="E71" i="46"/>
  <c r="F71" i="46" s="1"/>
  <c r="G70" i="46"/>
  <c r="F70" i="46"/>
  <c r="E70" i="46"/>
  <c r="G69" i="46"/>
  <c r="F69" i="46"/>
  <c r="E69" i="46"/>
  <c r="G68" i="46"/>
  <c r="E68" i="46"/>
  <c r="F68" i="46" s="1"/>
  <c r="G67" i="46"/>
  <c r="E67" i="46"/>
  <c r="F67" i="46" s="1"/>
  <c r="G66" i="46"/>
  <c r="F66" i="46"/>
  <c r="E66" i="46"/>
  <c r="G65" i="46"/>
  <c r="F65" i="46"/>
  <c r="E65" i="46"/>
  <c r="G64" i="46"/>
  <c r="E64" i="46"/>
  <c r="F64" i="46" s="1"/>
  <c r="G63" i="46"/>
  <c r="E63" i="46"/>
  <c r="F63" i="46" s="1"/>
  <c r="G62" i="46"/>
  <c r="F62" i="46"/>
  <c r="E62" i="46"/>
  <c r="G61" i="46"/>
  <c r="F61" i="46"/>
  <c r="E61" i="46"/>
  <c r="G60" i="46"/>
  <c r="E60" i="46"/>
  <c r="F60" i="46" s="1"/>
  <c r="G59" i="46"/>
  <c r="E59" i="46"/>
  <c r="F59" i="46" s="1"/>
  <c r="G58" i="46"/>
  <c r="F58" i="46"/>
  <c r="E58" i="46"/>
  <c r="G57" i="46"/>
  <c r="F57" i="46"/>
  <c r="E57" i="46"/>
  <c r="G56" i="46"/>
  <c r="E56" i="46"/>
  <c r="F56" i="46" s="1"/>
  <c r="G55" i="46"/>
  <c r="E55" i="46"/>
  <c r="F55" i="46" s="1"/>
  <c r="G54" i="46"/>
  <c r="F54" i="46"/>
  <c r="E54" i="46"/>
  <c r="G53" i="46"/>
  <c r="F53" i="46"/>
  <c r="E53" i="46"/>
  <c r="G52" i="46"/>
  <c r="E52" i="46"/>
  <c r="F52" i="46" s="1"/>
  <c r="G51" i="46"/>
  <c r="E51" i="46"/>
  <c r="F51" i="46" s="1"/>
  <c r="G50" i="46"/>
  <c r="F50" i="46"/>
  <c r="E50" i="46"/>
  <c r="G49" i="46"/>
  <c r="F49" i="46"/>
  <c r="E49" i="46"/>
  <c r="G48" i="46"/>
  <c r="E48" i="46"/>
  <c r="F48" i="46" s="1"/>
  <c r="G47" i="46"/>
  <c r="E47" i="46"/>
  <c r="F47" i="46" s="1"/>
  <c r="G46" i="46"/>
  <c r="F46" i="46"/>
  <c r="E46" i="46"/>
  <c r="G45" i="46"/>
  <c r="F45" i="46"/>
  <c r="E45" i="46"/>
  <c r="G44" i="46"/>
  <c r="E44" i="46"/>
  <c r="F44" i="46" s="1"/>
  <c r="G43" i="46"/>
  <c r="E43" i="46"/>
  <c r="F43" i="46" s="1"/>
  <c r="G42" i="46"/>
  <c r="F42" i="46"/>
  <c r="E42" i="46"/>
  <c r="G41" i="46"/>
  <c r="F41" i="46"/>
  <c r="E41" i="46"/>
  <c r="G40" i="46"/>
  <c r="E40" i="46"/>
  <c r="F40" i="46" s="1"/>
  <c r="G39" i="46"/>
  <c r="E39" i="46"/>
  <c r="F39" i="46" s="1"/>
  <c r="G38" i="46"/>
  <c r="F38" i="46"/>
  <c r="E38" i="46"/>
  <c r="G37" i="46"/>
  <c r="F37" i="46"/>
  <c r="E37" i="46"/>
  <c r="G36" i="46"/>
  <c r="E36" i="46"/>
  <c r="F36" i="46" s="1"/>
  <c r="G35" i="46"/>
  <c r="E35" i="46"/>
  <c r="F35" i="46" s="1"/>
  <c r="G34" i="46"/>
  <c r="F34" i="46"/>
  <c r="E34" i="46"/>
  <c r="G33" i="46"/>
  <c r="F33" i="46"/>
  <c r="E33" i="46"/>
  <c r="G32" i="46"/>
  <c r="E32" i="46"/>
  <c r="F32" i="46" s="1"/>
  <c r="G31" i="46"/>
  <c r="E31" i="46"/>
  <c r="F31" i="46" s="1"/>
  <c r="G30" i="46"/>
  <c r="F30" i="46"/>
  <c r="E30" i="46"/>
  <c r="G29" i="46"/>
  <c r="F29" i="46"/>
  <c r="E29" i="46"/>
  <c r="G28" i="46"/>
  <c r="E28" i="46"/>
  <c r="F28" i="46" s="1"/>
  <c r="G27" i="46"/>
  <c r="E27" i="46"/>
  <c r="F27" i="46" s="1"/>
  <c r="G26" i="46"/>
  <c r="F26" i="46"/>
  <c r="E26" i="46"/>
  <c r="G25" i="46"/>
  <c r="F25" i="46"/>
  <c r="E25" i="46"/>
  <c r="G24" i="46"/>
  <c r="E24" i="46"/>
  <c r="F24" i="46" s="1"/>
  <c r="G23" i="46"/>
  <c r="E23" i="46"/>
  <c r="F23" i="46" s="1"/>
  <c r="G22" i="46"/>
  <c r="F22" i="46"/>
  <c r="E22" i="46"/>
  <c r="G21" i="46"/>
  <c r="F21" i="46"/>
  <c r="E21" i="46"/>
  <c r="G20" i="46"/>
  <c r="E20" i="46"/>
  <c r="F20" i="46" s="1"/>
  <c r="G19" i="46"/>
  <c r="E19" i="46"/>
  <c r="F19" i="46" s="1"/>
  <c r="K155" i="48" l="1"/>
  <c r="K154" i="48"/>
  <c r="K153" i="48"/>
  <c r="K152" i="48"/>
  <c r="K151" i="48"/>
  <c r="K150" i="48"/>
  <c r="K149" i="48"/>
  <c r="K148" i="48"/>
  <c r="K147" i="48"/>
  <c r="K146" i="48"/>
  <c r="K145" i="48"/>
  <c r="K144" i="48"/>
  <c r="K155" i="47"/>
  <c r="K154" i="47"/>
  <c r="K153" i="47"/>
  <c r="K152" i="47"/>
  <c r="K151" i="47"/>
  <c r="K150" i="47"/>
  <c r="K149" i="47"/>
  <c r="K148" i="47"/>
  <c r="K147" i="47"/>
  <c r="K146" i="47"/>
  <c r="K145" i="47"/>
  <c r="K144" i="47"/>
  <c r="K155" i="43"/>
  <c r="K154" i="43"/>
  <c r="K153" i="43"/>
  <c r="K152" i="43"/>
  <c r="K151" i="43"/>
  <c r="K150" i="43"/>
  <c r="K149" i="43"/>
  <c r="K148" i="43"/>
  <c r="K147" i="43"/>
  <c r="K146" i="43"/>
  <c r="K145" i="43"/>
  <c r="K144" i="43"/>
  <c r="K151" i="55"/>
  <c r="K150" i="55"/>
  <c r="K149" i="55"/>
  <c r="K148" i="55"/>
  <c r="K147" i="55"/>
  <c r="K146" i="55"/>
  <c r="K145" i="55"/>
  <c r="K144" i="55"/>
  <c r="G143" i="55"/>
  <c r="E143" i="55"/>
  <c r="F143" i="55" s="1"/>
  <c r="G142" i="55"/>
  <c r="F142" i="55"/>
  <c r="E142" i="55"/>
  <c r="G141" i="55"/>
  <c r="F141" i="55"/>
  <c r="E141" i="55"/>
  <c r="G140" i="55"/>
  <c r="E140" i="55"/>
  <c r="F140" i="55" s="1"/>
  <c r="G139" i="55"/>
  <c r="E139" i="55"/>
  <c r="F139" i="55" s="1"/>
  <c r="G138" i="55"/>
  <c r="F138" i="55"/>
  <c r="E138" i="55"/>
  <c r="G137" i="55"/>
  <c r="F137" i="55"/>
  <c r="E137" i="55"/>
  <c r="G136" i="55"/>
  <c r="E136" i="55"/>
  <c r="F136" i="55" s="1"/>
  <c r="G135" i="55"/>
  <c r="E135" i="55"/>
  <c r="F135" i="55" s="1"/>
  <c r="G134" i="55"/>
  <c r="F134" i="55"/>
  <c r="E134" i="55"/>
  <c r="G133" i="55"/>
  <c r="F133" i="55"/>
  <c r="E133" i="55"/>
  <c r="G132" i="55"/>
  <c r="E132" i="55"/>
  <c r="F132" i="55" s="1"/>
  <c r="G131" i="55"/>
  <c r="E131" i="55"/>
  <c r="F131" i="55" s="1"/>
  <c r="G130" i="55"/>
  <c r="F130" i="55"/>
  <c r="E130" i="55"/>
  <c r="G129" i="55"/>
  <c r="F129" i="55"/>
  <c r="E129" i="55"/>
  <c r="G128" i="55"/>
  <c r="E128" i="55"/>
  <c r="F128" i="55" s="1"/>
  <c r="G127" i="55"/>
  <c r="E127" i="55"/>
  <c r="F127" i="55" s="1"/>
  <c r="G126" i="55"/>
  <c r="F126" i="55"/>
  <c r="E126" i="55"/>
  <c r="G125" i="55"/>
  <c r="F125" i="55"/>
  <c r="E125" i="55"/>
  <c r="G124" i="55"/>
  <c r="E124" i="55"/>
  <c r="F124" i="55" s="1"/>
  <c r="G123" i="55"/>
  <c r="E123" i="55"/>
  <c r="F123" i="55" s="1"/>
  <c r="G122" i="55"/>
  <c r="F122" i="55"/>
  <c r="E122" i="55"/>
  <c r="G121" i="55"/>
  <c r="F121" i="55"/>
  <c r="E121" i="55"/>
  <c r="G120" i="55"/>
  <c r="E120" i="55"/>
  <c r="F120" i="55" s="1"/>
  <c r="G119" i="55"/>
  <c r="E119" i="55"/>
  <c r="F119" i="55" s="1"/>
  <c r="G118" i="55"/>
  <c r="F118" i="55"/>
  <c r="E118" i="55"/>
  <c r="G117" i="55"/>
  <c r="F117" i="55"/>
  <c r="E117" i="55"/>
  <c r="G116" i="55"/>
  <c r="E116" i="55"/>
  <c r="F116" i="55" s="1"/>
  <c r="G115" i="55"/>
  <c r="E115" i="55"/>
  <c r="F115" i="55" s="1"/>
  <c r="G114" i="55"/>
  <c r="F114" i="55"/>
  <c r="E114" i="55"/>
  <c r="G113" i="55"/>
  <c r="F113" i="55"/>
  <c r="E113" i="55"/>
  <c r="G112" i="55"/>
  <c r="E112" i="55"/>
  <c r="F112" i="55" s="1"/>
  <c r="G111" i="55"/>
  <c r="E111" i="55"/>
  <c r="F111" i="55" s="1"/>
  <c r="G110" i="55"/>
  <c r="F110" i="55"/>
  <c r="E110" i="55"/>
  <c r="G109" i="55"/>
  <c r="F109" i="55"/>
  <c r="E109" i="55"/>
  <c r="G108" i="55"/>
  <c r="E108" i="55"/>
  <c r="F108" i="55" s="1"/>
  <c r="G107" i="55"/>
  <c r="E107" i="55"/>
  <c r="F107" i="55" s="1"/>
  <c r="G106" i="55"/>
  <c r="F106" i="55"/>
  <c r="E106" i="55"/>
  <c r="G105" i="55"/>
  <c r="F105" i="55"/>
  <c r="E105" i="55"/>
  <c r="G104" i="55"/>
  <c r="E104" i="55"/>
  <c r="F104" i="55" s="1"/>
  <c r="G103" i="55"/>
  <c r="E103" i="55"/>
  <c r="F103" i="55" s="1"/>
  <c r="G102" i="55"/>
  <c r="F102" i="55"/>
  <c r="E102" i="55"/>
  <c r="G101" i="55"/>
  <c r="F101" i="55"/>
  <c r="E101" i="55"/>
  <c r="G100" i="55"/>
  <c r="E100" i="55"/>
  <c r="F100" i="55" s="1"/>
  <c r="G99" i="55"/>
  <c r="E99" i="55"/>
  <c r="F99" i="55" s="1"/>
  <c r="G98" i="55"/>
  <c r="F98" i="55"/>
  <c r="E98" i="55"/>
  <c r="G97" i="55"/>
  <c r="F97" i="55"/>
  <c r="E97" i="55"/>
  <c r="G96" i="55"/>
  <c r="E96" i="55"/>
  <c r="F96" i="55" s="1"/>
  <c r="G95" i="55"/>
  <c r="E95" i="55"/>
  <c r="F95" i="55" s="1"/>
  <c r="G94" i="55"/>
  <c r="F94" i="55"/>
  <c r="E94" i="55"/>
  <c r="G93" i="55"/>
  <c r="F93" i="55"/>
  <c r="E93" i="55"/>
  <c r="G92" i="55"/>
  <c r="E92" i="55"/>
  <c r="F92" i="55" s="1"/>
  <c r="G91" i="55"/>
  <c r="E91" i="55"/>
  <c r="F91" i="55" s="1"/>
  <c r="G90" i="55"/>
  <c r="F90" i="55"/>
  <c r="E90" i="55"/>
  <c r="G89" i="55"/>
  <c r="F89" i="55"/>
  <c r="E89" i="55"/>
  <c r="G88" i="55"/>
  <c r="E88" i="55"/>
  <c r="F88" i="55" s="1"/>
  <c r="G87" i="55"/>
  <c r="E87" i="55"/>
  <c r="F87" i="55" s="1"/>
  <c r="G86" i="55"/>
  <c r="F86" i="55"/>
  <c r="E86" i="55"/>
  <c r="G85" i="55"/>
  <c r="F85" i="55"/>
  <c r="E85" i="55"/>
  <c r="G84" i="55"/>
  <c r="E84" i="55"/>
  <c r="F84" i="55" s="1"/>
  <c r="G83" i="55"/>
  <c r="E83" i="55"/>
  <c r="F83" i="55" s="1"/>
  <c r="G82" i="55"/>
  <c r="F82" i="55"/>
  <c r="E82" i="55"/>
  <c r="G81" i="55"/>
  <c r="F81" i="55"/>
  <c r="E81" i="55"/>
  <c r="G80" i="55"/>
  <c r="E80" i="55"/>
  <c r="F80" i="55" s="1"/>
  <c r="G79" i="55"/>
  <c r="E79" i="55"/>
  <c r="F79" i="55" s="1"/>
  <c r="G78" i="55"/>
  <c r="F78" i="55"/>
  <c r="E78" i="55"/>
  <c r="G77" i="55"/>
  <c r="F77" i="55"/>
  <c r="E77" i="55"/>
  <c r="G76" i="55"/>
  <c r="E76" i="55"/>
  <c r="F76" i="55" s="1"/>
  <c r="G75" i="55"/>
  <c r="E75" i="55"/>
  <c r="F75" i="55" s="1"/>
  <c r="G74" i="55"/>
  <c r="F74" i="55"/>
  <c r="E74" i="55"/>
  <c r="G73" i="55"/>
  <c r="F73" i="55"/>
  <c r="E73" i="55"/>
  <c r="G72" i="55"/>
  <c r="E72" i="55"/>
  <c r="F72" i="55" s="1"/>
  <c r="G71" i="55"/>
  <c r="E71" i="55"/>
  <c r="F71" i="55" s="1"/>
  <c r="G70" i="55"/>
  <c r="F70" i="55"/>
  <c r="E70" i="55"/>
  <c r="G69" i="55"/>
  <c r="F69" i="55"/>
  <c r="E69" i="55"/>
  <c r="G68" i="55"/>
  <c r="E68" i="55"/>
  <c r="F68" i="55" s="1"/>
  <c r="G67" i="55"/>
  <c r="E67" i="55"/>
  <c r="F67" i="55" s="1"/>
  <c r="G66" i="55"/>
  <c r="F66" i="55"/>
  <c r="E66" i="55"/>
  <c r="G65" i="55"/>
  <c r="F65" i="55"/>
  <c r="E65" i="55"/>
  <c r="G64" i="55"/>
  <c r="E64" i="55"/>
  <c r="F64" i="55" s="1"/>
  <c r="G63" i="55"/>
  <c r="E63" i="55"/>
  <c r="F63" i="55" s="1"/>
  <c r="G62" i="55"/>
  <c r="F62" i="55"/>
  <c r="E62" i="55"/>
  <c r="G61" i="55"/>
  <c r="F61" i="55"/>
  <c r="E61" i="55"/>
  <c r="G60" i="55"/>
  <c r="E60" i="55"/>
  <c r="F60" i="55" s="1"/>
  <c r="G59" i="55"/>
  <c r="E59" i="55"/>
  <c r="F59" i="55" s="1"/>
  <c r="G58" i="55"/>
  <c r="F58" i="55"/>
  <c r="E58" i="55"/>
  <c r="G57" i="55"/>
  <c r="F57" i="55"/>
  <c r="E57" i="55"/>
  <c r="G56" i="55"/>
  <c r="E56" i="55"/>
  <c r="F56" i="55" s="1"/>
  <c r="G55" i="55"/>
  <c r="E55" i="55"/>
  <c r="F55" i="55" s="1"/>
  <c r="G54" i="55"/>
  <c r="F54" i="55"/>
  <c r="E54" i="55"/>
  <c r="G53" i="55"/>
  <c r="F53" i="55"/>
  <c r="E53" i="55"/>
  <c r="G52" i="55"/>
  <c r="E52" i="55"/>
  <c r="F52" i="55" s="1"/>
  <c r="G51" i="55"/>
  <c r="E51" i="55"/>
  <c r="F51" i="55" s="1"/>
  <c r="G50" i="55"/>
  <c r="F50" i="55"/>
  <c r="E50" i="55"/>
  <c r="G49" i="55"/>
  <c r="F49" i="55"/>
  <c r="E49" i="55"/>
  <c r="G48" i="55"/>
  <c r="E48" i="55"/>
  <c r="F48" i="55" s="1"/>
  <c r="G47" i="55"/>
  <c r="E47" i="55"/>
  <c r="F47" i="55" s="1"/>
  <c r="G46" i="55"/>
  <c r="F46" i="55"/>
  <c r="E46" i="55"/>
  <c r="G45" i="55"/>
  <c r="F45" i="55"/>
  <c r="E45" i="55"/>
  <c r="G44" i="55"/>
  <c r="E44" i="55"/>
  <c r="F44" i="55" s="1"/>
  <c r="G43" i="55"/>
  <c r="E43" i="55"/>
  <c r="F43" i="55" s="1"/>
  <c r="G42" i="55"/>
  <c r="F42" i="55"/>
  <c r="E42" i="55"/>
  <c r="G41" i="55"/>
  <c r="F41" i="55"/>
  <c r="E41" i="55"/>
  <c r="G40" i="55"/>
  <c r="E40" i="55"/>
  <c r="F40" i="55" s="1"/>
  <c r="G39" i="55"/>
  <c r="E39" i="55"/>
  <c r="F39" i="55" s="1"/>
  <c r="G38" i="55"/>
  <c r="F38" i="55"/>
  <c r="E38" i="55"/>
  <c r="G37" i="55"/>
  <c r="F37" i="55"/>
  <c r="E37" i="55"/>
  <c r="G36" i="55"/>
  <c r="E36" i="55"/>
  <c r="F36" i="55" s="1"/>
  <c r="G35" i="55"/>
  <c r="E35" i="55"/>
  <c r="F35" i="55" s="1"/>
  <c r="G34" i="55"/>
  <c r="F34" i="55"/>
  <c r="E34" i="55"/>
  <c r="G33" i="55"/>
  <c r="F33" i="55"/>
  <c r="E33" i="55"/>
  <c r="G32" i="55"/>
  <c r="E32" i="55"/>
  <c r="F32" i="55" s="1"/>
  <c r="G31" i="55"/>
  <c r="E31" i="55"/>
  <c r="F31" i="55" s="1"/>
  <c r="G30" i="55"/>
  <c r="F30" i="55"/>
  <c r="E30" i="55"/>
  <c r="G29" i="55"/>
  <c r="F29" i="55"/>
  <c r="E29" i="55"/>
  <c r="G28" i="55"/>
  <c r="E28" i="55"/>
  <c r="F28" i="55" s="1"/>
  <c r="G27" i="55"/>
  <c r="E27" i="55"/>
  <c r="F27" i="55" s="1"/>
  <c r="G26" i="55"/>
  <c r="F26" i="55"/>
  <c r="E26" i="55"/>
  <c r="G25" i="55"/>
  <c r="F25" i="55"/>
  <c r="E25" i="55"/>
  <c r="G24" i="55"/>
  <c r="E24" i="55"/>
  <c r="F24" i="55" s="1"/>
  <c r="G23" i="55"/>
  <c r="E23" i="55"/>
  <c r="F23" i="55" s="1"/>
  <c r="G22" i="55"/>
  <c r="F22" i="55"/>
  <c r="E22" i="55"/>
  <c r="G21" i="55"/>
  <c r="F21" i="55"/>
  <c r="E21" i="55"/>
  <c r="G20" i="55"/>
  <c r="E20" i="55"/>
  <c r="F20" i="55" s="1"/>
  <c r="G19" i="55"/>
  <c r="E19" i="55"/>
  <c r="F19" i="55" s="1"/>
  <c r="K151" i="53"/>
  <c r="K150" i="53"/>
  <c r="K149" i="53"/>
  <c r="K148" i="53"/>
  <c r="K147" i="53"/>
  <c r="K146" i="53"/>
  <c r="K145" i="53"/>
  <c r="K144" i="53"/>
  <c r="G143" i="53"/>
  <c r="E143" i="53"/>
  <c r="F143" i="53" s="1"/>
  <c r="G142" i="53"/>
  <c r="F142" i="53"/>
  <c r="E142" i="53"/>
  <c r="G141" i="53"/>
  <c r="F141" i="53"/>
  <c r="E141" i="53"/>
  <c r="G140" i="53"/>
  <c r="E140" i="53"/>
  <c r="F140" i="53" s="1"/>
  <c r="G139" i="53"/>
  <c r="E139" i="53"/>
  <c r="F139" i="53" s="1"/>
  <c r="G138" i="53"/>
  <c r="F138" i="53"/>
  <c r="E138" i="53"/>
  <c r="G137" i="53"/>
  <c r="F137" i="53"/>
  <c r="E137" i="53"/>
  <c r="G136" i="53"/>
  <c r="E136" i="53"/>
  <c r="F136" i="53" s="1"/>
  <c r="G135" i="53"/>
  <c r="E135" i="53"/>
  <c r="F135" i="53" s="1"/>
  <c r="G134" i="53"/>
  <c r="F134" i="53"/>
  <c r="E134" i="53"/>
  <c r="G133" i="53"/>
  <c r="F133" i="53"/>
  <c r="E133" i="53"/>
  <c r="G132" i="53"/>
  <c r="E132" i="53"/>
  <c r="F132" i="53" s="1"/>
  <c r="G131" i="53"/>
  <c r="E131" i="53"/>
  <c r="F131" i="53" s="1"/>
  <c r="G130" i="53"/>
  <c r="F130" i="53"/>
  <c r="E130" i="53"/>
  <c r="G129" i="53"/>
  <c r="F129" i="53"/>
  <c r="E129" i="53"/>
  <c r="G128" i="53"/>
  <c r="E128" i="53"/>
  <c r="F128" i="53" s="1"/>
  <c r="G127" i="53"/>
  <c r="E127" i="53"/>
  <c r="F127" i="53" s="1"/>
  <c r="G126" i="53"/>
  <c r="F126" i="53"/>
  <c r="E126" i="53"/>
  <c r="G125" i="53"/>
  <c r="F125" i="53"/>
  <c r="E125" i="53"/>
  <c r="G124" i="53"/>
  <c r="E124" i="53"/>
  <c r="F124" i="53" s="1"/>
  <c r="G123" i="53"/>
  <c r="E123" i="53"/>
  <c r="F123" i="53" s="1"/>
  <c r="G122" i="53"/>
  <c r="F122" i="53"/>
  <c r="E122" i="53"/>
  <c r="G121" i="53"/>
  <c r="F121" i="53"/>
  <c r="E121" i="53"/>
  <c r="G120" i="53"/>
  <c r="E120" i="53"/>
  <c r="F120" i="53" s="1"/>
  <c r="G119" i="53"/>
  <c r="E119" i="53"/>
  <c r="F119" i="53" s="1"/>
  <c r="G118" i="53"/>
  <c r="F118" i="53"/>
  <c r="E118" i="53"/>
  <c r="G117" i="53"/>
  <c r="F117" i="53"/>
  <c r="E117" i="53"/>
  <c r="G116" i="53"/>
  <c r="E116" i="53"/>
  <c r="F116" i="53" s="1"/>
  <c r="G115" i="53"/>
  <c r="E115" i="53"/>
  <c r="F115" i="53" s="1"/>
  <c r="G114" i="53"/>
  <c r="F114" i="53"/>
  <c r="E114" i="53"/>
  <c r="G113" i="53"/>
  <c r="F113" i="53"/>
  <c r="E113" i="53"/>
  <c r="G112" i="53"/>
  <c r="E112" i="53"/>
  <c r="F112" i="53" s="1"/>
  <c r="G111" i="53"/>
  <c r="E111" i="53"/>
  <c r="F111" i="53" s="1"/>
  <c r="G110" i="53"/>
  <c r="F110" i="53"/>
  <c r="E110" i="53"/>
  <c r="G109" i="53"/>
  <c r="F109" i="53"/>
  <c r="E109" i="53"/>
  <c r="G108" i="53"/>
  <c r="E108" i="53"/>
  <c r="F108" i="53" s="1"/>
  <c r="G107" i="53"/>
  <c r="E107" i="53"/>
  <c r="F107" i="53" s="1"/>
  <c r="G106" i="53"/>
  <c r="F106" i="53"/>
  <c r="E106" i="53"/>
  <c r="G105" i="53"/>
  <c r="F105" i="53"/>
  <c r="E105" i="53"/>
  <c r="G104" i="53"/>
  <c r="E104" i="53"/>
  <c r="F104" i="53" s="1"/>
  <c r="G103" i="53"/>
  <c r="E103" i="53"/>
  <c r="F103" i="53" s="1"/>
  <c r="G102" i="53"/>
  <c r="F102" i="53"/>
  <c r="E102" i="53"/>
  <c r="G101" i="53"/>
  <c r="F101" i="53"/>
  <c r="E101" i="53"/>
  <c r="G100" i="53"/>
  <c r="E100" i="53"/>
  <c r="F100" i="53" s="1"/>
  <c r="G99" i="53"/>
  <c r="E99" i="53"/>
  <c r="F99" i="53" s="1"/>
  <c r="G98" i="53"/>
  <c r="F98" i="53"/>
  <c r="E98" i="53"/>
  <c r="G97" i="53"/>
  <c r="F97" i="53"/>
  <c r="E97" i="53"/>
  <c r="G96" i="53"/>
  <c r="E96" i="53"/>
  <c r="F96" i="53" s="1"/>
  <c r="G95" i="53"/>
  <c r="E95" i="53"/>
  <c r="F95" i="53" s="1"/>
  <c r="G94" i="53"/>
  <c r="F94" i="53"/>
  <c r="E94" i="53"/>
  <c r="G93" i="53"/>
  <c r="F93" i="53"/>
  <c r="E93" i="53"/>
  <c r="G92" i="53"/>
  <c r="E92" i="53"/>
  <c r="F92" i="53" s="1"/>
  <c r="G91" i="53"/>
  <c r="E91" i="53"/>
  <c r="F91" i="53" s="1"/>
  <c r="G90" i="53"/>
  <c r="F90" i="53"/>
  <c r="E90" i="53"/>
  <c r="G89" i="53"/>
  <c r="F89" i="53"/>
  <c r="E89" i="53"/>
  <c r="G88" i="53"/>
  <c r="E88" i="53"/>
  <c r="F88" i="53" s="1"/>
  <c r="G87" i="53"/>
  <c r="E87" i="53"/>
  <c r="F87" i="53" s="1"/>
  <c r="G86" i="53"/>
  <c r="F86" i="53"/>
  <c r="E86" i="53"/>
  <c r="G85" i="53"/>
  <c r="F85" i="53"/>
  <c r="E85" i="53"/>
  <c r="G84" i="53"/>
  <c r="E84" i="53"/>
  <c r="F84" i="53" s="1"/>
  <c r="G83" i="53"/>
  <c r="E83" i="53"/>
  <c r="F83" i="53" s="1"/>
  <c r="G82" i="53"/>
  <c r="F82" i="53"/>
  <c r="E82" i="53"/>
  <c r="G81" i="53"/>
  <c r="F81" i="53"/>
  <c r="E81" i="53"/>
  <c r="G80" i="53"/>
  <c r="E80" i="53"/>
  <c r="F80" i="53" s="1"/>
  <c r="G79" i="53"/>
  <c r="E79" i="53"/>
  <c r="F79" i="53" s="1"/>
  <c r="G78" i="53"/>
  <c r="F78" i="53"/>
  <c r="E78" i="53"/>
  <c r="G77" i="53"/>
  <c r="F77" i="53"/>
  <c r="E77" i="53"/>
  <c r="G76" i="53"/>
  <c r="E76" i="53"/>
  <c r="F76" i="53" s="1"/>
  <c r="G75" i="53"/>
  <c r="E75" i="53"/>
  <c r="F75" i="53" s="1"/>
  <c r="G74" i="53"/>
  <c r="F74" i="53"/>
  <c r="E74" i="53"/>
  <c r="G73" i="53"/>
  <c r="F73" i="53"/>
  <c r="E73" i="53"/>
  <c r="G72" i="53"/>
  <c r="E72" i="53"/>
  <c r="F72" i="53" s="1"/>
  <c r="G71" i="53"/>
  <c r="E71" i="53"/>
  <c r="F71" i="53" s="1"/>
  <c r="G70" i="53"/>
  <c r="F70" i="53"/>
  <c r="E70" i="53"/>
  <c r="G69" i="53"/>
  <c r="F69" i="53"/>
  <c r="E69" i="53"/>
  <c r="G68" i="53"/>
  <c r="E68" i="53"/>
  <c r="F68" i="53" s="1"/>
  <c r="G67" i="53"/>
  <c r="E67" i="53"/>
  <c r="F67" i="53" s="1"/>
  <c r="G66" i="53"/>
  <c r="F66" i="53"/>
  <c r="E66" i="53"/>
  <c r="G65" i="53"/>
  <c r="F65" i="53"/>
  <c r="E65" i="53"/>
  <c r="G64" i="53"/>
  <c r="E64" i="53"/>
  <c r="F64" i="53" s="1"/>
  <c r="G63" i="53"/>
  <c r="E63" i="53"/>
  <c r="F63" i="53" s="1"/>
  <c r="G62" i="53"/>
  <c r="F62" i="53"/>
  <c r="E62" i="53"/>
  <c r="G61" i="53"/>
  <c r="F61" i="53"/>
  <c r="E61" i="53"/>
  <c r="G60" i="53"/>
  <c r="E60" i="53"/>
  <c r="F60" i="53" s="1"/>
  <c r="G59" i="53"/>
  <c r="E59" i="53"/>
  <c r="F59" i="53" s="1"/>
  <c r="G58" i="53"/>
  <c r="F58" i="53"/>
  <c r="E58" i="53"/>
  <c r="G57" i="53"/>
  <c r="F57" i="53"/>
  <c r="E57" i="53"/>
  <c r="G56" i="53"/>
  <c r="E56" i="53"/>
  <c r="F56" i="53" s="1"/>
  <c r="G55" i="53"/>
  <c r="E55" i="53"/>
  <c r="F55" i="53" s="1"/>
  <c r="G54" i="53"/>
  <c r="F54" i="53"/>
  <c r="E54" i="53"/>
  <c r="G53" i="53"/>
  <c r="F53" i="53"/>
  <c r="E53" i="53"/>
  <c r="G52" i="53"/>
  <c r="E52" i="53"/>
  <c r="F52" i="53" s="1"/>
  <c r="G51" i="53"/>
  <c r="E51" i="53"/>
  <c r="F51" i="53" s="1"/>
  <c r="G50" i="53"/>
  <c r="F50" i="53"/>
  <c r="E50" i="53"/>
  <c r="G49" i="53"/>
  <c r="F49" i="53"/>
  <c r="E49" i="53"/>
  <c r="G48" i="53"/>
  <c r="E48" i="53"/>
  <c r="F48" i="53" s="1"/>
  <c r="G47" i="53"/>
  <c r="E47" i="53"/>
  <c r="F47" i="53" s="1"/>
  <c r="G46" i="53"/>
  <c r="F46" i="53"/>
  <c r="E46" i="53"/>
  <c r="G45" i="53"/>
  <c r="F45" i="53"/>
  <c r="E45" i="53"/>
  <c r="G44" i="53"/>
  <c r="E44" i="53"/>
  <c r="F44" i="53" s="1"/>
  <c r="G43" i="53"/>
  <c r="E43" i="53"/>
  <c r="F43" i="53" s="1"/>
  <c r="G42" i="53"/>
  <c r="F42" i="53"/>
  <c r="E42" i="53"/>
  <c r="G41" i="53"/>
  <c r="F41" i="53"/>
  <c r="E41" i="53"/>
  <c r="G40" i="53"/>
  <c r="E40" i="53"/>
  <c r="F40" i="53" s="1"/>
  <c r="G39" i="53"/>
  <c r="E39" i="53"/>
  <c r="F39" i="53" s="1"/>
  <c r="G38" i="53"/>
  <c r="F38" i="53"/>
  <c r="E38" i="53"/>
  <c r="G37" i="53"/>
  <c r="F37" i="53"/>
  <c r="E37" i="53"/>
  <c r="G36" i="53"/>
  <c r="E36" i="53"/>
  <c r="F36" i="53" s="1"/>
  <c r="G35" i="53"/>
  <c r="E35" i="53"/>
  <c r="F35" i="53" s="1"/>
  <c r="G34" i="53"/>
  <c r="F34" i="53"/>
  <c r="E34" i="53"/>
  <c r="G33" i="53"/>
  <c r="F33" i="53"/>
  <c r="E33" i="53"/>
  <c r="G32" i="53"/>
  <c r="E32" i="53"/>
  <c r="F32" i="53" s="1"/>
  <c r="G31" i="53"/>
  <c r="E31" i="53"/>
  <c r="F31" i="53" s="1"/>
  <c r="G30" i="53"/>
  <c r="F30" i="53"/>
  <c r="E30" i="53"/>
  <c r="G29" i="53"/>
  <c r="F29" i="53"/>
  <c r="E29" i="53"/>
  <c r="G28" i="53"/>
  <c r="E28" i="53"/>
  <c r="F28" i="53" s="1"/>
  <c r="G27" i="53"/>
  <c r="E27" i="53"/>
  <c r="F27" i="53" s="1"/>
  <c r="G26" i="53"/>
  <c r="F26" i="53"/>
  <c r="E26" i="53"/>
  <c r="G25" i="53"/>
  <c r="F25" i="53"/>
  <c r="E25" i="53"/>
  <c r="G24" i="53"/>
  <c r="E24" i="53"/>
  <c r="F24" i="53" s="1"/>
  <c r="G23" i="53"/>
  <c r="E23" i="53"/>
  <c r="F23" i="53" s="1"/>
  <c r="G22" i="53"/>
  <c r="F22" i="53"/>
  <c r="E22" i="53"/>
  <c r="G21" i="53"/>
  <c r="F21" i="53"/>
  <c r="E21" i="53"/>
  <c r="G20" i="53"/>
  <c r="E20" i="53"/>
  <c r="F20" i="53" s="1"/>
  <c r="G19" i="53"/>
  <c r="E19" i="53"/>
  <c r="F19" i="53" s="1"/>
  <c r="K151" i="44"/>
  <c r="K150" i="44"/>
  <c r="K149" i="44"/>
  <c r="K148" i="44"/>
  <c r="K147" i="44"/>
  <c r="K146" i="44"/>
  <c r="K145" i="44"/>
  <c r="K144" i="44"/>
  <c r="G143" i="44"/>
  <c r="E143" i="44"/>
  <c r="F143" i="44" s="1"/>
  <c r="G142" i="44"/>
  <c r="E142" i="44"/>
  <c r="F142" i="44" s="1"/>
  <c r="G141" i="44"/>
  <c r="F141" i="44"/>
  <c r="E141" i="44"/>
  <c r="G140" i="44"/>
  <c r="E140" i="44"/>
  <c r="F140" i="44" s="1"/>
  <c r="G139" i="44"/>
  <c r="E139" i="44"/>
  <c r="F139" i="44" s="1"/>
  <c r="G138" i="44"/>
  <c r="E138" i="44"/>
  <c r="F138" i="44" s="1"/>
  <c r="G137" i="44"/>
  <c r="F137" i="44"/>
  <c r="E137" i="44"/>
  <c r="G136" i="44"/>
  <c r="E136" i="44"/>
  <c r="F136" i="44" s="1"/>
  <c r="G135" i="44"/>
  <c r="E135" i="44"/>
  <c r="F135" i="44" s="1"/>
  <c r="G134" i="44"/>
  <c r="E134" i="44"/>
  <c r="F134" i="44" s="1"/>
  <c r="G133" i="44"/>
  <c r="F133" i="44"/>
  <c r="E133" i="44"/>
  <c r="G132" i="44"/>
  <c r="E132" i="44"/>
  <c r="F132" i="44" s="1"/>
  <c r="G131" i="44"/>
  <c r="E131" i="44"/>
  <c r="F131" i="44" s="1"/>
  <c r="G130" i="44"/>
  <c r="E130" i="44"/>
  <c r="F130" i="44" s="1"/>
  <c r="G129" i="44"/>
  <c r="F129" i="44"/>
  <c r="E129" i="44"/>
  <c r="G128" i="44"/>
  <c r="E128" i="44"/>
  <c r="F128" i="44" s="1"/>
  <c r="G127" i="44"/>
  <c r="E127" i="44"/>
  <c r="F127" i="44" s="1"/>
  <c r="G126" i="44"/>
  <c r="E126" i="44"/>
  <c r="F126" i="44" s="1"/>
  <c r="G125" i="44"/>
  <c r="F125" i="44"/>
  <c r="E125" i="44"/>
  <c r="G124" i="44"/>
  <c r="E124" i="44"/>
  <c r="F124" i="44" s="1"/>
  <c r="G123" i="44"/>
  <c r="E123" i="44"/>
  <c r="F123" i="44" s="1"/>
  <c r="G122" i="44"/>
  <c r="E122" i="44"/>
  <c r="F122" i="44" s="1"/>
  <c r="G121" i="44"/>
  <c r="F121" i="44"/>
  <c r="E121" i="44"/>
  <c r="G120" i="44"/>
  <c r="E120" i="44"/>
  <c r="F120" i="44" s="1"/>
  <c r="G119" i="44"/>
  <c r="E119" i="44"/>
  <c r="F119" i="44" s="1"/>
  <c r="G118" i="44"/>
  <c r="E118" i="44"/>
  <c r="F118" i="44" s="1"/>
  <c r="G117" i="44"/>
  <c r="F117" i="44"/>
  <c r="E117" i="44"/>
  <c r="G116" i="44"/>
  <c r="E116" i="44"/>
  <c r="F116" i="44" s="1"/>
  <c r="G115" i="44"/>
  <c r="E115" i="44"/>
  <c r="F115" i="44" s="1"/>
  <c r="G114" i="44"/>
  <c r="E114" i="44"/>
  <c r="F114" i="44" s="1"/>
  <c r="G113" i="44"/>
  <c r="F113" i="44"/>
  <c r="E113" i="44"/>
  <c r="G112" i="44"/>
  <c r="E112" i="44"/>
  <c r="F112" i="44" s="1"/>
  <c r="G111" i="44"/>
  <c r="E111" i="44"/>
  <c r="F111" i="44" s="1"/>
  <c r="G110" i="44"/>
  <c r="E110" i="44"/>
  <c r="F110" i="44" s="1"/>
  <c r="G109" i="44"/>
  <c r="F109" i="44"/>
  <c r="E109" i="44"/>
  <c r="G108" i="44"/>
  <c r="E108" i="44"/>
  <c r="F108" i="44" s="1"/>
  <c r="G107" i="44"/>
  <c r="E107" i="44"/>
  <c r="F107" i="44" s="1"/>
  <c r="G106" i="44"/>
  <c r="E106" i="44"/>
  <c r="F106" i="44" s="1"/>
  <c r="G105" i="44"/>
  <c r="F105" i="44"/>
  <c r="E105" i="44"/>
  <c r="G104" i="44"/>
  <c r="E104" i="44"/>
  <c r="F104" i="44" s="1"/>
  <c r="G103" i="44"/>
  <c r="E103" i="44"/>
  <c r="F103" i="44" s="1"/>
  <c r="G102" i="44"/>
  <c r="E102" i="44"/>
  <c r="F102" i="44" s="1"/>
  <c r="G101" i="44"/>
  <c r="F101" i="44"/>
  <c r="E101" i="44"/>
  <c r="G100" i="44"/>
  <c r="E100" i="44"/>
  <c r="F100" i="44" s="1"/>
  <c r="G99" i="44"/>
  <c r="E99" i="44"/>
  <c r="F99" i="44" s="1"/>
  <c r="G98" i="44"/>
  <c r="E98" i="44"/>
  <c r="F98" i="44" s="1"/>
  <c r="G97" i="44"/>
  <c r="F97" i="44"/>
  <c r="E97" i="44"/>
  <c r="G96" i="44"/>
  <c r="E96" i="44"/>
  <c r="F96" i="44" s="1"/>
  <c r="G95" i="44"/>
  <c r="E95" i="44"/>
  <c r="F95" i="44" s="1"/>
  <c r="G94" i="44"/>
  <c r="E94" i="44"/>
  <c r="F94" i="44" s="1"/>
  <c r="G93" i="44"/>
  <c r="F93" i="44"/>
  <c r="E93" i="44"/>
  <c r="G92" i="44"/>
  <c r="E92" i="44"/>
  <c r="F92" i="44" s="1"/>
  <c r="G91" i="44"/>
  <c r="E91" i="44"/>
  <c r="F91" i="44" s="1"/>
  <c r="G90" i="44"/>
  <c r="E90" i="44"/>
  <c r="F90" i="44" s="1"/>
  <c r="G89" i="44"/>
  <c r="F89" i="44"/>
  <c r="E89" i="44"/>
  <c r="G88" i="44"/>
  <c r="E88" i="44"/>
  <c r="F88" i="44" s="1"/>
  <c r="G87" i="44"/>
  <c r="E87" i="44"/>
  <c r="F87" i="44" s="1"/>
  <c r="G86" i="44"/>
  <c r="E86" i="44"/>
  <c r="F86" i="44" s="1"/>
  <c r="G85" i="44"/>
  <c r="F85" i="44"/>
  <c r="E85" i="44"/>
  <c r="G84" i="44"/>
  <c r="E84" i="44"/>
  <c r="F84" i="44" s="1"/>
  <c r="G83" i="44"/>
  <c r="E83" i="44"/>
  <c r="F83" i="44" s="1"/>
  <c r="G82" i="44"/>
  <c r="E82" i="44"/>
  <c r="F82" i="44" s="1"/>
  <c r="G81" i="44"/>
  <c r="F81" i="44"/>
  <c r="E81" i="44"/>
  <c r="G80" i="44"/>
  <c r="E80" i="44"/>
  <c r="F80" i="44" s="1"/>
  <c r="G79" i="44"/>
  <c r="E79" i="44"/>
  <c r="F79" i="44" s="1"/>
  <c r="G78" i="44"/>
  <c r="E78" i="44"/>
  <c r="F78" i="44" s="1"/>
  <c r="G77" i="44"/>
  <c r="F77" i="44"/>
  <c r="E77" i="44"/>
  <c r="G76" i="44"/>
  <c r="E76" i="44"/>
  <c r="F76" i="44" s="1"/>
  <c r="G75" i="44"/>
  <c r="E75" i="44"/>
  <c r="F75" i="44" s="1"/>
  <c r="G74" i="44"/>
  <c r="E74" i="44"/>
  <c r="F74" i="44" s="1"/>
  <c r="G73" i="44"/>
  <c r="F73" i="44"/>
  <c r="E73" i="44"/>
  <c r="G72" i="44"/>
  <c r="E72" i="44"/>
  <c r="F72" i="44" s="1"/>
  <c r="G71" i="44"/>
  <c r="E71" i="44"/>
  <c r="F71" i="44" s="1"/>
  <c r="G70" i="44"/>
  <c r="E70" i="44"/>
  <c r="F70" i="44" s="1"/>
  <c r="G69" i="44"/>
  <c r="F69" i="44"/>
  <c r="E69" i="44"/>
  <c r="G68" i="44"/>
  <c r="E68" i="44"/>
  <c r="F68" i="44" s="1"/>
  <c r="G67" i="44"/>
  <c r="E67" i="44"/>
  <c r="F67" i="44" s="1"/>
  <c r="G66" i="44"/>
  <c r="E66" i="44"/>
  <c r="F66" i="44" s="1"/>
  <c r="G65" i="44"/>
  <c r="F65" i="44"/>
  <c r="E65" i="44"/>
  <c r="G64" i="44"/>
  <c r="E64" i="44"/>
  <c r="F64" i="44" s="1"/>
  <c r="G63" i="44"/>
  <c r="E63" i="44"/>
  <c r="F63" i="44" s="1"/>
  <c r="G62" i="44"/>
  <c r="E62" i="44"/>
  <c r="F62" i="44" s="1"/>
  <c r="G61" i="44"/>
  <c r="F61" i="44"/>
  <c r="E61" i="44"/>
  <c r="G60" i="44"/>
  <c r="E60" i="44"/>
  <c r="F60" i="44" s="1"/>
  <c r="G59" i="44"/>
  <c r="E59" i="44"/>
  <c r="F59" i="44" s="1"/>
  <c r="G58" i="44"/>
  <c r="E58" i="44"/>
  <c r="F58" i="44" s="1"/>
  <c r="G57" i="44"/>
  <c r="F57" i="44"/>
  <c r="E57" i="44"/>
  <c r="G56" i="44"/>
  <c r="E56" i="44"/>
  <c r="F56" i="44" s="1"/>
  <c r="G55" i="44"/>
  <c r="E55" i="44"/>
  <c r="F55" i="44" s="1"/>
  <c r="G54" i="44"/>
  <c r="E54" i="44"/>
  <c r="F54" i="44" s="1"/>
  <c r="G53" i="44"/>
  <c r="F53" i="44"/>
  <c r="E53" i="44"/>
  <c r="G52" i="44"/>
  <c r="E52" i="44"/>
  <c r="F52" i="44" s="1"/>
  <c r="G51" i="44"/>
  <c r="E51" i="44"/>
  <c r="F51" i="44" s="1"/>
  <c r="G50" i="44"/>
  <c r="E50" i="44"/>
  <c r="F50" i="44" s="1"/>
  <c r="G49" i="44"/>
  <c r="F49" i="44"/>
  <c r="E49" i="44"/>
  <c r="G48" i="44"/>
  <c r="E48" i="44"/>
  <c r="F48" i="44" s="1"/>
  <c r="G47" i="44"/>
  <c r="E47" i="44"/>
  <c r="F47" i="44" s="1"/>
  <c r="G46" i="44"/>
  <c r="E46" i="44"/>
  <c r="F46" i="44" s="1"/>
  <c r="G45" i="44"/>
  <c r="F45" i="44"/>
  <c r="E45" i="44"/>
  <c r="G44" i="44"/>
  <c r="E44" i="44"/>
  <c r="F44" i="44" s="1"/>
  <c r="G43" i="44"/>
  <c r="E43" i="44"/>
  <c r="F43" i="44" s="1"/>
  <c r="G42" i="44"/>
  <c r="E42" i="44"/>
  <c r="F42" i="44" s="1"/>
  <c r="G41" i="44"/>
  <c r="F41" i="44"/>
  <c r="E41" i="44"/>
  <c r="G40" i="44"/>
  <c r="E40" i="44"/>
  <c r="F40" i="44" s="1"/>
  <c r="G39" i="44"/>
  <c r="E39" i="44"/>
  <c r="F39" i="44" s="1"/>
  <c r="G38" i="44"/>
  <c r="E38" i="44"/>
  <c r="F38" i="44" s="1"/>
  <c r="G37" i="44"/>
  <c r="F37" i="44"/>
  <c r="E37" i="44"/>
  <c r="G36" i="44"/>
  <c r="E36" i="44"/>
  <c r="F36" i="44" s="1"/>
  <c r="G35" i="44"/>
  <c r="E35" i="44"/>
  <c r="F35" i="44" s="1"/>
  <c r="G34" i="44"/>
  <c r="E34" i="44"/>
  <c r="F34" i="44" s="1"/>
  <c r="G33" i="44"/>
  <c r="F33" i="44"/>
  <c r="E33" i="44"/>
  <c r="G32" i="44"/>
  <c r="E32" i="44"/>
  <c r="F32" i="44" s="1"/>
  <c r="G31" i="44"/>
  <c r="E31" i="44"/>
  <c r="F31" i="44" s="1"/>
  <c r="G30" i="44"/>
  <c r="E30" i="44"/>
  <c r="F30" i="44" s="1"/>
  <c r="G29" i="44"/>
  <c r="F29" i="44"/>
  <c r="E29" i="44"/>
  <c r="G28" i="44"/>
  <c r="E28" i="44"/>
  <c r="F28" i="44" s="1"/>
  <c r="G27" i="44"/>
  <c r="E27" i="44"/>
  <c r="F27" i="44" s="1"/>
  <c r="G26" i="44"/>
  <c r="E26" i="44"/>
  <c r="F26" i="44" s="1"/>
  <c r="G25" i="44"/>
  <c r="F25" i="44"/>
  <c r="E25" i="44"/>
  <c r="G24" i="44"/>
  <c r="E24" i="44"/>
  <c r="F24" i="44" s="1"/>
  <c r="G23" i="44"/>
  <c r="E23" i="44"/>
  <c r="F23" i="44" s="1"/>
  <c r="G22" i="44"/>
  <c r="E22" i="44"/>
  <c r="F22" i="44" s="1"/>
  <c r="G21" i="44"/>
  <c r="F21" i="44"/>
  <c r="E21" i="44"/>
  <c r="G20" i="44"/>
  <c r="E20" i="44"/>
  <c r="F20" i="44" s="1"/>
  <c r="G19" i="44"/>
  <c r="E19" i="44"/>
  <c r="F19" i="44" s="1"/>
  <c r="K155" i="52"/>
  <c r="K154" i="52"/>
  <c r="K153" i="52"/>
  <c r="K152" i="52"/>
  <c r="K151" i="52"/>
  <c r="K150" i="52"/>
  <c r="K149" i="52"/>
  <c r="K148" i="52"/>
  <c r="K147" i="52"/>
  <c r="K146" i="52"/>
  <c r="K145" i="52"/>
  <c r="K144" i="52"/>
  <c r="G143" i="52"/>
  <c r="E143" i="52"/>
  <c r="F143" i="52" s="1"/>
  <c r="G142" i="52"/>
  <c r="F142" i="52"/>
  <c r="E142" i="52"/>
  <c r="G141" i="52"/>
  <c r="F141" i="52"/>
  <c r="E141" i="52"/>
  <c r="G140" i="52"/>
  <c r="E140" i="52"/>
  <c r="F140" i="52" s="1"/>
  <c r="G139" i="52"/>
  <c r="E139" i="52"/>
  <c r="F139" i="52" s="1"/>
  <c r="G138" i="52"/>
  <c r="E138" i="52"/>
  <c r="F138" i="52" s="1"/>
  <c r="G137" i="52"/>
  <c r="F137" i="52"/>
  <c r="E137" i="52"/>
  <c r="G136" i="52"/>
  <c r="E136" i="52"/>
  <c r="F136" i="52" s="1"/>
  <c r="G135" i="52"/>
  <c r="E135" i="52"/>
  <c r="F135" i="52" s="1"/>
  <c r="G134" i="52"/>
  <c r="E134" i="52"/>
  <c r="F134" i="52" s="1"/>
  <c r="G133" i="52"/>
  <c r="F133" i="52"/>
  <c r="E133" i="52"/>
  <c r="G132" i="52"/>
  <c r="E132" i="52"/>
  <c r="F132" i="52" s="1"/>
  <c r="G131" i="52"/>
  <c r="E131" i="52"/>
  <c r="F131" i="52" s="1"/>
  <c r="G130" i="52"/>
  <c r="F130" i="52"/>
  <c r="E130" i="52"/>
  <c r="G129" i="52"/>
  <c r="F129" i="52"/>
  <c r="E129" i="52"/>
  <c r="G128" i="52"/>
  <c r="E128" i="52"/>
  <c r="F128" i="52" s="1"/>
  <c r="G127" i="52"/>
  <c r="E127" i="52"/>
  <c r="F127" i="52" s="1"/>
  <c r="G126" i="52"/>
  <c r="F126" i="52"/>
  <c r="E126" i="52"/>
  <c r="G125" i="52"/>
  <c r="F125" i="52"/>
  <c r="E125" i="52"/>
  <c r="G124" i="52"/>
  <c r="E124" i="52"/>
  <c r="F124" i="52" s="1"/>
  <c r="G123" i="52"/>
  <c r="E123" i="52"/>
  <c r="F123" i="52" s="1"/>
  <c r="G122" i="52"/>
  <c r="F122" i="52"/>
  <c r="E122" i="52"/>
  <c r="G121" i="52"/>
  <c r="F121" i="52"/>
  <c r="E121" i="52"/>
  <c r="G120" i="52"/>
  <c r="E120" i="52"/>
  <c r="F120" i="52" s="1"/>
  <c r="G119" i="52"/>
  <c r="E119" i="52"/>
  <c r="F119" i="52" s="1"/>
  <c r="G118" i="52"/>
  <c r="F118" i="52"/>
  <c r="E118" i="52"/>
  <c r="G117" i="52"/>
  <c r="F117" i="52"/>
  <c r="E117" i="52"/>
  <c r="G116" i="52"/>
  <c r="E116" i="52"/>
  <c r="F116" i="52" s="1"/>
  <c r="G115" i="52"/>
  <c r="E115" i="52"/>
  <c r="F115" i="52" s="1"/>
  <c r="G114" i="52"/>
  <c r="F114" i="52"/>
  <c r="E114" i="52"/>
  <c r="G113" i="52"/>
  <c r="F113" i="52"/>
  <c r="E113" i="52"/>
  <c r="G112" i="52"/>
  <c r="E112" i="52"/>
  <c r="F112" i="52" s="1"/>
  <c r="G111" i="52"/>
  <c r="E111" i="52"/>
  <c r="F111" i="52" s="1"/>
  <c r="G110" i="52"/>
  <c r="F110" i="52"/>
  <c r="E110" i="52"/>
  <c r="G109" i="52"/>
  <c r="F109" i="52"/>
  <c r="E109" i="52"/>
  <c r="G108" i="52"/>
  <c r="E108" i="52"/>
  <c r="F108" i="52" s="1"/>
  <c r="G107" i="52"/>
  <c r="E107" i="52"/>
  <c r="F107" i="52" s="1"/>
  <c r="G106" i="52"/>
  <c r="E106" i="52"/>
  <c r="F106" i="52" s="1"/>
  <c r="G105" i="52"/>
  <c r="F105" i="52"/>
  <c r="E105" i="52"/>
  <c r="G104" i="52"/>
  <c r="E104" i="52"/>
  <c r="F104" i="52" s="1"/>
  <c r="G103" i="52"/>
  <c r="E103" i="52"/>
  <c r="F103" i="52" s="1"/>
  <c r="G102" i="52"/>
  <c r="E102" i="52"/>
  <c r="F102" i="52" s="1"/>
  <c r="G101" i="52"/>
  <c r="F101" i="52"/>
  <c r="E101" i="52"/>
  <c r="G100" i="52"/>
  <c r="E100" i="52"/>
  <c r="F100" i="52" s="1"/>
  <c r="G99" i="52"/>
  <c r="E99" i="52"/>
  <c r="F99" i="52" s="1"/>
  <c r="G98" i="52"/>
  <c r="E98" i="52"/>
  <c r="F98" i="52" s="1"/>
  <c r="G97" i="52"/>
  <c r="F97" i="52"/>
  <c r="E97" i="52"/>
  <c r="G96" i="52"/>
  <c r="E96" i="52"/>
  <c r="F96" i="52" s="1"/>
  <c r="G95" i="52"/>
  <c r="E95" i="52"/>
  <c r="F95" i="52" s="1"/>
  <c r="G94" i="52"/>
  <c r="E94" i="52"/>
  <c r="F94" i="52" s="1"/>
  <c r="G93" i="52"/>
  <c r="F93" i="52"/>
  <c r="E93" i="52"/>
  <c r="G92" i="52"/>
  <c r="E92" i="52"/>
  <c r="F92" i="52" s="1"/>
  <c r="G91" i="52"/>
  <c r="E91" i="52"/>
  <c r="F91" i="52" s="1"/>
  <c r="G90" i="52"/>
  <c r="E90" i="52"/>
  <c r="F90" i="52" s="1"/>
  <c r="G89" i="52"/>
  <c r="F89" i="52"/>
  <c r="E89" i="52"/>
  <c r="G88" i="52"/>
  <c r="E88" i="52"/>
  <c r="F88" i="52" s="1"/>
  <c r="G87" i="52"/>
  <c r="E87" i="52"/>
  <c r="F87" i="52" s="1"/>
  <c r="G86" i="52"/>
  <c r="E86" i="52"/>
  <c r="F86" i="52" s="1"/>
  <c r="G85" i="52"/>
  <c r="F85" i="52"/>
  <c r="E85" i="52"/>
  <c r="G84" i="52"/>
  <c r="E84" i="52"/>
  <c r="F84" i="52" s="1"/>
  <c r="G83" i="52"/>
  <c r="E83" i="52"/>
  <c r="F83" i="52" s="1"/>
  <c r="G82" i="52"/>
  <c r="E82" i="52"/>
  <c r="F82" i="52" s="1"/>
  <c r="G81" i="52"/>
  <c r="F81" i="52"/>
  <c r="E81" i="52"/>
  <c r="G80" i="52"/>
  <c r="E80" i="52"/>
  <c r="F80" i="52" s="1"/>
  <c r="G79" i="52"/>
  <c r="E79" i="52"/>
  <c r="F79" i="52" s="1"/>
  <c r="G78" i="52"/>
  <c r="E78" i="52"/>
  <c r="F78" i="52" s="1"/>
  <c r="G77" i="52"/>
  <c r="F77" i="52"/>
  <c r="E77" i="52"/>
  <c r="G76" i="52"/>
  <c r="E76" i="52"/>
  <c r="F76" i="52" s="1"/>
  <c r="G75" i="52"/>
  <c r="E75" i="52"/>
  <c r="F75" i="52" s="1"/>
  <c r="G74" i="52"/>
  <c r="E74" i="52"/>
  <c r="F74" i="52" s="1"/>
  <c r="G73" i="52"/>
  <c r="F73" i="52"/>
  <c r="E73" i="52"/>
  <c r="G72" i="52"/>
  <c r="E72" i="52"/>
  <c r="F72" i="52" s="1"/>
  <c r="G71" i="52"/>
  <c r="E71" i="52"/>
  <c r="F71" i="52" s="1"/>
  <c r="G70" i="52"/>
  <c r="F70" i="52"/>
  <c r="E70" i="52"/>
  <c r="G69" i="52"/>
  <c r="F69" i="52"/>
  <c r="E69" i="52"/>
  <c r="G68" i="52"/>
  <c r="E68" i="52"/>
  <c r="F68" i="52" s="1"/>
  <c r="G67" i="52"/>
  <c r="E67" i="52"/>
  <c r="F67" i="52" s="1"/>
  <c r="G66" i="52"/>
  <c r="E66" i="52"/>
  <c r="F66" i="52" s="1"/>
  <c r="G65" i="52"/>
  <c r="F65" i="52"/>
  <c r="E65" i="52"/>
  <c r="G64" i="52"/>
  <c r="E64" i="52"/>
  <c r="F64" i="52" s="1"/>
  <c r="G63" i="52"/>
  <c r="E63" i="52"/>
  <c r="F63" i="52" s="1"/>
  <c r="G62" i="52"/>
  <c r="E62" i="52"/>
  <c r="F62" i="52" s="1"/>
  <c r="G61" i="52"/>
  <c r="F61" i="52"/>
  <c r="E61" i="52"/>
  <c r="G60" i="52"/>
  <c r="E60" i="52"/>
  <c r="F60" i="52" s="1"/>
  <c r="G59" i="52"/>
  <c r="E59" i="52"/>
  <c r="F59" i="52" s="1"/>
  <c r="G58" i="52"/>
  <c r="E58" i="52"/>
  <c r="F58" i="52" s="1"/>
  <c r="G57" i="52"/>
  <c r="F57" i="52"/>
  <c r="E57" i="52"/>
  <c r="G56" i="52"/>
  <c r="E56" i="52"/>
  <c r="F56" i="52" s="1"/>
  <c r="G55" i="52"/>
  <c r="E55" i="52"/>
  <c r="F55" i="52" s="1"/>
  <c r="G54" i="52"/>
  <c r="E54" i="52"/>
  <c r="F54" i="52" s="1"/>
  <c r="G53" i="52"/>
  <c r="F53" i="52"/>
  <c r="E53" i="52"/>
  <c r="G52" i="52"/>
  <c r="E52" i="52"/>
  <c r="F52" i="52" s="1"/>
  <c r="G51" i="52"/>
  <c r="E51" i="52"/>
  <c r="F51" i="52" s="1"/>
  <c r="G50" i="52"/>
  <c r="E50" i="52"/>
  <c r="F50" i="52" s="1"/>
  <c r="G49" i="52"/>
  <c r="F49" i="52"/>
  <c r="E49" i="52"/>
  <c r="G48" i="52"/>
  <c r="E48" i="52"/>
  <c r="F48" i="52" s="1"/>
  <c r="G47" i="52"/>
  <c r="E47" i="52"/>
  <c r="F47" i="52" s="1"/>
  <c r="G46" i="52"/>
  <c r="E46" i="52"/>
  <c r="F46" i="52" s="1"/>
  <c r="G45" i="52"/>
  <c r="F45" i="52"/>
  <c r="E45" i="52"/>
  <c r="G44" i="52"/>
  <c r="E44" i="52"/>
  <c r="F44" i="52" s="1"/>
  <c r="G43" i="52"/>
  <c r="E43" i="52"/>
  <c r="F43" i="52" s="1"/>
  <c r="G42" i="52"/>
  <c r="E42" i="52"/>
  <c r="F42" i="52" s="1"/>
  <c r="G41" i="52"/>
  <c r="F41" i="52"/>
  <c r="E41" i="52"/>
  <c r="G40" i="52"/>
  <c r="E40" i="52"/>
  <c r="F40" i="52" s="1"/>
  <c r="G39" i="52"/>
  <c r="E39" i="52"/>
  <c r="F39" i="52" s="1"/>
  <c r="G38" i="52"/>
  <c r="E38" i="52"/>
  <c r="F38" i="52" s="1"/>
  <c r="G37" i="52"/>
  <c r="F37" i="52"/>
  <c r="E37" i="52"/>
  <c r="G36" i="52"/>
  <c r="E36" i="52"/>
  <c r="F36" i="52" s="1"/>
  <c r="G35" i="52"/>
  <c r="E35" i="52"/>
  <c r="F35" i="52" s="1"/>
  <c r="G34" i="52"/>
  <c r="E34" i="52"/>
  <c r="F34" i="52" s="1"/>
  <c r="G33" i="52"/>
  <c r="F33" i="52"/>
  <c r="E33" i="52"/>
  <c r="G32" i="52"/>
  <c r="E32" i="52"/>
  <c r="F32" i="52" s="1"/>
  <c r="G31" i="52"/>
  <c r="E31" i="52"/>
  <c r="F31" i="52" s="1"/>
  <c r="G30" i="52"/>
  <c r="E30" i="52"/>
  <c r="F30" i="52" s="1"/>
  <c r="G29" i="52"/>
  <c r="F29" i="52"/>
  <c r="E29" i="52"/>
  <c r="G28" i="52"/>
  <c r="E28" i="52"/>
  <c r="F28" i="52" s="1"/>
  <c r="G27" i="52"/>
  <c r="E27" i="52"/>
  <c r="F27" i="52" s="1"/>
  <c r="G26" i="52"/>
  <c r="E26" i="52"/>
  <c r="F26" i="52" s="1"/>
  <c r="G25" i="52"/>
  <c r="F25" i="52"/>
  <c r="E25" i="52"/>
  <c r="G24" i="52"/>
  <c r="E24" i="52"/>
  <c r="F24" i="52" s="1"/>
  <c r="G23" i="52"/>
  <c r="E23" i="52"/>
  <c r="F23" i="52" s="1"/>
  <c r="G22" i="52"/>
  <c r="E22" i="52"/>
  <c r="F22" i="52" s="1"/>
  <c r="G21" i="52"/>
  <c r="F21" i="52"/>
  <c r="E21" i="52"/>
  <c r="G20" i="52"/>
  <c r="E20" i="52"/>
  <c r="F20" i="52" s="1"/>
  <c r="G19" i="52"/>
  <c r="E19" i="52"/>
  <c r="F19" i="52" s="1"/>
  <c r="K155" i="51"/>
  <c r="K154" i="51"/>
  <c r="K153" i="51"/>
  <c r="K152" i="51"/>
  <c r="K151" i="51"/>
  <c r="K150" i="51"/>
  <c r="K149" i="51"/>
  <c r="K148" i="51"/>
  <c r="K147" i="51"/>
  <c r="K146" i="51"/>
  <c r="K145" i="51"/>
  <c r="K144" i="51"/>
  <c r="G143" i="51"/>
  <c r="E143" i="51"/>
  <c r="F143" i="51" s="1"/>
  <c r="G142" i="51"/>
  <c r="F142" i="51"/>
  <c r="E142" i="51"/>
  <c r="G141" i="51"/>
  <c r="E141" i="51"/>
  <c r="F141" i="51" s="1"/>
  <c r="G140" i="51"/>
  <c r="E140" i="51"/>
  <c r="F140" i="51" s="1"/>
  <c r="G139" i="51"/>
  <c r="E139" i="51"/>
  <c r="F139" i="51" s="1"/>
  <c r="G138" i="51"/>
  <c r="F138" i="51"/>
  <c r="E138" i="51"/>
  <c r="G137" i="51"/>
  <c r="E137" i="51"/>
  <c r="F137" i="51" s="1"/>
  <c r="G136" i="51"/>
  <c r="E136" i="51"/>
  <c r="F136" i="51" s="1"/>
  <c r="G135" i="51"/>
  <c r="E135" i="51"/>
  <c r="F135" i="51" s="1"/>
  <c r="G134" i="51"/>
  <c r="F134" i="51"/>
  <c r="E134" i="51"/>
  <c r="G133" i="51"/>
  <c r="E133" i="51"/>
  <c r="F133" i="51" s="1"/>
  <c r="G132" i="51"/>
  <c r="E132" i="51"/>
  <c r="F132" i="51" s="1"/>
  <c r="G131" i="51"/>
  <c r="E131" i="51"/>
  <c r="F131" i="51" s="1"/>
  <c r="G130" i="51"/>
  <c r="F130" i="51"/>
  <c r="E130" i="51"/>
  <c r="G129" i="51"/>
  <c r="E129" i="51"/>
  <c r="F129" i="51" s="1"/>
  <c r="G128" i="51"/>
  <c r="E128" i="51"/>
  <c r="F128" i="51" s="1"/>
  <c r="G127" i="51"/>
  <c r="E127" i="51"/>
  <c r="F127" i="51" s="1"/>
  <c r="G126" i="51"/>
  <c r="F126" i="51"/>
  <c r="E126" i="51"/>
  <c r="G125" i="51"/>
  <c r="E125" i="51"/>
  <c r="F125" i="51" s="1"/>
  <c r="G124" i="51"/>
  <c r="E124" i="51"/>
  <c r="F124" i="51" s="1"/>
  <c r="G123" i="51"/>
  <c r="E123" i="51"/>
  <c r="F123" i="51" s="1"/>
  <c r="G122" i="51"/>
  <c r="F122" i="51"/>
  <c r="E122" i="51"/>
  <c r="G121" i="51"/>
  <c r="E121" i="51"/>
  <c r="F121" i="51" s="1"/>
  <c r="G120" i="51"/>
  <c r="E120" i="51"/>
  <c r="F120" i="51" s="1"/>
  <c r="G119" i="51"/>
  <c r="E119" i="51"/>
  <c r="F119" i="51" s="1"/>
  <c r="G118" i="51"/>
  <c r="F118" i="51"/>
  <c r="E118" i="51"/>
  <c r="G117" i="51"/>
  <c r="E117" i="51"/>
  <c r="F117" i="51" s="1"/>
  <c r="G116" i="51"/>
  <c r="E116" i="51"/>
  <c r="F116" i="51" s="1"/>
  <c r="G115" i="51"/>
  <c r="E115" i="51"/>
  <c r="F115" i="51" s="1"/>
  <c r="G114" i="51"/>
  <c r="F114" i="51"/>
  <c r="E114" i="51"/>
  <c r="G113" i="51"/>
  <c r="E113" i="51"/>
  <c r="F113" i="51" s="1"/>
  <c r="G112" i="51"/>
  <c r="E112" i="51"/>
  <c r="F112" i="51" s="1"/>
  <c r="G111" i="51"/>
  <c r="E111" i="51"/>
  <c r="F111" i="51" s="1"/>
  <c r="G110" i="51"/>
  <c r="F110" i="51"/>
  <c r="E110" i="51"/>
  <c r="G109" i="51"/>
  <c r="E109" i="51"/>
  <c r="F109" i="51" s="1"/>
  <c r="G108" i="51"/>
  <c r="E108" i="51"/>
  <c r="F108" i="51" s="1"/>
  <c r="G107" i="51"/>
  <c r="E107" i="51"/>
  <c r="F107" i="51" s="1"/>
  <c r="G106" i="51"/>
  <c r="F106" i="51"/>
  <c r="E106" i="51"/>
  <c r="G105" i="51"/>
  <c r="E105" i="51"/>
  <c r="F105" i="51" s="1"/>
  <c r="G104" i="51"/>
  <c r="E104" i="51"/>
  <c r="F104" i="51" s="1"/>
  <c r="G103" i="51"/>
  <c r="E103" i="51"/>
  <c r="F103" i="51" s="1"/>
  <c r="G102" i="51"/>
  <c r="F102" i="51"/>
  <c r="E102" i="51"/>
  <c r="G101" i="51"/>
  <c r="E101" i="51"/>
  <c r="F101" i="51" s="1"/>
  <c r="G100" i="51"/>
  <c r="E100" i="51"/>
  <c r="F100" i="51" s="1"/>
  <c r="G99" i="51"/>
  <c r="E99" i="51"/>
  <c r="F99" i="51" s="1"/>
  <c r="G98" i="51"/>
  <c r="F98" i="51"/>
  <c r="E98" i="51"/>
  <c r="G97" i="51"/>
  <c r="E97" i="51"/>
  <c r="F97" i="51" s="1"/>
  <c r="G96" i="51"/>
  <c r="E96" i="51"/>
  <c r="F96" i="51" s="1"/>
  <c r="G95" i="51"/>
  <c r="E95" i="51"/>
  <c r="F95" i="51" s="1"/>
  <c r="G94" i="51"/>
  <c r="F94" i="51"/>
  <c r="E94" i="51"/>
  <c r="G93" i="51"/>
  <c r="E93" i="51"/>
  <c r="F93" i="51" s="1"/>
  <c r="G92" i="51"/>
  <c r="E92" i="51"/>
  <c r="F92" i="51" s="1"/>
  <c r="G91" i="51"/>
  <c r="E91" i="51"/>
  <c r="F91" i="51" s="1"/>
  <c r="G90" i="51"/>
  <c r="F90" i="51"/>
  <c r="E90" i="51"/>
  <c r="G89" i="51"/>
  <c r="E89" i="51"/>
  <c r="F89" i="51" s="1"/>
  <c r="G88" i="51"/>
  <c r="E88" i="51"/>
  <c r="F88" i="51" s="1"/>
  <c r="G87" i="51"/>
  <c r="E87" i="51"/>
  <c r="F87" i="51" s="1"/>
  <c r="G86" i="51"/>
  <c r="F86" i="51"/>
  <c r="E86" i="51"/>
  <c r="G85" i="51"/>
  <c r="E85" i="51"/>
  <c r="F85" i="51" s="1"/>
  <c r="G84" i="51"/>
  <c r="E84" i="51"/>
  <c r="F84" i="51" s="1"/>
  <c r="G83" i="51"/>
  <c r="E83" i="51"/>
  <c r="F83" i="51" s="1"/>
  <c r="G82" i="51"/>
  <c r="F82" i="51"/>
  <c r="E82" i="51"/>
  <c r="G81" i="51"/>
  <c r="E81" i="51"/>
  <c r="F81" i="51" s="1"/>
  <c r="G80" i="51"/>
  <c r="E80" i="51"/>
  <c r="F80" i="51" s="1"/>
  <c r="G79" i="51"/>
  <c r="E79" i="51"/>
  <c r="F79" i="51" s="1"/>
  <c r="G78" i="51"/>
  <c r="F78" i="51"/>
  <c r="E78" i="51"/>
  <c r="G77" i="51"/>
  <c r="E77" i="51"/>
  <c r="F77" i="51" s="1"/>
  <c r="G76" i="51"/>
  <c r="E76" i="51"/>
  <c r="F76" i="51" s="1"/>
  <c r="G75" i="51"/>
  <c r="E75" i="51"/>
  <c r="F75" i="51" s="1"/>
  <c r="G74" i="51"/>
  <c r="F74" i="51"/>
  <c r="E74" i="51"/>
  <c r="G73" i="51"/>
  <c r="E73" i="51"/>
  <c r="F73" i="51" s="1"/>
  <c r="G72" i="51"/>
  <c r="E72" i="51"/>
  <c r="F72" i="51" s="1"/>
  <c r="G71" i="51"/>
  <c r="E71" i="51"/>
  <c r="F71" i="51" s="1"/>
  <c r="G70" i="51"/>
  <c r="F70" i="51"/>
  <c r="E70" i="51"/>
  <c r="G69" i="51"/>
  <c r="E69" i="51"/>
  <c r="F69" i="51" s="1"/>
  <c r="G68" i="51"/>
  <c r="E68" i="51"/>
  <c r="F68" i="51" s="1"/>
  <c r="G67" i="51"/>
  <c r="E67" i="51"/>
  <c r="F67" i="51" s="1"/>
  <c r="G66" i="51"/>
  <c r="F66" i="51"/>
  <c r="E66" i="51"/>
  <c r="G65" i="51"/>
  <c r="E65" i="51"/>
  <c r="F65" i="51" s="1"/>
  <c r="G64" i="51"/>
  <c r="E64" i="51"/>
  <c r="F64" i="51" s="1"/>
  <c r="G63" i="51"/>
  <c r="E63" i="51"/>
  <c r="F63" i="51" s="1"/>
  <c r="G62" i="51"/>
  <c r="F62" i="51"/>
  <c r="E62" i="51"/>
  <c r="G61" i="51"/>
  <c r="E61" i="51"/>
  <c r="F61" i="51" s="1"/>
  <c r="G60" i="51"/>
  <c r="E60" i="51"/>
  <c r="F60" i="51" s="1"/>
  <c r="G59" i="51"/>
  <c r="E59" i="51"/>
  <c r="F59" i="51" s="1"/>
  <c r="G58" i="51"/>
  <c r="F58" i="51"/>
  <c r="E58" i="51"/>
  <c r="G57" i="51"/>
  <c r="E57" i="51"/>
  <c r="F57" i="51" s="1"/>
  <c r="G56" i="51"/>
  <c r="E56" i="51"/>
  <c r="F56" i="51" s="1"/>
  <c r="G55" i="51"/>
  <c r="E55" i="51"/>
  <c r="F55" i="51" s="1"/>
  <c r="G54" i="51"/>
  <c r="F54" i="51"/>
  <c r="E54" i="51"/>
  <c r="G53" i="51"/>
  <c r="E53" i="51"/>
  <c r="F53" i="51" s="1"/>
  <c r="G52" i="51"/>
  <c r="E52" i="51"/>
  <c r="F52" i="51" s="1"/>
  <c r="G51" i="51"/>
  <c r="E51" i="51"/>
  <c r="F51" i="51" s="1"/>
  <c r="G50" i="51"/>
  <c r="F50" i="51"/>
  <c r="E50" i="51"/>
  <c r="G49" i="51"/>
  <c r="E49" i="51"/>
  <c r="F49" i="51" s="1"/>
  <c r="G48" i="51"/>
  <c r="E48" i="51"/>
  <c r="F48" i="51" s="1"/>
  <c r="G47" i="51"/>
  <c r="E47" i="51"/>
  <c r="F47" i="51" s="1"/>
  <c r="G46" i="51"/>
  <c r="F46" i="51"/>
  <c r="E46" i="51"/>
  <c r="G45" i="51"/>
  <c r="E45" i="51"/>
  <c r="F45" i="51" s="1"/>
  <c r="G44" i="51"/>
  <c r="E44" i="51"/>
  <c r="F44" i="51" s="1"/>
  <c r="G43" i="51"/>
  <c r="E43" i="51"/>
  <c r="F43" i="51" s="1"/>
  <c r="G42" i="51"/>
  <c r="F42" i="51"/>
  <c r="E42" i="51"/>
  <c r="G41" i="51"/>
  <c r="E41" i="51"/>
  <c r="F41" i="51" s="1"/>
  <c r="G40" i="51"/>
  <c r="E40" i="51"/>
  <c r="F40" i="51" s="1"/>
  <c r="G39" i="51"/>
  <c r="E39" i="51"/>
  <c r="F39" i="51" s="1"/>
  <c r="G38" i="51"/>
  <c r="F38" i="51"/>
  <c r="E38" i="51"/>
  <c r="G37" i="51"/>
  <c r="E37" i="51"/>
  <c r="F37" i="51" s="1"/>
  <c r="G36" i="51"/>
  <c r="E36" i="51"/>
  <c r="F36" i="51" s="1"/>
  <c r="G35" i="51"/>
  <c r="E35" i="51"/>
  <c r="F35" i="51" s="1"/>
  <c r="G34" i="51"/>
  <c r="F34" i="51"/>
  <c r="E34" i="51"/>
  <c r="G33" i="51"/>
  <c r="E33" i="51"/>
  <c r="F33" i="51" s="1"/>
  <c r="G32" i="51"/>
  <c r="E32" i="51"/>
  <c r="F32" i="51" s="1"/>
  <c r="G31" i="51"/>
  <c r="E31" i="51"/>
  <c r="F31" i="51" s="1"/>
  <c r="G30" i="51"/>
  <c r="F30" i="51"/>
  <c r="E30" i="51"/>
  <c r="G29" i="51"/>
  <c r="E29" i="51"/>
  <c r="F29" i="51" s="1"/>
  <c r="G28" i="51"/>
  <c r="E28" i="51"/>
  <c r="F28" i="51" s="1"/>
  <c r="G27" i="51"/>
  <c r="E27" i="51"/>
  <c r="F27" i="51" s="1"/>
  <c r="G26" i="51"/>
  <c r="F26" i="51"/>
  <c r="E26" i="51"/>
  <c r="G25" i="51"/>
  <c r="E25" i="51"/>
  <c r="F25" i="51" s="1"/>
  <c r="G24" i="51"/>
  <c r="E24" i="51"/>
  <c r="F24" i="51" s="1"/>
  <c r="G23" i="51"/>
  <c r="E23" i="51"/>
  <c r="F23" i="51" s="1"/>
  <c r="G22" i="51"/>
  <c r="F22" i="51"/>
  <c r="E22" i="51"/>
  <c r="G21" i="51"/>
  <c r="E21" i="51"/>
  <c r="F21" i="51" s="1"/>
  <c r="G20" i="51"/>
  <c r="E20" i="51"/>
  <c r="F20" i="51" s="1"/>
  <c r="G19" i="51"/>
  <c r="E19" i="51"/>
  <c r="F19" i="51" s="1"/>
  <c r="U14" i="50" l="1"/>
  <c r="N14" i="50"/>
  <c r="U13" i="50"/>
  <c r="N13" i="50"/>
  <c r="U12" i="50"/>
  <c r="N12" i="50"/>
  <c r="U11" i="50"/>
  <c r="N11" i="50"/>
  <c r="U10" i="50"/>
  <c r="N10" i="50"/>
  <c r="U14" i="49"/>
  <c r="N14" i="49"/>
  <c r="U13" i="49"/>
  <c r="N13" i="49"/>
  <c r="U12" i="49"/>
  <c r="N12" i="49"/>
  <c r="U11" i="49"/>
  <c r="N11" i="49"/>
  <c r="U10" i="49"/>
  <c r="N10" i="49"/>
  <c r="U14" i="46"/>
  <c r="N14" i="46"/>
  <c r="U13" i="46"/>
  <c r="N13" i="46"/>
  <c r="U12" i="46"/>
  <c r="N12" i="46"/>
  <c r="U11" i="46"/>
  <c r="N11" i="46"/>
  <c r="U10" i="46"/>
  <c r="N10" i="46"/>
  <c r="U14" i="48"/>
  <c r="N14" i="48"/>
  <c r="U13" i="48"/>
  <c r="N13" i="48"/>
  <c r="U12" i="48"/>
  <c r="N12" i="48"/>
  <c r="U11" i="48"/>
  <c r="N11" i="48"/>
  <c r="U10" i="48"/>
  <c r="N10" i="48"/>
  <c r="U14" i="47"/>
  <c r="N14" i="47"/>
  <c r="U13" i="47"/>
  <c r="N13" i="47"/>
  <c r="U12" i="47"/>
  <c r="N12" i="47"/>
  <c r="U11" i="47"/>
  <c r="N11" i="47"/>
  <c r="U10" i="47"/>
  <c r="N10" i="47"/>
  <c r="U14" i="43"/>
  <c r="N14" i="43"/>
  <c r="U13" i="43"/>
  <c r="N13" i="43"/>
  <c r="U12" i="43"/>
  <c r="N12" i="43"/>
  <c r="U11" i="43"/>
  <c r="N11" i="43"/>
  <c r="U10" i="43"/>
  <c r="N10" i="43"/>
  <c r="U14" i="55"/>
  <c r="N14" i="55"/>
  <c r="U13" i="55"/>
  <c r="N13" i="55"/>
  <c r="U12" i="55"/>
  <c r="N12" i="55"/>
  <c r="U11" i="55"/>
  <c r="N11" i="55"/>
  <c r="U10" i="55"/>
  <c r="N10" i="55"/>
  <c r="U14" i="53"/>
  <c r="N14" i="53"/>
  <c r="U13" i="53"/>
  <c r="N13" i="53"/>
  <c r="U12" i="53"/>
  <c r="N12" i="53"/>
  <c r="U11" i="53"/>
  <c r="N11" i="53"/>
  <c r="U10" i="53"/>
  <c r="N10" i="53"/>
  <c r="U14" i="44"/>
  <c r="N14" i="44"/>
  <c r="U13" i="44"/>
  <c r="N13" i="44"/>
  <c r="U12" i="44"/>
  <c r="N12" i="44"/>
  <c r="U11" i="44"/>
  <c r="N11" i="44"/>
  <c r="U10" i="44"/>
  <c r="N10" i="44"/>
  <c r="U14" i="52"/>
  <c r="N14" i="52"/>
  <c r="U13" i="52"/>
  <c r="N13" i="52"/>
  <c r="U12" i="52"/>
  <c r="N12" i="52"/>
  <c r="U11" i="52"/>
  <c r="N11" i="52"/>
  <c r="U10" i="52"/>
  <c r="N10" i="52"/>
  <c r="U14" i="51"/>
  <c r="N14" i="51"/>
  <c r="U13" i="51"/>
  <c r="N13" i="51"/>
  <c r="U12" i="51"/>
  <c r="N12" i="51"/>
  <c r="U11" i="51"/>
  <c r="N11" i="51"/>
  <c r="U10" i="51"/>
  <c r="N10" i="51"/>
  <c r="K155" i="11"/>
  <c r="K154" i="11"/>
  <c r="K153" i="11"/>
  <c r="K152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19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94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69" i="11"/>
  <c r="G58" i="11"/>
  <c r="G59" i="11"/>
  <c r="G60" i="11"/>
  <c r="G61" i="11"/>
  <c r="G62" i="11"/>
  <c r="G63" i="11"/>
  <c r="G64" i="11"/>
  <c r="G65" i="11"/>
  <c r="G66" i="11"/>
  <c r="G67" i="11"/>
  <c r="G68" i="11"/>
  <c r="F59" i="11"/>
  <c r="F60" i="11"/>
  <c r="F61" i="11"/>
  <c r="F62" i="11"/>
  <c r="F63" i="11"/>
  <c r="F64" i="11"/>
  <c r="F65" i="11"/>
  <c r="F66" i="11"/>
  <c r="F67" i="11"/>
  <c r="F68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44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G19" i="11"/>
  <c r="U14" i="11"/>
  <c r="U13" i="11"/>
  <c r="U12" i="11"/>
  <c r="U11" i="11"/>
  <c r="U10" i="11"/>
  <c r="F19" i="11" s="1"/>
  <c r="N11" i="11"/>
  <c r="N12" i="11"/>
  <c r="N13" i="11"/>
  <c r="N14" i="11"/>
  <c r="N10" i="11"/>
  <c r="K151" i="11"/>
  <c r="K150" i="11"/>
  <c r="K149" i="11"/>
  <c r="K148" i="11"/>
  <c r="E140" i="11"/>
  <c r="E141" i="11"/>
  <c r="E142" i="11"/>
  <c r="E143" i="11"/>
  <c r="E139" i="11"/>
  <c r="E135" i="11"/>
  <c r="E136" i="11"/>
  <c r="E137" i="11"/>
  <c r="E138" i="11"/>
  <c r="E134" i="11"/>
  <c r="E130" i="11"/>
  <c r="E131" i="11"/>
  <c r="E132" i="11"/>
  <c r="E133" i="11"/>
  <c r="E129" i="11"/>
  <c r="E125" i="11"/>
  <c r="E126" i="11"/>
  <c r="E127" i="11"/>
  <c r="E128" i="11"/>
  <c r="E124" i="11"/>
  <c r="E120" i="11"/>
  <c r="E121" i="11"/>
  <c r="E122" i="11"/>
  <c r="E123" i="11"/>
  <c r="E115" i="11"/>
  <c r="E116" i="11"/>
  <c r="E117" i="11"/>
  <c r="E118" i="11"/>
  <c r="E119" i="11"/>
  <c r="E114" i="11"/>
  <c r="E110" i="11"/>
  <c r="E111" i="11"/>
  <c r="E112" i="11"/>
  <c r="E113" i="11"/>
  <c r="E109" i="11"/>
  <c r="E105" i="11"/>
  <c r="E106" i="11"/>
  <c r="E107" i="11"/>
  <c r="E108" i="11"/>
  <c r="E104" i="11"/>
  <c r="E100" i="11"/>
  <c r="E101" i="11"/>
  <c r="E102" i="11"/>
  <c r="E103" i="11"/>
  <c r="E99" i="11"/>
  <c r="E95" i="11"/>
  <c r="E96" i="11"/>
  <c r="E97" i="11"/>
  <c r="E98" i="11"/>
  <c r="E94" i="11"/>
  <c r="E90" i="11"/>
  <c r="E91" i="11"/>
  <c r="E92" i="11"/>
  <c r="E93" i="11"/>
  <c r="E89" i="11"/>
  <c r="E85" i="11"/>
  <c r="E86" i="11"/>
  <c r="E87" i="11"/>
  <c r="E88" i="11"/>
  <c r="E84" i="11"/>
  <c r="E81" i="11"/>
  <c r="E82" i="11"/>
  <c r="E83" i="11"/>
  <c r="E79" i="11"/>
  <c r="E80" i="11"/>
  <c r="E75" i="11"/>
  <c r="E76" i="11"/>
  <c r="E77" i="11"/>
  <c r="E78" i="11"/>
  <c r="E74" i="11"/>
  <c r="E70" i="11"/>
  <c r="E71" i="11"/>
  <c r="E72" i="11"/>
  <c r="E73" i="11"/>
  <c r="E69" i="11"/>
  <c r="E65" i="11"/>
  <c r="E66" i="11"/>
  <c r="E67" i="11"/>
  <c r="E68" i="11"/>
  <c r="E64" i="11"/>
  <c r="E60" i="11"/>
  <c r="E61" i="11"/>
  <c r="E62" i="11"/>
  <c r="E63" i="11"/>
  <c r="E59" i="11"/>
  <c r="E55" i="11"/>
  <c r="E56" i="11"/>
  <c r="E57" i="11"/>
  <c r="E58" i="11"/>
  <c r="E54" i="11"/>
  <c r="E50" i="11"/>
  <c r="E51" i="11"/>
  <c r="E52" i="11"/>
  <c r="E53" i="11"/>
  <c r="E49" i="11"/>
  <c r="E45" i="11"/>
  <c r="E46" i="11"/>
  <c r="E47" i="11"/>
  <c r="E48" i="11"/>
  <c r="E44" i="11"/>
  <c r="E40" i="11"/>
  <c r="E41" i="11"/>
  <c r="E42" i="11"/>
  <c r="E43" i="11"/>
  <c r="E39" i="11"/>
  <c r="E35" i="11"/>
  <c r="E36" i="11"/>
  <c r="E37" i="11"/>
  <c r="E38" i="11"/>
  <c r="E34" i="11"/>
  <c r="E30" i="11"/>
  <c r="E31" i="11"/>
  <c r="E32" i="11"/>
  <c r="E33" i="11"/>
  <c r="G63" i="48" l="1"/>
  <c r="G61" i="48"/>
  <c r="G56" i="48"/>
  <c r="G54" i="48"/>
  <c r="G47" i="48"/>
  <c r="G45" i="48"/>
  <c r="G68" i="48"/>
  <c r="G66" i="48"/>
  <c r="G59" i="48"/>
  <c r="G57" i="48"/>
  <c r="G52" i="48"/>
  <c r="G50" i="48"/>
  <c r="G65" i="48"/>
  <c r="G58" i="48"/>
  <c r="G51" i="48"/>
  <c r="G44" i="48"/>
  <c r="G64" i="48"/>
  <c r="G53" i="48"/>
  <c r="G46" i="48"/>
  <c r="G67" i="48"/>
  <c r="G60" i="48"/>
  <c r="G49" i="48"/>
  <c r="G62" i="48"/>
  <c r="G55" i="48"/>
  <c r="G48" i="48"/>
  <c r="G40" i="48"/>
  <c r="G38" i="48"/>
  <c r="G43" i="48"/>
  <c r="G41" i="48"/>
  <c r="G36" i="48"/>
  <c r="G34" i="48"/>
  <c r="G27" i="48"/>
  <c r="G25" i="48"/>
  <c r="G20" i="48"/>
  <c r="G32" i="48"/>
  <c r="G39" i="48"/>
  <c r="G29" i="48"/>
  <c r="G22" i="48"/>
  <c r="G42" i="48"/>
  <c r="G33" i="48"/>
  <c r="G31" i="48"/>
  <c r="G26" i="48"/>
  <c r="G24" i="48"/>
  <c r="G21" i="48"/>
  <c r="G19" i="48"/>
  <c r="G37" i="48"/>
  <c r="G35" i="48"/>
  <c r="G30" i="48"/>
  <c r="G28" i="48"/>
  <c r="G23" i="48"/>
  <c r="G93" i="48"/>
  <c r="G88" i="48"/>
  <c r="G86" i="48"/>
  <c r="G79" i="48"/>
  <c r="G77" i="48"/>
  <c r="G72" i="48"/>
  <c r="G70" i="48"/>
  <c r="G91" i="48"/>
  <c r="G89" i="48"/>
  <c r="G84" i="48"/>
  <c r="G82" i="48"/>
  <c r="G75" i="48"/>
  <c r="G73" i="48"/>
  <c r="G90" i="48"/>
  <c r="G83" i="48"/>
  <c r="G76" i="48"/>
  <c r="G81" i="48"/>
  <c r="G85" i="48"/>
  <c r="G78" i="48"/>
  <c r="G71" i="48"/>
  <c r="G92" i="48"/>
  <c r="G74" i="48"/>
  <c r="G87" i="48"/>
  <c r="G80" i="48"/>
  <c r="G69" i="48"/>
  <c r="G143" i="48"/>
  <c r="G141" i="48"/>
  <c r="G136" i="48"/>
  <c r="G134" i="48"/>
  <c r="G127" i="48"/>
  <c r="G125" i="48"/>
  <c r="G120" i="48"/>
  <c r="G139" i="48"/>
  <c r="G137" i="48"/>
  <c r="G132" i="48"/>
  <c r="G130" i="48"/>
  <c r="G123" i="48"/>
  <c r="G121" i="48"/>
  <c r="G142" i="48"/>
  <c r="G135" i="48"/>
  <c r="G133" i="48"/>
  <c r="G128" i="48"/>
  <c r="G126" i="48"/>
  <c r="G119" i="48"/>
  <c r="G131" i="48"/>
  <c r="G124" i="48"/>
  <c r="G140" i="48"/>
  <c r="G138" i="48"/>
  <c r="G129" i="48"/>
  <c r="G122" i="48"/>
  <c r="G118" i="48"/>
  <c r="G111" i="48"/>
  <c r="G109" i="48"/>
  <c r="G104" i="48"/>
  <c r="G102" i="48"/>
  <c r="G95" i="48"/>
  <c r="G116" i="48"/>
  <c r="G114" i="48"/>
  <c r="G107" i="48"/>
  <c r="G105" i="48"/>
  <c r="G100" i="48"/>
  <c r="G98" i="48"/>
  <c r="G117" i="48"/>
  <c r="G115" i="48"/>
  <c r="G108" i="48"/>
  <c r="G97" i="48"/>
  <c r="G106" i="48"/>
  <c r="G99" i="48"/>
  <c r="G110" i="48"/>
  <c r="G103" i="48"/>
  <c r="G96" i="48"/>
  <c r="G113" i="48"/>
  <c r="G112" i="48"/>
  <c r="G101" i="48"/>
  <c r="G94" i="48"/>
  <c r="G40" i="47"/>
  <c r="G38" i="47"/>
  <c r="G31" i="47"/>
  <c r="G29" i="47"/>
  <c r="G24" i="47"/>
  <c r="G22" i="47"/>
  <c r="G42" i="47"/>
  <c r="G37" i="47"/>
  <c r="G35" i="47"/>
  <c r="G30" i="47"/>
  <c r="G28" i="47"/>
  <c r="G25" i="47"/>
  <c r="G23" i="47"/>
  <c r="G41" i="47"/>
  <c r="G39" i="47"/>
  <c r="G34" i="47"/>
  <c r="G32" i="47"/>
  <c r="G27" i="47"/>
  <c r="G20" i="47"/>
  <c r="G43" i="47"/>
  <c r="G36" i="47"/>
  <c r="G21" i="47"/>
  <c r="G19" i="47"/>
  <c r="G26" i="47"/>
  <c r="G33" i="47"/>
  <c r="G93" i="47"/>
  <c r="G88" i="47"/>
  <c r="G86" i="47"/>
  <c r="G79" i="47"/>
  <c r="G77" i="47"/>
  <c r="G72" i="47"/>
  <c r="G70" i="47"/>
  <c r="G92" i="47"/>
  <c r="G89" i="47"/>
  <c r="G87" i="47"/>
  <c r="G82" i="47"/>
  <c r="G80" i="47"/>
  <c r="G75" i="47"/>
  <c r="G91" i="47"/>
  <c r="G84" i="47"/>
  <c r="G81" i="47"/>
  <c r="G74" i="47"/>
  <c r="G69" i="47"/>
  <c r="G90" i="47"/>
  <c r="G85" i="47"/>
  <c r="G83" i="47"/>
  <c r="G78" i="47"/>
  <c r="G76" i="47"/>
  <c r="G73" i="47"/>
  <c r="G71" i="47"/>
  <c r="G143" i="47"/>
  <c r="G141" i="47"/>
  <c r="G136" i="47"/>
  <c r="G134" i="47"/>
  <c r="G127" i="47"/>
  <c r="G125" i="47"/>
  <c r="G120" i="47"/>
  <c r="G139" i="47"/>
  <c r="G137" i="47"/>
  <c r="G132" i="47"/>
  <c r="G130" i="47"/>
  <c r="G123" i="47"/>
  <c r="G121" i="47"/>
  <c r="G142" i="47"/>
  <c r="G135" i="47"/>
  <c r="G128" i="47"/>
  <c r="G138" i="47"/>
  <c r="G131" i="47"/>
  <c r="G124" i="47"/>
  <c r="G133" i="47"/>
  <c r="G126" i="47"/>
  <c r="G119" i="47"/>
  <c r="G140" i="47"/>
  <c r="G129" i="47"/>
  <c r="G122" i="47"/>
  <c r="G63" i="47"/>
  <c r="G61" i="47"/>
  <c r="G56" i="47"/>
  <c r="G54" i="47"/>
  <c r="G47" i="47"/>
  <c r="G45" i="47"/>
  <c r="G68" i="47"/>
  <c r="G49" i="47"/>
  <c r="G65" i="47"/>
  <c r="G58" i="47"/>
  <c r="G53" i="47"/>
  <c r="G51" i="47"/>
  <c r="G46" i="47"/>
  <c r="G44" i="47"/>
  <c r="G67" i="47"/>
  <c r="G62" i="47"/>
  <c r="G60" i="47"/>
  <c r="G57" i="47"/>
  <c r="G55" i="47"/>
  <c r="G50" i="47"/>
  <c r="G48" i="47"/>
  <c r="G59" i="47"/>
  <c r="G66" i="47"/>
  <c r="G64" i="47"/>
  <c r="G52" i="47"/>
  <c r="G118" i="47"/>
  <c r="G111" i="47"/>
  <c r="G109" i="47"/>
  <c r="G104" i="47"/>
  <c r="G102" i="47"/>
  <c r="G95" i="47"/>
  <c r="G113" i="47"/>
  <c r="G106" i="47"/>
  <c r="G101" i="47"/>
  <c r="G99" i="47"/>
  <c r="G94" i="47"/>
  <c r="G117" i="47"/>
  <c r="G115" i="47"/>
  <c r="G110" i="47"/>
  <c r="G108" i="47"/>
  <c r="G105" i="47"/>
  <c r="G103" i="47"/>
  <c r="G98" i="47"/>
  <c r="G96" i="47"/>
  <c r="G114" i="47"/>
  <c r="G112" i="47"/>
  <c r="G107" i="47"/>
  <c r="G100" i="47"/>
  <c r="G116" i="47"/>
  <c r="G97" i="47"/>
  <c r="G64" i="43"/>
  <c r="G61" i="43"/>
  <c r="G56" i="43"/>
  <c r="G53" i="43"/>
  <c r="G48" i="43"/>
  <c r="G45" i="43"/>
  <c r="G62" i="43"/>
  <c r="G60" i="43"/>
  <c r="G58" i="43"/>
  <c r="G57" i="43"/>
  <c r="G55" i="43"/>
  <c r="G46" i="43"/>
  <c r="G68" i="43"/>
  <c r="G66" i="43"/>
  <c r="G51" i="43"/>
  <c r="G49" i="43"/>
  <c r="G47" i="43"/>
  <c r="G59" i="43"/>
  <c r="G44" i="43"/>
  <c r="G65" i="43"/>
  <c r="G52" i="43"/>
  <c r="G63" i="43"/>
  <c r="G54" i="43"/>
  <c r="G67" i="43"/>
  <c r="G50" i="43"/>
  <c r="G40" i="43"/>
  <c r="G37" i="43"/>
  <c r="G32" i="43"/>
  <c r="G29" i="43"/>
  <c r="G24" i="43"/>
  <c r="G21" i="43"/>
  <c r="G43" i="43"/>
  <c r="G41" i="43"/>
  <c r="G39" i="43"/>
  <c r="G30" i="43"/>
  <c r="G28" i="43"/>
  <c r="G26" i="43"/>
  <c r="G42" i="43"/>
  <c r="G27" i="43"/>
  <c r="G23" i="43"/>
  <c r="G38" i="43"/>
  <c r="G36" i="43"/>
  <c r="G34" i="43"/>
  <c r="G19" i="43"/>
  <c r="G25" i="43"/>
  <c r="G31" i="43"/>
  <c r="G22" i="43"/>
  <c r="G35" i="43"/>
  <c r="G20" i="43"/>
  <c r="G33" i="43"/>
  <c r="G93" i="43"/>
  <c r="G88" i="43"/>
  <c r="G85" i="43"/>
  <c r="G80" i="43"/>
  <c r="G77" i="43"/>
  <c r="G72" i="43"/>
  <c r="G69" i="43"/>
  <c r="G92" i="43"/>
  <c r="G90" i="43"/>
  <c r="G75" i="43"/>
  <c r="G73" i="43"/>
  <c r="G71" i="43"/>
  <c r="G91" i="43"/>
  <c r="G89" i="43"/>
  <c r="G76" i="43"/>
  <c r="G83" i="43"/>
  <c r="G81" i="43"/>
  <c r="G79" i="43"/>
  <c r="G70" i="43"/>
  <c r="G87" i="43"/>
  <c r="G78" i="43"/>
  <c r="G74" i="43"/>
  <c r="G82" i="43"/>
  <c r="G86" i="43"/>
  <c r="G84" i="43"/>
  <c r="G141" i="43"/>
  <c r="G136" i="43"/>
  <c r="G133" i="43"/>
  <c r="G128" i="43"/>
  <c r="G125" i="43"/>
  <c r="G120" i="43"/>
  <c r="G142" i="43"/>
  <c r="G139" i="43"/>
  <c r="G134" i="43"/>
  <c r="G143" i="43"/>
  <c r="G126" i="43"/>
  <c r="G124" i="43"/>
  <c r="G122" i="43"/>
  <c r="G119" i="43"/>
  <c r="G140" i="43"/>
  <c r="G137" i="43"/>
  <c r="G132" i="43"/>
  <c r="G130" i="43"/>
  <c r="G138" i="43"/>
  <c r="G135" i="43"/>
  <c r="G123" i="43"/>
  <c r="G121" i="43"/>
  <c r="G131" i="43"/>
  <c r="G129" i="43"/>
  <c r="G127" i="43"/>
  <c r="G117" i="43"/>
  <c r="G112" i="43"/>
  <c r="G109" i="43"/>
  <c r="G104" i="43"/>
  <c r="G101" i="43"/>
  <c r="G96" i="43"/>
  <c r="G107" i="43"/>
  <c r="G105" i="43"/>
  <c r="G103" i="43"/>
  <c r="G94" i="43"/>
  <c r="G110" i="43"/>
  <c r="G106" i="43"/>
  <c r="G115" i="43"/>
  <c r="G113" i="43"/>
  <c r="G111" i="43"/>
  <c r="G102" i="43"/>
  <c r="G100" i="43"/>
  <c r="G98" i="43"/>
  <c r="G108" i="43"/>
  <c r="G116" i="43"/>
  <c r="G99" i="43"/>
  <c r="G118" i="43"/>
  <c r="G114" i="43"/>
  <c r="G97" i="43"/>
  <c r="G95" i="43"/>
  <c r="E29" i="11"/>
  <c r="E25" i="11"/>
  <c r="E26" i="11"/>
  <c r="E27" i="11"/>
  <c r="E28" i="11"/>
  <c r="E24" i="11"/>
  <c r="E20" i="11"/>
  <c r="E21" i="11"/>
  <c r="E22" i="11"/>
  <c r="E23" i="11"/>
  <c r="E19" i="11"/>
  <c r="AT12" i="18" l="1"/>
  <c r="AS12" i="18"/>
  <c r="AR12" i="18"/>
  <c r="AT11" i="18"/>
  <c r="AS11" i="18"/>
  <c r="AR11" i="18"/>
  <c r="AT10" i="18"/>
  <c r="AS10" i="18"/>
  <c r="AR10" i="18"/>
  <c r="AT9" i="18"/>
  <c r="AS9" i="18"/>
  <c r="AR9" i="18"/>
  <c r="T147" i="50"/>
  <c r="T146" i="50"/>
  <c r="T145" i="50"/>
  <c r="T144" i="50"/>
  <c r="U143" i="50"/>
  <c r="U142" i="50"/>
  <c r="U141" i="50"/>
  <c r="U140" i="50"/>
  <c r="U139" i="50"/>
  <c r="U138" i="50"/>
  <c r="U137" i="50"/>
  <c r="U136" i="50"/>
  <c r="U135" i="50"/>
  <c r="U134" i="50"/>
  <c r="U133" i="50"/>
  <c r="U132" i="50"/>
  <c r="U131" i="50"/>
  <c r="U130" i="50"/>
  <c r="U129" i="50"/>
  <c r="U128" i="50"/>
  <c r="U127" i="50"/>
  <c r="U126" i="50"/>
  <c r="U125" i="50"/>
  <c r="U124" i="50"/>
  <c r="U123" i="50"/>
  <c r="U122" i="50"/>
  <c r="U121" i="50"/>
  <c r="U120" i="50"/>
  <c r="U119" i="50"/>
  <c r="U118" i="50"/>
  <c r="U117" i="50"/>
  <c r="U116" i="50"/>
  <c r="U115" i="50"/>
  <c r="U114" i="50"/>
  <c r="U113" i="50"/>
  <c r="U112" i="50"/>
  <c r="U111" i="50"/>
  <c r="U110" i="50"/>
  <c r="U109" i="50"/>
  <c r="U108" i="50"/>
  <c r="U107" i="50"/>
  <c r="U106" i="50"/>
  <c r="U105" i="50"/>
  <c r="U104" i="50"/>
  <c r="U103" i="50"/>
  <c r="U102" i="50"/>
  <c r="U101" i="50"/>
  <c r="U100" i="50"/>
  <c r="U99" i="50"/>
  <c r="U98" i="50"/>
  <c r="U97" i="50"/>
  <c r="U96" i="50"/>
  <c r="U95" i="50"/>
  <c r="U94" i="50"/>
  <c r="U93" i="50"/>
  <c r="U92" i="50"/>
  <c r="U91" i="50"/>
  <c r="U90" i="50"/>
  <c r="U89" i="50"/>
  <c r="U88" i="50"/>
  <c r="U87" i="50"/>
  <c r="U86" i="50"/>
  <c r="U85" i="50"/>
  <c r="U84" i="50"/>
  <c r="U83" i="50"/>
  <c r="U82" i="50"/>
  <c r="U81" i="50"/>
  <c r="U80" i="50"/>
  <c r="U79" i="50"/>
  <c r="U78" i="50"/>
  <c r="U77" i="50"/>
  <c r="U76" i="50"/>
  <c r="U75" i="50"/>
  <c r="U74" i="50"/>
  <c r="U73" i="50"/>
  <c r="U72" i="50"/>
  <c r="U71" i="50"/>
  <c r="U70" i="50"/>
  <c r="U69" i="50"/>
  <c r="U68" i="50"/>
  <c r="U67" i="50"/>
  <c r="U66" i="50"/>
  <c r="U65" i="50"/>
  <c r="U64" i="50"/>
  <c r="U63" i="50"/>
  <c r="U62" i="50"/>
  <c r="U61" i="50"/>
  <c r="U60" i="50"/>
  <c r="U59" i="50"/>
  <c r="U58" i="50"/>
  <c r="U57" i="50"/>
  <c r="U56" i="50"/>
  <c r="U55" i="50"/>
  <c r="U54" i="50"/>
  <c r="U53" i="50"/>
  <c r="U52" i="50"/>
  <c r="U51" i="50"/>
  <c r="U50" i="50"/>
  <c r="U49" i="50"/>
  <c r="U48" i="50"/>
  <c r="U47" i="50"/>
  <c r="U46" i="50"/>
  <c r="U45" i="50"/>
  <c r="U44" i="50"/>
  <c r="U43" i="50"/>
  <c r="U42" i="50"/>
  <c r="U41" i="50"/>
  <c r="U40" i="50"/>
  <c r="U39" i="50"/>
  <c r="U38" i="50"/>
  <c r="U37" i="50"/>
  <c r="U36" i="50"/>
  <c r="U35" i="50"/>
  <c r="U34" i="50"/>
  <c r="U33" i="50"/>
  <c r="U32" i="50"/>
  <c r="U31" i="50"/>
  <c r="U30" i="50"/>
  <c r="U29" i="50"/>
  <c r="U28" i="50"/>
  <c r="U27" i="50"/>
  <c r="U26" i="50"/>
  <c r="U25" i="50"/>
  <c r="U24" i="50"/>
  <c r="U23" i="50"/>
  <c r="U22" i="50"/>
  <c r="U21" i="50"/>
  <c r="U20" i="50"/>
  <c r="U19" i="50"/>
  <c r="T147" i="49"/>
  <c r="T146" i="49"/>
  <c r="T145" i="49"/>
  <c r="T144" i="49"/>
  <c r="U143" i="49"/>
  <c r="U142" i="49"/>
  <c r="U141" i="49"/>
  <c r="U140" i="49"/>
  <c r="U139" i="49"/>
  <c r="U138" i="49"/>
  <c r="U137" i="49"/>
  <c r="U136" i="49"/>
  <c r="U135" i="49"/>
  <c r="U134" i="49"/>
  <c r="U133" i="49"/>
  <c r="U132" i="49"/>
  <c r="U131" i="49"/>
  <c r="U130" i="49"/>
  <c r="U129" i="49"/>
  <c r="U128" i="49"/>
  <c r="U127" i="49"/>
  <c r="U126" i="49"/>
  <c r="U125" i="49"/>
  <c r="U124" i="49"/>
  <c r="U123" i="49"/>
  <c r="U122" i="49"/>
  <c r="U121" i="49"/>
  <c r="U120" i="49"/>
  <c r="U119" i="49"/>
  <c r="U118" i="49"/>
  <c r="U117" i="49"/>
  <c r="U116" i="49"/>
  <c r="U115" i="49"/>
  <c r="U114" i="49"/>
  <c r="U113" i="49"/>
  <c r="U112" i="49"/>
  <c r="U111" i="49"/>
  <c r="U110" i="49"/>
  <c r="U109" i="49"/>
  <c r="U108" i="49"/>
  <c r="U107" i="49"/>
  <c r="U106" i="49"/>
  <c r="U105" i="49"/>
  <c r="U104" i="49"/>
  <c r="U103" i="49"/>
  <c r="U102" i="49"/>
  <c r="U101" i="49"/>
  <c r="U100" i="49"/>
  <c r="U99" i="49"/>
  <c r="U98" i="49"/>
  <c r="U97" i="49"/>
  <c r="U96" i="49"/>
  <c r="U95" i="49"/>
  <c r="U94" i="49"/>
  <c r="U93" i="49"/>
  <c r="U92" i="49"/>
  <c r="U91" i="49"/>
  <c r="U90" i="49"/>
  <c r="U89" i="49"/>
  <c r="U88" i="49"/>
  <c r="U87" i="49"/>
  <c r="U86" i="49"/>
  <c r="U85" i="49"/>
  <c r="U84" i="49"/>
  <c r="U83" i="49"/>
  <c r="U82" i="49"/>
  <c r="U81" i="49"/>
  <c r="U80" i="49"/>
  <c r="U79" i="49"/>
  <c r="U78" i="49"/>
  <c r="U77" i="49"/>
  <c r="U76" i="49"/>
  <c r="U75" i="49"/>
  <c r="U74" i="49"/>
  <c r="U73" i="49"/>
  <c r="U72" i="49"/>
  <c r="U71" i="49"/>
  <c r="U70" i="49"/>
  <c r="U69" i="49"/>
  <c r="U68" i="49"/>
  <c r="U67" i="49"/>
  <c r="U66" i="49"/>
  <c r="U65" i="49"/>
  <c r="U64" i="49"/>
  <c r="U63" i="49"/>
  <c r="U62" i="49"/>
  <c r="U61" i="49"/>
  <c r="U60" i="49"/>
  <c r="U59" i="49"/>
  <c r="U58" i="49"/>
  <c r="U57" i="49"/>
  <c r="U56" i="49"/>
  <c r="U55" i="49"/>
  <c r="U54" i="49"/>
  <c r="U53" i="49"/>
  <c r="U52" i="49"/>
  <c r="U51" i="49"/>
  <c r="U50" i="49"/>
  <c r="U49" i="49"/>
  <c r="U48" i="49"/>
  <c r="U47" i="49"/>
  <c r="U46" i="49"/>
  <c r="U45" i="49"/>
  <c r="U44" i="49"/>
  <c r="U43" i="49"/>
  <c r="U42" i="49"/>
  <c r="U41" i="49"/>
  <c r="U40" i="49"/>
  <c r="U39" i="49"/>
  <c r="U38" i="49"/>
  <c r="U37" i="49"/>
  <c r="U36" i="49"/>
  <c r="U35" i="49"/>
  <c r="U34" i="49"/>
  <c r="U33" i="49"/>
  <c r="U32" i="49"/>
  <c r="U31" i="49"/>
  <c r="U30" i="49"/>
  <c r="U29" i="49"/>
  <c r="U28" i="49"/>
  <c r="U27" i="49"/>
  <c r="U26" i="49"/>
  <c r="U25" i="49"/>
  <c r="U24" i="49"/>
  <c r="U23" i="49"/>
  <c r="U22" i="49"/>
  <c r="U21" i="49"/>
  <c r="U20" i="49"/>
  <c r="U19" i="49"/>
  <c r="T147" i="46"/>
  <c r="T146" i="46"/>
  <c r="T145" i="46"/>
  <c r="T144" i="46"/>
  <c r="U143" i="46"/>
  <c r="U142" i="46"/>
  <c r="U141" i="46"/>
  <c r="U140" i="46"/>
  <c r="U139" i="46"/>
  <c r="U138" i="46"/>
  <c r="U137" i="46"/>
  <c r="U136" i="46"/>
  <c r="U135" i="46"/>
  <c r="U134" i="46"/>
  <c r="U133" i="46"/>
  <c r="U132" i="46"/>
  <c r="U131" i="46"/>
  <c r="U130" i="46"/>
  <c r="U129" i="46"/>
  <c r="U128" i="46"/>
  <c r="U127" i="46"/>
  <c r="U126" i="46"/>
  <c r="U125" i="46"/>
  <c r="U124" i="46"/>
  <c r="U123" i="46"/>
  <c r="U122" i="46"/>
  <c r="U121" i="46"/>
  <c r="U120" i="46"/>
  <c r="U119" i="46"/>
  <c r="U118" i="46"/>
  <c r="U117" i="46"/>
  <c r="U116" i="46"/>
  <c r="U115" i="46"/>
  <c r="U114" i="46"/>
  <c r="U113" i="46"/>
  <c r="U112" i="46"/>
  <c r="U111" i="46"/>
  <c r="U110" i="46"/>
  <c r="U109" i="46"/>
  <c r="U108" i="46"/>
  <c r="U107" i="46"/>
  <c r="U106" i="46"/>
  <c r="U105" i="46"/>
  <c r="U104" i="46"/>
  <c r="U103" i="46"/>
  <c r="U102" i="46"/>
  <c r="U101" i="46"/>
  <c r="U100" i="46"/>
  <c r="U99" i="46"/>
  <c r="U98" i="46"/>
  <c r="U97" i="46"/>
  <c r="U96" i="46"/>
  <c r="U95" i="46"/>
  <c r="U94" i="46"/>
  <c r="U93" i="46"/>
  <c r="U92" i="46"/>
  <c r="U91" i="46"/>
  <c r="U90" i="46"/>
  <c r="U89" i="46"/>
  <c r="U88" i="46"/>
  <c r="U87" i="46"/>
  <c r="U86" i="46"/>
  <c r="U85" i="46"/>
  <c r="U84" i="46"/>
  <c r="U83" i="46"/>
  <c r="U82" i="46"/>
  <c r="U81" i="46"/>
  <c r="U80" i="46"/>
  <c r="U79" i="46"/>
  <c r="U78" i="46"/>
  <c r="U77" i="46"/>
  <c r="U76" i="46"/>
  <c r="U75" i="46"/>
  <c r="U74" i="46"/>
  <c r="U73" i="46"/>
  <c r="U72" i="46"/>
  <c r="U71" i="46"/>
  <c r="U70" i="46"/>
  <c r="U69" i="46"/>
  <c r="U68" i="46"/>
  <c r="U67" i="46"/>
  <c r="U66" i="46"/>
  <c r="U65" i="46"/>
  <c r="U64" i="46"/>
  <c r="U63" i="46"/>
  <c r="U62" i="46"/>
  <c r="U61" i="46"/>
  <c r="U60" i="46"/>
  <c r="U59" i="46"/>
  <c r="U58" i="46"/>
  <c r="U57" i="46"/>
  <c r="U56" i="46"/>
  <c r="U55" i="46"/>
  <c r="U54" i="46"/>
  <c r="U53" i="46"/>
  <c r="U52" i="46"/>
  <c r="U51" i="46"/>
  <c r="U50" i="46"/>
  <c r="U49" i="46"/>
  <c r="U48" i="46"/>
  <c r="U47" i="46"/>
  <c r="U46" i="46"/>
  <c r="U45" i="46"/>
  <c r="U44" i="46"/>
  <c r="U43" i="46"/>
  <c r="U42" i="46"/>
  <c r="U41" i="46"/>
  <c r="U40" i="46"/>
  <c r="U39" i="46"/>
  <c r="U38" i="46"/>
  <c r="U37" i="46"/>
  <c r="U36" i="46"/>
  <c r="U35" i="46"/>
  <c r="U34" i="46"/>
  <c r="U33" i="46"/>
  <c r="U32" i="46"/>
  <c r="U31" i="46"/>
  <c r="U30" i="46"/>
  <c r="U29" i="46"/>
  <c r="U28" i="46"/>
  <c r="U27" i="46"/>
  <c r="U26" i="46"/>
  <c r="U25" i="46"/>
  <c r="U24" i="46"/>
  <c r="U23" i="46"/>
  <c r="U22" i="46"/>
  <c r="U21" i="46"/>
  <c r="U20" i="46"/>
  <c r="U19" i="46"/>
  <c r="T147" i="48"/>
  <c r="T146" i="48"/>
  <c r="T145" i="48"/>
  <c r="T144" i="48"/>
  <c r="U143" i="48"/>
  <c r="U142" i="48"/>
  <c r="U141" i="48"/>
  <c r="U140" i="48"/>
  <c r="U139" i="48"/>
  <c r="U138" i="48"/>
  <c r="U137" i="48"/>
  <c r="U136" i="48"/>
  <c r="U135" i="48"/>
  <c r="U134" i="48"/>
  <c r="U133" i="48"/>
  <c r="U132" i="48"/>
  <c r="U131" i="48"/>
  <c r="U130" i="48"/>
  <c r="U129" i="48"/>
  <c r="U128" i="48"/>
  <c r="U127" i="48"/>
  <c r="U126" i="48"/>
  <c r="U125" i="48"/>
  <c r="U124" i="48"/>
  <c r="U123" i="48"/>
  <c r="U122" i="48"/>
  <c r="U121" i="48"/>
  <c r="U120" i="48"/>
  <c r="U119" i="48"/>
  <c r="U118" i="48"/>
  <c r="U117" i="48"/>
  <c r="U116" i="48"/>
  <c r="U115" i="48"/>
  <c r="U114" i="48"/>
  <c r="U113" i="48"/>
  <c r="U112" i="48"/>
  <c r="U111" i="48"/>
  <c r="U110" i="48"/>
  <c r="U109" i="48"/>
  <c r="U108" i="48"/>
  <c r="U107" i="48"/>
  <c r="U106" i="48"/>
  <c r="U105" i="48"/>
  <c r="U104" i="48"/>
  <c r="U103" i="48"/>
  <c r="U102" i="48"/>
  <c r="U101" i="48"/>
  <c r="U100" i="48"/>
  <c r="U99" i="48"/>
  <c r="U98" i="48"/>
  <c r="U97" i="48"/>
  <c r="U96" i="48"/>
  <c r="U95" i="48"/>
  <c r="U94" i="48"/>
  <c r="U93" i="48"/>
  <c r="U92" i="48"/>
  <c r="U91" i="48"/>
  <c r="U90" i="48"/>
  <c r="U89" i="48"/>
  <c r="U88" i="48"/>
  <c r="U87" i="48"/>
  <c r="U86" i="48"/>
  <c r="U85" i="48"/>
  <c r="U84" i="48"/>
  <c r="U83" i="48"/>
  <c r="U82" i="48"/>
  <c r="U81" i="48"/>
  <c r="U80" i="48"/>
  <c r="U79" i="48"/>
  <c r="U78" i="48"/>
  <c r="U77" i="48"/>
  <c r="U76" i="48"/>
  <c r="U75" i="48"/>
  <c r="U74" i="48"/>
  <c r="U73" i="48"/>
  <c r="U72" i="48"/>
  <c r="U71" i="48"/>
  <c r="U70" i="48"/>
  <c r="U69" i="48"/>
  <c r="U68" i="48"/>
  <c r="U67" i="48"/>
  <c r="U66" i="48"/>
  <c r="U65" i="48"/>
  <c r="U64" i="48"/>
  <c r="U63" i="48"/>
  <c r="U62" i="48"/>
  <c r="U61" i="48"/>
  <c r="U60" i="48"/>
  <c r="U59" i="48"/>
  <c r="U58" i="48"/>
  <c r="U57" i="48"/>
  <c r="U56" i="48"/>
  <c r="U55" i="48"/>
  <c r="U54" i="48"/>
  <c r="U53" i="48"/>
  <c r="U52" i="48"/>
  <c r="U51" i="48"/>
  <c r="U50" i="48"/>
  <c r="U49" i="48"/>
  <c r="U48" i="48"/>
  <c r="U47" i="48"/>
  <c r="U46" i="48"/>
  <c r="U45" i="48"/>
  <c r="U44" i="48"/>
  <c r="U43" i="48"/>
  <c r="U42" i="48"/>
  <c r="U41" i="48"/>
  <c r="U40" i="48"/>
  <c r="U39" i="48"/>
  <c r="U38" i="48"/>
  <c r="U37" i="48"/>
  <c r="U36" i="48"/>
  <c r="U35" i="48"/>
  <c r="U34" i="48"/>
  <c r="U33" i="48"/>
  <c r="U32" i="48"/>
  <c r="U31" i="48"/>
  <c r="U30" i="48"/>
  <c r="U29" i="48"/>
  <c r="U28" i="48"/>
  <c r="U27" i="48"/>
  <c r="U26" i="48"/>
  <c r="U25" i="48"/>
  <c r="U24" i="48"/>
  <c r="U23" i="48"/>
  <c r="U22" i="48"/>
  <c r="U21" i="48"/>
  <c r="U20" i="48"/>
  <c r="U19" i="48"/>
  <c r="T147" i="47"/>
  <c r="T146" i="47"/>
  <c r="T145" i="47"/>
  <c r="T144" i="47"/>
  <c r="U143" i="47"/>
  <c r="U142" i="47"/>
  <c r="U141" i="47"/>
  <c r="U140" i="47"/>
  <c r="U139" i="47"/>
  <c r="U138" i="47"/>
  <c r="U137" i="47"/>
  <c r="U136" i="47"/>
  <c r="U135" i="47"/>
  <c r="U134" i="47"/>
  <c r="U133" i="47"/>
  <c r="U132" i="47"/>
  <c r="U131" i="47"/>
  <c r="U130" i="47"/>
  <c r="U129" i="47"/>
  <c r="U128" i="47"/>
  <c r="U127" i="47"/>
  <c r="U126" i="47"/>
  <c r="U125" i="47"/>
  <c r="U124" i="47"/>
  <c r="U123" i="47"/>
  <c r="U122" i="47"/>
  <c r="U121" i="47"/>
  <c r="U120" i="47"/>
  <c r="U119" i="47"/>
  <c r="U118" i="47"/>
  <c r="U117" i="47"/>
  <c r="U116" i="47"/>
  <c r="U115" i="47"/>
  <c r="U114" i="47"/>
  <c r="U113" i="47"/>
  <c r="U112" i="47"/>
  <c r="U111" i="47"/>
  <c r="U110" i="47"/>
  <c r="U109" i="47"/>
  <c r="U108" i="47"/>
  <c r="U107" i="47"/>
  <c r="U106" i="47"/>
  <c r="U105" i="47"/>
  <c r="U104" i="47"/>
  <c r="U103" i="47"/>
  <c r="U102" i="47"/>
  <c r="U101" i="47"/>
  <c r="U100" i="47"/>
  <c r="U99" i="47"/>
  <c r="U98" i="47"/>
  <c r="U97" i="47"/>
  <c r="U96" i="47"/>
  <c r="U95" i="47"/>
  <c r="U94" i="47"/>
  <c r="U93" i="47"/>
  <c r="U92" i="47"/>
  <c r="U91" i="47"/>
  <c r="U90" i="47"/>
  <c r="U89" i="47"/>
  <c r="U88" i="47"/>
  <c r="U87" i="47"/>
  <c r="U86" i="47"/>
  <c r="U85" i="47"/>
  <c r="U84" i="47"/>
  <c r="U83" i="47"/>
  <c r="U82" i="47"/>
  <c r="U81" i="47"/>
  <c r="U80" i="47"/>
  <c r="U79" i="47"/>
  <c r="U78" i="47"/>
  <c r="U77" i="47"/>
  <c r="U76" i="47"/>
  <c r="U75" i="47"/>
  <c r="U74" i="47"/>
  <c r="U73" i="47"/>
  <c r="U72" i="47"/>
  <c r="U71" i="47"/>
  <c r="U70" i="47"/>
  <c r="U69" i="47"/>
  <c r="U68" i="47"/>
  <c r="U67" i="47"/>
  <c r="U66" i="47"/>
  <c r="U65" i="47"/>
  <c r="U64" i="47"/>
  <c r="U63" i="47"/>
  <c r="U62" i="47"/>
  <c r="U61" i="47"/>
  <c r="U60" i="47"/>
  <c r="U59" i="47"/>
  <c r="U58" i="47"/>
  <c r="U57" i="47"/>
  <c r="U56" i="47"/>
  <c r="U55" i="47"/>
  <c r="U54" i="47"/>
  <c r="U53" i="47"/>
  <c r="U52" i="47"/>
  <c r="U51" i="47"/>
  <c r="U50" i="47"/>
  <c r="U49" i="47"/>
  <c r="U48" i="47"/>
  <c r="U47" i="47"/>
  <c r="U46" i="47"/>
  <c r="U45" i="47"/>
  <c r="U44" i="47"/>
  <c r="U43" i="47"/>
  <c r="U42" i="47"/>
  <c r="U41" i="47"/>
  <c r="U40" i="47"/>
  <c r="U39" i="47"/>
  <c r="U38" i="47"/>
  <c r="U37" i="47"/>
  <c r="U36" i="47"/>
  <c r="U35" i="47"/>
  <c r="U34" i="47"/>
  <c r="U33" i="47"/>
  <c r="U32" i="47"/>
  <c r="U31" i="47"/>
  <c r="U30" i="47"/>
  <c r="U29" i="47"/>
  <c r="U28" i="47"/>
  <c r="U27" i="47"/>
  <c r="U26" i="47"/>
  <c r="U25" i="47"/>
  <c r="U24" i="47"/>
  <c r="U23" i="47"/>
  <c r="U22" i="47"/>
  <c r="U21" i="47"/>
  <c r="U20" i="47"/>
  <c r="U19" i="47"/>
  <c r="T147" i="43"/>
  <c r="L166" i="43" s="1"/>
  <c r="T146" i="43"/>
  <c r="L165" i="43" s="1"/>
  <c r="T145" i="43"/>
  <c r="L164" i="43" s="1"/>
  <c r="T144" i="43"/>
  <c r="L163" i="43" s="1"/>
  <c r="U143" i="43"/>
  <c r="U142" i="43"/>
  <c r="U141" i="43"/>
  <c r="U140" i="43"/>
  <c r="U139" i="43"/>
  <c r="U138" i="43"/>
  <c r="U137" i="43"/>
  <c r="U136" i="43"/>
  <c r="U135" i="43"/>
  <c r="U134" i="43"/>
  <c r="U133" i="43"/>
  <c r="U132" i="43"/>
  <c r="U131" i="43"/>
  <c r="U130" i="43"/>
  <c r="U129" i="43"/>
  <c r="U128" i="43"/>
  <c r="U127" i="43"/>
  <c r="U126" i="43"/>
  <c r="U125" i="43"/>
  <c r="U124" i="43"/>
  <c r="U123" i="43"/>
  <c r="U122" i="43"/>
  <c r="U121" i="43"/>
  <c r="U120" i="43"/>
  <c r="U119" i="43"/>
  <c r="U118" i="43"/>
  <c r="U117" i="43"/>
  <c r="U116" i="43"/>
  <c r="U115" i="43"/>
  <c r="U114" i="43"/>
  <c r="U113" i="43"/>
  <c r="U112" i="43"/>
  <c r="U111" i="43"/>
  <c r="U110" i="43"/>
  <c r="U109" i="43"/>
  <c r="U108" i="43"/>
  <c r="U107" i="43"/>
  <c r="U106" i="43"/>
  <c r="U105" i="43"/>
  <c r="U104" i="43"/>
  <c r="U103" i="43"/>
  <c r="U102" i="43"/>
  <c r="U101" i="43"/>
  <c r="U100" i="43"/>
  <c r="U99" i="43"/>
  <c r="U98" i="43"/>
  <c r="U97" i="43"/>
  <c r="U96" i="43"/>
  <c r="U95" i="43"/>
  <c r="U94" i="43"/>
  <c r="U93" i="43"/>
  <c r="U92" i="43"/>
  <c r="U91" i="43"/>
  <c r="U90" i="43"/>
  <c r="U89" i="43"/>
  <c r="U88" i="43"/>
  <c r="U87" i="43"/>
  <c r="U86" i="43"/>
  <c r="U85" i="43"/>
  <c r="U84" i="43"/>
  <c r="U83" i="43"/>
  <c r="U82" i="43"/>
  <c r="U81" i="43"/>
  <c r="U80" i="43"/>
  <c r="U79" i="43"/>
  <c r="U78" i="43"/>
  <c r="U77" i="43"/>
  <c r="U76" i="43"/>
  <c r="U75" i="43"/>
  <c r="U74" i="43"/>
  <c r="U73" i="43"/>
  <c r="U72" i="43"/>
  <c r="U71" i="43"/>
  <c r="U70" i="43"/>
  <c r="U69" i="43"/>
  <c r="U68" i="43"/>
  <c r="U67" i="43"/>
  <c r="U66" i="43"/>
  <c r="U65" i="43"/>
  <c r="U64" i="43"/>
  <c r="U63" i="43"/>
  <c r="U62" i="43"/>
  <c r="U61" i="43"/>
  <c r="U60" i="43"/>
  <c r="U59" i="43"/>
  <c r="U58" i="43"/>
  <c r="U57" i="43"/>
  <c r="U56" i="43"/>
  <c r="U55" i="43"/>
  <c r="U54" i="43"/>
  <c r="U53" i="43"/>
  <c r="U52" i="43"/>
  <c r="U51" i="43"/>
  <c r="U50" i="43"/>
  <c r="U49" i="43"/>
  <c r="U48" i="43"/>
  <c r="U47" i="43"/>
  <c r="U46" i="43"/>
  <c r="U45" i="43"/>
  <c r="U44" i="43"/>
  <c r="U43" i="43"/>
  <c r="U42" i="43"/>
  <c r="U41" i="43"/>
  <c r="U40" i="43"/>
  <c r="U39" i="43"/>
  <c r="U38" i="43"/>
  <c r="U37" i="43"/>
  <c r="U36" i="43"/>
  <c r="U35" i="43"/>
  <c r="U34" i="43"/>
  <c r="U33" i="43"/>
  <c r="U32" i="43"/>
  <c r="U31" i="43"/>
  <c r="U30" i="43"/>
  <c r="U29" i="43"/>
  <c r="U28" i="43"/>
  <c r="U27" i="43"/>
  <c r="U26" i="43"/>
  <c r="U25" i="43"/>
  <c r="U24" i="43"/>
  <c r="U23" i="43"/>
  <c r="U22" i="43"/>
  <c r="U21" i="43"/>
  <c r="U20" i="43"/>
  <c r="U19" i="43"/>
  <c r="K164" i="55"/>
  <c r="K163" i="55"/>
  <c r="K162" i="55"/>
  <c r="K161" i="55"/>
  <c r="K164" i="53"/>
  <c r="L163" i="53"/>
  <c r="K163" i="53"/>
  <c r="K162" i="53"/>
  <c r="K161" i="53"/>
  <c r="K166" i="44"/>
  <c r="K165" i="44"/>
  <c r="K164" i="44"/>
  <c r="K163" i="44"/>
  <c r="K162" i="52"/>
  <c r="K161" i="52"/>
  <c r="K160" i="52"/>
  <c r="K159" i="52"/>
  <c r="K163" i="51"/>
  <c r="K162" i="51"/>
  <c r="K161" i="51"/>
  <c r="K160" i="51"/>
  <c r="T147" i="55"/>
  <c r="L164" i="55" s="1"/>
  <c r="T146" i="55"/>
  <c r="L163" i="55" s="1"/>
  <c r="T145" i="55"/>
  <c r="L162" i="55" s="1"/>
  <c r="T144" i="55"/>
  <c r="L161" i="55" s="1"/>
  <c r="U143" i="55"/>
  <c r="U142" i="55"/>
  <c r="U141" i="55"/>
  <c r="U140" i="55"/>
  <c r="U139" i="55"/>
  <c r="U138" i="55"/>
  <c r="U137" i="55"/>
  <c r="U136" i="55"/>
  <c r="U135" i="55"/>
  <c r="U134" i="55"/>
  <c r="U133" i="55"/>
  <c r="U132" i="55"/>
  <c r="U131" i="55"/>
  <c r="U130" i="55"/>
  <c r="U129" i="55"/>
  <c r="U128" i="55"/>
  <c r="U127" i="55"/>
  <c r="U126" i="55"/>
  <c r="U125" i="55"/>
  <c r="U124" i="55"/>
  <c r="U123" i="55"/>
  <c r="U122" i="55"/>
  <c r="U121" i="55"/>
  <c r="U120" i="55"/>
  <c r="U119" i="55"/>
  <c r="U118" i="55"/>
  <c r="U117" i="55"/>
  <c r="U116" i="55"/>
  <c r="U115" i="55"/>
  <c r="U114" i="55"/>
  <c r="U113" i="55"/>
  <c r="U112" i="55"/>
  <c r="U111" i="55"/>
  <c r="U110" i="55"/>
  <c r="U109" i="55"/>
  <c r="U108" i="55"/>
  <c r="U107" i="55"/>
  <c r="U106" i="55"/>
  <c r="U105" i="55"/>
  <c r="U104" i="55"/>
  <c r="U103" i="55"/>
  <c r="U102" i="55"/>
  <c r="U101" i="55"/>
  <c r="U100" i="55"/>
  <c r="U99" i="55"/>
  <c r="U98" i="55"/>
  <c r="U97" i="55"/>
  <c r="U96" i="55"/>
  <c r="U95" i="55"/>
  <c r="U94" i="55"/>
  <c r="U93" i="55"/>
  <c r="U92" i="55"/>
  <c r="U91" i="55"/>
  <c r="U90" i="55"/>
  <c r="U89" i="55"/>
  <c r="U88" i="55"/>
  <c r="U87" i="55"/>
  <c r="U86" i="55"/>
  <c r="U85" i="55"/>
  <c r="U84" i="55"/>
  <c r="U83" i="55"/>
  <c r="U82" i="55"/>
  <c r="U81" i="55"/>
  <c r="U80" i="55"/>
  <c r="U79" i="55"/>
  <c r="U78" i="55"/>
  <c r="U77" i="55"/>
  <c r="U76" i="55"/>
  <c r="U75" i="55"/>
  <c r="U74" i="55"/>
  <c r="U73" i="55"/>
  <c r="U72" i="55"/>
  <c r="U71" i="55"/>
  <c r="U70" i="55"/>
  <c r="U69" i="55"/>
  <c r="U68" i="55"/>
  <c r="U67" i="55"/>
  <c r="U66" i="55"/>
  <c r="U65" i="55"/>
  <c r="U64" i="55"/>
  <c r="U63" i="55"/>
  <c r="U62" i="55"/>
  <c r="U61" i="55"/>
  <c r="U60" i="55"/>
  <c r="U59" i="55"/>
  <c r="U58" i="55"/>
  <c r="U57" i="55"/>
  <c r="U56" i="55"/>
  <c r="U55" i="55"/>
  <c r="U54" i="55"/>
  <c r="U53" i="55"/>
  <c r="U52" i="55"/>
  <c r="U51" i="55"/>
  <c r="U50" i="55"/>
  <c r="U49" i="55"/>
  <c r="U48" i="55"/>
  <c r="U47" i="55"/>
  <c r="U46" i="55"/>
  <c r="U45" i="55"/>
  <c r="U44" i="55"/>
  <c r="U43" i="55"/>
  <c r="U42" i="55"/>
  <c r="U41" i="55"/>
  <c r="U40" i="55"/>
  <c r="U39" i="55"/>
  <c r="U38" i="55"/>
  <c r="U37" i="55"/>
  <c r="U36" i="55"/>
  <c r="U35" i="55"/>
  <c r="U34" i="55"/>
  <c r="U33" i="55"/>
  <c r="U32" i="55"/>
  <c r="U31" i="55"/>
  <c r="U30" i="55"/>
  <c r="U29" i="55"/>
  <c r="U28" i="55"/>
  <c r="U27" i="55"/>
  <c r="U26" i="55"/>
  <c r="U25" i="55"/>
  <c r="U24" i="55"/>
  <c r="U23" i="55"/>
  <c r="U22" i="55"/>
  <c r="U21" i="55"/>
  <c r="U20" i="55"/>
  <c r="U19" i="55"/>
  <c r="T147" i="53"/>
  <c r="L164" i="53" s="1"/>
  <c r="T146" i="53"/>
  <c r="T145" i="53"/>
  <c r="L162" i="53" s="1"/>
  <c r="T144" i="53"/>
  <c r="L161" i="53" s="1"/>
  <c r="U143" i="53"/>
  <c r="U142" i="53"/>
  <c r="U141" i="53"/>
  <c r="U140" i="53"/>
  <c r="U139" i="53"/>
  <c r="U138" i="53"/>
  <c r="U137" i="53"/>
  <c r="U136" i="53"/>
  <c r="U135" i="53"/>
  <c r="U134" i="53"/>
  <c r="U133" i="53"/>
  <c r="U132" i="53"/>
  <c r="U131" i="53"/>
  <c r="U130" i="53"/>
  <c r="U129" i="53"/>
  <c r="U128" i="53"/>
  <c r="U127" i="53"/>
  <c r="U126" i="53"/>
  <c r="U125" i="53"/>
  <c r="U124" i="53"/>
  <c r="U123" i="53"/>
  <c r="U122" i="53"/>
  <c r="U121" i="53"/>
  <c r="U120" i="53"/>
  <c r="U119" i="53"/>
  <c r="U118" i="53"/>
  <c r="U117" i="53"/>
  <c r="U116" i="53"/>
  <c r="U115" i="53"/>
  <c r="U114" i="53"/>
  <c r="U113" i="53"/>
  <c r="U112" i="53"/>
  <c r="U111" i="53"/>
  <c r="U110" i="53"/>
  <c r="U109" i="53"/>
  <c r="U108" i="53"/>
  <c r="U107" i="53"/>
  <c r="U106" i="53"/>
  <c r="U105" i="53"/>
  <c r="U104" i="53"/>
  <c r="U103" i="53"/>
  <c r="U102" i="53"/>
  <c r="U101" i="53"/>
  <c r="U100" i="53"/>
  <c r="U99" i="53"/>
  <c r="U98" i="53"/>
  <c r="U97" i="53"/>
  <c r="U96" i="53"/>
  <c r="U95" i="53"/>
  <c r="U94" i="53"/>
  <c r="U93" i="53"/>
  <c r="U92" i="53"/>
  <c r="U91" i="53"/>
  <c r="U90" i="53"/>
  <c r="U89" i="53"/>
  <c r="U88" i="53"/>
  <c r="U87" i="53"/>
  <c r="U86" i="53"/>
  <c r="U85" i="53"/>
  <c r="U84" i="53"/>
  <c r="U83" i="53"/>
  <c r="U82" i="53"/>
  <c r="U81" i="53"/>
  <c r="U80" i="53"/>
  <c r="U79" i="53"/>
  <c r="U78" i="53"/>
  <c r="U77" i="53"/>
  <c r="U76" i="53"/>
  <c r="U75" i="53"/>
  <c r="U74" i="53"/>
  <c r="U73" i="53"/>
  <c r="U72" i="53"/>
  <c r="U71" i="53"/>
  <c r="U70" i="53"/>
  <c r="U69" i="53"/>
  <c r="U68" i="53"/>
  <c r="U67" i="53"/>
  <c r="U66" i="53"/>
  <c r="U65" i="53"/>
  <c r="U64" i="53"/>
  <c r="U63" i="53"/>
  <c r="U62" i="53"/>
  <c r="U61" i="53"/>
  <c r="U60" i="53"/>
  <c r="U59" i="53"/>
  <c r="U58" i="53"/>
  <c r="U57" i="53"/>
  <c r="U56" i="53"/>
  <c r="U55" i="53"/>
  <c r="U54" i="53"/>
  <c r="U53" i="53"/>
  <c r="U52" i="53"/>
  <c r="U51" i="53"/>
  <c r="U50" i="53"/>
  <c r="U49" i="53"/>
  <c r="U48" i="53"/>
  <c r="U47" i="53"/>
  <c r="U46" i="53"/>
  <c r="U45" i="53"/>
  <c r="U44" i="53"/>
  <c r="U43" i="53"/>
  <c r="U42" i="53"/>
  <c r="U41" i="53"/>
  <c r="U40" i="53"/>
  <c r="U39" i="53"/>
  <c r="U38" i="53"/>
  <c r="U37" i="53"/>
  <c r="U36" i="53"/>
  <c r="U35" i="53"/>
  <c r="U34" i="53"/>
  <c r="U33" i="53"/>
  <c r="U32" i="53"/>
  <c r="U31" i="53"/>
  <c r="U30" i="53"/>
  <c r="U29" i="53"/>
  <c r="U28" i="53"/>
  <c r="U27" i="53"/>
  <c r="U26" i="53"/>
  <c r="U25" i="53"/>
  <c r="U24" i="53"/>
  <c r="U23" i="53"/>
  <c r="U22" i="53"/>
  <c r="U21" i="53"/>
  <c r="U20" i="53"/>
  <c r="U19" i="53"/>
  <c r="T147" i="44"/>
  <c r="L166" i="44" s="1"/>
  <c r="T146" i="44"/>
  <c r="L165" i="44" s="1"/>
  <c r="T145" i="44"/>
  <c r="L164" i="44" s="1"/>
  <c r="T144" i="44"/>
  <c r="L163" i="44" s="1"/>
  <c r="U143" i="44"/>
  <c r="U142" i="44"/>
  <c r="U141" i="44"/>
  <c r="U140" i="44"/>
  <c r="U139" i="44"/>
  <c r="U138" i="44"/>
  <c r="U137" i="44"/>
  <c r="U136" i="44"/>
  <c r="U135" i="44"/>
  <c r="U134" i="44"/>
  <c r="U133" i="44"/>
  <c r="U132" i="44"/>
  <c r="U131" i="44"/>
  <c r="U130" i="44"/>
  <c r="U129" i="44"/>
  <c r="U128" i="44"/>
  <c r="U127" i="44"/>
  <c r="U126" i="44"/>
  <c r="U125" i="44"/>
  <c r="U124" i="44"/>
  <c r="U123" i="44"/>
  <c r="U122" i="44"/>
  <c r="U121" i="44"/>
  <c r="U120" i="44"/>
  <c r="U119" i="44"/>
  <c r="U118" i="44"/>
  <c r="U117" i="44"/>
  <c r="U116" i="44"/>
  <c r="U115" i="44"/>
  <c r="U114" i="44"/>
  <c r="U113" i="44"/>
  <c r="U112" i="44"/>
  <c r="U111" i="44"/>
  <c r="U110" i="44"/>
  <c r="U109" i="44"/>
  <c r="U108" i="44"/>
  <c r="U107" i="44"/>
  <c r="U106" i="44"/>
  <c r="U105" i="44"/>
  <c r="U104" i="44"/>
  <c r="U103" i="44"/>
  <c r="U102" i="44"/>
  <c r="U101" i="44"/>
  <c r="U100" i="44"/>
  <c r="U99" i="44"/>
  <c r="U98" i="44"/>
  <c r="U97" i="44"/>
  <c r="U96" i="44"/>
  <c r="U95" i="44"/>
  <c r="U94" i="44"/>
  <c r="U93" i="44"/>
  <c r="U92" i="44"/>
  <c r="U91" i="44"/>
  <c r="U90" i="44"/>
  <c r="U89" i="44"/>
  <c r="U88" i="44"/>
  <c r="U87" i="44"/>
  <c r="U86" i="44"/>
  <c r="U85" i="44"/>
  <c r="U84" i="44"/>
  <c r="U83" i="44"/>
  <c r="U82" i="44"/>
  <c r="U81" i="44"/>
  <c r="U80" i="44"/>
  <c r="U79" i="44"/>
  <c r="U78" i="44"/>
  <c r="U77" i="44"/>
  <c r="U76" i="44"/>
  <c r="U75" i="44"/>
  <c r="U74" i="44"/>
  <c r="U73" i="44"/>
  <c r="U72" i="44"/>
  <c r="U71" i="44"/>
  <c r="U70" i="44"/>
  <c r="U69" i="44"/>
  <c r="U68" i="44"/>
  <c r="U67" i="44"/>
  <c r="U66" i="44"/>
  <c r="U65" i="44"/>
  <c r="U64" i="44"/>
  <c r="U63" i="44"/>
  <c r="U62" i="44"/>
  <c r="U61" i="44"/>
  <c r="U60" i="44"/>
  <c r="U59" i="44"/>
  <c r="U58" i="44"/>
  <c r="U57" i="44"/>
  <c r="U56" i="44"/>
  <c r="U55" i="44"/>
  <c r="U54" i="44"/>
  <c r="U53" i="44"/>
  <c r="U52" i="44"/>
  <c r="U51" i="44"/>
  <c r="U50" i="44"/>
  <c r="U49" i="44"/>
  <c r="U48" i="44"/>
  <c r="U47" i="44"/>
  <c r="U46" i="44"/>
  <c r="U45" i="44"/>
  <c r="U44" i="44"/>
  <c r="U43" i="44"/>
  <c r="U42" i="44"/>
  <c r="U41" i="44"/>
  <c r="U40" i="44"/>
  <c r="U39" i="44"/>
  <c r="U38" i="44"/>
  <c r="U37" i="44"/>
  <c r="U36" i="44"/>
  <c r="U35" i="44"/>
  <c r="U34" i="44"/>
  <c r="U33" i="44"/>
  <c r="U32" i="44"/>
  <c r="U31" i="44"/>
  <c r="U30" i="44"/>
  <c r="U29" i="44"/>
  <c r="U28" i="44"/>
  <c r="U27" i="44"/>
  <c r="U26" i="44"/>
  <c r="U25" i="44"/>
  <c r="U24" i="44"/>
  <c r="U23" i="44"/>
  <c r="U22" i="44"/>
  <c r="U21" i="44"/>
  <c r="U20" i="44"/>
  <c r="U19" i="44"/>
  <c r="T147" i="52"/>
  <c r="L162" i="52" s="1"/>
  <c r="AP12" i="18" s="1"/>
  <c r="T146" i="52"/>
  <c r="L161" i="52" s="1"/>
  <c r="AP11" i="18" s="1"/>
  <c r="T145" i="52"/>
  <c r="L160" i="52" s="1"/>
  <c r="AP10" i="18" s="1"/>
  <c r="T144" i="52"/>
  <c r="L159" i="52" s="1"/>
  <c r="AP9" i="18" s="1"/>
  <c r="U143" i="52"/>
  <c r="U142" i="52"/>
  <c r="U141" i="52"/>
  <c r="U140" i="52"/>
  <c r="U139" i="52"/>
  <c r="U138" i="52"/>
  <c r="U137" i="52"/>
  <c r="U136" i="52"/>
  <c r="U135" i="52"/>
  <c r="U134" i="52"/>
  <c r="U133" i="52"/>
  <c r="U132" i="52"/>
  <c r="U131" i="52"/>
  <c r="U130" i="52"/>
  <c r="U129" i="52"/>
  <c r="U128" i="52"/>
  <c r="U127" i="52"/>
  <c r="U126" i="52"/>
  <c r="U125" i="52"/>
  <c r="U124" i="52"/>
  <c r="U123" i="52"/>
  <c r="U122" i="52"/>
  <c r="U121" i="52"/>
  <c r="U120" i="52"/>
  <c r="U119" i="52"/>
  <c r="U118" i="52"/>
  <c r="U117" i="52"/>
  <c r="U116" i="52"/>
  <c r="U115" i="52"/>
  <c r="U114" i="52"/>
  <c r="U113" i="52"/>
  <c r="U112" i="52"/>
  <c r="U111" i="52"/>
  <c r="U110" i="52"/>
  <c r="U109" i="52"/>
  <c r="U108" i="52"/>
  <c r="U107" i="52"/>
  <c r="U106" i="52"/>
  <c r="U105" i="52"/>
  <c r="U104" i="52"/>
  <c r="U103" i="52"/>
  <c r="U102" i="52"/>
  <c r="U101" i="52"/>
  <c r="U100" i="52"/>
  <c r="U99" i="52"/>
  <c r="U98" i="52"/>
  <c r="U97" i="52"/>
  <c r="U96" i="52"/>
  <c r="U95" i="52"/>
  <c r="U94" i="52"/>
  <c r="U93" i="52"/>
  <c r="U92" i="52"/>
  <c r="U91" i="52"/>
  <c r="U90" i="52"/>
  <c r="U89" i="52"/>
  <c r="U88" i="52"/>
  <c r="U87" i="52"/>
  <c r="U86" i="52"/>
  <c r="U85" i="52"/>
  <c r="U84" i="52"/>
  <c r="U83" i="52"/>
  <c r="U82" i="52"/>
  <c r="U81" i="52"/>
  <c r="U80" i="52"/>
  <c r="U79" i="52"/>
  <c r="U78" i="52"/>
  <c r="U77" i="52"/>
  <c r="U76" i="52"/>
  <c r="U75" i="52"/>
  <c r="U74" i="52"/>
  <c r="U73" i="52"/>
  <c r="U72" i="52"/>
  <c r="U71" i="52"/>
  <c r="U70" i="52"/>
  <c r="U69" i="52"/>
  <c r="U68" i="52"/>
  <c r="U67" i="52"/>
  <c r="U66" i="52"/>
  <c r="U65" i="52"/>
  <c r="U64" i="52"/>
  <c r="U63" i="52"/>
  <c r="U62" i="52"/>
  <c r="U61" i="52"/>
  <c r="U60" i="52"/>
  <c r="U59" i="52"/>
  <c r="U58" i="52"/>
  <c r="U57" i="52"/>
  <c r="U56" i="52"/>
  <c r="U55" i="52"/>
  <c r="U54" i="52"/>
  <c r="U53" i="52"/>
  <c r="U52" i="52"/>
  <c r="U51" i="52"/>
  <c r="U50" i="52"/>
  <c r="U49" i="52"/>
  <c r="U48" i="52"/>
  <c r="U47" i="52"/>
  <c r="U46" i="52"/>
  <c r="U45" i="52"/>
  <c r="U44" i="52"/>
  <c r="U43" i="52"/>
  <c r="U42" i="52"/>
  <c r="U41" i="52"/>
  <c r="U40" i="52"/>
  <c r="U39" i="52"/>
  <c r="U38" i="52"/>
  <c r="U37" i="52"/>
  <c r="U36" i="52"/>
  <c r="U35" i="52"/>
  <c r="U34" i="52"/>
  <c r="U33" i="52"/>
  <c r="U32" i="52"/>
  <c r="U31" i="52"/>
  <c r="U30" i="52"/>
  <c r="U29" i="52"/>
  <c r="U28" i="52"/>
  <c r="U27" i="52"/>
  <c r="U26" i="52"/>
  <c r="U25" i="52"/>
  <c r="U24" i="52"/>
  <c r="U23" i="52"/>
  <c r="U22" i="52"/>
  <c r="U21" i="52"/>
  <c r="U20" i="52"/>
  <c r="U19" i="52"/>
  <c r="T147" i="51"/>
  <c r="L163" i="51" s="1"/>
  <c r="AO12" i="18" s="1"/>
  <c r="T146" i="51"/>
  <c r="L162" i="51" s="1"/>
  <c r="AO11" i="18" s="1"/>
  <c r="T145" i="51"/>
  <c r="L161" i="51" s="1"/>
  <c r="AO10" i="18" s="1"/>
  <c r="T144" i="51"/>
  <c r="L160" i="51" s="1"/>
  <c r="AO9" i="18" s="1"/>
  <c r="U143" i="51"/>
  <c r="U142" i="51"/>
  <c r="U141" i="51"/>
  <c r="U140" i="51"/>
  <c r="U139" i="51"/>
  <c r="U138" i="51"/>
  <c r="U137" i="51"/>
  <c r="U136" i="51"/>
  <c r="U135" i="51"/>
  <c r="U134" i="51"/>
  <c r="U133" i="51"/>
  <c r="U132" i="51"/>
  <c r="U131" i="51"/>
  <c r="U130" i="51"/>
  <c r="U129" i="51"/>
  <c r="U128" i="51"/>
  <c r="U127" i="51"/>
  <c r="U126" i="51"/>
  <c r="U125" i="51"/>
  <c r="U124" i="51"/>
  <c r="U123" i="51"/>
  <c r="U122" i="51"/>
  <c r="U121" i="51"/>
  <c r="U120" i="51"/>
  <c r="U119" i="51"/>
  <c r="U118" i="51"/>
  <c r="U117" i="51"/>
  <c r="U116" i="51"/>
  <c r="U115" i="51"/>
  <c r="U114" i="51"/>
  <c r="U113" i="51"/>
  <c r="U112" i="51"/>
  <c r="U111" i="51"/>
  <c r="U110" i="51"/>
  <c r="U109" i="51"/>
  <c r="U108" i="51"/>
  <c r="U107" i="51"/>
  <c r="U106" i="51"/>
  <c r="U105" i="51"/>
  <c r="U104" i="51"/>
  <c r="U103" i="51"/>
  <c r="U102" i="51"/>
  <c r="U101" i="51"/>
  <c r="U100" i="51"/>
  <c r="U99" i="51"/>
  <c r="U98" i="51"/>
  <c r="U97" i="51"/>
  <c r="U96" i="51"/>
  <c r="U95" i="51"/>
  <c r="U94" i="51"/>
  <c r="U93" i="51"/>
  <c r="U92" i="51"/>
  <c r="U91" i="51"/>
  <c r="U90" i="51"/>
  <c r="U89" i="51"/>
  <c r="U88" i="51"/>
  <c r="U87" i="51"/>
  <c r="U86" i="51"/>
  <c r="U85" i="51"/>
  <c r="U84" i="51"/>
  <c r="U83" i="51"/>
  <c r="U82" i="51"/>
  <c r="U81" i="51"/>
  <c r="U80" i="51"/>
  <c r="U79" i="51"/>
  <c r="U78" i="51"/>
  <c r="U77" i="51"/>
  <c r="U76" i="51"/>
  <c r="U75" i="51"/>
  <c r="U74" i="51"/>
  <c r="U73" i="51"/>
  <c r="U72" i="51"/>
  <c r="U71" i="51"/>
  <c r="U70" i="51"/>
  <c r="U69" i="51"/>
  <c r="U68" i="51"/>
  <c r="U67" i="51"/>
  <c r="U66" i="51"/>
  <c r="U65" i="51"/>
  <c r="U64" i="51"/>
  <c r="U63" i="51"/>
  <c r="U62" i="51"/>
  <c r="U61" i="51"/>
  <c r="U60" i="51"/>
  <c r="U59" i="51"/>
  <c r="U58" i="51"/>
  <c r="U57" i="51"/>
  <c r="U56" i="51"/>
  <c r="U55" i="51"/>
  <c r="U54" i="51"/>
  <c r="U53" i="51"/>
  <c r="U52" i="51"/>
  <c r="U51" i="51"/>
  <c r="U50" i="51"/>
  <c r="U49" i="51"/>
  <c r="U48" i="51"/>
  <c r="U47" i="51"/>
  <c r="U46" i="51"/>
  <c r="U45" i="51"/>
  <c r="U44" i="51"/>
  <c r="U43" i="51"/>
  <c r="U42" i="51"/>
  <c r="U41" i="51"/>
  <c r="U40" i="51"/>
  <c r="U39" i="51"/>
  <c r="U38" i="51"/>
  <c r="U37" i="51"/>
  <c r="U36" i="51"/>
  <c r="U35" i="51"/>
  <c r="U34" i="51"/>
  <c r="U33" i="51"/>
  <c r="U32" i="51"/>
  <c r="U31" i="51"/>
  <c r="U30" i="51"/>
  <c r="U29" i="51"/>
  <c r="U28" i="51"/>
  <c r="U27" i="51"/>
  <c r="U26" i="51"/>
  <c r="U25" i="51"/>
  <c r="U24" i="51"/>
  <c r="U23" i="51"/>
  <c r="U22" i="51"/>
  <c r="U21" i="51"/>
  <c r="U20" i="51"/>
  <c r="U19" i="51"/>
  <c r="T147" i="11"/>
  <c r="L166" i="11" s="1"/>
  <c r="AQ12" i="18" s="1"/>
  <c r="T146" i="11"/>
  <c r="L165" i="11" s="1"/>
  <c r="AQ11" i="18" s="1"/>
  <c r="T145" i="11"/>
  <c r="L164" i="11" s="1"/>
  <c r="AQ10" i="18" s="1"/>
  <c r="T144" i="11"/>
  <c r="L163" i="11" s="1"/>
  <c r="AQ9" i="18" s="1"/>
  <c r="U143" i="11"/>
  <c r="U142" i="11"/>
  <c r="U141" i="11"/>
  <c r="U140" i="11"/>
  <c r="U139" i="11"/>
  <c r="U138" i="11"/>
  <c r="U137" i="11"/>
  <c r="U136" i="11"/>
  <c r="U135" i="11"/>
  <c r="U134" i="11"/>
  <c r="U133" i="11"/>
  <c r="U132" i="11"/>
  <c r="U131" i="11"/>
  <c r="U130" i="11"/>
  <c r="U129" i="11"/>
  <c r="U128" i="11"/>
  <c r="U127" i="11"/>
  <c r="U126" i="11"/>
  <c r="U125" i="11"/>
  <c r="U124" i="11"/>
  <c r="U123" i="11"/>
  <c r="U122" i="11"/>
  <c r="U121" i="11"/>
  <c r="U120" i="11"/>
  <c r="U119" i="11"/>
  <c r="U118" i="11"/>
  <c r="U117" i="11"/>
  <c r="U116" i="11"/>
  <c r="U115" i="11"/>
  <c r="U114" i="11"/>
  <c r="U113" i="11"/>
  <c r="U112" i="11"/>
  <c r="U111" i="11"/>
  <c r="U110" i="11"/>
  <c r="U109" i="11"/>
  <c r="U108" i="11"/>
  <c r="U107" i="11"/>
  <c r="U106" i="11"/>
  <c r="U105" i="11"/>
  <c r="U104" i="11"/>
  <c r="U103" i="11"/>
  <c r="U102" i="11"/>
  <c r="U101" i="11"/>
  <c r="U100" i="11"/>
  <c r="U99" i="11"/>
  <c r="U98" i="11"/>
  <c r="U97" i="11"/>
  <c r="U96" i="11"/>
  <c r="U95" i="11"/>
  <c r="U94" i="11"/>
  <c r="U93" i="11"/>
  <c r="U92" i="11"/>
  <c r="U91" i="11"/>
  <c r="U90" i="11"/>
  <c r="U89" i="11"/>
  <c r="U88" i="11"/>
  <c r="U87" i="11"/>
  <c r="U86" i="11"/>
  <c r="U85" i="11"/>
  <c r="U84" i="11"/>
  <c r="U83" i="11"/>
  <c r="U82" i="11"/>
  <c r="U81" i="11"/>
  <c r="U80" i="11"/>
  <c r="U79" i="11"/>
  <c r="U78" i="11"/>
  <c r="U77" i="11"/>
  <c r="U76" i="11"/>
  <c r="U75" i="11"/>
  <c r="U74" i="11"/>
  <c r="U73" i="11"/>
  <c r="U72" i="11"/>
  <c r="U71" i="11"/>
  <c r="U70" i="11"/>
  <c r="U69" i="11"/>
  <c r="U68" i="11"/>
  <c r="U67" i="11"/>
  <c r="U66" i="11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P118" i="47" l="1"/>
  <c r="R118" i="47" s="1"/>
  <c r="P115" i="49"/>
  <c r="R115" i="49" s="1"/>
  <c r="P39" i="49"/>
  <c r="R39" i="49" s="1"/>
  <c r="P23" i="49"/>
  <c r="R23" i="49" s="1"/>
  <c r="AI10" i="18"/>
  <c r="AI11" i="18"/>
  <c r="AI12" i="18"/>
  <c r="AI9" i="18"/>
  <c r="Y10" i="18"/>
  <c r="Y11" i="18"/>
  <c r="Y12" i="18"/>
  <c r="Y9" i="18"/>
  <c r="X10" i="18"/>
  <c r="X11" i="18"/>
  <c r="X12" i="18"/>
  <c r="X9" i="18"/>
  <c r="AH10" i="18"/>
  <c r="AH11" i="18"/>
  <c r="AH12" i="18"/>
  <c r="AH9" i="18"/>
  <c r="AJ10" i="18"/>
  <c r="AJ11" i="18"/>
  <c r="AJ12" i="18"/>
  <c r="AJ9" i="18"/>
  <c r="Z10" i="18"/>
  <c r="Z11" i="18"/>
  <c r="Z12" i="18"/>
  <c r="Z9" i="18"/>
  <c r="P20" i="50"/>
  <c r="R20" i="50" s="1"/>
  <c r="P21" i="50"/>
  <c r="R21" i="50" s="1"/>
  <c r="P22" i="50"/>
  <c r="R22" i="50" s="1"/>
  <c r="P23" i="50"/>
  <c r="R23" i="50" s="1"/>
  <c r="P24" i="50"/>
  <c r="R24" i="50" s="1"/>
  <c r="P25" i="50"/>
  <c r="R25" i="50" s="1"/>
  <c r="P26" i="50"/>
  <c r="R26" i="50" s="1"/>
  <c r="P27" i="50"/>
  <c r="R27" i="50" s="1"/>
  <c r="P28" i="50"/>
  <c r="P29" i="50"/>
  <c r="R29" i="50" s="1"/>
  <c r="P30" i="50"/>
  <c r="R30" i="50" s="1"/>
  <c r="P31" i="50"/>
  <c r="R31" i="50" s="1"/>
  <c r="P32" i="50"/>
  <c r="R32" i="50" s="1"/>
  <c r="P33" i="50"/>
  <c r="R33" i="50" s="1"/>
  <c r="P34" i="50"/>
  <c r="R34" i="50" s="1"/>
  <c r="P35" i="50"/>
  <c r="R35" i="50" s="1"/>
  <c r="P36" i="50"/>
  <c r="R36" i="50" s="1"/>
  <c r="P37" i="50"/>
  <c r="R37" i="50" s="1"/>
  <c r="P38" i="50"/>
  <c r="R38" i="50" s="1"/>
  <c r="P39" i="50"/>
  <c r="R39" i="50" s="1"/>
  <c r="P40" i="50"/>
  <c r="R40" i="50" s="1"/>
  <c r="P41" i="50"/>
  <c r="R41" i="50" s="1"/>
  <c r="P42" i="50"/>
  <c r="R42" i="50" s="1"/>
  <c r="P43" i="50"/>
  <c r="R43" i="50" s="1"/>
  <c r="P44" i="50"/>
  <c r="R44" i="50" s="1"/>
  <c r="P45" i="50"/>
  <c r="R45" i="50" s="1"/>
  <c r="P46" i="50"/>
  <c r="R46" i="50" s="1"/>
  <c r="P47" i="50"/>
  <c r="R47" i="50" s="1"/>
  <c r="P48" i="50"/>
  <c r="R48" i="50" s="1"/>
  <c r="P49" i="50"/>
  <c r="R49" i="50" s="1"/>
  <c r="P50" i="50"/>
  <c r="R50" i="50" s="1"/>
  <c r="P51" i="50"/>
  <c r="R51" i="50" s="1"/>
  <c r="P52" i="50"/>
  <c r="R52" i="50" s="1"/>
  <c r="P53" i="50"/>
  <c r="R53" i="50" s="1"/>
  <c r="P54" i="50"/>
  <c r="R54" i="50" s="1"/>
  <c r="P55" i="50"/>
  <c r="R55" i="50" s="1"/>
  <c r="P56" i="50"/>
  <c r="R56" i="50" s="1"/>
  <c r="P57" i="50"/>
  <c r="R57" i="50" s="1"/>
  <c r="P58" i="50"/>
  <c r="R58" i="50" s="1"/>
  <c r="P59" i="50"/>
  <c r="R59" i="50" s="1"/>
  <c r="P60" i="50"/>
  <c r="R60" i="50" s="1"/>
  <c r="P61" i="50"/>
  <c r="R61" i="50" s="1"/>
  <c r="P62" i="50"/>
  <c r="R62" i="50" s="1"/>
  <c r="P63" i="50"/>
  <c r="R63" i="50" s="1"/>
  <c r="P64" i="50"/>
  <c r="R64" i="50" s="1"/>
  <c r="P65" i="50"/>
  <c r="R65" i="50" s="1"/>
  <c r="P66" i="50"/>
  <c r="R66" i="50" s="1"/>
  <c r="P67" i="50"/>
  <c r="R67" i="50" s="1"/>
  <c r="P68" i="50"/>
  <c r="R68" i="50" s="1"/>
  <c r="P69" i="50"/>
  <c r="R69" i="50" s="1"/>
  <c r="P70" i="50"/>
  <c r="R70" i="50" s="1"/>
  <c r="P71" i="50"/>
  <c r="R71" i="50" s="1"/>
  <c r="P72" i="50"/>
  <c r="P73" i="50"/>
  <c r="R73" i="50" s="1"/>
  <c r="P74" i="50"/>
  <c r="R74" i="50" s="1"/>
  <c r="P75" i="50"/>
  <c r="R75" i="50" s="1"/>
  <c r="P76" i="50"/>
  <c r="R76" i="50" s="1"/>
  <c r="P77" i="50"/>
  <c r="R77" i="50" s="1"/>
  <c r="P78" i="50"/>
  <c r="R78" i="50" s="1"/>
  <c r="P79" i="50"/>
  <c r="R79" i="50" s="1"/>
  <c r="P80" i="50"/>
  <c r="R80" i="50" s="1"/>
  <c r="P81" i="50"/>
  <c r="R81" i="50" s="1"/>
  <c r="P82" i="50"/>
  <c r="R82" i="50" s="1"/>
  <c r="P83" i="50"/>
  <c r="R83" i="50" s="1"/>
  <c r="P84" i="50"/>
  <c r="R84" i="50" s="1"/>
  <c r="P85" i="50"/>
  <c r="R85" i="50" s="1"/>
  <c r="P86" i="50"/>
  <c r="R86" i="50" s="1"/>
  <c r="P87" i="50"/>
  <c r="R87" i="50" s="1"/>
  <c r="P88" i="50"/>
  <c r="R88" i="50" s="1"/>
  <c r="P89" i="50"/>
  <c r="R89" i="50" s="1"/>
  <c r="P90" i="50"/>
  <c r="R90" i="50" s="1"/>
  <c r="P91" i="50"/>
  <c r="R91" i="50" s="1"/>
  <c r="P92" i="50"/>
  <c r="R92" i="50" s="1"/>
  <c r="P93" i="50"/>
  <c r="R93" i="50" s="1"/>
  <c r="P94" i="50"/>
  <c r="R94" i="50" s="1"/>
  <c r="P95" i="50"/>
  <c r="R95" i="50" s="1"/>
  <c r="P96" i="50"/>
  <c r="R96" i="50" s="1"/>
  <c r="P97" i="50"/>
  <c r="R97" i="50" s="1"/>
  <c r="P98" i="50"/>
  <c r="R98" i="50" s="1"/>
  <c r="P99" i="50"/>
  <c r="R99" i="50" s="1"/>
  <c r="P100" i="50"/>
  <c r="R100" i="50" s="1"/>
  <c r="P101" i="50"/>
  <c r="R101" i="50" s="1"/>
  <c r="P102" i="50"/>
  <c r="R102" i="50" s="1"/>
  <c r="P103" i="50"/>
  <c r="R103" i="50" s="1"/>
  <c r="P104" i="50"/>
  <c r="R104" i="50" s="1"/>
  <c r="P105" i="50"/>
  <c r="R105" i="50" s="1"/>
  <c r="P106" i="50"/>
  <c r="R106" i="50" s="1"/>
  <c r="P107" i="50"/>
  <c r="R107" i="50" s="1"/>
  <c r="P108" i="50"/>
  <c r="R108" i="50" s="1"/>
  <c r="P109" i="50"/>
  <c r="R109" i="50" s="1"/>
  <c r="P110" i="50"/>
  <c r="R110" i="50" s="1"/>
  <c r="P111" i="50"/>
  <c r="R111" i="50" s="1"/>
  <c r="P112" i="50"/>
  <c r="P113" i="50"/>
  <c r="R113" i="50" s="1"/>
  <c r="P114" i="50"/>
  <c r="R114" i="50" s="1"/>
  <c r="P115" i="50"/>
  <c r="R115" i="50" s="1"/>
  <c r="P116" i="50"/>
  <c r="R116" i="50" s="1"/>
  <c r="P117" i="50"/>
  <c r="R117" i="50" s="1"/>
  <c r="P118" i="50"/>
  <c r="R118" i="50" s="1"/>
  <c r="P119" i="50"/>
  <c r="R119" i="50" s="1"/>
  <c r="P120" i="50"/>
  <c r="R120" i="50" s="1"/>
  <c r="P121" i="50"/>
  <c r="R121" i="50" s="1"/>
  <c r="P122" i="50"/>
  <c r="R122" i="50" s="1"/>
  <c r="P123" i="50"/>
  <c r="R123" i="50" s="1"/>
  <c r="P124" i="50"/>
  <c r="R124" i="50" s="1"/>
  <c r="P125" i="50"/>
  <c r="R125" i="50" s="1"/>
  <c r="P126" i="50"/>
  <c r="R126" i="50" s="1"/>
  <c r="P127" i="50"/>
  <c r="R127" i="50" s="1"/>
  <c r="P128" i="50"/>
  <c r="R128" i="50" s="1"/>
  <c r="P129" i="50"/>
  <c r="R129" i="50" s="1"/>
  <c r="P130" i="50"/>
  <c r="R130" i="50" s="1"/>
  <c r="P131" i="50"/>
  <c r="R131" i="50" s="1"/>
  <c r="P132" i="50"/>
  <c r="P133" i="50"/>
  <c r="R133" i="50" s="1"/>
  <c r="P134" i="50"/>
  <c r="R134" i="50" s="1"/>
  <c r="P135" i="50"/>
  <c r="R135" i="50" s="1"/>
  <c r="P136" i="50"/>
  <c r="R136" i="50" s="1"/>
  <c r="P137" i="50"/>
  <c r="R137" i="50" s="1"/>
  <c r="P138" i="50"/>
  <c r="R138" i="50" s="1"/>
  <c r="P139" i="50"/>
  <c r="R139" i="50" s="1"/>
  <c r="P140" i="50"/>
  <c r="R140" i="50" s="1"/>
  <c r="P141" i="50"/>
  <c r="R141" i="50" s="1"/>
  <c r="P142" i="50"/>
  <c r="R142" i="50" s="1"/>
  <c r="P143" i="50"/>
  <c r="R143" i="50" s="1"/>
  <c r="P19" i="50"/>
  <c r="R19" i="50" s="1"/>
  <c r="M20" i="50"/>
  <c r="O20" i="50" s="1"/>
  <c r="M21" i="50"/>
  <c r="O21" i="50" s="1"/>
  <c r="M22" i="50"/>
  <c r="O22" i="50" s="1"/>
  <c r="M23" i="50"/>
  <c r="O23" i="50" s="1"/>
  <c r="M24" i="50"/>
  <c r="O24" i="50" s="1"/>
  <c r="M25" i="50"/>
  <c r="O25" i="50" s="1"/>
  <c r="M26" i="50"/>
  <c r="O26" i="50" s="1"/>
  <c r="M27" i="50"/>
  <c r="O27" i="50" s="1"/>
  <c r="M28" i="50"/>
  <c r="O28" i="50" s="1"/>
  <c r="M29" i="50"/>
  <c r="O29" i="50" s="1"/>
  <c r="M30" i="50"/>
  <c r="O30" i="50" s="1"/>
  <c r="M31" i="50"/>
  <c r="O31" i="50" s="1"/>
  <c r="M32" i="50"/>
  <c r="O32" i="50" s="1"/>
  <c r="M33" i="50"/>
  <c r="O33" i="50" s="1"/>
  <c r="M34" i="50"/>
  <c r="O34" i="50" s="1"/>
  <c r="M35" i="50"/>
  <c r="O35" i="50" s="1"/>
  <c r="M36" i="50"/>
  <c r="O36" i="50" s="1"/>
  <c r="M37" i="50"/>
  <c r="O37" i="50" s="1"/>
  <c r="M38" i="50"/>
  <c r="O38" i="50" s="1"/>
  <c r="M39" i="50"/>
  <c r="O39" i="50" s="1"/>
  <c r="M40" i="50"/>
  <c r="O40" i="50" s="1"/>
  <c r="M41" i="50"/>
  <c r="O41" i="50" s="1"/>
  <c r="M42" i="50"/>
  <c r="O42" i="50" s="1"/>
  <c r="M43" i="50"/>
  <c r="O43" i="50" s="1"/>
  <c r="M44" i="50"/>
  <c r="O44" i="50" s="1"/>
  <c r="M45" i="50"/>
  <c r="O45" i="50" s="1"/>
  <c r="M47" i="50"/>
  <c r="O47" i="50" s="1"/>
  <c r="M48" i="50"/>
  <c r="M49" i="50"/>
  <c r="O49" i="50" s="1"/>
  <c r="M50" i="50"/>
  <c r="O50" i="50" s="1"/>
  <c r="M51" i="50"/>
  <c r="O51" i="50" s="1"/>
  <c r="M52" i="50"/>
  <c r="O52" i="50" s="1"/>
  <c r="M53" i="50"/>
  <c r="O53" i="50" s="1"/>
  <c r="M54" i="50"/>
  <c r="O54" i="50" s="1"/>
  <c r="M55" i="50"/>
  <c r="O55" i="50" s="1"/>
  <c r="M56" i="50"/>
  <c r="O56" i="50" s="1"/>
  <c r="M57" i="50"/>
  <c r="O57" i="50" s="1"/>
  <c r="M58" i="50"/>
  <c r="O58" i="50" s="1"/>
  <c r="M59" i="50"/>
  <c r="O59" i="50" s="1"/>
  <c r="M60" i="50"/>
  <c r="O60" i="50" s="1"/>
  <c r="M61" i="50"/>
  <c r="O61" i="50" s="1"/>
  <c r="M62" i="50"/>
  <c r="O62" i="50" s="1"/>
  <c r="M63" i="50"/>
  <c r="O63" i="50" s="1"/>
  <c r="M64" i="50"/>
  <c r="O64" i="50" s="1"/>
  <c r="M65" i="50"/>
  <c r="O65" i="50" s="1"/>
  <c r="M66" i="50"/>
  <c r="O66" i="50" s="1"/>
  <c r="M67" i="50"/>
  <c r="O67" i="50" s="1"/>
  <c r="M68" i="50"/>
  <c r="O68" i="50" s="1"/>
  <c r="M69" i="50"/>
  <c r="O69" i="50" s="1"/>
  <c r="M70" i="50"/>
  <c r="O70" i="50" s="1"/>
  <c r="M71" i="50"/>
  <c r="O71" i="50" s="1"/>
  <c r="M72" i="50"/>
  <c r="M73" i="50"/>
  <c r="O73" i="50" s="1"/>
  <c r="M74" i="50"/>
  <c r="O74" i="50" s="1"/>
  <c r="M75" i="50"/>
  <c r="O75" i="50" s="1"/>
  <c r="M76" i="50"/>
  <c r="O76" i="50" s="1"/>
  <c r="M77" i="50"/>
  <c r="O77" i="50" s="1"/>
  <c r="M78" i="50"/>
  <c r="O78" i="50" s="1"/>
  <c r="M79" i="50"/>
  <c r="O79" i="50" s="1"/>
  <c r="M80" i="50"/>
  <c r="O80" i="50" s="1"/>
  <c r="M81" i="50"/>
  <c r="O81" i="50" s="1"/>
  <c r="M82" i="50"/>
  <c r="O82" i="50" s="1"/>
  <c r="M83" i="50"/>
  <c r="O83" i="50" s="1"/>
  <c r="M84" i="50"/>
  <c r="O84" i="50" s="1"/>
  <c r="M85" i="50"/>
  <c r="O85" i="50" s="1"/>
  <c r="M86" i="50"/>
  <c r="O86" i="50" s="1"/>
  <c r="M87" i="50"/>
  <c r="O87" i="50" s="1"/>
  <c r="M88" i="50"/>
  <c r="O88" i="50" s="1"/>
  <c r="M89" i="50"/>
  <c r="O89" i="50" s="1"/>
  <c r="M90" i="50"/>
  <c r="O90" i="50" s="1"/>
  <c r="M91" i="50"/>
  <c r="O91" i="50" s="1"/>
  <c r="M92" i="50"/>
  <c r="O92" i="50" s="1"/>
  <c r="M93" i="50"/>
  <c r="O93" i="50" s="1"/>
  <c r="M94" i="50"/>
  <c r="O94" i="50" s="1"/>
  <c r="M95" i="50"/>
  <c r="O95" i="50" s="1"/>
  <c r="M96" i="50"/>
  <c r="M97" i="50"/>
  <c r="O97" i="50" s="1"/>
  <c r="M98" i="50"/>
  <c r="O98" i="50" s="1"/>
  <c r="M99" i="50"/>
  <c r="O99" i="50" s="1"/>
  <c r="M100" i="50"/>
  <c r="O100" i="50" s="1"/>
  <c r="M101" i="50"/>
  <c r="O101" i="50" s="1"/>
  <c r="M102" i="50"/>
  <c r="O102" i="50" s="1"/>
  <c r="M103" i="50"/>
  <c r="O103" i="50" s="1"/>
  <c r="M104" i="50"/>
  <c r="O104" i="50" s="1"/>
  <c r="M105" i="50"/>
  <c r="O105" i="50" s="1"/>
  <c r="M106" i="50"/>
  <c r="O106" i="50" s="1"/>
  <c r="M107" i="50"/>
  <c r="O107" i="50" s="1"/>
  <c r="M108" i="50"/>
  <c r="O108" i="50" s="1"/>
  <c r="M109" i="50"/>
  <c r="O109" i="50" s="1"/>
  <c r="M110" i="50"/>
  <c r="O110" i="50" s="1"/>
  <c r="M111" i="50"/>
  <c r="O111" i="50" s="1"/>
  <c r="M112" i="50"/>
  <c r="M113" i="50"/>
  <c r="O113" i="50" s="1"/>
  <c r="M114" i="50"/>
  <c r="O114" i="50" s="1"/>
  <c r="M115" i="50"/>
  <c r="O115" i="50" s="1"/>
  <c r="M116" i="50"/>
  <c r="O116" i="50" s="1"/>
  <c r="M117" i="50"/>
  <c r="O117" i="50" s="1"/>
  <c r="M118" i="50"/>
  <c r="O118" i="50" s="1"/>
  <c r="M119" i="50"/>
  <c r="O119" i="50" s="1"/>
  <c r="M120" i="50"/>
  <c r="O120" i="50" s="1"/>
  <c r="M121" i="50"/>
  <c r="O121" i="50" s="1"/>
  <c r="M122" i="50"/>
  <c r="O122" i="50" s="1"/>
  <c r="M123" i="50"/>
  <c r="O123" i="50" s="1"/>
  <c r="M124" i="50"/>
  <c r="O124" i="50" s="1"/>
  <c r="M125" i="50"/>
  <c r="O125" i="50" s="1"/>
  <c r="M126" i="50"/>
  <c r="O126" i="50" s="1"/>
  <c r="M127" i="50"/>
  <c r="O127" i="50" s="1"/>
  <c r="M128" i="50"/>
  <c r="O128" i="50" s="1"/>
  <c r="M129" i="50"/>
  <c r="O129" i="50" s="1"/>
  <c r="M130" i="50"/>
  <c r="O130" i="50" s="1"/>
  <c r="M131" i="50"/>
  <c r="O131" i="50" s="1"/>
  <c r="M132" i="50"/>
  <c r="O132" i="50" s="1"/>
  <c r="M133" i="50"/>
  <c r="O133" i="50" s="1"/>
  <c r="M134" i="50"/>
  <c r="O134" i="50" s="1"/>
  <c r="M135" i="50"/>
  <c r="O135" i="50" s="1"/>
  <c r="M136" i="50"/>
  <c r="O136" i="50" s="1"/>
  <c r="M137" i="50"/>
  <c r="O137" i="50" s="1"/>
  <c r="M138" i="50"/>
  <c r="O138" i="50" s="1"/>
  <c r="M139" i="50"/>
  <c r="O139" i="50" s="1"/>
  <c r="M140" i="50"/>
  <c r="O140" i="50" s="1"/>
  <c r="M141" i="50"/>
  <c r="O141" i="50" s="1"/>
  <c r="M142" i="50"/>
  <c r="O142" i="50" s="1"/>
  <c r="M143" i="50"/>
  <c r="O143" i="50" s="1"/>
  <c r="M19" i="50"/>
  <c r="O19" i="50" s="1"/>
  <c r="J20" i="50"/>
  <c r="L20" i="50" s="1"/>
  <c r="J21" i="50"/>
  <c r="L21" i="50" s="1"/>
  <c r="J22" i="50"/>
  <c r="L22" i="50" s="1"/>
  <c r="J23" i="50"/>
  <c r="J44" i="50"/>
  <c r="L44" i="50" s="1"/>
  <c r="J45" i="50"/>
  <c r="L45" i="50" s="1"/>
  <c r="J46" i="50"/>
  <c r="L46" i="50" s="1"/>
  <c r="J47" i="50"/>
  <c r="L47" i="50" s="1"/>
  <c r="J48" i="50"/>
  <c r="L48" i="50" s="1"/>
  <c r="J69" i="50"/>
  <c r="L69" i="50" s="1"/>
  <c r="J70" i="50"/>
  <c r="L70" i="50" s="1"/>
  <c r="J71" i="50"/>
  <c r="L71" i="50" s="1"/>
  <c r="J72" i="50"/>
  <c r="L72" i="50" s="1"/>
  <c r="J73" i="50"/>
  <c r="L73" i="50" s="1"/>
  <c r="J94" i="50"/>
  <c r="L94" i="50" s="1"/>
  <c r="J95" i="50"/>
  <c r="L95" i="50" s="1"/>
  <c r="J96" i="50"/>
  <c r="L96" i="50" s="1"/>
  <c r="J97" i="50"/>
  <c r="L97" i="50" s="1"/>
  <c r="J98" i="50"/>
  <c r="L98" i="50" s="1"/>
  <c r="J119" i="50"/>
  <c r="L119" i="50" s="1"/>
  <c r="J120" i="50"/>
  <c r="L120" i="50" s="1"/>
  <c r="J121" i="50"/>
  <c r="L121" i="50" s="1"/>
  <c r="J122" i="50"/>
  <c r="L122" i="50" s="1"/>
  <c r="J123" i="50"/>
  <c r="L123" i="50" s="1"/>
  <c r="J19" i="50"/>
  <c r="L19" i="50" s="1"/>
  <c r="P20" i="49"/>
  <c r="R20" i="49" s="1"/>
  <c r="P21" i="49"/>
  <c r="R21" i="49" s="1"/>
  <c r="P22" i="49"/>
  <c r="R22" i="49" s="1"/>
  <c r="P24" i="49"/>
  <c r="R24" i="49" s="1"/>
  <c r="P25" i="49"/>
  <c r="R25" i="49" s="1"/>
  <c r="P26" i="49"/>
  <c r="R26" i="49" s="1"/>
  <c r="P27" i="49"/>
  <c r="R27" i="49" s="1"/>
  <c r="P28" i="49"/>
  <c r="R28" i="49" s="1"/>
  <c r="P29" i="49"/>
  <c r="R29" i="49" s="1"/>
  <c r="P30" i="49"/>
  <c r="R30" i="49" s="1"/>
  <c r="P31" i="49"/>
  <c r="R31" i="49" s="1"/>
  <c r="P32" i="49"/>
  <c r="R32" i="49" s="1"/>
  <c r="P33" i="49"/>
  <c r="R33" i="49" s="1"/>
  <c r="P34" i="49"/>
  <c r="R34" i="49" s="1"/>
  <c r="P35" i="49"/>
  <c r="R35" i="49" s="1"/>
  <c r="P36" i="49"/>
  <c r="R36" i="49" s="1"/>
  <c r="P37" i="49"/>
  <c r="R37" i="49" s="1"/>
  <c r="P38" i="49"/>
  <c r="R38" i="49" s="1"/>
  <c r="P40" i="49"/>
  <c r="R40" i="49" s="1"/>
  <c r="P41" i="49"/>
  <c r="R41" i="49" s="1"/>
  <c r="P42" i="49"/>
  <c r="R42" i="49" s="1"/>
  <c r="P43" i="49"/>
  <c r="R43" i="49" s="1"/>
  <c r="P44" i="49"/>
  <c r="R44" i="49" s="1"/>
  <c r="P45" i="49"/>
  <c r="R45" i="49" s="1"/>
  <c r="P46" i="49"/>
  <c r="R46" i="49" s="1"/>
  <c r="P47" i="49"/>
  <c r="R47" i="49" s="1"/>
  <c r="P48" i="49"/>
  <c r="R48" i="49" s="1"/>
  <c r="P49" i="49"/>
  <c r="R49" i="49" s="1"/>
  <c r="P50" i="49"/>
  <c r="R50" i="49" s="1"/>
  <c r="P51" i="49"/>
  <c r="R51" i="49" s="1"/>
  <c r="P52" i="49"/>
  <c r="R52" i="49" s="1"/>
  <c r="P53" i="49"/>
  <c r="R53" i="49" s="1"/>
  <c r="P54" i="49"/>
  <c r="R54" i="49" s="1"/>
  <c r="P55" i="49"/>
  <c r="R55" i="49" s="1"/>
  <c r="P56" i="49"/>
  <c r="R56" i="49" s="1"/>
  <c r="P57" i="49"/>
  <c r="R57" i="49" s="1"/>
  <c r="P58" i="49"/>
  <c r="R58" i="49" s="1"/>
  <c r="P59" i="49"/>
  <c r="R59" i="49" s="1"/>
  <c r="P60" i="49"/>
  <c r="P61" i="49"/>
  <c r="R61" i="49" s="1"/>
  <c r="P62" i="49"/>
  <c r="R62" i="49" s="1"/>
  <c r="P63" i="49"/>
  <c r="R63" i="49" s="1"/>
  <c r="P64" i="49"/>
  <c r="R64" i="49" s="1"/>
  <c r="P65" i="49"/>
  <c r="R65" i="49" s="1"/>
  <c r="P66" i="49"/>
  <c r="R66" i="49" s="1"/>
  <c r="P67" i="49"/>
  <c r="R67" i="49" s="1"/>
  <c r="P68" i="49"/>
  <c r="R68" i="49" s="1"/>
  <c r="P69" i="49"/>
  <c r="R69" i="49" s="1"/>
  <c r="P70" i="49"/>
  <c r="R70" i="49" s="1"/>
  <c r="P71" i="49"/>
  <c r="R71" i="49" s="1"/>
  <c r="P72" i="49"/>
  <c r="R72" i="49" s="1"/>
  <c r="P73" i="49"/>
  <c r="R73" i="49" s="1"/>
  <c r="P74" i="49"/>
  <c r="R74" i="49" s="1"/>
  <c r="P75" i="49"/>
  <c r="R75" i="49" s="1"/>
  <c r="P76" i="49"/>
  <c r="R76" i="49" s="1"/>
  <c r="P77" i="49"/>
  <c r="R77" i="49" s="1"/>
  <c r="P78" i="49"/>
  <c r="R78" i="49" s="1"/>
  <c r="P79" i="49"/>
  <c r="R79" i="49" s="1"/>
  <c r="P80" i="49"/>
  <c r="R80" i="49" s="1"/>
  <c r="P81" i="49"/>
  <c r="R81" i="49" s="1"/>
  <c r="P82" i="49"/>
  <c r="R82" i="49" s="1"/>
  <c r="P83" i="49"/>
  <c r="R83" i="49" s="1"/>
  <c r="P84" i="49"/>
  <c r="R84" i="49" s="1"/>
  <c r="P85" i="49"/>
  <c r="R85" i="49" s="1"/>
  <c r="P86" i="49"/>
  <c r="R86" i="49" s="1"/>
  <c r="P87" i="49"/>
  <c r="R87" i="49" s="1"/>
  <c r="P88" i="49"/>
  <c r="R88" i="49" s="1"/>
  <c r="P89" i="49"/>
  <c r="R89" i="49" s="1"/>
  <c r="P90" i="49"/>
  <c r="R90" i="49" s="1"/>
  <c r="P91" i="49"/>
  <c r="R91" i="49" s="1"/>
  <c r="P92" i="49"/>
  <c r="R92" i="49" s="1"/>
  <c r="P93" i="49"/>
  <c r="R93" i="49" s="1"/>
  <c r="P94" i="49"/>
  <c r="R94" i="49" s="1"/>
  <c r="P95" i="49"/>
  <c r="R95" i="49" s="1"/>
  <c r="P96" i="49"/>
  <c r="R96" i="49" s="1"/>
  <c r="P97" i="49"/>
  <c r="R97" i="49" s="1"/>
  <c r="P98" i="49"/>
  <c r="R98" i="49" s="1"/>
  <c r="P99" i="49"/>
  <c r="R99" i="49" s="1"/>
  <c r="P100" i="49"/>
  <c r="R100" i="49" s="1"/>
  <c r="P101" i="49"/>
  <c r="R101" i="49" s="1"/>
  <c r="P102" i="49"/>
  <c r="R102" i="49" s="1"/>
  <c r="P103" i="49"/>
  <c r="R103" i="49" s="1"/>
  <c r="P104" i="49"/>
  <c r="R104" i="49" s="1"/>
  <c r="P105" i="49"/>
  <c r="R105" i="49" s="1"/>
  <c r="P106" i="49"/>
  <c r="R106" i="49" s="1"/>
  <c r="P107" i="49"/>
  <c r="R107" i="49" s="1"/>
  <c r="P108" i="49"/>
  <c r="R108" i="49" s="1"/>
  <c r="P109" i="49"/>
  <c r="R109" i="49" s="1"/>
  <c r="P110" i="49"/>
  <c r="R110" i="49" s="1"/>
  <c r="P111" i="49"/>
  <c r="R111" i="49" s="1"/>
  <c r="P112" i="49"/>
  <c r="R112" i="49" s="1"/>
  <c r="P113" i="49"/>
  <c r="R113" i="49" s="1"/>
  <c r="P114" i="49"/>
  <c r="R114" i="49" s="1"/>
  <c r="P116" i="49"/>
  <c r="R116" i="49" s="1"/>
  <c r="P117" i="49"/>
  <c r="R117" i="49" s="1"/>
  <c r="P118" i="49"/>
  <c r="R118" i="49" s="1"/>
  <c r="P119" i="49"/>
  <c r="R119" i="49" s="1"/>
  <c r="P120" i="49"/>
  <c r="R120" i="49" s="1"/>
  <c r="P121" i="49"/>
  <c r="R121" i="49" s="1"/>
  <c r="P122" i="49"/>
  <c r="R122" i="49" s="1"/>
  <c r="P123" i="49"/>
  <c r="R123" i="49" s="1"/>
  <c r="P124" i="49"/>
  <c r="R124" i="49" s="1"/>
  <c r="P125" i="49"/>
  <c r="R125" i="49" s="1"/>
  <c r="P126" i="49"/>
  <c r="R126" i="49" s="1"/>
  <c r="P127" i="49"/>
  <c r="R127" i="49" s="1"/>
  <c r="P128" i="49"/>
  <c r="R128" i="49" s="1"/>
  <c r="P129" i="49"/>
  <c r="R129" i="49" s="1"/>
  <c r="P130" i="49"/>
  <c r="R130" i="49" s="1"/>
  <c r="P131" i="49"/>
  <c r="R131" i="49" s="1"/>
  <c r="P132" i="49"/>
  <c r="R132" i="49" s="1"/>
  <c r="P133" i="49"/>
  <c r="R133" i="49" s="1"/>
  <c r="P134" i="49"/>
  <c r="R134" i="49" s="1"/>
  <c r="P135" i="49"/>
  <c r="R135" i="49" s="1"/>
  <c r="P136" i="49"/>
  <c r="R136" i="49" s="1"/>
  <c r="P137" i="49"/>
  <c r="R137" i="49" s="1"/>
  <c r="P138" i="49"/>
  <c r="R138" i="49" s="1"/>
  <c r="P139" i="49"/>
  <c r="R139" i="49" s="1"/>
  <c r="P140" i="49"/>
  <c r="R140" i="49" s="1"/>
  <c r="P141" i="49"/>
  <c r="R141" i="49" s="1"/>
  <c r="P142" i="49"/>
  <c r="R142" i="49" s="1"/>
  <c r="P143" i="49"/>
  <c r="R143" i="49" s="1"/>
  <c r="P19" i="49"/>
  <c r="R19" i="49" s="1"/>
  <c r="M20" i="49"/>
  <c r="O20" i="49" s="1"/>
  <c r="M21" i="49"/>
  <c r="O21" i="49" s="1"/>
  <c r="M22" i="49"/>
  <c r="O22" i="49" s="1"/>
  <c r="M23" i="49"/>
  <c r="O23" i="49" s="1"/>
  <c r="M24" i="49"/>
  <c r="O24" i="49" s="1"/>
  <c r="M25" i="49"/>
  <c r="O25" i="49" s="1"/>
  <c r="M26" i="49"/>
  <c r="O26" i="49" s="1"/>
  <c r="M27" i="49"/>
  <c r="O27" i="49" s="1"/>
  <c r="M28" i="49"/>
  <c r="O28" i="49" s="1"/>
  <c r="M29" i="49"/>
  <c r="O29" i="49" s="1"/>
  <c r="M30" i="49"/>
  <c r="O30" i="49" s="1"/>
  <c r="M31" i="49"/>
  <c r="O31" i="49" s="1"/>
  <c r="M32" i="49"/>
  <c r="O32" i="49" s="1"/>
  <c r="M33" i="49"/>
  <c r="O33" i="49" s="1"/>
  <c r="M34" i="49"/>
  <c r="O34" i="49" s="1"/>
  <c r="M35" i="49"/>
  <c r="O35" i="49" s="1"/>
  <c r="M36" i="49"/>
  <c r="O36" i="49" s="1"/>
  <c r="M37" i="49"/>
  <c r="O37" i="49" s="1"/>
  <c r="M38" i="49"/>
  <c r="O38" i="49" s="1"/>
  <c r="M39" i="49"/>
  <c r="O39" i="49" s="1"/>
  <c r="M40" i="49"/>
  <c r="O40" i="49" s="1"/>
  <c r="M41" i="49"/>
  <c r="O41" i="49" s="1"/>
  <c r="M42" i="49"/>
  <c r="O42" i="49" s="1"/>
  <c r="M43" i="49"/>
  <c r="O43" i="49" s="1"/>
  <c r="M44" i="49"/>
  <c r="O44" i="49" s="1"/>
  <c r="M45" i="49"/>
  <c r="O45" i="49" s="1"/>
  <c r="M46" i="49"/>
  <c r="O46" i="49" s="1"/>
  <c r="M47" i="49"/>
  <c r="O47" i="49" s="1"/>
  <c r="M48" i="49"/>
  <c r="O48" i="49" s="1"/>
  <c r="M49" i="49"/>
  <c r="O49" i="49" s="1"/>
  <c r="M50" i="49"/>
  <c r="O50" i="49" s="1"/>
  <c r="M51" i="49"/>
  <c r="O51" i="49" s="1"/>
  <c r="M52" i="49"/>
  <c r="O52" i="49" s="1"/>
  <c r="M53" i="49"/>
  <c r="O53" i="49" s="1"/>
  <c r="M54" i="49"/>
  <c r="O54" i="49" s="1"/>
  <c r="M55" i="49"/>
  <c r="O55" i="49" s="1"/>
  <c r="M56" i="49"/>
  <c r="O56" i="49" s="1"/>
  <c r="M57" i="49"/>
  <c r="O57" i="49" s="1"/>
  <c r="M58" i="49"/>
  <c r="O58" i="49" s="1"/>
  <c r="M59" i="49"/>
  <c r="O59" i="49" s="1"/>
  <c r="M60" i="49"/>
  <c r="O60" i="49" s="1"/>
  <c r="M61" i="49"/>
  <c r="O61" i="49" s="1"/>
  <c r="M62" i="49"/>
  <c r="O62" i="49" s="1"/>
  <c r="M63" i="49"/>
  <c r="O63" i="49" s="1"/>
  <c r="M64" i="49"/>
  <c r="O64" i="49" s="1"/>
  <c r="M65" i="49"/>
  <c r="O65" i="49" s="1"/>
  <c r="M66" i="49"/>
  <c r="O66" i="49" s="1"/>
  <c r="M67" i="49"/>
  <c r="O67" i="49" s="1"/>
  <c r="M68" i="49"/>
  <c r="O68" i="49" s="1"/>
  <c r="M69" i="49"/>
  <c r="O69" i="49" s="1"/>
  <c r="M70" i="49"/>
  <c r="O70" i="49" s="1"/>
  <c r="M71" i="49"/>
  <c r="O71" i="49" s="1"/>
  <c r="M72" i="49"/>
  <c r="O72" i="49" s="1"/>
  <c r="M73" i="49"/>
  <c r="O73" i="49" s="1"/>
  <c r="M74" i="49"/>
  <c r="O74" i="49" s="1"/>
  <c r="M75" i="49"/>
  <c r="O75" i="49" s="1"/>
  <c r="M76" i="49"/>
  <c r="O76" i="49" s="1"/>
  <c r="M77" i="49"/>
  <c r="O77" i="49" s="1"/>
  <c r="M78" i="49"/>
  <c r="O78" i="49" s="1"/>
  <c r="M79" i="49"/>
  <c r="O79" i="49" s="1"/>
  <c r="M80" i="49"/>
  <c r="O80" i="49" s="1"/>
  <c r="M81" i="49"/>
  <c r="O81" i="49" s="1"/>
  <c r="M82" i="49"/>
  <c r="O82" i="49" s="1"/>
  <c r="M83" i="49"/>
  <c r="O83" i="49" s="1"/>
  <c r="M84" i="49"/>
  <c r="O84" i="49" s="1"/>
  <c r="M85" i="49"/>
  <c r="O85" i="49" s="1"/>
  <c r="M86" i="49"/>
  <c r="O86" i="49" s="1"/>
  <c r="M87" i="49"/>
  <c r="O87" i="49" s="1"/>
  <c r="M88" i="49"/>
  <c r="O88" i="49" s="1"/>
  <c r="M89" i="49"/>
  <c r="O89" i="49" s="1"/>
  <c r="M90" i="49"/>
  <c r="O90" i="49" s="1"/>
  <c r="M91" i="49"/>
  <c r="O91" i="49" s="1"/>
  <c r="M92" i="49"/>
  <c r="O92" i="49" s="1"/>
  <c r="M93" i="49"/>
  <c r="O93" i="49" s="1"/>
  <c r="M94" i="49"/>
  <c r="O94" i="49" s="1"/>
  <c r="M95" i="49"/>
  <c r="O95" i="49" s="1"/>
  <c r="M96" i="49"/>
  <c r="O96" i="49" s="1"/>
  <c r="M97" i="49"/>
  <c r="O97" i="49" s="1"/>
  <c r="M98" i="49"/>
  <c r="O98" i="49" s="1"/>
  <c r="M99" i="49"/>
  <c r="O99" i="49" s="1"/>
  <c r="M100" i="49"/>
  <c r="O100" i="49" s="1"/>
  <c r="M101" i="49"/>
  <c r="O101" i="49" s="1"/>
  <c r="M102" i="49"/>
  <c r="O102" i="49" s="1"/>
  <c r="M103" i="49"/>
  <c r="O103" i="49" s="1"/>
  <c r="M104" i="49"/>
  <c r="O104" i="49" s="1"/>
  <c r="M105" i="49"/>
  <c r="O105" i="49" s="1"/>
  <c r="M106" i="49"/>
  <c r="O106" i="49" s="1"/>
  <c r="M107" i="49"/>
  <c r="O107" i="49" s="1"/>
  <c r="M108" i="49"/>
  <c r="M109" i="49"/>
  <c r="O109" i="49" s="1"/>
  <c r="M110" i="49"/>
  <c r="O110" i="49" s="1"/>
  <c r="M111" i="49"/>
  <c r="O111" i="49" s="1"/>
  <c r="M112" i="49"/>
  <c r="O112" i="49" s="1"/>
  <c r="M113" i="49"/>
  <c r="O113" i="49" s="1"/>
  <c r="M114" i="49"/>
  <c r="O114" i="49" s="1"/>
  <c r="M115" i="49"/>
  <c r="O115" i="49" s="1"/>
  <c r="M116" i="49"/>
  <c r="O116" i="49" s="1"/>
  <c r="M117" i="49"/>
  <c r="O117" i="49" s="1"/>
  <c r="M118" i="49"/>
  <c r="O118" i="49" s="1"/>
  <c r="M119" i="49"/>
  <c r="O119" i="49" s="1"/>
  <c r="M120" i="49"/>
  <c r="O120" i="49" s="1"/>
  <c r="M121" i="49"/>
  <c r="O121" i="49" s="1"/>
  <c r="M122" i="49"/>
  <c r="O122" i="49" s="1"/>
  <c r="M123" i="49"/>
  <c r="O123" i="49" s="1"/>
  <c r="M124" i="49"/>
  <c r="O124" i="49" s="1"/>
  <c r="M125" i="49"/>
  <c r="O125" i="49" s="1"/>
  <c r="M126" i="49"/>
  <c r="O126" i="49" s="1"/>
  <c r="M127" i="49"/>
  <c r="O127" i="49" s="1"/>
  <c r="M128" i="49"/>
  <c r="O128" i="49" s="1"/>
  <c r="M129" i="49"/>
  <c r="O129" i="49" s="1"/>
  <c r="M130" i="49"/>
  <c r="O130" i="49" s="1"/>
  <c r="M131" i="49"/>
  <c r="O131" i="49" s="1"/>
  <c r="M132" i="49"/>
  <c r="O132" i="49" s="1"/>
  <c r="M133" i="49"/>
  <c r="O133" i="49" s="1"/>
  <c r="M134" i="49"/>
  <c r="O134" i="49" s="1"/>
  <c r="M135" i="49"/>
  <c r="O135" i="49" s="1"/>
  <c r="M136" i="49"/>
  <c r="O136" i="49" s="1"/>
  <c r="M137" i="49"/>
  <c r="O137" i="49" s="1"/>
  <c r="M138" i="49"/>
  <c r="O138" i="49" s="1"/>
  <c r="M139" i="49"/>
  <c r="O139" i="49" s="1"/>
  <c r="M140" i="49"/>
  <c r="O140" i="49" s="1"/>
  <c r="M141" i="49"/>
  <c r="O141" i="49" s="1"/>
  <c r="M142" i="49"/>
  <c r="O142" i="49" s="1"/>
  <c r="M143" i="49"/>
  <c r="O143" i="49" s="1"/>
  <c r="M19" i="49"/>
  <c r="O19" i="49" s="1"/>
  <c r="J20" i="49"/>
  <c r="L20" i="49" s="1"/>
  <c r="J21" i="49"/>
  <c r="L21" i="49" s="1"/>
  <c r="J22" i="49"/>
  <c r="L22" i="49" s="1"/>
  <c r="J23" i="49"/>
  <c r="L23" i="49" s="1"/>
  <c r="J44" i="49"/>
  <c r="L44" i="49" s="1"/>
  <c r="J45" i="49"/>
  <c r="L45" i="49" s="1"/>
  <c r="J46" i="49"/>
  <c r="L46" i="49" s="1"/>
  <c r="J47" i="49"/>
  <c r="L47" i="49" s="1"/>
  <c r="J48" i="49"/>
  <c r="L48" i="49" s="1"/>
  <c r="J69" i="49"/>
  <c r="L69" i="49" s="1"/>
  <c r="J70" i="49"/>
  <c r="L70" i="49" s="1"/>
  <c r="J71" i="49"/>
  <c r="L71" i="49" s="1"/>
  <c r="J72" i="49"/>
  <c r="L72" i="49" s="1"/>
  <c r="J73" i="49"/>
  <c r="L73" i="49" s="1"/>
  <c r="J94" i="49"/>
  <c r="L94" i="49" s="1"/>
  <c r="J95" i="49"/>
  <c r="L95" i="49" s="1"/>
  <c r="J96" i="49"/>
  <c r="L96" i="49" s="1"/>
  <c r="J97" i="49"/>
  <c r="L97" i="49" s="1"/>
  <c r="J98" i="49"/>
  <c r="L98" i="49" s="1"/>
  <c r="J119" i="49"/>
  <c r="L119" i="49" s="1"/>
  <c r="J120" i="49"/>
  <c r="L120" i="49" s="1"/>
  <c r="J121" i="49"/>
  <c r="L121" i="49" s="1"/>
  <c r="J122" i="49"/>
  <c r="L122" i="49" s="1"/>
  <c r="J123" i="49"/>
  <c r="L123" i="49" s="1"/>
  <c r="J19" i="49"/>
  <c r="L19" i="49" s="1"/>
  <c r="P20" i="48"/>
  <c r="R20" i="48" s="1"/>
  <c r="P21" i="48"/>
  <c r="R21" i="48" s="1"/>
  <c r="P22" i="48"/>
  <c r="R22" i="48" s="1"/>
  <c r="P23" i="48"/>
  <c r="R23" i="48" s="1"/>
  <c r="P24" i="48"/>
  <c r="R24" i="48" s="1"/>
  <c r="P25" i="48"/>
  <c r="R25" i="48" s="1"/>
  <c r="P26" i="48"/>
  <c r="R26" i="48" s="1"/>
  <c r="P27" i="48"/>
  <c r="R27" i="48" s="1"/>
  <c r="P28" i="48"/>
  <c r="R28" i="48" s="1"/>
  <c r="P29" i="48"/>
  <c r="R29" i="48" s="1"/>
  <c r="P30" i="48"/>
  <c r="R30" i="48" s="1"/>
  <c r="P31" i="48"/>
  <c r="R31" i="48" s="1"/>
  <c r="P32" i="48"/>
  <c r="R32" i="48" s="1"/>
  <c r="P33" i="48"/>
  <c r="R33" i="48" s="1"/>
  <c r="P34" i="48"/>
  <c r="R34" i="48" s="1"/>
  <c r="P35" i="48"/>
  <c r="R35" i="48" s="1"/>
  <c r="P36" i="48"/>
  <c r="R36" i="48" s="1"/>
  <c r="P37" i="48"/>
  <c r="R37" i="48" s="1"/>
  <c r="P38" i="48"/>
  <c r="R38" i="48" s="1"/>
  <c r="P39" i="48"/>
  <c r="R39" i="48" s="1"/>
  <c r="P40" i="48"/>
  <c r="R40" i="48" s="1"/>
  <c r="P41" i="48"/>
  <c r="R41" i="48" s="1"/>
  <c r="P42" i="48"/>
  <c r="R42" i="48" s="1"/>
  <c r="P43" i="48"/>
  <c r="R43" i="48" s="1"/>
  <c r="P44" i="48"/>
  <c r="R44" i="48" s="1"/>
  <c r="P45" i="48"/>
  <c r="R45" i="48" s="1"/>
  <c r="P46" i="48"/>
  <c r="R46" i="48" s="1"/>
  <c r="P47" i="48"/>
  <c r="R47" i="48" s="1"/>
  <c r="P48" i="48"/>
  <c r="R48" i="48" s="1"/>
  <c r="P49" i="48"/>
  <c r="R49" i="48" s="1"/>
  <c r="P50" i="48"/>
  <c r="R50" i="48" s="1"/>
  <c r="P51" i="48"/>
  <c r="R51" i="48" s="1"/>
  <c r="P52" i="48"/>
  <c r="R52" i="48" s="1"/>
  <c r="P53" i="48"/>
  <c r="R53" i="48" s="1"/>
  <c r="P54" i="48"/>
  <c r="R54" i="48" s="1"/>
  <c r="P55" i="48"/>
  <c r="R55" i="48" s="1"/>
  <c r="P56" i="48"/>
  <c r="R56" i="48" s="1"/>
  <c r="P57" i="48"/>
  <c r="R57" i="48" s="1"/>
  <c r="P58" i="48"/>
  <c r="R58" i="48" s="1"/>
  <c r="P59" i="48"/>
  <c r="R59" i="48" s="1"/>
  <c r="P60" i="48"/>
  <c r="R60" i="48" s="1"/>
  <c r="P61" i="48"/>
  <c r="R61" i="48" s="1"/>
  <c r="P62" i="48"/>
  <c r="R62" i="48" s="1"/>
  <c r="P63" i="48"/>
  <c r="R63" i="48" s="1"/>
  <c r="P64" i="48"/>
  <c r="R64" i="48" s="1"/>
  <c r="P65" i="48"/>
  <c r="R65" i="48" s="1"/>
  <c r="P66" i="48"/>
  <c r="R66" i="48" s="1"/>
  <c r="P67" i="48"/>
  <c r="R67" i="48" s="1"/>
  <c r="P68" i="48"/>
  <c r="R68" i="48" s="1"/>
  <c r="P69" i="48"/>
  <c r="R69" i="48" s="1"/>
  <c r="P70" i="48"/>
  <c r="R70" i="48" s="1"/>
  <c r="P71" i="48"/>
  <c r="R71" i="48" s="1"/>
  <c r="P72" i="48"/>
  <c r="R72" i="48" s="1"/>
  <c r="P73" i="48"/>
  <c r="R73" i="48" s="1"/>
  <c r="P74" i="48"/>
  <c r="R74" i="48" s="1"/>
  <c r="P75" i="48"/>
  <c r="R75" i="48" s="1"/>
  <c r="P76" i="48"/>
  <c r="R76" i="48" s="1"/>
  <c r="P77" i="48"/>
  <c r="R77" i="48" s="1"/>
  <c r="P78" i="48"/>
  <c r="R78" i="48" s="1"/>
  <c r="P79" i="48"/>
  <c r="R79" i="48" s="1"/>
  <c r="P80" i="48"/>
  <c r="R80" i="48" s="1"/>
  <c r="P81" i="48"/>
  <c r="R81" i="48" s="1"/>
  <c r="P82" i="48"/>
  <c r="R82" i="48" s="1"/>
  <c r="P83" i="48"/>
  <c r="R83" i="48" s="1"/>
  <c r="P84" i="48"/>
  <c r="R84" i="48" s="1"/>
  <c r="P85" i="48"/>
  <c r="R85" i="48" s="1"/>
  <c r="P86" i="48"/>
  <c r="R86" i="48" s="1"/>
  <c r="P87" i="48"/>
  <c r="R87" i="48" s="1"/>
  <c r="P88" i="48"/>
  <c r="R88" i="48" s="1"/>
  <c r="P89" i="48"/>
  <c r="R89" i="48" s="1"/>
  <c r="P90" i="48"/>
  <c r="R90" i="48" s="1"/>
  <c r="P91" i="48"/>
  <c r="R91" i="48" s="1"/>
  <c r="P92" i="48"/>
  <c r="R92" i="48" s="1"/>
  <c r="P93" i="48"/>
  <c r="R93" i="48" s="1"/>
  <c r="P94" i="48"/>
  <c r="R94" i="48" s="1"/>
  <c r="P95" i="48"/>
  <c r="R95" i="48" s="1"/>
  <c r="P96" i="48"/>
  <c r="R96" i="48" s="1"/>
  <c r="P97" i="48"/>
  <c r="R97" i="48" s="1"/>
  <c r="P98" i="48"/>
  <c r="R98" i="48" s="1"/>
  <c r="P99" i="48"/>
  <c r="R99" i="48" s="1"/>
  <c r="P100" i="48"/>
  <c r="R100" i="48" s="1"/>
  <c r="P101" i="48"/>
  <c r="R101" i="48" s="1"/>
  <c r="P102" i="48"/>
  <c r="R102" i="48" s="1"/>
  <c r="P103" i="48"/>
  <c r="R103" i="48" s="1"/>
  <c r="P104" i="48"/>
  <c r="R104" i="48" s="1"/>
  <c r="P105" i="48"/>
  <c r="R105" i="48" s="1"/>
  <c r="P106" i="48"/>
  <c r="R106" i="48" s="1"/>
  <c r="P107" i="48"/>
  <c r="R107" i="48" s="1"/>
  <c r="P108" i="48"/>
  <c r="R108" i="48" s="1"/>
  <c r="P109" i="48"/>
  <c r="R109" i="48" s="1"/>
  <c r="P110" i="48"/>
  <c r="R110" i="48" s="1"/>
  <c r="P111" i="48"/>
  <c r="R111" i="48" s="1"/>
  <c r="P112" i="48"/>
  <c r="R112" i="48" s="1"/>
  <c r="P113" i="48"/>
  <c r="P114" i="48"/>
  <c r="R114" i="48" s="1"/>
  <c r="P115" i="48"/>
  <c r="R115" i="48" s="1"/>
  <c r="P116" i="48"/>
  <c r="R116" i="48" s="1"/>
  <c r="P117" i="48"/>
  <c r="R117" i="48" s="1"/>
  <c r="P118" i="48"/>
  <c r="R118" i="48" s="1"/>
  <c r="P119" i="48"/>
  <c r="R119" i="48" s="1"/>
  <c r="P120" i="48"/>
  <c r="R120" i="48" s="1"/>
  <c r="P121" i="48"/>
  <c r="R121" i="48" s="1"/>
  <c r="P122" i="48"/>
  <c r="R122" i="48" s="1"/>
  <c r="P123" i="48"/>
  <c r="R123" i="48" s="1"/>
  <c r="P124" i="48"/>
  <c r="R124" i="48" s="1"/>
  <c r="P125" i="48"/>
  <c r="R125" i="48" s="1"/>
  <c r="P126" i="48"/>
  <c r="R126" i="48" s="1"/>
  <c r="P127" i="48"/>
  <c r="R127" i="48" s="1"/>
  <c r="P128" i="48"/>
  <c r="R128" i="48" s="1"/>
  <c r="P129" i="48"/>
  <c r="R129" i="48" s="1"/>
  <c r="P130" i="48"/>
  <c r="R130" i="48" s="1"/>
  <c r="P131" i="48"/>
  <c r="R131" i="48" s="1"/>
  <c r="P132" i="48"/>
  <c r="R132" i="48" s="1"/>
  <c r="P133" i="48"/>
  <c r="R133" i="48" s="1"/>
  <c r="P134" i="48"/>
  <c r="R134" i="48" s="1"/>
  <c r="P135" i="48"/>
  <c r="R135" i="48" s="1"/>
  <c r="P136" i="48"/>
  <c r="R136" i="48" s="1"/>
  <c r="P137" i="48"/>
  <c r="R137" i="48" s="1"/>
  <c r="P138" i="48"/>
  <c r="R138" i="48" s="1"/>
  <c r="P139" i="48"/>
  <c r="R139" i="48" s="1"/>
  <c r="P140" i="48"/>
  <c r="R140" i="48" s="1"/>
  <c r="P141" i="48"/>
  <c r="R141" i="48" s="1"/>
  <c r="P142" i="48"/>
  <c r="R142" i="48" s="1"/>
  <c r="P143" i="48"/>
  <c r="R143" i="48" s="1"/>
  <c r="P19" i="48"/>
  <c r="R19" i="48" s="1"/>
  <c r="M20" i="48"/>
  <c r="O20" i="48" s="1"/>
  <c r="M21" i="48"/>
  <c r="O21" i="48" s="1"/>
  <c r="M22" i="48"/>
  <c r="O22" i="48" s="1"/>
  <c r="M23" i="48"/>
  <c r="O23" i="48" s="1"/>
  <c r="M24" i="48"/>
  <c r="O24" i="48" s="1"/>
  <c r="M25" i="48"/>
  <c r="O25" i="48" s="1"/>
  <c r="M26" i="48"/>
  <c r="O26" i="48" s="1"/>
  <c r="M27" i="48"/>
  <c r="O27" i="48" s="1"/>
  <c r="M28" i="48"/>
  <c r="O28" i="48" s="1"/>
  <c r="M29" i="48"/>
  <c r="O29" i="48" s="1"/>
  <c r="M30" i="48"/>
  <c r="O30" i="48" s="1"/>
  <c r="M31" i="48"/>
  <c r="O31" i="48" s="1"/>
  <c r="M32" i="48"/>
  <c r="O32" i="48" s="1"/>
  <c r="M33" i="48"/>
  <c r="O33" i="48" s="1"/>
  <c r="M34" i="48"/>
  <c r="O34" i="48" s="1"/>
  <c r="M35" i="48"/>
  <c r="O35" i="48" s="1"/>
  <c r="M36" i="48"/>
  <c r="O36" i="48" s="1"/>
  <c r="M37" i="48"/>
  <c r="O37" i="48" s="1"/>
  <c r="M38" i="48"/>
  <c r="O38" i="48" s="1"/>
  <c r="M39" i="48"/>
  <c r="O39" i="48" s="1"/>
  <c r="M40" i="48"/>
  <c r="O40" i="48" s="1"/>
  <c r="M41" i="48"/>
  <c r="O41" i="48" s="1"/>
  <c r="M42" i="48"/>
  <c r="O42" i="48" s="1"/>
  <c r="M43" i="48"/>
  <c r="O43" i="48" s="1"/>
  <c r="M44" i="48"/>
  <c r="O44" i="48" s="1"/>
  <c r="M45" i="48"/>
  <c r="O45" i="48" s="1"/>
  <c r="M46" i="48"/>
  <c r="O46" i="48" s="1"/>
  <c r="M47" i="48"/>
  <c r="O47" i="48" s="1"/>
  <c r="M48" i="48"/>
  <c r="O48" i="48" s="1"/>
  <c r="M49" i="48"/>
  <c r="O49" i="48" s="1"/>
  <c r="M50" i="48"/>
  <c r="O50" i="48" s="1"/>
  <c r="M51" i="48"/>
  <c r="O51" i="48" s="1"/>
  <c r="M52" i="48"/>
  <c r="O52" i="48" s="1"/>
  <c r="M53" i="48"/>
  <c r="O53" i="48" s="1"/>
  <c r="M54" i="48"/>
  <c r="O54" i="48" s="1"/>
  <c r="M55" i="48"/>
  <c r="O55" i="48" s="1"/>
  <c r="M56" i="48"/>
  <c r="O56" i="48" s="1"/>
  <c r="M57" i="48"/>
  <c r="O57" i="48" s="1"/>
  <c r="M58" i="48"/>
  <c r="O58" i="48" s="1"/>
  <c r="M59" i="48"/>
  <c r="O59" i="48" s="1"/>
  <c r="M60" i="48"/>
  <c r="O60" i="48" s="1"/>
  <c r="M61" i="48"/>
  <c r="O61" i="48" s="1"/>
  <c r="M62" i="48"/>
  <c r="O62" i="48" s="1"/>
  <c r="M63" i="48"/>
  <c r="O63" i="48" s="1"/>
  <c r="M64" i="48"/>
  <c r="O64" i="48" s="1"/>
  <c r="M65" i="48"/>
  <c r="O65" i="48" s="1"/>
  <c r="M66" i="48"/>
  <c r="O66" i="48" s="1"/>
  <c r="M67" i="48"/>
  <c r="O67" i="48" s="1"/>
  <c r="M68" i="48"/>
  <c r="O68" i="48" s="1"/>
  <c r="M69" i="48"/>
  <c r="O69" i="48" s="1"/>
  <c r="M70" i="48"/>
  <c r="O70" i="48" s="1"/>
  <c r="M71" i="48"/>
  <c r="O71" i="48" s="1"/>
  <c r="M72" i="48"/>
  <c r="O72" i="48" s="1"/>
  <c r="M73" i="48"/>
  <c r="O73" i="48" s="1"/>
  <c r="M74" i="48"/>
  <c r="O74" i="48" s="1"/>
  <c r="M75" i="48"/>
  <c r="O75" i="48" s="1"/>
  <c r="M76" i="48"/>
  <c r="O76" i="48" s="1"/>
  <c r="M77" i="48"/>
  <c r="O77" i="48" s="1"/>
  <c r="M78" i="48"/>
  <c r="O78" i="48" s="1"/>
  <c r="M79" i="48"/>
  <c r="O79" i="48" s="1"/>
  <c r="M80" i="48"/>
  <c r="O80" i="48" s="1"/>
  <c r="M81" i="48"/>
  <c r="O81" i="48" s="1"/>
  <c r="M82" i="48"/>
  <c r="O82" i="48" s="1"/>
  <c r="M83" i="48"/>
  <c r="O83" i="48" s="1"/>
  <c r="M84" i="48"/>
  <c r="O84" i="48" s="1"/>
  <c r="M85" i="48"/>
  <c r="O85" i="48" s="1"/>
  <c r="M86" i="48"/>
  <c r="O86" i="48" s="1"/>
  <c r="M87" i="48"/>
  <c r="O87" i="48" s="1"/>
  <c r="M88" i="48"/>
  <c r="O88" i="48" s="1"/>
  <c r="M89" i="48"/>
  <c r="O89" i="48" s="1"/>
  <c r="M90" i="48"/>
  <c r="O90" i="48" s="1"/>
  <c r="M91" i="48"/>
  <c r="O91" i="48" s="1"/>
  <c r="M92" i="48"/>
  <c r="O92" i="48" s="1"/>
  <c r="M93" i="48"/>
  <c r="O93" i="48" s="1"/>
  <c r="M94" i="48"/>
  <c r="O94" i="48" s="1"/>
  <c r="M95" i="48"/>
  <c r="O95" i="48" s="1"/>
  <c r="M96" i="48"/>
  <c r="O96" i="48" s="1"/>
  <c r="M97" i="48"/>
  <c r="O97" i="48" s="1"/>
  <c r="M98" i="48"/>
  <c r="O98" i="48" s="1"/>
  <c r="M99" i="48"/>
  <c r="O99" i="48" s="1"/>
  <c r="M100" i="48"/>
  <c r="O100" i="48" s="1"/>
  <c r="M101" i="48"/>
  <c r="O101" i="48" s="1"/>
  <c r="M102" i="48"/>
  <c r="O102" i="48" s="1"/>
  <c r="M103" i="48"/>
  <c r="O103" i="48" s="1"/>
  <c r="M104" i="48"/>
  <c r="O104" i="48" s="1"/>
  <c r="M105" i="48"/>
  <c r="O105" i="48" s="1"/>
  <c r="M106" i="48"/>
  <c r="O106" i="48" s="1"/>
  <c r="M107" i="48"/>
  <c r="O107" i="48" s="1"/>
  <c r="M108" i="48"/>
  <c r="O108" i="48" s="1"/>
  <c r="M109" i="48"/>
  <c r="O109" i="48" s="1"/>
  <c r="M110" i="48"/>
  <c r="O110" i="48" s="1"/>
  <c r="M111" i="48"/>
  <c r="O111" i="48" s="1"/>
  <c r="M112" i="48"/>
  <c r="O112" i="48" s="1"/>
  <c r="M113" i="48"/>
  <c r="O113" i="48" s="1"/>
  <c r="M114" i="48"/>
  <c r="O114" i="48" s="1"/>
  <c r="M115" i="48"/>
  <c r="O115" i="48" s="1"/>
  <c r="M116" i="48"/>
  <c r="O116" i="48" s="1"/>
  <c r="M117" i="48"/>
  <c r="O117" i="48" s="1"/>
  <c r="M118" i="48"/>
  <c r="O118" i="48" s="1"/>
  <c r="M119" i="48"/>
  <c r="O119" i="48" s="1"/>
  <c r="M120" i="48"/>
  <c r="O120" i="48" s="1"/>
  <c r="M121" i="48"/>
  <c r="O121" i="48" s="1"/>
  <c r="M122" i="48"/>
  <c r="O122" i="48" s="1"/>
  <c r="M123" i="48"/>
  <c r="O123" i="48" s="1"/>
  <c r="M124" i="48"/>
  <c r="O124" i="48" s="1"/>
  <c r="M125" i="48"/>
  <c r="O125" i="48" s="1"/>
  <c r="M126" i="48"/>
  <c r="O126" i="48" s="1"/>
  <c r="M127" i="48"/>
  <c r="O127" i="48" s="1"/>
  <c r="M128" i="48"/>
  <c r="O128" i="48" s="1"/>
  <c r="M129" i="48"/>
  <c r="O129" i="48" s="1"/>
  <c r="M130" i="48"/>
  <c r="O130" i="48" s="1"/>
  <c r="M131" i="48"/>
  <c r="O131" i="48" s="1"/>
  <c r="M132" i="48"/>
  <c r="O132" i="48" s="1"/>
  <c r="M133" i="48"/>
  <c r="O133" i="48" s="1"/>
  <c r="M134" i="48"/>
  <c r="O134" i="48" s="1"/>
  <c r="M135" i="48"/>
  <c r="O135" i="48" s="1"/>
  <c r="M136" i="48"/>
  <c r="O136" i="48" s="1"/>
  <c r="M137" i="48"/>
  <c r="O137" i="48" s="1"/>
  <c r="M138" i="48"/>
  <c r="O138" i="48" s="1"/>
  <c r="M139" i="48"/>
  <c r="O139" i="48" s="1"/>
  <c r="M140" i="48"/>
  <c r="O140" i="48" s="1"/>
  <c r="M141" i="48"/>
  <c r="O141" i="48" s="1"/>
  <c r="M142" i="48"/>
  <c r="O142" i="48" s="1"/>
  <c r="M143" i="48"/>
  <c r="O143" i="48" s="1"/>
  <c r="M19" i="48"/>
  <c r="O19" i="48" s="1"/>
  <c r="J20" i="48"/>
  <c r="L20" i="48" s="1"/>
  <c r="J21" i="48"/>
  <c r="L21" i="48" s="1"/>
  <c r="J22" i="48"/>
  <c r="L22" i="48" s="1"/>
  <c r="J23" i="48"/>
  <c r="L23" i="48" s="1"/>
  <c r="J44" i="48"/>
  <c r="L44" i="48" s="1"/>
  <c r="J45" i="48"/>
  <c r="L45" i="48" s="1"/>
  <c r="J46" i="48"/>
  <c r="L46" i="48" s="1"/>
  <c r="J47" i="48"/>
  <c r="L47" i="48" s="1"/>
  <c r="J48" i="48"/>
  <c r="L48" i="48" s="1"/>
  <c r="J69" i="48"/>
  <c r="L69" i="48" s="1"/>
  <c r="J70" i="48"/>
  <c r="L70" i="48" s="1"/>
  <c r="J71" i="48"/>
  <c r="L71" i="48" s="1"/>
  <c r="J72" i="48"/>
  <c r="L72" i="48" s="1"/>
  <c r="J73" i="48"/>
  <c r="L73" i="48" s="1"/>
  <c r="J94" i="48"/>
  <c r="L94" i="48" s="1"/>
  <c r="J95" i="48"/>
  <c r="L95" i="48" s="1"/>
  <c r="J96" i="48"/>
  <c r="L96" i="48" s="1"/>
  <c r="J97" i="48"/>
  <c r="L97" i="48" s="1"/>
  <c r="J98" i="48"/>
  <c r="L98" i="48" s="1"/>
  <c r="J119" i="48"/>
  <c r="L119" i="48" s="1"/>
  <c r="J120" i="48"/>
  <c r="L120" i="48" s="1"/>
  <c r="J121" i="48"/>
  <c r="L121" i="48" s="1"/>
  <c r="J122" i="48"/>
  <c r="L122" i="48" s="1"/>
  <c r="J123" i="48"/>
  <c r="L123" i="48" s="1"/>
  <c r="J19" i="48"/>
  <c r="L19" i="48" s="1"/>
  <c r="P20" i="47"/>
  <c r="R20" i="47" s="1"/>
  <c r="P21" i="47"/>
  <c r="R21" i="47" s="1"/>
  <c r="P22" i="47"/>
  <c r="R22" i="47" s="1"/>
  <c r="P23" i="47"/>
  <c r="R23" i="47" s="1"/>
  <c r="P24" i="47"/>
  <c r="R24" i="47" s="1"/>
  <c r="P25" i="47"/>
  <c r="R25" i="47" s="1"/>
  <c r="P26" i="47"/>
  <c r="R26" i="47" s="1"/>
  <c r="P27" i="47"/>
  <c r="R27" i="47" s="1"/>
  <c r="P28" i="47"/>
  <c r="R28" i="47" s="1"/>
  <c r="P29" i="47"/>
  <c r="R29" i="47" s="1"/>
  <c r="P30" i="47"/>
  <c r="R30" i="47" s="1"/>
  <c r="P31" i="47"/>
  <c r="R31" i="47" s="1"/>
  <c r="P32" i="47"/>
  <c r="R32" i="47" s="1"/>
  <c r="P33" i="47"/>
  <c r="R33" i="47" s="1"/>
  <c r="P34" i="47"/>
  <c r="R34" i="47" s="1"/>
  <c r="P35" i="47"/>
  <c r="R35" i="47" s="1"/>
  <c r="P36" i="47"/>
  <c r="R36" i="47" s="1"/>
  <c r="P37" i="47"/>
  <c r="R37" i="47" s="1"/>
  <c r="P38" i="47"/>
  <c r="R38" i="47" s="1"/>
  <c r="P39" i="47"/>
  <c r="R39" i="47" s="1"/>
  <c r="P40" i="47"/>
  <c r="R40" i="47" s="1"/>
  <c r="P41" i="47"/>
  <c r="R41" i="47" s="1"/>
  <c r="P42" i="47"/>
  <c r="R42" i="47" s="1"/>
  <c r="P43" i="47"/>
  <c r="R43" i="47" s="1"/>
  <c r="P44" i="47"/>
  <c r="R44" i="47" s="1"/>
  <c r="P45" i="47"/>
  <c r="R45" i="47" s="1"/>
  <c r="P46" i="47"/>
  <c r="R46" i="47" s="1"/>
  <c r="P47" i="47"/>
  <c r="R47" i="47" s="1"/>
  <c r="P48" i="47"/>
  <c r="R48" i="47" s="1"/>
  <c r="P49" i="47"/>
  <c r="R49" i="47" s="1"/>
  <c r="P50" i="47"/>
  <c r="R50" i="47" s="1"/>
  <c r="P51" i="47"/>
  <c r="R51" i="47" s="1"/>
  <c r="P52" i="47"/>
  <c r="R52" i="47" s="1"/>
  <c r="P53" i="47"/>
  <c r="R53" i="47" s="1"/>
  <c r="P54" i="47"/>
  <c r="R54" i="47" s="1"/>
  <c r="P55" i="47"/>
  <c r="R55" i="47" s="1"/>
  <c r="P56" i="47"/>
  <c r="R56" i="47" s="1"/>
  <c r="P57" i="47"/>
  <c r="R57" i="47" s="1"/>
  <c r="P58" i="47"/>
  <c r="R58" i="47" s="1"/>
  <c r="P59" i="47"/>
  <c r="R59" i="47" s="1"/>
  <c r="P60" i="47"/>
  <c r="R60" i="47" s="1"/>
  <c r="P61" i="47"/>
  <c r="R61" i="47" s="1"/>
  <c r="P62" i="47"/>
  <c r="R62" i="47" s="1"/>
  <c r="P63" i="47"/>
  <c r="R63" i="47" s="1"/>
  <c r="P64" i="47"/>
  <c r="R64" i="47" s="1"/>
  <c r="P65" i="47"/>
  <c r="R65" i="47" s="1"/>
  <c r="P66" i="47"/>
  <c r="R66" i="47" s="1"/>
  <c r="P67" i="47"/>
  <c r="R67" i="47" s="1"/>
  <c r="P68" i="47"/>
  <c r="R68" i="47" s="1"/>
  <c r="P69" i="47"/>
  <c r="R69" i="47" s="1"/>
  <c r="P70" i="47"/>
  <c r="R70" i="47" s="1"/>
  <c r="P71" i="47"/>
  <c r="R71" i="47" s="1"/>
  <c r="P72" i="47"/>
  <c r="R72" i="47" s="1"/>
  <c r="P73" i="47"/>
  <c r="R73" i="47" s="1"/>
  <c r="P74" i="47"/>
  <c r="R74" i="47" s="1"/>
  <c r="P75" i="47"/>
  <c r="R75" i="47" s="1"/>
  <c r="P76" i="47"/>
  <c r="R76" i="47" s="1"/>
  <c r="P77" i="47"/>
  <c r="R77" i="47" s="1"/>
  <c r="P78" i="47"/>
  <c r="R78" i="47" s="1"/>
  <c r="P79" i="47"/>
  <c r="R79" i="47" s="1"/>
  <c r="P80" i="47"/>
  <c r="R80" i="47" s="1"/>
  <c r="P81" i="47"/>
  <c r="R81" i="47" s="1"/>
  <c r="P82" i="47"/>
  <c r="R82" i="47" s="1"/>
  <c r="P83" i="47"/>
  <c r="R83" i="47" s="1"/>
  <c r="P84" i="47"/>
  <c r="R84" i="47" s="1"/>
  <c r="P85" i="47"/>
  <c r="R85" i="47" s="1"/>
  <c r="P86" i="47"/>
  <c r="R86" i="47" s="1"/>
  <c r="P87" i="47"/>
  <c r="R87" i="47" s="1"/>
  <c r="P88" i="47"/>
  <c r="R88" i="47" s="1"/>
  <c r="P89" i="47"/>
  <c r="R89" i="47" s="1"/>
  <c r="P90" i="47"/>
  <c r="R90" i="47" s="1"/>
  <c r="P91" i="47"/>
  <c r="R91" i="47" s="1"/>
  <c r="P92" i="47"/>
  <c r="R92" i="47" s="1"/>
  <c r="P93" i="47"/>
  <c r="R93" i="47" s="1"/>
  <c r="P94" i="47"/>
  <c r="R94" i="47" s="1"/>
  <c r="P95" i="47"/>
  <c r="R95" i="47" s="1"/>
  <c r="P96" i="47"/>
  <c r="R96" i="47" s="1"/>
  <c r="P97" i="47"/>
  <c r="R97" i="47" s="1"/>
  <c r="P98" i="47"/>
  <c r="R98" i="47" s="1"/>
  <c r="P99" i="47"/>
  <c r="R99" i="47" s="1"/>
  <c r="P100" i="47"/>
  <c r="R100" i="47" s="1"/>
  <c r="P101" i="47"/>
  <c r="R101" i="47" s="1"/>
  <c r="P102" i="47"/>
  <c r="R102" i="47" s="1"/>
  <c r="P103" i="47"/>
  <c r="R103" i="47" s="1"/>
  <c r="P104" i="47"/>
  <c r="R104" i="47" s="1"/>
  <c r="P105" i="47"/>
  <c r="R105" i="47" s="1"/>
  <c r="P106" i="47"/>
  <c r="R106" i="47" s="1"/>
  <c r="P107" i="47"/>
  <c r="R107" i="47" s="1"/>
  <c r="P108" i="47"/>
  <c r="R108" i="47" s="1"/>
  <c r="P109" i="47"/>
  <c r="R109" i="47" s="1"/>
  <c r="P110" i="47"/>
  <c r="R110" i="47" s="1"/>
  <c r="P111" i="47"/>
  <c r="R111" i="47" s="1"/>
  <c r="P112" i="47"/>
  <c r="R112" i="47" s="1"/>
  <c r="P113" i="47"/>
  <c r="R113" i="47" s="1"/>
  <c r="P114" i="47"/>
  <c r="R114" i="47" s="1"/>
  <c r="P115" i="47"/>
  <c r="R115" i="47" s="1"/>
  <c r="P116" i="47"/>
  <c r="R116" i="47" s="1"/>
  <c r="P117" i="47"/>
  <c r="R117" i="47" s="1"/>
  <c r="P119" i="47"/>
  <c r="R119" i="47" s="1"/>
  <c r="P120" i="47"/>
  <c r="R120" i="47" s="1"/>
  <c r="P121" i="47"/>
  <c r="R121" i="47" s="1"/>
  <c r="P122" i="47"/>
  <c r="R122" i="47" s="1"/>
  <c r="P123" i="47"/>
  <c r="R123" i="47" s="1"/>
  <c r="P124" i="47"/>
  <c r="R124" i="47" s="1"/>
  <c r="P125" i="47"/>
  <c r="R125" i="47" s="1"/>
  <c r="P126" i="47"/>
  <c r="R126" i="47" s="1"/>
  <c r="P127" i="47"/>
  <c r="R127" i="47" s="1"/>
  <c r="P128" i="47"/>
  <c r="R128" i="47" s="1"/>
  <c r="P129" i="47"/>
  <c r="R129" i="47" s="1"/>
  <c r="P130" i="47"/>
  <c r="R130" i="47" s="1"/>
  <c r="P131" i="47"/>
  <c r="R131" i="47" s="1"/>
  <c r="P132" i="47"/>
  <c r="R132" i="47" s="1"/>
  <c r="P133" i="47"/>
  <c r="R133" i="47" s="1"/>
  <c r="P134" i="47"/>
  <c r="R134" i="47" s="1"/>
  <c r="P135" i="47"/>
  <c r="R135" i="47" s="1"/>
  <c r="P136" i="47"/>
  <c r="R136" i="47" s="1"/>
  <c r="P137" i="47"/>
  <c r="R137" i="47" s="1"/>
  <c r="P138" i="47"/>
  <c r="R138" i="47" s="1"/>
  <c r="P139" i="47"/>
  <c r="R139" i="47" s="1"/>
  <c r="P140" i="47"/>
  <c r="R140" i="47" s="1"/>
  <c r="P141" i="47"/>
  <c r="R141" i="47" s="1"/>
  <c r="P142" i="47"/>
  <c r="R142" i="47" s="1"/>
  <c r="P143" i="47"/>
  <c r="R143" i="47" s="1"/>
  <c r="P19" i="47"/>
  <c r="R19" i="47" s="1"/>
  <c r="M20" i="47"/>
  <c r="O20" i="47" s="1"/>
  <c r="M21" i="47"/>
  <c r="O21" i="47" s="1"/>
  <c r="M22" i="47"/>
  <c r="O22" i="47" s="1"/>
  <c r="M23" i="47"/>
  <c r="O23" i="47" s="1"/>
  <c r="M24" i="47"/>
  <c r="O24" i="47" s="1"/>
  <c r="M25" i="47"/>
  <c r="O25" i="47" s="1"/>
  <c r="M26" i="47"/>
  <c r="O26" i="47" s="1"/>
  <c r="M27" i="47"/>
  <c r="O27" i="47" s="1"/>
  <c r="M28" i="47"/>
  <c r="O28" i="47" s="1"/>
  <c r="M29" i="47"/>
  <c r="O29" i="47" s="1"/>
  <c r="M30" i="47"/>
  <c r="O30" i="47" s="1"/>
  <c r="M31" i="47"/>
  <c r="O31" i="47" s="1"/>
  <c r="M32" i="47"/>
  <c r="O32" i="47" s="1"/>
  <c r="M33" i="47"/>
  <c r="O33" i="47" s="1"/>
  <c r="M34" i="47"/>
  <c r="O34" i="47" s="1"/>
  <c r="M35" i="47"/>
  <c r="O35" i="47" s="1"/>
  <c r="M36" i="47"/>
  <c r="O36" i="47" s="1"/>
  <c r="M37" i="47"/>
  <c r="O37" i="47" s="1"/>
  <c r="M38" i="47"/>
  <c r="O38" i="47" s="1"/>
  <c r="M39" i="47"/>
  <c r="O39" i="47" s="1"/>
  <c r="M40" i="47"/>
  <c r="O40" i="47" s="1"/>
  <c r="M41" i="47"/>
  <c r="O41" i="47" s="1"/>
  <c r="M42" i="47"/>
  <c r="O42" i="47" s="1"/>
  <c r="M43" i="47"/>
  <c r="O43" i="47" s="1"/>
  <c r="M44" i="47"/>
  <c r="O44" i="47" s="1"/>
  <c r="M45" i="47"/>
  <c r="O45" i="47" s="1"/>
  <c r="M46" i="47"/>
  <c r="O46" i="47" s="1"/>
  <c r="M47" i="47"/>
  <c r="O47" i="47" s="1"/>
  <c r="M48" i="47"/>
  <c r="O48" i="47" s="1"/>
  <c r="M49" i="47"/>
  <c r="O49" i="47" s="1"/>
  <c r="M50" i="47"/>
  <c r="O50" i="47" s="1"/>
  <c r="M51" i="47"/>
  <c r="O51" i="47" s="1"/>
  <c r="M52" i="47"/>
  <c r="O52" i="47" s="1"/>
  <c r="M53" i="47"/>
  <c r="O53" i="47" s="1"/>
  <c r="M54" i="47"/>
  <c r="O54" i="47" s="1"/>
  <c r="M55" i="47"/>
  <c r="O55" i="47" s="1"/>
  <c r="M56" i="47"/>
  <c r="O56" i="47" s="1"/>
  <c r="M57" i="47"/>
  <c r="O57" i="47" s="1"/>
  <c r="M58" i="47"/>
  <c r="O58" i="47" s="1"/>
  <c r="M59" i="47"/>
  <c r="O59" i="47" s="1"/>
  <c r="M60" i="47"/>
  <c r="O60" i="47" s="1"/>
  <c r="M61" i="47"/>
  <c r="O61" i="47" s="1"/>
  <c r="M62" i="47"/>
  <c r="O62" i="47" s="1"/>
  <c r="M63" i="47"/>
  <c r="O63" i="47" s="1"/>
  <c r="M64" i="47"/>
  <c r="O64" i="47" s="1"/>
  <c r="M65" i="47"/>
  <c r="O65" i="47" s="1"/>
  <c r="M66" i="47"/>
  <c r="O66" i="47" s="1"/>
  <c r="M67" i="47"/>
  <c r="O67" i="47" s="1"/>
  <c r="M68" i="47"/>
  <c r="O68" i="47" s="1"/>
  <c r="M69" i="47"/>
  <c r="O69" i="47" s="1"/>
  <c r="M70" i="47"/>
  <c r="O70" i="47" s="1"/>
  <c r="M71" i="47"/>
  <c r="O71" i="47" s="1"/>
  <c r="M72" i="47"/>
  <c r="O72" i="47" s="1"/>
  <c r="M73" i="47"/>
  <c r="O73" i="47" s="1"/>
  <c r="M74" i="47"/>
  <c r="O74" i="47" s="1"/>
  <c r="M75" i="47"/>
  <c r="O75" i="47" s="1"/>
  <c r="M76" i="47"/>
  <c r="O76" i="47" s="1"/>
  <c r="M77" i="47"/>
  <c r="O77" i="47" s="1"/>
  <c r="M78" i="47"/>
  <c r="O78" i="47" s="1"/>
  <c r="M79" i="47"/>
  <c r="O79" i="47" s="1"/>
  <c r="M80" i="47"/>
  <c r="O80" i="47" s="1"/>
  <c r="M81" i="47"/>
  <c r="O81" i="47" s="1"/>
  <c r="M82" i="47"/>
  <c r="O82" i="47" s="1"/>
  <c r="M83" i="47"/>
  <c r="O83" i="47" s="1"/>
  <c r="M84" i="47"/>
  <c r="O84" i="47" s="1"/>
  <c r="M85" i="47"/>
  <c r="O85" i="47" s="1"/>
  <c r="M86" i="47"/>
  <c r="O86" i="47" s="1"/>
  <c r="M87" i="47"/>
  <c r="O87" i="47" s="1"/>
  <c r="M88" i="47"/>
  <c r="O88" i="47" s="1"/>
  <c r="M89" i="47"/>
  <c r="O89" i="47" s="1"/>
  <c r="M90" i="47"/>
  <c r="O90" i="47" s="1"/>
  <c r="M91" i="47"/>
  <c r="O91" i="47" s="1"/>
  <c r="M92" i="47"/>
  <c r="O92" i="47" s="1"/>
  <c r="M93" i="47"/>
  <c r="O93" i="47" s="1"/>
  <c r="M94" i="47"/>
  <c r="O94" i="47" s="1"/>
  <c r="M95" i="47"/>
  <c r="O95" i="47" s="1"/>
  <c r="M96" i="47"/>
  <c r="O96" i="47" s="1"/>
  <c r="M97" i="47"/>
  <c r="O97" i="47" s="1"/>
  <c r="M98" i="47"/>
  <c r="O98" i="47" s="1"/>
  <c r="M99" i="47"/>
  <c r="O99" i="47" s="1"/>
  <c r="M100" i="47"/>
  <c r="O100" i="47" s="1"/>
  <c r="M101" i="47"/>
  <c r="O101" i="47" s="1"/>
  <c r="M102" i="47"/>
  <c r="O102" i="47" s="1"/>
  <c r="M103" i="47"/>
  <c r="O103" i="47" s="1"/>
  <c r="M104" i="47"/>
  <c r="O104" i="47" s="1"/>
  <c r="M105" i="47"/>
  <c r="O105" i="47" s="1"/>
  <c r="M106" i="47"/>
  <c r="O106" i="47" s="1"/>
  <c r="M107" i="47"/>
  <c r="O107" i="47" s="1"/>
  <c r="M108" i="47"/>
  <c r="O108" i="47" s="1"/>
  <c r="M109" i="47"/>
  <c r="O109" i="47" s="1"/>
  <c r="M110" i="47"/>
  <c r="O110" i="47" s="1"/>
  <c r="M111" i="47"/>
  <c r="O111" i="47" s="1"/>
  <c r="M112" i="47"/>
  <c r="O112" i="47" s="1"/>
  <c r="M113" i="47"/>
  <c r="M114" i="47"/>
  <c r="O114" i="47" s="1"/>
  <c r="M115" i="47"/>
  <c r="O115" i="47" s="1"/>
  <c r="M116" i="47"/>
  <c r="O116" i="47" s="1"/>
  <c r="M117" i="47"/>
  <c r="O117" i="47" s="1"/>
  <c r="M118" i="47"/>
  <c r="O118" i="47" s="1"/>
  <c r="M119" i="47"/>
  <c r="O119" i="47" s="1"/>
  <c r="M120" i="47"/>
  <c r="O120" i="47" s="1"/>
  <c r="M121" i="47"/>
  <c r="O121" i="47" s="1"/>
  <c r="M122" i="47"/>
  <c r="O122" i="47" s="1"/>
  <c r="M123" i="47"/>
  <c r="O123" i="47" s="1"/>
  <c r="M124" i="47"/>
  <c r="O124" i="47" s="1"/>
  <c r="M125" i="47"/>
  <c r="O125" i="47" s="1"/>
  <c r="M126" i="47"/>
  <c r="O126" i="47" s="1"/>
  <c r="M127" i="47"/>
  <c r="O127" i="47" s="1"/>
  <c r="M128" i="47"/>
  <c r="O128" i="47" s="1"/>
  <c r="M129" i="47"/>
  <c r="O129" i="47" s="1"/>
  <c r="M130" i="47"/>
  <c r="O130" i="47" s="1"/>
  <c r="M131" i="47"/>
  <c r="O131" i="47" s="1"/>
  <c r="M132" i="47"/>
  <c r="O132" i="47" s="1"/>
  <c r="M133" i="47"/>
  <c r="O133" i="47" s="1"/>
  <c r="M134" i="47"/>
  <c r="O134" i="47" s="1"/>
  <c r="M135" i="47"/>
  <c r="O135" i="47" s="1"/>
  <c r="M136" i="47"/>
  <c r="O136" i="47" s="1"/>
  <c r="M137" i="47"/>
  <c r="O137" i="47" s="1"/>
  <c r="M138" i="47"/>
  <c r="O138" i="47" s="1"/>
  <c r="M139" i="47"/>
  <c r="O139" i="47" s="1"/>
  <c r="M140" i="47"/>
  <c r="O140" i="47" s="1"/>
  <c r="M141" i="47"/>
  <c r="O141" i="47" s="1"/>
  <c r="M142" i="47"/>
  <c r="O142" i="47" s="1"/>
  <c r="M143" i="47"/>
  <c r="O143" i="47" s="1"/>
  <c r="M19" i="47"/>
  <c r="O19" i="47" s="1"/>
  <c r="J20" i="47"/>
  <c r="L20" i="47" s="1"/>
  <c r="J21" i="47"/>
  <c r="L21" i="47" s="1"/>
  <c r="J22" i="47"/>
  <c r="L22" i="47" s="1"/>
  <c r="J23" i="47"/>
  <c r="L23" i="47" s="1"/>
  <c r="J44" i="47"/>
  <c r="L44" i="47" s="1"/>
  <c r="J45" i="47"/>
  <c r="L45" i="47" s="1"/>
  <c r="J46" i="47"/>
  <c r="L46" i="47" s="1"/>
  <c r="J47" i="47"/>
  <c r="L47" i="47" s="1"/>
  <c r="J48" i="47"/>
  <c r="L48" i="47" s="1"/>
  <c r="J69" i="47"/>
  <c r="L69" i="47" s="1"/>
  <c r="J70" i="47"/>
  <c r="L70" i="47" s="1"/>
  <c r="J71" i="47"/>
  <c r="L71" i="47" s="1"/>
  <c r="J72" i="47"/>
  <c r="L72" i="47" s="1"/>
  <c r="J73" i="47"/>
  <c r="L73" i="47" s="1"/>
  <c r="J94" i="47"/>
  <c r="L94" i="47" s="1"/>
  <c r="J95" i="47"/>
  <c r="L95" i="47" s="1"/>
  <c r="J96" i="47"/>
  <c r="L96" i="47" s="1"/>
  <c r="J97" i="47"/>
  <c r="L97" i="47" s="1"/>
  <c r="J98" i="47"/>
  <c r="L98" i="47" s="1"/>
  <c r="J119" i="47"/>
  <c r="L119" i="47" s="1"/>
  <c r="J120" i="47"/>
  <c r="L120" i="47" s="1"/>
  <c r="J121" i="47"/>
  <c r="L121" i="47" s="1"/>
  <c r="J122" i="47"/>
  <c r="L122" i="47" s="1"/>
  <c r="J123" i="47"/>
  <c r="L123" i="47" s="1"/>
  <c r="J19" i="47"/>
  <c r="L19" i="47" s="1"/>
  <c r="I163" i="55"/>
  <c r="J162" i="55"/>
  <c r="Q147" i="55"/>
  <c r="N147" i="55"/>
  <c r="J164" i="55" s="1"/>
  <c r="I164" i="55"/>
  <c r="Q146" i="55"/>
  <c r="N146" i="55"/>
  <c r="J163" i="55" s="1"/>
  <c r="Q145" i="55"/>
  <c r="N145" i="55"/>
  <c r="I162" i="55"/>
  <c r="Q144" i="55"/>
  <c r="N144" i="55"/>
  <c r="J161" i="55" s="1"/>
  <c r="I161" i="55"/>
  <c r="P143" i="55"/>
  <c r="R143" i="55" s="1"/>
  <c r="M143" i="55"/>
  <c r="O143" i="55" s="1"/>
  <c r="J143" i="55"/>
  <c r="L143" i="55" s="1"/>
  <c r="P142" i="55"/>
  <c r="R142" i="55" s="1"/>
  <c r="M142" i="55"/>
  <c r="O142" i="55" s="1"/>
  <c r="J142" i="55"/>
  <c r="L142" i="55" s="1"/>
  <c r="P141" i="55"/>
  <c r="R141" i="55" s="1"/>
  <c r="M141" i="55"/>
  <c r="O141" i="55" s="1"/>
  <c r="J141" i="55"/>
  <c r="L141" i="55" s="1"/>
  <c r="P140" i="55"/>
  <c r="R140" i="55" s="1"/>
  <c r="M140" i="55"/>
  <c r="O140" i="55" s="1"/>
  <c r="J140" i="55"/>
  <c r="L140" i="55" s="1"/>
  <c r="P139" i="55"/>
  <c r="R139" i="55" s="1"/>
  <c r="M139" i="55"/>
  <c r="O139" i="55" s="1"/>
  <c r="J139" i="55"/>
  <c r="L139" i="55" s="1"/>
  <c r="P138" i="55"/>
  <c r="R138" i="55" s="1"/>
  <c r="M138" i="55"/>
  <c r="O138" i="55" s="1"/>
  <c r="J138" i="55"/>
  <c r="L138" i="55" s="1"/>
  <c r="P137" i="55"/>
  <c r="R137" i="55" s="1"/>
  <c r="M137" i="55"/>
  <c r="O137" i="55" s="1"/>
  <c r="J137" i="55"/>
  <c r="L137" i="55" s="1"/>
  <c r="P136" i="55"/>
  <c r="R136" i="55" s="1"/>
  <c r="M136" i="55"/>
  <c r="O136" i="55" s="1"/>
  <c r="J136" i="55"/>
  <c r="L136" i="55" s="1"/>
  <c r="P135" i="55"/>
  <c r="R135" i="55" s="1"/>
  <c r="M135" i="55"/>
  <c r="O135" i="55" s="1"/>
  <c r="J135" i="55"/>
  <c r="L135" i="55" s="1"/>
  <c r="P134" i="55"/>
  <c r="R134" i="55" s="1"/>
  <c r="M134" i="55"/>
  <c r="O134" i="55" s="1"/>
  <c r="J134" i="55"/>
  <c r="L134" i="55" s="1"/>
  <c r="P133" i="55"/>
  <c r="R133" i="55" s="1"/>
  <c r="M133" i="55"/>
  <c r="O133" i="55" s="1"/>
  <c r="J133" i="55"/>
  <c r="L133" i="55" s="1"/>
  <c r="P132" i="55"/>
  <c r="R132" i="55" s="1"/>
  <c r="M132" i="55"/>
  <c r="O132" i="55" s="1"/>
  <c r="J132" i="55"/>
  <c r="L132" i="55" s="1"/>
  <c r="P131" i="55"/>
  <c r="R131" i="55" s="1"/>
  <c r="M131" i="55"/>
  <c r="O131" i="55" s="1"/>
  <c r="J131" i="55"/>
  <c r="L131" i="55" s="1"/>
  <c r="P130" i="55"/>
  <c r="R130" i="55" s="1"/>
  <c r="M130" i="55"/>
  <c r="O130" i="55" s="1"/>
  <c r="J130" i="55"/>
  <c r="L130" i="55" s="1"/>
  <c r="P129" i="55"/>
  <c r="R129" i="55" s="1"/>
  <c r="M129" i="55"/>
  <c r="O129" i="55" s="1"/>
  <c r="J129" i="55"/>
  <c r="L129" i="55" s="1"/>
  <c r="P128" i="55"/>
  <c r="R128" i="55" s="1"/>
  <c r="M128" i="55"/>
  <c r="O128" i="55" s="1"/>
  <c r="J128" i="55"/>
  <c r="L128" i="55" s="1"/>
  <c r="P127" i="55"/>
  <c r="R127" i="55" s="1"/>
  <c r="M127" i="55"/>
  <c r="O127" i="55" s="1"/>
  <c r="J127" i="55"/>
  <c r="L127" i="55" s="1"/>
  <c r="P126" i="55"/>
  <c r="R126" i="55" s="1"/>
  <c r="M126" i="55"/>
  <c r="O126" i="55" s="1"/>
  <c r="J126" i="55"/>
  <c r="L126" i="55" s="1"/>
  <c r="P125" i="55"/>
  <c r="R125" i="55" s="1"/>
  <c r="M125" i="55"/>
  <c r="O125" i="55" s="1"/>
  <c r="J125" i="55"/>
  <c r="L125" i="55" s="1"/>
  <c r="P124" i="55"/>
  <c r="R124" i="55" s="1"/>
  <c r="M124" i="55"/>
  <c r="O124" i="55" s="1"/>
  <c r="J124" i="55"/>
  <c r="L124" i="55" s="1"/>
  <c r="P123" i="55"/>
  <c r="R123" i="55" s="1"/>
  <c r="M123" i="55"/>
  <c r="O123" i="55" s="1"/>
  <c r="J123" i="55"/>
  <c r="L123" i="55" s="1"/>
  <c r="P122" i="55"/>
  <c r="R122" i="55" s="1"/>
  <c r="M122" i="55"/>
  <c r="O122" i="55" s="1"/>
  <c r="J122" i="55"/>
  <c r="L122" i="55" s="1"/>
  <c r="P121" i="55"/>
  <c r="R121" i="55" s="1"/>
  <c r="M121" i="55"/>
  <c r="O121" i="55" s="1"/>
  <c r="J121" i="55"/>
  <c r="L121" i="55" s="1"/>
  <c r="P120" i="55"/>
  <c r="R120" i="55" s="1"/>
  <c r="M120" i="55"/>
  <c r="O120" i="55" s="1"/>
  <c r="J120" i="55"/>
  <c r="L120" i="55" s="1"/>
  <c r="P119" i="55"/>
  <c r="R119" i="55" s="1"/>
  <c r="M119" i="55"/>
  <c r="O119" i="55" s="1"/>
  <c r="J119" i="55"/>
  <c r="L119" i="55" s="1"/>
  <c r="P118" i="55"/>
  <c r="R118" i="55" s="1"/>
  <c r="M118" i="55"/>
  <c r="O118" i="55" s="1"/>
  <c r="J118" i="55"/>
  <c r="L118" i="55" s="1"/>
  <c r="P117" i="55"/>
  <c r="R117" i="55" s="1"/>
  <c r="M117" i="55"/>
  <c r="O117" i="55" s="1"/>
  <c r="J117" i="55"/>
  <c r="L117" i="55" s="1"/>
  <c r="P116" i="55"/>
  <c r="R116" i="55" s="1"/>
  <c r="M116" i="55"/>
  <c r="O116" i="55" s="1"/>
  <c r="J116" i="55"/>
  <c r="L116" i="55" s="1"/>
  <c r="P115" i="55"/>
  <c r="R115" i="55" s="1"/>
  <c r="M115" i="55"/>
  <c r="O115" i="55" s="1"/>
  <c r="J115" i="55"/>
  <c r="L115" i="55" s="1"/>
  <c r="P114" i="55"/>
  <c r="R114" i="55" s="1"/>
  <c r="M114" i="55"/>
  <c r="O114" i="55" s="1"/>
  <c r="J114" i="55"/>
  <c r="L114" i="55" s="1"/>
  <c r="P113" i="55"/>
  <c r="R113" i="55" s="1"/>
  <c r="M113" i="55"/>
  <c r="O113" i="55" s="1"/>
  <c r="J113" i="55"/>
  <c r="L113" i="55" s="1"/>
  <c r="P112" i="55"/>
  <c r="R112" i="55" s="1"/>
  <c r="M112" i="55"/>
  <c r="O112" i="55" s="1"/>
  <c r="J112" i="55"/>
  <c r="L112" i="55" s="1"/>
  <c r="P111" i="55"/>
  <c r="R111" i="55" s="1"/>
  <c r="M111" i="55"/>
  <c r="O111" i="55" s="1"/>
  <c r="J111" i="55"/>
  <c r="L111" i="55" s="1"/>
  <c r="P110" i="55"/>
  <c r="R110" i="55" s="1"/>
  <c r="M110" i="55"/>
  <c r="O110" i="55" s="1"/>
  <c r="J110" i="55"/>
  <c r="L110" i="55" s="1"/>
  <c r="P109" i="55"/>
  <c r="R109" i="55" s="1"/>
  <c r="M109" i="55"/>
  <c r="O109" i="55" s="1"/>
  <c r="J109" i="55"/>
  <c r="L109" i="55" s="1"/>
  <c r="P108" i="55"/>
  <c r="R108" i="55" s="1"/>
  <c r="M108" i="55"/>
  <c r="O108" i="55" s="1"/>
  <c r="J108" i="55"/>
  <c r="L108" i="55" s="1"/>
  <c r="P107" i="55"/>
  <c r="R107" i="55" s="1"/>
  <c r="M107" i="55"/>
  <c r="O107" i="55" s="1"/>
  <c r="J107" i="55"/>
  <c r="L107" i="55" s="1"/>
  <c r="P106" i="55"/>
  <c r="R106" i="55" s="1"/>
  <c r="M106" i="55"/>
  <c r="O106" i="55" s="1"/>
  <c r="J106" i="55"/>
  <c r="L106" i="55" s="1"/>
  <c r="P105" i="55"/>
  <c r="R105" i="55" s="1"/>
  <c r="M105" i="55"/>
  <c r="O105" i="55" s="1"/>
  <c r="J105" i="55"/>
  <c r="L105" i="55" s="1"/>
  <c r="P104" i="55"/>
  <c r="R104" i="55" s="1"/>
  <c r="M104" i="55"/>
  <c r="O104" i="55" s="1"/>
  <c r="J104" i="55"/>
  <c r="L104" i="55" s="1"/>
  <c r="P103" i="55"/>
  <c r="R103" i="55" s="1"/>
  <c r="M103" i="55"/>
  <c r="O103" i="55" s="1"/>
  <c r="J103" i="55"/>
  <c r="L103" i="55" s="1"/>
  <c r="P102" i="55"/>
  <c r="R102" i="55" s="1"/>
  <c r="M102" i="55"/>
  <c r="O102" i="55" s="1"/>
  <c r="J102" i="55"/>
  <c r="L102" i="55" s="1"/>
  <c r="P101" i="55"/>
  <c r="R101" i="55" s="1"/>
  <c r="M101" i="55"/>
  <c r="O101" i="55" s="1"/>
  <c r="J101" i="55"/>
  <c r="L101" i="55" s="1"/>
  <c r="P100" i="55"/>
  <c r="R100" i="55" s="1"/>
  <c r="M100" i="55"/>
  <c r="O100" i="55" s="1"/>
  <c r="J100" i="55"/>
  <c r="L100" i="55" s="1"/>
  <c r="P99" i="55"/>
  <c r="R99" i="55" s="1"/>
  <c r="M99" i="55"/>
  <c r="O99" i="55" s="1"/>
  <c r="J99" i="55"/>
  <c r="L99" i="55" s="1"/>
  <c r="P98" i="55"/>
  <c r="R98" i="55" s="1"/>
  <c r="M98" i="55"/>
  <c r="O98" i="55" s="1"/>
  <c r="J98" i="55"/>
  <c r="L98" i="55" s="1"/>
  <c r="P97" i="55"/>
  <c r="R97" i="55" s="1"/>
  <c r="M97" i="55"/>
  <c r="O97" i="55" s="1"/>
  <c r="J97" i="55"/>
  <c r="L97" i="55" s="1"/>
  <c r="P96" i="55"/>
  <c r="R96" i="55" s="1"/>
  <c r="M96" i="55"/>
  <c r="O96" i="55" s="1"/>
  <c r="J96" i="55"/>
  <c r="L96" i="55" s="1"/>
  <c r="P95" i="55"/>
  <c r="R95" i="55" s="1"/>
  <c r="M95" i="55"/>
  <c r="O95" i="55" s="1"/>
  <c r="J95" i="55"/>
  <c r="L95" i="55" s="1"/>
  <c r="P94" i="55"/>
  <c r="R94" i="55" s="1"/>
  <c r="M94" i="55"/>
  <c r="O94" i="55" s="1"/>
  <c r="J94" i="55"/>
  <c r="L94" i="55" s="1"/>
  <c r="P93" i="55"/>
  <c r="R93" i="55" s="1"/>
  <c r="M93" i="55"/>
  <c r="O93" i="55" s="1"/>
  <c r="J93" i="55"/>
  <c r="L93" i="55" s="1"/>
  <c r="P92" i="55"/>
  <c r="R92" i="55" s="1"/>
  <c r="M92" i="55"/>
  <c r="O92" i="55" s="1"/>
  <c r="J92" i="55"/>
  <c r="L92" i="55" s="1"/>
  <c r="P91" i="55"/>
  <c r="R91" i="55" s="1"/>
  <c r="M91" i="55"/>
  <c r="O91" i="55" s="1"/>
  <c r="J91" i="55"/>
  <c r="L91" i="55" s="1"/>
  <c r="P90" i="55"/>
  <c r="R90" i="55" s="1"/>
  <c r="M90" i="55"/>
  <c r="O90" i="55" s="1"/>
  <c r="J90" i="55"/>
  <c r="L90" i="55" s="1"/>
  <c r="P89" i="55"/>
  <c r="R89" i="55" s="1"/>
  <c r="M89" i="55"/>
  <c r="O89" i="55" s="1"/>
  <c r="J89" i="55"/>
  <c r="L89" i="55" s="1"/>
  <c r="P88" i="55"/>
  <c r="R88" i="55" s="1"/>
  <c r="M88" i="55"/>
  <c r="O88" i="55" s="1"/>
  <c r="J88" i="55"/>
  <c r="L88" i="55" s="1"/>
  <c r="P87" i="55"/>
  <c r="R87" i="55" s="1"/>
  <c r="M87" i="55"/>
  <c r="O87" i="55" s="1"/>
  <c r="J87" i="55"/>
  <c r="L87" i="55" s="1"/>
  <c r="P86" i="55"/>
  <c r="R86" i="55" s="1"/>
  <c r="M86" i="55"/>
  <c r="O86" i="55" s="1"/>
  <c r="J86" i="55"/>
  <c r="L86" i="55" s="1"/>
  <c r="P85" i="55"/>
  <c r="R85" i="55" s="1"/>
  <c r="M85" i="55"/>
  <c r="O85" i="55" s="1"/>
  <c r="J85" i="55"/>
  <c r="L85" i="55" s="1"/>
  <c r="P84" i="55"/>
  <c r="R84" i="55" s="1"/>
  <c r="M84" i="55"/>
  <c r="O84" i="55" s="1"/>
  <c r="J84" i="55"/>
  <c r="L84" i="55" s="1"/>
  <c r="P83" i="55"/>
  <c r="R83" i="55" s="1"/>
  <c r="M83" i="55"/>
  <c r="O83" i="55" s="1"/>
  <c r="J83" i="55"/>
  <c r="L83" i="55" s="1"/>
  <c r="P82" i="55"/>
  <c r="R82" i="55" s="1"/>
  <c r="M82" i="55"/>
  <c r="O82" i="55" s="1"/>
  <c r="J82" i="55"/>
  <c r="L82" i="55" s="1"/>
  <c r="P81" i="55"/>
  <c r="R81" i="55" s="1"/>
  <c r="M81" i="55"/>
  <c r="O81" i="55" s="1"/>
  <c r="J81" i="55"/>
  <c r="L81" i="55" s="1"/>
  <c r="P80" i="55"/>
  <c r="R80" i="55" s="1"/>
  <c r="M80" i="55"/>
  <c r="O80" i="55" s="1"/>
  <c r="J80" i="55"/>
  <c r="L80" i="55" s="1"/>
  <c r="P79" i="55"/>
  <c r="R79" i="55" s="1"/>
  <c r="M79" i="55"/>
  <c r="O79" i="55" s="1"/>
  <c r="J79" i="55"/>
  <c r="L79" i="55" s="1"/>
  <c r="P78" i="55"/>
  <c r="R78" i="55" s="1"/>
  <c r="M78" i="55"/>
  <c r="O78" i="55" s="1"/>
  <c r="J78" i="55"/>
  <c r="L78" i="55" s="1"/>
  <c r="P77" i="55"/>
  <c r="R77" i="55" s="1"/>
  <c r="M77" i="55"/>
  <c r="O77" i="55" s="1"/>
  <c r="J77" i="55"/>
  <c r="L77" i="55" s="1"/>
  <c r="P76" i="55"/>
  <c r="R76" i="55" s="1"/>
  <c r="M76" i="55"/>
  <c r="O76" i="55" s="1"/>
  <c r="J76" i="55"/>
  <c r="L76" i="55" s="1"/>
  <c r="P75" i="55"/>
  <c r="R75" i="55" s="1"/>
  <c r="M75" i="55"/>
  <c r="O75" i="55" s="1"/>
  <c r="J75" i="55"/>
  <c r="L75" i="55" s="1"/>
  <c r="P74" i="55"/>
  <c r="R74" i="55" s="1"/>
  <c r="M74" i="55"/>
  <c r="O74" i="55" s="1"/>
  <c r="J74" i="55"/>
  <c r="L74" i="55" s="1"/>
  <c r="P73" i="55"/>
  <c r="R73" i="55" s="1"/>
  <c r="M73" i="55"/>
  <c r="O73" i="55" s="1"/>
  <c r="J73" i="55"/>
  <c r="L73" i="55" s="1"/>
  <c r="P72" i="55"/>
  <c r="R72" i="55" s="1"/>
  <c r="M72" i="55"/>
  <c r="O72" i="55" s="1"/>
  <c r="J72" i="55"/>
  <c r="L72" i="55" s="1"/>
  <c r="P71" i="55"/>
  <c r="R71" i="55" s="1"/>
  <c r="M71" i="55"/>
  <c r="O71" i="55" s="1"/>
  <c r="J71" i="55"/>
  <c r="L71" i="55" s="1"/>
  <c r="P70" i="55"/>
  <c r="R70" i="55" s="1"/>
  <c r="M70" i="55"/>
  <c r="O70" i="55" s="1"/>
  <c r="J70" i="55"/>
  <c r="L70" i="55" s="1"/>
  <c r="P69" i="55"/>
  <c r="R69" i="55" s="1"/>
  <c r="M69" i="55"/>
  <c r="O69" i="55" s="1"/>
  <c r="J69" i="55"/>
  <c r="L69" i="55" s="1"/>
  <c r="P68" i="55"/>
  <c r="R68" i="55" s="1"/>
  <c r="M68" i="55"/>
  <c r="O68" i="55" s="1"/>
  <c r="J68" i="55"/>
  <c r="L68" i="55" s="1"/>
  <c r="P67" i="55"/>
  <c r="R67" i="55" s="1"/>
  <c r="M67" i="55"/>
  <c r="O67" i="55" s="1"/>
  <c r="J67" i="55"/>
  <c r="L67" i="55" s="1"/>
  <c r="P66" i="55"/>
  <c r="R66" i="55" s="1"/>
  <c r="M66" i="55"/>
  <c r="O66" i="55" s="1"/>
  <c r="J66" i="55"/>
  <c r="L66" i="55" s="1"/>
  <c r="P65" i="55"/>
  <c r="R65" i="55" s="1"/>
  <c r="M65" i="55"/>
  <c r="O65" i="55" s="1"/>
  <c r="J65" i="55"/>
  <c r="L65" i="55" s="1"/>
  <c r="P64" i="55"/>
  <c r="R64" i="55" s="1"/>
  <c r="M64" i="55"/>
  <c r="O64" i="55" s="1"/>
  <c r="J64" i="55"/>
  <c r="L64" i="55" s="1"/>
  <c r="P63" i="55"/>
  <c r="R63" i="55" s="1"/>
  <c r="M63" i="55"/>
  <c r="O63" i="55" s="1"/>
  <c r="J63" i="55"/>
  <c r="L63" i="55" s="1"/>
  <c r="P62" i="55"/>
  <c r="R62" i="55" s="1"/>
  <c r="M62" i="55"/>
  <c r="O62" i="55" s="1"/>
  <c r="J62" i="55"/>
  <c r="L62" i="55" s="1"/>
  <c r="P61" i="55"/>
  <c r="R61" i="55" s="1"/>
  <c r="M61" i="55"/>
  <c r="O61" i="55" s="1"/>
  <c r="J61" i="55"/>
  <c r="L61" i="55" s="1"/>
  <c r="P60" i="55"/>
  <c r="R60" i="55" s="1"/>
  <c r="M60" i="55"/>
  <c r="O60" i="55" s="1"/>
  <c r="J60" i="55"/>
  <c r="L60" i="55" s="1"/>
  <c r="P59" i="55"/>
  <c r="R59" i="55" s="1"/>
  <c r="M59" i="55"/>
  <c r="O59" i="55" s="1"/>
  <c r="J59" i="55"/>
  <c r="L59" i="55" s="1"/>
  <c r="P58" i="55"/>
  <c r="R58" i="55" s="1"/>
  <c r="M58" i="55"/>
  <c r="O58" i="55" s="1"/>
  <c r="J58" i="55"/>
  <c r="P57" i="55"/>
  <c r="R57" i="55" s="1"/>
  <c r="M57" i="55"/>
  <c r="O57" i="55" s="1"/>
  <c r="J57" i="55"/>
  <c r="P56" i="55"/>
  <c r="R56" i="55" s="1"/>
  <c r="M56" i="55"/>
  <c r="O56" i="55" s="1"/>
  <c r="J56" i="55"/>
  <c r="P55" i="55"/>
  <c r="R55" i="55" s="1"/>
  <c r="M55" i="55"/>
  <c r="O55" i="55" s="1"/>
  <c r="J55" i="55"/>
  <c r="P54" i="55"/>
  <c r="R54" i="55" s="1"/>
  <c r="M54" i="55"/>
  <c r="O54" i="55" s="1"/>
  <c r="J54" i="55"/>
  <c r="P53" i="55"/>
  <c r="R53" i="55" s="1"/>
  <c r="M53" i="55"/>
  <c r="O53" i="55" s="1"/>
  <c r="J53" i="55"/>
  <c r="L53" i="55" s="1"/>
  <c r="P52" i="55"/>
  <c r="R52" i="55" s="1"/>
  <c r="M52" i="55"/>
  <c r="O52" i="55" s="1"/>
  <c r="J52" i="55"/>
  <c r="L52" i="55" s="1"/>
  <c r="P51" i="55"/>
  <c r="R51" i="55" s="1"/>
  <c r="M51" i="55"/>
  <c r="O51" i="55" s="1"/>
  <c r="J51" i="55"/>
  <c r="L51" i="55" s="1"/>
  <c r="P50" i="55"/>
  <c r="R50" i="55" s="1"/>
  <c r="M50" i="55"/>
  <c r="O50" i="55" s="1"/>
  <c r="J50" i="55"/>
  <c r="L50" i="55" s="1"/>
  <c r="P49" i="55"/>
  <c r="R49" i="55" s="1"/>
  <c r="M49" i="55"/>
  <c r="O49" i="55" s="1"/>
  <c r="J49" i="55"/>
  <c r="L49" i="55" s="1"/>
  <c r="P48" i="55"/>
  <c r="R48" i="55" s="1"/>
  <c r="M48" i="55"/>
  <c r="O48" i="55" s="1"/>
  <c r="J48" i="55"/>
  <c r="L48" i="55" s="1"/>
  <c r="P47" i="55"/>
  <c r="R47" i="55" s="1"/>
  <c r="M47" i="55"/>
  <c r="O47" i="55" s="1"/>
  <c r="J47" i="55"/>
  <c r="L47" i="55" s="1"/>
  <c r="P46" i="55"/>
  <c r="R46" i="55" s="1"/>
  <c r="M46" i="55"/>
  <c r="O46" i="55" s="1"/>
  <c r="J46" i="55"/>
  <c r="L46" i="55" s="1"/>
  <c r="P45" i="55"/>
  <c r="R45" i="55" s="1"/>
  <c r="M45" i="55"/>
  <c r="O45" i="55" s="1"/>
  <c r="J45" i="55"/>
  <c r="L45" i="55" s="1"/>
  <c r="P44" i="55"/>
  <c r="R44" i="55" s="1"/>
  <c r="M44" i="55"/>
  <c r="O44" i="55" s="1"/>
  <c r="J44" i="55"/>
  <c r="L44" i="55" s="1"/>
  <c r="P43" i="55"/>
  <c r="R43" i="55" s="1"/>
  <c r="M43" i="55"/>
  <c r="O43" i="55" s="1"/>
  <c r="J43" i="55"/>
  <c r="L43" i="55" s="1"/>
  <c r="P42" i="55"/>
  <c r="R42" i="55" s="1"/>
  <c r="M42" i="55"/>
  <c r="O42" i="55" s="1"/>
  <c r="J42" i="55"/>
  <c r="L42" i="55" s="1"/>
  <c r="P41" i="55"/>
  <c r="R41" i="55" s="1"/>
  <c r="M41" i="55"/>
  <c r="O41" i="55" s="1"/>
  <c r="J41" i="55"/>
  <c r="L41" i="55" s="1"/>
  <c r="P40" i="55"/>
  <c r="R40" i="55" s="1"/>
  <c r="M40" i="55"/>
  <c r="O40" i="55" s="1"/>
  <c r="J40" i="55"/>
  <c r="L40" i="55" s="1"/>
  <c r="P39" i="55"/>
  <c r="R39" i="55" s="1"/>
  <c r="M39" i="55"/>
  <c r="O39" i="55" s="1"/>
  <c r="J39" i="55"/>
  <c r="L39" i="55" s="1"/>
  <c r="P38" i="55"/>
  <c r="R38" i="55" s="1"/>
  <c r="M38" i="55"/>
  <c r="O38" i="55" s="1"/>
  <c r="J38" i="55"/>
  <c r="L38" i="55" s="1"/>
  <c r="P37" i="55"/>
  <c r="R37" i="55" s="1"/>
  <c r="M37" i="55"/>
  <c r="O37" i="55" s="1"/>
  <c r="J37" i="55"/>
  <c r="L37" i="55" s="1"/>
  <c r="P36" i="55"/>
  <c r="R36" i="55" s="1"/>
  <c r="M36" i="55"/>
  <c r="O36" i="55" s="1"/>
  <c r="J36" i="55"/>
  <c r="L36" i="55" s="1"/>
  <c r="P35" i="55"/>
  <c r="R35" i="55" s="1"/>
  <c r="M35" i="55"/>
  <c r="O35" i="55" s="1"/>
  <c r="J35" i="55"/>
  <c r="L35" i="55" s="1"/>
  <c r="P34" i="55"/>
  <c r="R34" i="55" s="1"/>
  <c r="M34" i="55"/>
  <c r="O34" i="55" s="1"/>
  <c r="J34" i="55"/>
  <c r="L34" i="55" s="1"/>
  <c r="P33" i="55"/>
  <c r="R33" i="55" s="1"/>
  <c r="M33" i="55"/>
  <c r="O33" i="55" s="1"/>
  <c r="J33" i="55"/>
  <c r="L33" i="55" s="1"/>
  <c r="P32" i="55"/>
  <c r="R32" i="55" s="1"/>
  <c r="M32" i="55"/>
  <c r="O32" i="55" s="1"/>
  <c r="J32" i="55"/>
  <c r="L32" i="55" s="1"/>
  <c r="P31" i="55"/>
  <c r="R31" i="55" s="1"/>
  <c r="M31" i="55"/>
  <c r="O31" i="55" s="1"/>
  <c r="J31" i="55"/>
  <c r="L31" i="55" s="1"/>
  <c r="P30" i="55"/>
  <c r="R30" i="55" s="1"/>
  <c r="M30" i="55"/>
  <c r="O30" i="55" s="1"/>
  <c r="J30" i="55"/>
  <c r="L30" i="55" s="1"/>
  <c r="P29" i="55"/>
  <c r="R29" i="55" s="1"/>
  <c r="M29" i="55"/>
  <c r="O29" i="55" s="1"/>
  <c r="J29" i="55"/>
  <c r="L29" i="55" s="1"/>
  <c r="P28" i="55"/>
  <c r="R28" i="55" s="1"/>
  <c r="M28" i="55"/>
  <c r="O28" i="55" s="1"/>
  <c r="J28" i="55"/>
  <c r="L28" i="55" s="1"/>
  <c r="P27" i="55"/>
  <c r="R27" i="55" s="1"/>
  <c r="M27" i="55"/>
  <c r="O27" i="55" s="1"/>
  <c r="J27" i="55"/>
  <c r="L27" i="55" s="1"/>
  <c r="P26" i="55"/>
  <c r="R26" i="55" s="1"/>
  <c r="M26" i="55"/>
  <c r="O26" i="55" s="1"/>
  <c r="J26" i="55"/>
  <c r="L26" i="55" s="1"/>
  <c r="P25" i="55"/>
  <c r="R25" i="55" s="1"/>
  <c r="M25" i="55"/>
  <c r="O25" i="55" s="1"/>
  <c r="J25" i="55"/>
  <c r="L25" i="55" s="1"/>
  <c r="P24" i="55"/>
  <c r="R24" i="55" s="1"/>
  <c r="M24" i="55"/>
  <c r="O24" i="55" s="1"/>
  <c r="J24" i="55"/>
  <c r="L24" i="55" s="1"/>
  <c r="P23" i="55"/>
  <c r="R23" i="55" s="1"/>
  <c r="M23" i="55"/>
  <c r="O23" i="55" s="1"/>
  <c r="J23" i="55"/>
  <c r="L23" i="55" s="1"/>
  <c r="P22" i="55"/>
  <c r="R22" i="55" s="1"/>
  <c r="M22" i="55"/>
  <c r="O22" i="55" s="1"/>
  <c r="J22" i="55"/>
  <c r="L22" i="55" s="1"/>
  <c r="P21" i="55"/>
  <c r="R21" i="55" s="1"/>
  <c r="M21" i="55"/>
  <c r="O21" i="55" s="1"/>
  <c r="J21" i="55"/>
  <c r="L21" i="55" s="1"/>
  <c r="P20" i="55"/>
  <c r="R20" i="55" s="1"/>
  <c r="M20" i="55"/>
  <c r="O20" i="55" s="1"/>
  <c r="J20" i="55"/>
  <c r="L20" i="55" s="1"/>
  <c r="P19" i="55"/>
  <c r="R19" i="55" s="1"/>
  <c r="M19" i="55"/>
  <c r="O19" i="55" s="1"/>
  <c r="J19" i="55"/>
  <c r="L19" i="55" s="1"/>
  <c r="C16" i="55"/>
  <c r="B16" i="55"/>
  <c r="C15" i="55"/>
  <c r="B15" i="55"/>
  <c r="AN8" i="55"/>
  <c r="AM8" i="55"/>
  <c r="AL8" i="55"/>
  <c r="AK8" i="55"/>
  <c r="AJ8" i="55"/>
  <c r="AI8" i="55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AO7" i="55"/>
  <c r="P20" i="53"/>
  <c r="R20" i="53" s="1"/>
  <c r="P21" i="53"/>
  <c r="R21" i="53" s="1"/>
  <c r="P22" i="53"/>
  <c r="R22" i="53" s="1"/>
  <c r="P23" i="53"/>
  <c r="R23" i="53" s="1"/>
  <c r="P24" i="53"/>
  <c r="R24" i="53" s="1"/>
  <c r="P25" i="53"/>
  <c r="R25" i="53" s="1"/>
  <c r="P26" i="53"/>
  <c r="R26" i="53" s="1"/>
  <c r="P27" i="53"/>
  <c r="R27" i="53" s="1"/>
  <c r="P28" i="53"/>
  <c r="R28" i="53" s="1"/>
  <c r="P29" i="53"/>
  <c r="R29" i="53" s="1"/>
  <c r="P30" i="53"/>
  <c r="R30" i="53" s="1"/>
  <c r="P31" i="53"/>
  <c r="R31" i="53" s="1"/>
  <c r="P32" i="53"/>
  <c r="R32" i="53" s="1"/>
  <c r="P33" i="53"/>
  <c r="R33" i="53" s="1"/>
  <c r="P34" i="53"/>
  <c r="R34" i="53" s="1"/>
  <c r="P35" i="53"/>
  <c r="R35" i="53" s="1"/>
  <c r="P36" i="53"/>
  <c r="R36" i="53" s="1"/>
  <c r="P37" i="53"/>
  <c r="R37" i="53" s="1"/>
  <c r="P38" i="53"/>
  <c r="R38" i="53" s="1"/>
  <c r="P39" i="53"/>
  <c r="R39" i="53" s="1"/>
  <c r="P40" i="53"/>
  <c r="R40" i="53" s="1"/>
  <c r="P41" i="53"/>
  <c r="R41" i="53" s="1"/>
  <c r="P42" i="53"/>
  <c r="R42" i="53" s="1"/>
  <c r="P43" i="53"/>
  <c r="R43" i="53" s="1"/>
  <c r="P44" i="53"/>
  <c r="R44" i="53" s="1"/>
  <c r="P45" i="53"/>
  <c r="R45" i="53" s="1"/>
  <c r="P46" i="53"/>
  <c r="R46" i="53" s="1"/>
  <c r="P47" i="53"/>
  <c r="R47" i="53" s="1"/>
  <c r="P48" i="53"/>
  <c r="R48" i="53" s="1"/>
  <c r="P49" i="53"/>
  <c r="R49" i="53" s="1"/>
  <c r="P50" i="53"/>
  <c r="R50" i="53" s="1"/>
  <c r="P51" i="53"/>
  <c r="R51" i="53" s="1"/>
  <c r="P52" i="53"/>
  <c r="R52" i="53" s="1"/>
  <c r="P53" i="53"/>
  <c r="R53" i="53" s="1"/>
  <c r="P54" i="53"/>
  <c r="R54" i="53" s="1"/>
  <c r="P55" i="53"/>
  <c r="R55" i="53" s="1"/>
  <c r="P56" i="53"/>
  <c r="R56" i="53" s="1"/>
  <c r="P57" i="53"/>
  <c r="R57" i="53" s="1"/>
  <c r="P58" i="53"/>
  <c r="R58" i="53" s="1"/>
  <c r="P59" i="53"/>
  <c r="R59" i="53" s="1"/>
  <c r="P60" i="53"/>
  <c r="R60" i="53" s="1"/>
  <c r="P61" i="53"/>
  <c r="R61" i="53" s="1"/>
  <c r="P62" i="53"/>
  <c r="R62" i="53" s="1"/>
  <c r="P63" i="53"/>
  <c r="R63" i="53" s="1"/>
  <c r="P64" i="53"/>
  <c r="R64" i="53" s="1"/>
  <c r="P65" i="53"/>
  <c r="R65" i="53" s="1"/>
  <c r="P66" i="53"/>
  <c r="R66" i="53" s="1"/>
  <c r="P67" i="53"/>
  <c r="R67" i="53" s="1"/>
  <c r="P68" i="53"/>
  <c r="R68" i="53" s="1"/>
  <c r="P69" i="53"/>
  <c r="R69" i="53" s="1"/>
  <c r="P70" i="53"/>
  <c r="R70" i="53" s="1"/>
  <c r="P71" i="53"/>
  <c r="R71" i="53" s="1"/>
  <c r="P72" i="53"/>
  <c r="R72" i="53" s="1"/>
  <c r="P73" i="53"/>
  <c r="R73" i="53" s="1"/>
  <c r="P74" i="53"/>
  <c r="R74" i="53" s="1"/>
  <c r="P75" i="53"/>
  <c r="R75" i="53" s="1"/>
  <c r="P76" i="53"/>
  <c r="R76" i="53" s="1"/>
  <c r="P77" i="53"/>
  <c r="R77" i="53" s="1"/>
  <c r="P78" i="53"/>
  <c r="R78" i="53" s="1"/>
  <c r="P79" i="53"/>
  <c r="R79" i="53" s="1"/>
  <c r="P80" i="53"/>
  <c r="R80" i="53" s="1"/>
  <c r="P81" i="53"/>
  <c r="R81" i="53" s="1"/>
  <c r="P82" i="53"/>
  <c r="R82" i="53" s="1"/>
  <c r="P83" i="53"/>
  <c r="R83" i="53" s="1"/>
  <c r="P84" i="53"/>
  <c r="R84" i="53" s="1"/>
  <c r="P85" i="53"/>
  <c r="R85" i="53" s="1"/>
  <c r="P86" i="53"/>
  <c r="R86" i="53" s="1"/>
  <c r="P87" i="53"/>
  <c r="R87" i="53" s="1"/>
  <c r="P88" i="53"/>
  <c r="R88" i="53" s="1"/>
  <c r="P89" i="53"/>
  <c r="R89" i="53" s="1"/>
  <c r="P90" i="53"/>
  <c r="R90" i="53" s="1"/>
  <c r="P91" i="53"/>
  <c r="R91" i="53" s="1"/>
  <c r="P92" i="53"/>
  <c r="R92" i="53" s="1"/>
  <c r="P93" i="53"/>
  <c r="R93" i="53" s="1"/>
  <c r="P94" i="53"/>
  <c r="R94" i="53" s="1"/>
  <c r="P95" i="53"/>
  <c r="R95" i="53" s="1"/>
  <c r="P96" i="53"/>
  <c r="R96" i="53" s="1"/>
  <c r="P97" i="53"/>
  <c r="R97" i="53" s="1"/>
  <c r="P98" i="53"/>
  <c r="R98" i="53" s="1"/>
  <c r="P99" i="53"/>
  <c r="R99" i="53" s="1"/>
  <c r="P100" i="53"/>
  <c r="R100" i="53" s="1"/>
  <c r="P101" i="53"/>
  <c r="R101" i="53" s="1"/>
  <c r="P102" i="53"/>
  <c r="R102" i="53" s="1"/>
  <c r="P103" i="53"/>
  <c r="R103" i="53" s="1"/>
  <c r="P104" i="53"/>
  <c r="R104" i="53" s="1"/>
  <c r="P105" i="53"/>
  <c r="R105" i="53" s="1"/>
  <c r="P106" i="53"/>
  <c r="R106" i="53" s="1"/>
  <c r="P107" i="53"/>
  <c r="R107" i="53" s="1"/>
  <c r="P108" i="53"/>
  <c r="R108" i="53" s="1"/>
  <c r="P109" i="53"/>
  <c r="R109" i="53" s="1"/>
  <c r="P110" i="53"/>
  <c r="R110" i="53" s="1"/>
  <c r="P111" i="53"/>
  <c r="R111" i="53" s="1"/>
  <c r="P112" i="53"/>
  <c r="R112" i="53" s="1"/>
  <c r="P113" i="53"/>
  <c r="R113" i="53" s="1"/>
  <c r="P114" i="53"/>
  <c r="R114" i="53" s="1"/>
  <c r="P115" i="53"/>
  <c r="R115" i="53" s="1"/>
  <c r="P116" i="53"/>
  <c r="R116" i="53" s="1"/>
  <c r="P117" i="53"/>
  <c r="R117" i="53" s="1"/>
  <c r="P118" i="53"/>
  <c r="R118" i="53" s="1"/>
  <c r="P119" i="53"/>
  <c r="R119" i="53" s="1"/>
  <c r="P120" i="53"/>
  <c r="R120" i="53" s="1"/>
  <c r="P121" i="53"/>
  <c r="P122" i="53"/>
  <c r="R122" i="53" s="1"/>
  <c r="P123" i="53"/>
  <c r="R123" i="53" s="1"/>
  <c r="P124" i="53"/>
  <c r="R124" i="53" s="1"/>
  <c r="P125" i="53"/>
  <c r="P126" i="53"/>
  <c r="R126" i="53" s="1"/>
  <c r="P127" i="53"/>
  <c r="R127" i="53" s="1"/>
  <c r="P128" i="53"/>
  <c r="R128" i="53" s="1"/>
  <c r="P129" i="53"/>
  <c r="P130" i="53"/>
  <c r="R130" i="53" s="1"/>
  <c r="P131" i="53"/>
  <c r="R131" i="53" s="1"/>
  <c r="P132" i="53"/>
  <c r="R132" i="53" s="1"/>
  <c r="P133" i="53"/>
  <c r="P134" i="53"/>
  <c r="R134" i="53" s="1"/>
  <c r="P135" i="53"/>
  <c r="R135" i="53" s="1"/>
  <c r="P136" i="53"/>
  <c r="P137" i="53"/>
  <c r="P138" i="53"/>
  <c r="R138" i="53" s="1"/>
  <c r="P139" i="53"/>
  <c r="R139" i="53" s="1"/>
  <c r="P140" i="53"/>
  <c r="R140" i="53" s="1"/>
  <c r="P141" i="53"/>
  <c r="P142" i="53"/>
  <c r="R142" i="53" s="1"/>
  <c r="P143" i="53"/>
  <c r="P19" i="53"/>
  <c r="R19" i="53" s="1"/>
  <c r="M20" i="53"/>
  <c r="O20" i="53" s="1"/>
  <c r="M21" i="53"/>
  <c r="O21" i="53" s="1"/>
  <c r="M22" i="53"/>
  <c r="O22" i="53" s="1"/>
  <c r="M23" i="53"/>
  <c r="O23" i="53" s="1"/>
  <c r="M24" i="53"/>
  <c r="O24" i="53" s="1"/>
  <c r="M25" i="53"/>
  <c r="O25" i="53" s="1"/>
  <c r="M26" i="53"/>
  <c r="O26" i="53" s="1"/>
  <c r="M27" i="53"/>
  <c r="O27" i="53" s="1"/>
  <c r="M28" i="53"/>
  <c r="O28" i="53" s="1"/>
  <c r="M29" i="53"/>
  <c r="O29" i="53" s="1"/>
  <c r="M30" i="53"/>
  <c r="O30" i="53" s="1"/>
  <c r="M31" i="53"/>
  <c r="O31" i="53" s="1"/>
  <c r="M32" i="53"/>
  <c r="O32" i="53" s="1"/>
  <c r="M33" i="53"/>
  <c r="O33" i="53" s="1"/>
  <c r="M34" i="53"/>
  <c r="O34" i="53" s="1"/>
  <c r="M35" i="53"/>
  <c r="O35" i="53" s="1"/>
  <c r="M36" i="53"/>
  <c r="O36" i="53" s="1"/>
  <c r="M37" i="53"/>
  <c r="O37" i="53" s="1"/>
  <c r="M38" i="53"/>
  <c r="O38" i="53" s="1"/>
  <c r="M39" i="53"/>
  <c r="O39" i="53" s="1"/>
  <c r="M40" i="53"/>
  <c r="O40" i="53" s="1"/>
  <c r="M41" i="53"/>
  <c r="O41" i="53" s="1"/>
  <c r="M42" i="53"/>
  <c r="O42" i="53" s="1"/>
  <c r="M43" i="53"/>
  <c r="O43" i="53" s="1"/>
  <c r="M44" i="53"/>
  <c r="O44" i="53" s="1"/>
  <c r="M45" i="53"/>
  <c r="O45" i="53" s="1"/>
  <c r="M46" i="53"/>
  <c r="O46" i="53" s="1"/>
  <c r="M47" i="53"/>
  <c r="O47" i="53" s="1"/>
  <c r="M48" i="53"/>
  <c r="O48" i="53" s="1"/>
  <c r="M49" i="53"/>
  <c r="O49" i="53" s="1"/>
  <c r="M50" i="53"/>
  <c r="O50" i="53" s="1"/>
  <c r="M51" i="53"/>
  <c r="O51" i="53" s="1"/>
  <c r="M52" i="53"/>
  <c r="O52" i="53" s="1"/>
  <c r="M53" i="53"/>
  <c r="O53" i="53" s="1"/>
  <c r="M54" i="53"/>
  <c r="O54" i="53" s="1"/>
  <c r="M55" i="53"/>
  <c r="O55" i="53" s="1"/>
  <c r="M56" i="53"/>
  <c r="O56" i="53" s="1"/>
  <c r="M57" i="53"/>
  <c r="O57" i="53" s="1"/>
  <c r="M58" i="53"/>
  <c r="O58" i="53" s="1"/>
  <c r="M59" i="53"/>
  <c r="O59" i="53" s="1"/>
  <c r="M60" i="53"/>
  <c r="O60" i="53" s="1"/>
  <c r="M61" i="53"/>
  <c r="O61" i="53" s="1"/>
  <c r="M62" i="53"/>
  <c r="O62" i="53" s="1"/>
  <c r="M63" i="53"/>
  <c r="O63" i="53" s="1"/>
  <c r="M64" i="53"/>
  <c r="O64" i="53" s="1"/>
  <c r="M65" i="53"/>
  <c r="O65" i="53" s="1"/>
  <c r="M66" i="53"/>
  <c r="O66" i="53" s="1"/>
  <c r="M67" i="53"/>
  <c r="O67" i="53" s="1"/>
  <c r="M68" i="53"/>
  <c r="O68" i="53" s="1"/>
  <c r="M69" i="53"/>
  <c r="O69" i="53" s="1"/>
  <c r="M70" i="53"/>
  <c r="O70" i="53" s="1"/>
  <c r="M71" i="53"/>
  <c r="O71" i="53" s="1"/>
  <c r="M72" i="53"/>
  <c r="O72" i="53" s="1"/>
  <c r="M73" i="53"/>
  <c r="O73" i="53" s="1"/>
  <c r="M74" i="53"/>
  <c r="O74" i="53" s="1"/>
  <c r="M75" i="53"/>
  <c r="O75" i="53" s="1"/>
  <c r="M76" i="53"/>
  <c r="O76" i="53" s="1"/>
  <c r="M77" i="53"/>
  <c r="O77" i="53" s="1"/>
  <c r="M78" i="53"/>
  <c r="O78" i="53" s="1"/>
  <c r="M79" i="53"/>
  <c r="O79" i="53" s="1"/>
  <c r="M80" i="53"/>
  <c r="O80" i="53" s="1"/>
  <c r="M81" i="53"/>
  <c r="O81" i="53" s="1"/>
  <c r="M82" i="53"/>
  <c r="O82" i="53" s="1"/>
  <c r="M83" i="53"/>
  <c r="O83" i="53" s="1"/>
  <c r="M84" i="53"/>
  <c r="O84" i="53" s="1"/>
  <c r="M85" i="53"/>
  <c r="O85" i="53" s="1"/>
  <c r="M86" i="53"/>
  <c r="O86" i="53" s="1"/>
  <c r="M87" i="53"/>
  <c r="O87" i="53" s="1"/>
  <c r="M88" i="53"/>
  <c r="O88" i="53" s="1"/>
  <c r="M89" i="53"/>
  <c r="O89" i="53" s="1"/>
  <c r="M90" i="53"/>
  <c r="O90" i="53" s="1"/>
  <c r="M91" i="53"/>
  <c r="O91" i="53" s="1"/>
  <c r="M92" i="53"/>
  <c r="O92" i="53" s="1"/>
  <c r="M93" i="53"/>
  <c r="O93" i="53" s="1"/>
  <c r="M94" i="53"/>
  <c r="O94" i="53" s="1"/>
  <c r="M95" i="53"/>
  <c r="O95" i="53" s="1"/>
  <c r="M96" i="53"/>
  <c r="O96" i="53" s="1"/>
  <c r="M97" i="53"/>
  <c r="O97" i="53" s="1"/>
  <c r="M98" i="53"/>
  <c r="O98" i="53" s="1"/>
  <c r="M99" i="53"/>
  <c r="O99" i="53" s="1"/>
  <c r="M100" i="53"/>
  <c r="O100" i="53" s="1"/>
  <c r="M101" i="53"/>
  <c r="O101" i="53" s="1"/>
  <c r="M102" i="53"/>
  <c r="O102" i="53" s="1"/>
  <c r="M103" i="53"/>
  <c r="O103" i="53" s="1"/>
  <c r="M104" i="53"/>
  <c r="O104" i="53" s="1"/>
  <c r="M105" i="53"/>
  <c r="O105" i="53" s="1"/>
  <c r="M106" i="53"/>
  <c r="O106" i="53" s="1"/>
  <c r="M107" i="53"/>
  <c r="O107" i="53" s="1"/>
  <c r="M108" i="53"/>
  <c r="O108" i="53" s="1"/>
  <c r="M109" i="53"/>
  <c r="O109" i="53" s="1"/>
  <c r="M110" i="53"/>
  <c r="O110" i="53" s="1"/>
  <c r="M111" i="53"/>
  <c r="O111" i="53" s="1"/>
  <c r="M112" i="53"/>
  <c r="O112" i="53" s="1"/>
  <c r="M113" i="53"/>
  <c r="O113" i="53" s="1"/>
  <c r="M114" i="53"/>
  <c r="O114" i="53" s="1"/>
  <c r="M115" i="53"/>
  <c r="O115" i="53" s="1"/>
  <c r="M116" i="53"/>
  <c r="O116" i="53" s="1"/>
  <c r="M117" i="53"/>
  <c r="O117" i="53" s="1"/>
  <c r="M118" i="53"/>
  <c r="O118" i="53" s="1"/>
  <c r="M119" i="53"/>
  <c r="O119" i="53" s="1"/>
  <c r="M120" i="53"/>
  <c r="O120" i="53" s="1"/>
  <c r="M121" i="53"/>
  <c r="O121" i="53" s="1"/>
  <c r="M122" i="53"/>
  <c r="O122" i="53" s="1"/>
  <c r="M123" i="53"/>
  <c r="O123" i="53" s="1"/>
  <c r="M124" i="53"/>
  <c r="M125" i="53"/>
  <c r="O125" i="53" s="1"/>
  <c r="M126" i="53"/>
  <c r="O126" i="53" s="1"/>
  <c r="M127" i="53"/>
  <c r="O127" i="53" s="1"/>
  <c r="M128" i="53"/>
  <c r="M129" i="53"/>
  <c r="O129" i="53" s="1"/>
  <c r="M130" i="53"/>
  <c r="O130" i="53" s="1"/>
  <c r="M131" i="53"/>
  <c r="O131" i="53" s="1"/>
  <c r="M132" i="53"/>
  <c r="M133" i="53"/>
  <c r="O133" i="53" s="1"/>
  <c r="M134" i="53"/>
  <c r="O134" i="53" s="1"/>
  <c r="M135" i="53"/>
  <c r="O135" i="53" s="1"/>
  <c r="M136" i="53"/>
  <c r="M137" i="53"/>
  <c r="O137" i="53" s="1"/>
  <c r="M138" i="53"/>
  <c r="O138" i="53" s="1"/>
  <c r="M139" i="53"/>
  <c r="O139" i="53" s="1"/>
  <c r="M140" i="53"/>
  <c r="M141" i="53"/>
  <c r="O141" i="53" s="1"/>
  <c r="M142" i="53"/>
  <c r="O142" i="53" s="1"/>
  <c r="M143" i="53"/>
  <c r="M19" i="53"/>
  <c r="O19" i="53" s="1"/>
  <c r="J20" i="53"/>
  <c r="L20" i="53" s="1"/>
  <c r="J21" i="53"/>
  <c r="L21" i="53" s="1"/>
  <c r="J22" i="53"/>
  <c r="L22" i="53" s="1"/>
  <c r="J23" i="53"/>
  <c r="L23" i="53" s="1"/>
  <c r="J24" i="53"/>
  <c r="L24" i="53" s="1"/>
  <c r="J25" i="53"/>
  <c r="L25" i="53" s="1"/>
  <c r="J26" i="53"/>
  <c r="L26" i="53" s="1"/>
  <c r="J27" i="53"/>
  <c r="L27" i="53" s="1"/>
  <c r="J28" i="53"/>
  <c r="L28" i="53" s="1"/>
  <c r="J29" i="53"/>
  <c r="J30" i="53"/>
  <c r="L30" i="53" s="1"/>
  <c r="J31" i="53"/>
  <c r="L31" i="53" s="1"/>
  <c r="J32" i="53"/>
  <c r="L32" i="53" s="1"/>
  <c r="J33" i="53"/>
  <c r="L33" i="53" s="1"/>
  <c r="J34" i="53"/>
  <c r="J35" i="53"/>
  <c r="L35" i="53" s="1"/>
  <c r="J36" i="53"/>
  <c r="L36" i="53" s="1"/>
  <c r="J37" i="53"/>
  <c r="L37" i="53" s="1"/>
  <c r="J38" i="53"/>
  <c r="L38" i="53" s="1"/>
  <c r="J39" i="53"/>
  <c r="J40" i="53"/>
  <c r="L40" i="53" s="1"/>
  <c r="J41" i="53"/>
  <c r="L41" i="53" s="1"/>
  <c r="J42" i="53"/>
  <c r="L42" i="53" s="1"/>
  <c r="J43" i="53"/>
  <c r="L43" i="53" s="1"/>
  <c r="J44" i="53"/>
  <c r="L44" i="53" s="1"/>
  <c r="J45" i="53"/>
  <c r="L45" i="53" s="1"/>
  <c r="J46" i="53"/>
  <c r="L46" i="53" s="1"/>
  <c r="J47" i="53"/>
  <c r="L47" i="53" s="1"/>
  <c r="J48" i="53"/>
  <c r="L48" i="53" s="1"/>
  <c r="J49" i="53"/>
  <c r="L49" i="53" s="1"/>
  <c r="J50" i="53"/>
  <c r="L50" i="53" s="1"/>
  <c r="J51" i="53"/>
  <c r="L51" i="53" s="1"/>
  <c r="J52" i="53"/>
  <c r="L52" i="53" s="1"/>
  <c r="J53" i="53"/>
  <c r="L53" i="53" s="1"/>
  <c r="J54" i="53"/>
  <c r="J55" i="53"/>
  <c r="J56" i="53"/>
  <c r="J57" i="53"/>
  <c r="J58" i="53"/>
  <c r="J59" i="53"/>
  <c r="L59" i="53" s="1"/>
  <c r="J60" i="53"/>
  <c r="L60" i="53" s="1"/>
  <c r="J61" i="53"/>
  <c r="L61" i="53" s="1"/>
  <c r="J62" i="53"/>
  <c r="L62" i="53" s="1"/>
  <c r="J63" i="53"/>
  <c r="L63" i="53" s="1"/>
  <c r="J64" i="53"/>
  <c r="L64" i="53" s="1"/>
  <c r="J65" i="53"/>
  <c r="L65" i="53" s="1"/>
  <c r="J66" i="53"/>
  <c r="L66" i="53" s="1"/>
  <c r="J67" i="53"/>
  <c r="L67" i="53" s="1"/>
  <c r="J68" i="53"/>
  <c r="L68" i="53" s="1"/>
  <c r="J69" i="53"/>
  <c r="L54" i="53" s="1"/>
  <c r="J70" i="53"/>
  <c r="L70" i="53" s="1"/>
  <c r="J71" i="53"/>
  <c r="L56" i="53" s="1"/>
  <c r="J72" i="53"/>
  <c r="L57" i="53" s="1"/>
  <c r="J73" i="53"/>
  <c r="L73" i="53" s="1"/>
  <c r="J74" i="53"/>
  <c r="L74" i="53" s="1"/>
  <c r="J75" i="53"/>
  <c r="L75" i="53" s="1"/>
  <c r="J76" i="53"/>
  <c r="L76" i="53" s="1"/>
  <c r="J77" i="53"/>
  <c r="L77" i="53" s="1"/>
  <c r="J78" i="53"/>
  <c r="L78" i="53" s="1"/>
  <c r="J79" i="53"/>
  <c r="L79" i="53" s="1"/>
  <c r="J80" i="53"/>
  <c r="L80" i="53" s="1"/>
  <c r="J81" i="53"/>
  <c r="L81" i="53" s="1"/>
  <c r="J82" i="53"/>
  <c r="L82" i="53" s="1"/>
  <c r="J83" i="53"/>
  <c r="L83" i="53" s="1"/>
  <c r="J84" i="53"/>
  <c r="L84" i="53" s="1"/>
  <c r="J85" i="53"/>
  <c r="L85" i="53" s="1"/>
  <c r="J86" i="53"/>
  <c r="L86" i="53" s="1"/>
  <c r="J87" i="53"/>
  <c r="L87" i="53" s="1"/>
  <c r="J88" i="53"/>
  <c r="L88" i="53" s="1"/>
  <c r="J89" i="53"/>
  <c r="L89" i="53" s="1"/>
  <c r="J90" i="53"/>
  <c r="L90" i="53" s="1"/>
  <c r="J91" i="53"/>
  <c r="L91" i="53" s="1"/>
  <c r="J92" i="53"/>
  <c r="L92" i="53" s="1"/>
  <c r="J93" i="53"/>
  <c r="L93" i="53" s="1"/>
  <c r="J94" i="53"/>
  <c r="L94" i="53" s="1"/>
  <c r="J95" i="53"/>
  <c r="L95" i="53" s="1"/>
  <c r="J96" i="53"/>
  <c r="L96" i="53" s="1"/>
  <c r="J97" i="53"/>
  <c r="L97" i="53" s="1"/>
  <c r="J98" i="53"/>
  <c r="L98" i="53" s="1"/>
  <c r="J99" i="53"/>
  <c r="L99" i="53" s="1"/>
  <c r="J100" i="53"/>
  <c r="L100" i="53" s="1"/>
  <c r="J101" i="53"/>
  <c r="L101" i="53" s="1"/>
  <c r="J102" i="53"/>
  <c r="L102" i="53" s="1"/>
  <c r="J103" i="53"/>
  <c r="L103" i="53" s="1"/>
  <c r="J104" i="53"/>
  <c r="L104" i="53" s="1"/>
  <c r="J105" i="53"/>
  <c r="L105" i="53" s="1"/>
  <c r="J106" i="53"/>
  <c r="L106" i="53" s="1"/>
  <c r="J107" i="53"/>
  <c r="L107" i="53" s="1"/>
  <c r="J108" i="53"/>
  <c r="L108" i="53" s="1"/>
  <c r="J109" i="53"/>
  <c r="L109" i="53" s="1"/>
  <c r="J110" i="53"/>
  <c r="L110" i="53" s="1"/>
  <c r="J111" i="53"/>
  <c r="L111" i="53" s="1"/>
  <c r="J112" i="53"/>
  <c r="L112" i="53" s="1"/>
  <c r="J113" i="53"/>
  <c r="L113" i="53" s="1"/>
  <c r="J114" i="53"/>
  <c r="L114" i="53" s="1"/>
  <c r="J115" i="53"/>
  <c r="L115" i="53" s="1"/>
  <c r="J116" i="53"/>
  <c r="L116" i="53" s="1"/>
  <c r="J117" i="53"/>
  <c r="L117" i="53" s="1"/>
  <c r="J118" i="53"/>
  <c r="L118" i="53" s="1"/>
  <c r="J119" i="53"/>
  <c r="L119" i="53" s="1"/>
  <c r="J120" i="53"/>
  <c r="L120" i="53" s="1"/>
  <c r="J121" i="53"/>
  <c r="L121" i="53" s="1"/>
  <c r="J122" i="53"/>
  <c r="L122" i="53" s="1"/>
  <c r="J123" i="53"/>
  <c r="L123" i="53" s="1"/>
  <c r="J124" i="53"/>
  <c r="L124" i="53" s="1"/>
  <c r="J125" i="53"/>
  <c r="L125" i="53" s="1"/>
  <c r="J126" i="53"/>
  <c r="L126" i="53" s="1"/>
  <c r="J127" i="53"/>
  <c r="L127" i="53" s="1"/>
  <c r="J128" i="53"/>
  <c r="L128" i="53" s="1"/>
  <c r="J129" i="53"/>
  <c r="L129" i="53" s="1"/>
  <c r="J130" i="53"/>
  <c r="J131" i="53"/>
  <c r="L131" i="53" s="1"/>
  <c r="J132" i="53"/>
  <c r="L132" i="53" s="1"/>
  <c r="J133" i="53"/>
  <c r="L133" i="53" s="1"/>
  <c r="J134" i="53"/>
  <c r="L134" i="53" s="1"/>
  <c r="J135" i="53"/>
  <c r="L135" i="53" s="1"/>
  <c r="J136" i="53"/>
  <c r="L136" i="53" s="1"/>
  <c r="J137" i="53"/>
  <c r="L137" i="53" s="1"/>
  <c r="J138" i="53"/>
  <c r="L138" i="53" s="1"/>
  <c r="J139" i="53"/>
  <c r="L139" i="53" s="1"/>
  <c r="J140" i="53"/>
  <c r="L140" i="53" s="1"/>
  <c r="J141" i="53"/>
  <c r="L141" i="53" s="1"/>
  <c r="J142" i="53"/>
  <c r="L142" i="53" s="1"/>
  <c r="J143" i="53"/>
  <c r="L143" i="53" s="1"/>
  <c r="J19" i="53"/>
  <c r="Q147" i="53"/>
  <c r="N147" i="53"/>
  <c r="J164" i="53" s="1"/>
  <c r="I164" i="53"/>
  <c r="Q146" i="53"/>
  <c r="N146" i="53"/>
  <c r="J163" i="53" s="1"/>
  <c r="I163" i="53"/>
  <c r="Q145" i="53"/>
  <c r="N145" i="53"/>
  <c r="J162" i="53" s="1"/>
  <c r="I162" i="53"/>
  <c r="Q144" i="53"/>
  <c r="N144" i="53"/>
  <c r="J161" i="53" s="1"/>
  <c r="I161" i="53"/>
  <c r="R143" i="53"/>
  <c r="O143" i="53"/>
  <c r="R141" i="53"/>
  <c r="O140" i="53"/>
  <c r="R137" i="53"/>
  <c r="R136" i="53"/>
  <c r="O136" i="53"/>
  <c r="R133" i="53"/>
  <c r="O132" i="53"/>
  <c r="L130" i="53"/>
  <c r="R129" i="53"/>
  <c r="O128" i="53"/>
  <c r="R125" i="53"/>
  <c r="O124" i="53"/>
  <c r="R121" i="53"/>
  <c r="C16" i="53"/>
  <c r="B16" i="53"/>
  <c r="C15" i="53"/>
  <c r="B15" i="53"/>
  <c r="AN8" i="53"/>
  <c r="AM8" i="53"/>
  <c r="AL8" i="53"/>
  <c r="AK8" i="53"/>
  <c r="AJ8" i="53"/>
  <c r="AI8" i="53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AO7" i="53"/>
  <c r="P20" i="52"/>
  <c r="R20" i="52" s="1"/>
  <c r="P21" i="52"/>
  <c r="R21" i="52" s="1"/>
  <c r="P22" i="52"/>
  <c r="R22" i="52" s="1"/>
  <c r="P23" i="52"/>
  <c r="R23" i="52" s="1"/>
  <c r="P24" i="52"/>
  <c r="R24" i="52" s="1"/>
  <c r="P25" i="52"/>
  <c r="R25" i="52" s="1"/>
  <c r="P26" i="52"/>
  <c r="R26" i="52" s="1"/>
  <c r="P27" i="52"/>
  <c r="R27" i="52" s="1"/>
  <c r="P28" i="52"/>
  <c r="R28" i="52" s="1"/>
  <c r="P29" i="52"/>
  <c r="R29" i="52" s="1"/>
  <c r="P30" i="52"/>
  <c r="P31" i="52"/>
  <c r="P32" i="52"/>
  <c r="R32" i="52" s="1"/>
  <c r="P33" i="52"/>
  <c r="R33" i="52" s="1"/>
  <c r="P34" i="52"/>
  <c r="R34" i="52" s="1"/>
  <c r="P35" i="52"/>
  <c r="R35" i="52" s="1"/>
  <c r="P36" i="52"/>
  <c r="R36" i="52" s="1"/>
  <c r="P37" i="52"/>
  <c r="R37" i="52" s="1"/>
  <c r="P38" i="52"/>
  <c r="R38" i="52" s="1"/>
  <c r="P39" i="52"/>
  <c r="P40" i="52"/>
  <c r="R40" i="52" s="1"/>
  <c r="P41" i="52"/>
  <c r="R41" i="52" s="1"/>
  <c r="P42" i="52"/>
  <c r="R42" i="52" s="1"/>
  <c r="P43" i="52"/>
  <c r="R43" i="52" s="1"/>
  <c r="P44" i="52"/>
  <c r="R44" i="52" s="1"/>
  <c r="P45" i="52"/>
  <c r="R45" i="52" s="1"/>
  <c r="P46" i="52"/>
  <c r="R46" i="52" s="1"/>
  <c r="P47" i="52"/>
  <c r="P48" i="52"/>
  <c r="R48" i="52" s="1"/>
  <c r="P49" i="52"/>
  <c r="R49" i="52" s="1"/>
  <c r="P50" i="52"/>
  <c r="P51" i="52"/>
  <c r="R51" i="52" s="1"/>
  <c r="P52" i="52"/>
  <c r="R52" i="52" s="1"/>
  <c r="P53" i="52"/>
  <c r="R53" i="52" s="1"/>
  <c r="P54" i="52"/>
  <c r="R54" i="52" s="1"/>
  <c r="P55" i="52"/>
  <c r="R55" i="52" s="1"/>
  <c r="P56" i="52"/>
  <c r="R56" i="52" s="1"/>
  <c r="P57" i="52"/>
  <c r="R57" i="52" s="1"/>
  <c r="P58" i="52"/>
  <c r="P59" i="52"/>
  <c r="P60" i="52"/>
  <c r="R60" i="52" s="1"/>
  <c r="P61" i="52"/>
  <c r="R61" i="52" s="1"/>
  <c r="P62" i="52"/>
  <c r="R62" i="52" s="1"/>
  <c r="P63" i="52"/>
  <c r="R63" i="52" s="1"/>
  <c r="P64" i="52"/>
  <c r="R64" i="52" s="1"/>
  <c r="P65" i="52"/>
  <c r="R65" i="52" s="1"/>
  <c r="P66" i="52"/>
  <c r="R66" i="52" s="1"/>
  <c r="P67" i="52"/>
  <c r="R67" i="52" s="1"/>
  <c r="P68" i="52"/>
  <c r="R68" i="52" s="1"/>
  <c r="P69" i="52"/>
  <c r="R69" i="52" s="1"/>
  <c r="P70" i="52"/>
  <c r="R70" i="52" s="1"/>
  <c r="P71" i="52"/>
  <c r="R71" i="52" s="1"/>
  <c r="P72" i="52"/>
  <c r="R72" i="52" s="1"/>
  <c r="P73" i="52"/>
  <c r="R73" i="52" s="1"/>
  <c r="P74" i="52"/>
  <c r="R74" i="52" s="1"/>
  <c r="P75" i="52"/>
  <c r="R75" i="52" s="1"/>
  <c r="P76" i="52"/>
  <c r="R76" i="52" s="1"/>
  <c r="P77" i="52"/>
  <c r="R77" i="52" s="1"/>
  <c r="P78" i="52"/>
  <c r="R78" i="52" s="1"/>
  <c r="P79" i="52"/>
  <c r="R79" i="52" s="1"/>
  <c r="P80" i="52"/>
  <c r="R80" i="52" s="1"/>
  <c r="P81" i="52"/>
  <c r="R81" i="52" s="1"/>
  <c r="P82" i="52"/>
  <c r="R82" i="52" s="1"/>
  <c r="P83" i="52"/>
  <c r="R83" i="52" s="1"/>
  <c r="P84" i="52"/>
  <c r="R84" i="52" s="1"/>
  <c r="P85" i="52"/>
  <c r="R85" i="52" s="1"/>
  <c r="P86" i="52"/>
  <c r="R86" i="52" s="1"/>
  <c r="P87" i="52"/>
  <c r="P88" i="52"/>
  <c r="R88" i="52" s="1"/>
  <c r="P89" i="52"/>
  <c r="R89" i="52" s="1"/>
  <c r="P90" i="52"/>
  <c r="P91" i="52"/>
  <c r="R91" i="52" s="1"/>
  <c r="P92" i="52"/>
  <c r="R92" i="52" s="1"/>
  <c r="P93" i="52"/>
  <c r="R93" i="52" s="1"/>
  <c r="P94" i="52"/>
  <c r="R94" i="52" s="1"/>
  <c r="P95" i="52"/>
  <c r="P96" i="52"/>
  <c r="R96" i="52" s="1"/>
  <c r="P97" i="52"/>
  <c r="R97" i="52" s="1"/>
  <c r="P98" i="52"/>
  <c r="R98" i="52" s="1"/>
  <c r="P99" i="52"/>
  <c r="R99" i="52" s="1"/>
  <c r="P100" i="52"/>
  <c r="R100" i="52" s="1"/>
  <c r="P101" i="52"/>
  <c r="R101" i="52" s="1"/>
  <c r="P102" i="52"/>
  <c r="R102" i="52" s="1"/>
  <c r="P103" i="52"/>
  <c r="R103" i="52" s="1"/>
  <c r="P104" i="52"/>
  <c r="R104" i="52" s="1"/>
  <c r="P105" i="52"/>
  <c r="R105" i="52" s="1"/>
  <c r="P106" i="52"/>
  <c r="R106" i="52" s="1"/>
  <c r="P107" i="52"/>
  <c r="R107" i="52" s="1"/>
  <c r="P108" i="52"/>
  <c r="R108" i="52" s="1"/>
  <c r="P109" i="52"/>
  <c r="R109" i="52" s="1"/>
  <c r="P110" i="52"/>
  <c r="P111" i="52"/>
  <c r="R111" i="52" s="1"/>
  <c r="P112" i="52"/>
  <c r="R112" i="52" s="1"/>
  <c r="P113" i="52"/>
  <c r="R113" i="52" s="1"/>
  <c r="P114" i="52"/>
  <c r="P115" i="52"/>
  <c r="R115" i="52" s="1"/>
  <c r="P116" i="52"/>
  <c r="R116" i="52" s="1"/>
  <c r="P117" i="52"/>
  <c r="R117" i="52" s="1"/>
  <c r="P118" i="52"/>
  <c r="R118" i="52" s="1"/>
  <c r="P119" i="52"/>
  <c r="P120" i="52"/>
  <c r="R120" i="52" s="1"/>
  <c r="P121" i="52"/>
  <c r="R121" i="52" s="1"/>
  <c r="P122" i="52"/>
  <c r="R122" i="52" s="1"/>
  <c r="P123" i="52"/>
  <c r="R123" i="52" s="1"/>
  <c r="P124" i="52"/>
  <c r="R124" i="52" s="1"/>
  <c r="P125" i="52"/>
  <c r="R125" i="52" s="1"/>
  <c r="P126" i="52"/>
  <c r="R126" i="52" s="1"/>
  <c r="P127" i="52"/>
  <c r="P128" i="52"/>
  <c r="R128" i="52" s="1"/>
  <c r="P129" i="52"/>
  <c r="R129" i="52" s="1"/>
  <c r="P130" i="52"/>
  <c r="R130" i="52" s="1"/>
  <c r="P131" i="52"/>
  <c r="R131" i="52" s="1"/>
  <c r="P132" i="52"/>
  <c r="R132" i="52" s="1"/>
  <c r="P133" i="52"/>
  <c r="R133" i="52" s="1"/>
  <c r="P134" i="52"/>
  <c r="P135" i="52"/>
  <c r="R135" i="52" s="1"/>
  <c r="P136" i="52"/>
  <c r="R136" i="52" s="1"/>
  <c r="P137" i="52"/>
  <c r="R137" i="52" s="1"/>
  <c r="P138" i="52"/>
  <c r="R138" i="52" s="1"/>
  <c r="P139" i="52"/>
  <c r="R139" i="52" s="1"/>
  <c r="P140" i="52"/>
  <c r="R140" i="52" s="1"/>
  <c r="P141" i="52"/>
  <c r="R141" i="52" s="1"/>
  <c r="P142" i="52"/>
  <c r="P143" i="52"/>
  <c r="R143" i="52" s="1"/>
  <c r="P19" i="52"/>
  <c r="R19" i="52" s="1"/>
  <c r="M20" i="52"/>
  <c r="O20" i="52" s="1"/>
  <c r="M21" i="52"/>
  <c r="M22" i="52"/>
  <c r="O22" i="52" s="1"/>
  <c r="M23" i="52"/>
  <c r="O23" i="52" s="1"/>
  <c r="M24" i="52"/>
  <c r="O24" i="52" s="1"/>
  <c r="M25" i="52"/>
  <c r="O25" i="52" s="1"/>
  <c r="M26" i="52"/>
  <c r="O26" i="52" s="1"/>
  <c r="M27" i="52"/>
  <c r="O27" i="52" s="1"/>
  <c r="M28" i="52"/>
  <c r="O28" i="52" s="1"/>
  <c r="M29" i="52"/>
  <c r="O29" i="52" s="1"/>
  <c r="M30" i="52"/>
  <c r="M31" i="52"/>
  <c r="O31" i="52" s="1"/>
  <c r="M32" i="52"/>
  <c r="O32" i="52" s="1"/>
  <c r="M33" i="52"/>
  <c r="M34" i="52"/>
  <c r="M35" i="52"/>
  <c r="O35" i="52" s="1"/>
  <c r="M36" i="52"/>
  <c r="O36" i="52" s="1"/>
  <c r="M37" i="52"/>
  <c r="O37" i="52" s="1"/>
  <c r="M38" i="52"/>
  <c r="M39" i="52"/>
  <c r="O39" i="52" s="1"/>
  <c r="M40" i="52"/>
  <c r="O40" i="52" s="1"/>
  <c r="M41" i="52"/>
  <c r="O41" i="52" s="1"/>
  <c r="M42" i="52"/>
  <c r="O42" i="52" s="1"/>
  <c r="M43" i="52"/>
  <c r="O43" i="52" s="1"/>
  <c r="M44" i="52"/>
  <c r="O44" i="52" s="1"/>
  <c r="M45" i="52"/>
  <c r="M46" i="52"/>
  <c r="M47" i="52"/>
  <c r="O47" i="52" s="1"/>
  <c r="M48" i="52"/>
  <c r="O48" i="52" s="1"/>
  <c r="M49" i="52"/>
  <c r="M50" i="52"/>
  <c r="M51" i="52"/>
  <c r="O51" i="52" s="1"/>
  <c r="M52" i="52"/>
  <c r="O52" i="52" s="1"/>
  <c r="M53" i="52"/>
  <c r="M54" i="52"/>
  <c r="O54" i="52" s="1"/>
  <c r="M55" i="52"/>
  <c r="O55" i="52" s="1"/>
  <c r="M56" i="52"/>
  <c r="O56" i="52" s="1"/>
  <c r="M57" i="52"/>
  <c r="M58" i="52"/>
  <c r="O58" i="52" s="1"/>
  <c r="M59" i="52"/>
  <c r="O59" i="52" s="1"/>
  <c r="M60" i="52"/>
  <c r="O60" i="52" s="1"/>
  <c r="M61" i="52"/>
  <c r="O61" i="52" s="1"/>
  <c r="M62" i="52"/>
  <c r="O62" i="52" s="1"/>
  <c r="M63" i="52"/>
  <c r="O63" i="52" s="1"/>
  <c r="M64" i="52"/>
  <c r="O64" i="52" s="1"/>
  <c r="M65" i="52"/>
  <c r="M66" i="52"/>
  <c r="O66" i="52" s="1"/>
  <c r="M67" i="52"/>
  <c r="O67" i="52" s="1"/>
  <c r="M68" i="52"/>
  <c r="O68" i="52" s="1"/>
  <c r="M69" i="52"/>
  <c r="O69" i="52" s="1"/>
  <c r="M70" i="52"/>
  <c r="M71" i="52"/>
  <c r="O71" i="52" s="1"/>
  <c r="M72" i="52"/>
  <c r="O72" i="52" s="1"/>
  <c r="M73" i="52"/>
  <c r="M74" i="52"/>
  <c r="O74" i="52" s="1"/>
  <c r="M75" i="52"/>
  <c r="O75" i="52" s="1"/>
  <c r="M76" i="52"/>
  <c r="O76" i="52" s="1"/>
  <c r="M77" i="52"/>
  <c r="M78" i="52"/>
  <c r="M79" i="52"/>
  <c r="O79" i="52" s="1"/>
  <c r="M80" i="52"/>
  <c r="O80" i="52" s="1"/>
  <c r="M81" i="52"/>
  <c r="M82" i="52"/>
  <c r="M83" i="52"/>
  <c r="O83" i="52" s="1"/>
  <c r="M84" i="52"/>
  <c r="O84" i="52" s="1"/>
  <c r="M85" i="52"/>
  <c r="O85" i="52" s="1"/>
  <c r="M86" i="52"/>
  <c r="M87" i="52"/>
  <c r="O87" i="52" s="1"/>
  <c r="M88" i="52"/>
  <c r="O88" i="52" s="1"/>
  <c r="M89" i="52"/>
  <c r="O89" i="52" s="1"/>
  <c r="M90" i="52"/>
  <c r="O90" i="52" s="1"/>
  <c r="M91" i="52"/>
  <c r="O91" i="52" s="1"/>
  <c r="M92" i="52"/>
  <c r="O92" i="52" s="1"/>
  <c r="M93" i="52"/>
  <c r="O93" i="52" s="1"/>
  <c r="M94" i="52"/>
  <c r="M95" i="52"/>
  <c r="O95" i="52" s="1"/>
  <c r="M96" i="52"/>
  <c r="O96" i="52" s="1"/>
  <c r="M97" i="52"/>
  <c r="O97" i="52" s="1"/>
  <c r="M98" i="52"/>
  <c r="O98" i="52" s="1"/>
  <c r="M99" i="52"/>
  <c r="O99" i="52" s="1"/>
  <c r="M100" i="52"/>
  <c r="O100" i="52" s="1"/>
  <c r="M101" i="52"/>
  <c r="O101" i="52" s="1"/>
  <c r="M102" i="52"/>
  <c r="O102" i="52" s="1"/>
  <c r="M103" i="52"/>
  <c r="O103" i="52" s="1"/>
  <c r="M104" i="52"/>
  <c r="O104" i="52" s="1"/>
  <c r="M105" i="52"/>
  <c r="O105" i="52" s="1"/>
  <c r="M106" i="52"/>
  <c r="O106" i="52" s="1"/>
  <c r="M107" i="52"/>
  <c r="O107" i="52" s="1"/>
  <c r="M108" i="52"/>
  <c r="O108" i="52" s="1"/>
  <c r="M109" i="52"/>
  <c r="O109" i="52" s="1"/>
  <c r="M110" i="52"/>
  <c r="O110" i="52" s="1"/>
  <c r="M111" i="52"/>
  <c r="O111" i="52" s="1"/>
  <c r="M112" i="52"/>
  <c r="O112" i="52" s="1"/>
  <c r="M113" i="52"/>
  <c r="O113" i="52" s="1"/>
  <c r="M114" i="52"/>
  <c r="O114" i="52" s="1"/>
  <c r="M115" i="52"/>
  <c r="O115" i="52" s="1"/>
  <c r="M116" i="52"/>
  <c r="O116" i="52" s="1"/>
  <c r="M117" i="52"/>
  <c r="O117" i="52" s="1"/>
  <c r="M118" i="52"/>
  <c r="O118" i="52" s="1"/>
  <c r="M119" i="52"/>
  <c r="O119" i="52" s="1"/>
  <c r="M120" i="52"/>
  <c r="O120" i="52" s="1"/>
  <c r="M121" i="52"/>
  <c r="O121" i="52" s="1"/>
  <c r="M122" i="52"/>
  <c r="O122" i="52" s="1"/>
  <c r="M123" i="52"/>
  <c r="O123" i="52" s="1"/>
  <c r="M124" i="52"/>
  <c r="O124" i="52" s="1"/>
  <c r="M125" i="52"/>
  <c r="O125" i="52" s="1"/>
  <c r="M126" i="52"/>
  <c r="O126" i="52" s="1"/>
  <c r="M127" i="52"/>
  <c r="O127" i="52" s="1"/>
  <c r="M128" i="52"/>
  <c r="O128" i="52" s="1"/>
  <c r="M129" i="52"/>
  <c r="O129" i="52" s="1"/>
  <c r="M130" i="52"/>
  <c r="M131" i="52"/>
  <c r="O131" i="52" s="1"/>
  <c r="M132" i="52"/>
  <c r="O132" i="52" s="1"/>
  <c r="M133" i="52"/>
  <c r="O133" i="52" s="1"/>
  <c r="M134" i="52"/>
  <c r="O134" i="52" s="1"/>
  <c r="M135" i="52"/>
  <c r="O135" i="52" s="1"/>
  <c r="M136" i="52"/>
  <c r="O136" i="52" s="1"/>
  <c r="M137" i="52"/>
  <c r="O137" i="52" s="1"/>
  <c r="M138" i="52"/>
  <c r="O138" i="52" s="1"/>
  <c r="M139" i="52"/>
  <c r="O139" i="52" s="1"/>
  <c r="M140" i="52"/>
  <c r="O140" i="52" s="1"/>
  <c r="M141" i="52"/>
  <c r="M142" i="52"/>
  <c r="M143" i="52"/>
  <c r="O143" i="52" s="1"/>
  <c r="M19" i="52"/>
  <c r="O19" i="52" s="1"/>
  <c r="J20" i="52"/>
  <c r="L20" i="52" s="1"/>
  <c r="J21" i="52"/>
  <c r="L21" i="52" s="1"/>
  <c r="J22" i="52"/>
  <c r="L22" i="52" s="1"/>
  <c r="J23" i="52"/>
  <c r="L23" i="52" s="1"/>
  <c r="J24" i="52"/>
  <c r="J25" i="52"/>
  <c r="L25" i="52" s="1"/>
  <c r="J26" i="52"/>
  <c r="L26" i="52" s="1"/>
  <c r="J27" i="52"/>
  <c r="L27" i="52" s="1"/>
  <c r="J28" i="52"/>
  <c r="J29" i="52"/>
  <c r="L29" i="52" s="1"/>
  <c r="J30" i="52"/>
  <c r="L30" i="52" s="1"/>
  <c r="J31" i="52"/>
  <c r="L31" i="52" s="1"/>
  <c r="J32" i="52"/>
  <c r="L32" i="52" s="1"/>
  <c r="J33" i="52"/>
  <c r="L33" i="52" s="1"/>
  <c r="J34" i="52"/>
  <c r="L34" i="52" s="1"/>
  <c r="J35" i="52"/>
  <c r="L35" i="52" s="1"/>
  <c r="J36" i="52"/>
  <c r="L36" i="52" s="1"/>
  <c r="J37" i="52"/>
  <c r="L37" i="52" s="1"/>
  <c r="J38" i="52"/>
  <c r="L38" i="52" s="1"/>
  <c r="J39" i="52"/>
  <c r="L39" i="52" s="1"/>
  <c r="J40" i="52"/>
  <c r="J41" i="52"/>
  <c r="L41" i="52" s="1"/>
  <c r="J42" i="52"/>
  <c r="L42" i="52" s="1"/>
  <c r="J43" i="52"/>
  <c r="L43" i="52" s="1"/>
  <c r="J44" i="52"/>
  <c r="L44" i="52" s="1"/>
  <c r="J45" i="52"/>
  <c r="L45" i="52" s="1"/>
  <c r="J46" i="52"/>
  <c r="L46" i="52" s="1"/>
  <c r="J47" i="52"/>
  <c r="L47" i="52" s="1"/>
  <c r="J48" i="52"/>
  <c r="L48" i="52" s="1"/>
  <c r="J49" i="52"/>
  <c r="L49" i="52" s="1"/>
  <c r="J50" i="52"/>
  <c r="L50" i="52" s="1"/>
  <c r="J51" i="52"/>
  <c r="L51" i="52" s="1"/>
  <c r="J52" i="52"/>
  <c r="L52" i="52" s="1"/>
  <c r="J53" i="52"/>
  <c r="L53" i="52" s="1"/>
  <c r="J54" i="52"/>
  <c r="J55" i="52"/>
  <c r="J56" i="52"/>
  <c r="J57" i="52"/>
  <c r="J58" i="52"/>
  <c r="J59" i="52"/>
  <c r="L59" i="52" s="1"/>
  <c r="J60" i="52"/>
  <c r="L60" i="52" s="1"/>
  <c r="J61" i="52"/>
  <c r="L61" i="52" s="1"/>
  <c r="J62" i="52"/>
  <c r="L62" i="52" s="1"/>
  <c r="J63" i="52"/>
  <c r="L63" i="52" s="1"/>
  <c r="J64" i="52"/>
  <c r="L64" i="52" s="1"/>
  <c r="J65" i="52"/>
  <c r="L65" i="52" s="1"/>
  <c r="J66" i="52"/>
  <c r="L66" i="52" s="1"/>
  <c r="J67" i="52"/>
  <c r="L67" i="52" s="1"/>
  <c r="J68" i="52"/>
  <c r="L68" i="52" s="1"/>
  <c r="J69" i="52"/>
  <c r="L69" i="52" s="1"/>
  <c r="J70" i="52"/>
  <c r="L70" i="52" s="1"/>
  <c r="J71" i="52"/>
  <c r="J72" i="52"/>
  <c r="L57" i="52" s="1"/>
  <c r="J73" i="52"/>
  <c r="L73" i="52" s="1"/>
  <c r="J74" i="52"/>
  <c r="L74" i="52" s="1"/>
  <c r="J75" i="52"/>
  <c r="L75" i="52" s="1"/>
  <c r="J76" i="52"/>
  <c r="L76" i="52" s="1"/>
  <c r="J77" i="52"/>
  <c r="L77" i="52" s="1"/>
  <c r="J78" i="52"/>
  <c r="L78" i="52" s="1"/>
  <c r="J79" i="52"/>
  <c r="L79" i="52" s="1"/>
  <c r="J80" i="52"/>
  <c r="L80" i="52" s="1"/>
  <c r="J81" i="52"/>
  <c r="L81" i="52" s="1"/>
  <c r="J82" i="52"/>
  <c r="L82" i="52" s="1"/>
  <c r="J83" i="52"/>
  <c r="L83" i="52" s="1"/>
  <c r="J84" i="52"/>
  <c r="L84" i="52" s="1"/>
  <c r="J85" i="52"/>
  <c r="L85" i="52" s="1"/>
  <c r="J86" i="52"/>
  <c r="L86" i="52" s="1"/>
  <c r="J87" i="52"/>
  <c r="L87" i="52" s="1"/>
  <c r="J88" i="52"/>
  <c r="L88" i="52" s="1"/>
  <c r="J89" i="52"/>
  <c r="L89" i="52" s="1"/>
  <c r="J90" i="52"/>
  <c r="L90" i="52" s="1"/>
  <c r="J91" i="52"/>
  <c r="L91" i="52" s="1"/>
  <c r="J92" i="52"/>
  <c r="J93" i="52"/>
  <c r="L93" i="52" s="1"/>
  <c r="J94" i="52"/>
  <c r="L94" i="52" s="1"/>
  <c r="J95" i="52"/>
  <c r="L95" i="52" s="1"/>
  <c r="J96" i="52"/>
  <c r="L96" i="52" s="1"/>
  <c r="J97" i="52"/>
  <c r="L97" i="52" s="1"/>
  <c r="J98" i="52"/>
  <c r="L98" i="52" s="1"/>
  <c r="J99" i="52"/>
  <c r="L99" i="52" s="1"/>
  <c r="J100" i="52"/>
  <c r="J101" i="52"/>
  <c r="L101" i="52" s="1"/>
  <c r="J102" i="52"/>
  <c r="L102" i="52" s="1"/>
  <c r="J103" i="52"/>
  <c r="L103" i="52" s="1"/>
  <c r="J104" i="52"/>
  <c r="J105" i="52"/>
  <c r="L105" i="52" s="1"/>
  <c r="J106" i="52"/>
  <c r="L106" i="52" s="1"/>
  <c r="J107" i="52"/>
  <c r="L107" i="52" s="1"/>
  <c r="J108" i="52"/>
  <c r="L108" i="52" s="1"/>
  <c r="J109" i="52"/>
  <c r="L109" i="52" s="1"/>
  <c r="J110" i="52"/>
  <c r="L110" i="52" s="1"/>
  <c r="J111" i="52"/>
  <c r="L111" i="52" s="1"/>
  <c r="J112" i="52"/>
  <c r="L112" i="52" s="1"/>
  <c r="J113" i="52"/>
  <c r="L113" i="52" s="1"/>
  <c r="J114" i="52"/>
  <c r="L114" i="52" s="1"/>
  <c r="J115" i="52"/>
  <c r="L115" i="52" s="1"/>
  <c r="J116" i="52"/>
  <c r="L116" i="52" s="1"/>
  <c r="J117" i="52"/>
  <c r="L117" i="52" s="1"/>
  <c r="J118" i="52"/>
  <c r="L118" i="52" s="1"/>
  <c r="J119" i="52"/>
  <c r="L119" i="52" s="1"/>
  <c r="J120" i="52"/>
  <c r="J121" i="52"/>
  <c r="L121" i="52" s="1"/>
  <c r="J122" i="52"/>
  <c r="L122" i="52" s="1"/>
  <c r="J123" i="52"/>
  <c r="L123" i="52" s="1"/>
  <c r="J124" i="52"/>
  <c r="L124" i="52" s="1"/>
  <c r="J125" i="52"/>
  <c r="L125" i="52" s="1"/>
  <c r="J126" i="52"/>
  <c r="L126" i="52" s="1"/>
  <c r="J127" i="52"/>
  <c r="L127" i="52" s="1"/>
  <c r="J128" i="52"/>
  <c r="L128" i="52" s="1"/>
  <c r="J129" i="52"/>
  <c r="L129" i="52" s="1"/>
  <c r="J130" i="52"/>
  <c r="L130" i="52" s="1"/>
  <c r="J131" i="52"/>
  <c r="L131" i="52" s="1"/>
  <c r="J132" i="52"/>
  <c r="J133" i="52"/>
  <c r="L133" i="52" s="1"/>
  <c r="J134" i="52"/>
  <c r="L134" i="52" s="1"/>
  <c r="J135" i="52"/>
  <c r="L135" i="52" s="1"/>
  <c r="J136" i="52"/>
  <c r="L136" i="52" s="1"/>
  <c r="J137" i="52"/>
  <c r="L137" i="52" s="1"/>
  <c r="J138" i="52"/>
  <c r="L138" i="52" s="1"/>
  <c r="J139" i="52"/>
  <c r="L139" i="52" s="1"/>
  <c r="J140" i="52"/>
  <c r="L140" i="52" s="1"/>
  <c r="J141" i="52"/>
  <c r="L141" i="52" s="1"/>
  <c r="J142" i="52"/>
  <c r="L142" i="52" s="1"/>
  <c r="J143" i="52"/>
  <c r="L143" i="52" s="1"/>
  <c r="J19" i="52"/>
  <c r="L19" i="52" s="1"/>
  <c r="P20" i="51"/>
  <c r="P21" i="51"/>
  <c r="R21" i="51" s="1"/>
  <c r="P22" i="51"/>
  <c r="R22" i="51" s="1"/>
  <c r="P23" i="51"/>
  <c r="R23" i="51" s="1"/>
  <c r="P24" i="51"/>
  <c r="P25" i="51"/>
  <c r="R25" i="51" s="1"/>
  <c r="P26" i="51"/>
  <c r="R26" i="51" s="1"/>
  <c r="P27" i="51"/>
  <c r="R27" i="51" s="1"/>
  <c r="P28" i="51"/>
  <c r="R28" i="51" s="1"/>
  <c r="P29" i="51"/>
  <c r="R29" i="51" s="1"/>
  <c r="P30" i="51"/>
  <c r="R30" i="51" s="1"/>
  <c r="P31" i="51"/>
  <c r="R31" i="51" s="1"/>
  <c r="P32" i="51"/>
  <c r="R32" i="51" s="1"/>
  <c r="P33" i="51"/>
  <c r="R33" i="51" s="1"/>
  <c r="P34" i="51"/>
  <c r="R34" i="51" s="1"/>
  <c r="P35" i="51"/>
  <c r="R35" i="51" s="1"/>
  <c r="P36" i="51"/>
  <c r="R36" i="51" s="1"/>
  <c r="P37" i="51"/>
  <c r="R37" i="51" s="1"/>
  <c r="P38" i="51"/>
  <c r="R38" i="51" s="1"/>
  <c r="P39" i="51"/>
  <c r="R39" i="51" s="1"/>
  <c r="P40" i="51"/>
  <c r="R40" i="51" s="1"/>
  <c r="P41" i="51"/>
  <c r="R41" i="51" s="1"/>
  <c r="P42" i="51"/>
  <c r="R42" i="51" s="1"/>
  <c r="P43" i="51"/>
  <c r="R43" i="51" s="1"/>
  <c r="P44" i="51"/>
  <c r="P45" i="51"/>
  <c r="R45" i="51" s="1"/>
  <c r="P46" i="51"/>
  <c r="R46" i="51" s="1"/>
  <c r="P47" i="51"/>
  <c r="R47" i="51" s="1"/>
  <c r="P48" i="51"/>
  <c r="R48" i="51" s="1"/>
  <c r="P49" i="51"/>
  <c r="R49" i="51" s="1"/>
  <c r="P50" i="51"/>
  <c r="R50" i="51" s="1"/>
  <c r="P51" i="51"/>
  <c r="R51" i="51" s="1"/>
  <c r="P52" i="51"/>
  <c r="R52" i="51" s="1"/>
  <c r="P53" i="51"/>
  <c r="R53" i="51" s="1"/>
  <c r="P54" i="51"/>
  <c r="R54" i="51" s="1"/>
  <c r="P55" i="51"/>
  <c r="R55" i="51" s="1"/>
  <c r="P56" i="51"/>
  <c r="R56" i="51" s="1"/>
  <c r="P57" i="51"/>
  <c r="R57" i="51" s="1"/>
  <c r="P58" i="51"/>
  <c r="R58" i="51" s="1"/>
  <c r="P59" i="51"/>
  <c r="R59" i="51" s="1"/>
  <c r="P60" i="51"/>
  <c r="R60" i="51" s="1"/>
  <c r="P61" i="51"/>
  <c r="R61" i="51" s="1"/>
  <c r="P62" i="51"/>
  <c r="R62" i="51" s="1"/>
  <c r="P63" i="51"/>
  <c r="R63" i="51" s="1"/>
  <c r="P64" i="51"/>
  <c r="R64" i="51" s="1"/>
  <c r="P65" i="51"/>
  <c r="R65" i="51" s="1"/>
  <c r="P66" i="51"/>
  <c r="R66" i="51" s="1"/>
  <c r="P67" i="51"/>
  <c r="R67" i="51" s="1"/>
  <c r="P68" i="51"/>
  <c r="P69" i="51"/>
  <c r="R69" i="51" s="1"/>
  <c r="P70" i="51"/>
  <c r="R70" i="51" s="1"/>
  <c r="P71" i="51"/>
  <c r="R71" i="51" s="1"/>
  <c r="P72" i="51"/>
  <c r="R72" i="51" s="1"/>
  <c r="P73" i="51"/>
  <c r="R73" i="51" s="1"/>
  <c r="P74" i="51"/>
  <c r="R74" i="51" s="1"/>
  <c r="P75" i="51"/>
  <c r="R75" i="51" s="1"/>
  <c r="P76" i="51"/>
  <c r="R76" i="51" s="1"/>
  <c r="P77" i="51"/>
  <c r="R77" i="51" s="1"/>
  <c r="P78" i="51"/>
  <c r="R78" i="51" s="1"/>
  <c r="P79" i="51"/>
  <c r="R79" i="51" s="1"/>
  <c r="P80" i="51"/>
  <c r="R80" i="51" s="1"/>
  <c r="P81" i="51"/>
  <c r="R81" i="51" s="1"/>
  <c r="P82" i="51"/>
  <c r="R82" i="51" s="1"/>
  <c r="P83" i="51"/>
  <c r="R83" i="51" s="1"/>
  <c r="P84" i="51"/>
  <c r="P85" i="51"/>
  <c r="R85" i="51" s="1"/>
  <c r="P86" i="51"/>
  <c r="R86" i="51" s="1"/>
  <c r="P87" i="51"/>
  <c r="R87" i="51" s="1"/>
  <c r="P88" i="51"/>
  <c r="R88" i="51" s="1"/>
  <c r="P89" i="51"/>
  <c r="R89" i="51" s="1"/>
  <c r="P90" i="51"/>
  <c r="R90" i="51" s="1"/>
  <c r="P91" i="51"/>
  <c r="R91" i="51" s="1"/>
  <c r="P92" i="51"/>
  <c r="R92" i="51" s="1"/>
  <c r="P93" i="51"/>
  <c r="R93" i="51" s="1"/>
  <c r="P94" i="51"/>
  <c r="R94" i="51" s="1"/>
  <c r="P95" i="51"/>
  <c r="R95" i="51" s="1"/>
  <c r="P96" i="51"/>
  <c r="R96" i="51" s="1"/>
  <c r="P97" i="51"/>
  <c r="R97" i="51" s="1"/>
  <c r="P98" i="51"/>
  <c r="R98" i="51" s="1"/>
  <c r="P99" i="51"/>
  <c r="R99" i="51" s="1"/>
  <c r="P100" i="51"/>
  <c r="R100" i="51" s="1"/>
  <c r="P101" i="51"/>
  <c r="R101" i="51" s="1"/>
  <c r="P102" i="51"/>
  <c r="R102" i="51" s="1"/>
  <c r="P103" i="51"/>
  <c r="R103" i="51" s="1"/>
  <c r="P104" i="51"/>
  <c r="P105" i="51"/>
  <c r="R105" i="51" s="1"/>
  <c r="P106" i="51"/>
  <c r="R106" i="51" s="1"/>
  <c r="P107" i="51"/>
  <c r="R107" i="51" s="1"/>
  <c r="P108" i="51"/>
  <c r="P109" i="51"/>
  <c r="R109" i="51" s="1"/>
  <c r="P110" i="51"/>
  <c r="R110" i="51" s="1"/>
  <c r="P111" i="51"/>
  <c r="R111" i="51" s="1"/>
  <c r="P112" i="51"/>
  <c r="R112" i="51" s="1"/>
  <c r="P113" i="51"/>
  <c r="R113" i="51" s="1"/>
  <c r="P114" i="51"/>
  <c r="R114" i="51" s="1"/>
  <c r="P115" i="51"/>
  <c r="R115" i="51" s="1"/>
  <c r="P116" i="51"/>
  <c r="R116" i="51" s="1"/>
  <c r="P117" i="51"/>
  <c r="R117" i="51" s="1"/>
  <c r="P118" i="51"/>
  <c r="R118" i="51" s="1"/>
  <c r="P119" i="51"/>
  <c r="P120" i="51"/>
  <c r="P121" i="51"/>
  <c r="R121" i="51" s="1"/>
  <c r="P122" i="51"/>
  <c r="R122" i="51" s="1"/>
  <c r="P123" i="51"/>
  <c r="R123" i="51" s="1"/>
  <c r="P124" i="51"/>
  <c r="P125" i="51"/>
  <c r="R125" i="51" s="1"/>
  <c r="P126" i="51"/>
  <c r="R126" i="51" s="1"/>
  <c r="P127" i="51"/>
  <c r="R127" i="51" s="1"/>
  <c r="P128" i="51"/>
  <c r="P129" i="51"/>
  <c r="R129" i="51" s="1"/>
  <c r="P130" i="51"/>
  <c r="R130" i="51" s="1"/>
  <c r="P131" i="51"/>
  <c r="R131" i="51" s="1"/>
  <c r="P132" i="51"/>
  <c r="R132" i="51" s="1"/>
  <c r="P133" i="51"/>
  <c r="R133" i="51" s="1"/>
  <c r="P134" i="51"/>
  <c r="R134" i="51" s="1"/>
  <c r="P135" i="51"/>
  <c r="R135" i="51" s="1"/>
  <c r="P136" i="51"/>
  <c r="P137" i="51"/>
  <c r="R137" i="51" s="1"/>
  <c r="P138" i="51"/>
  <c r="R138" i="51" s="1"/>
  <c r="P139" i="51"/>
  <c r="R139" i="51" s="1"/>
  <c r="P140" i="51"/>
  <c r="R140" i="51" s="1"/>
  <c r="P141" i="51"/>
  <c r="R141" i="51" s="1"/>
  <c r="P142" i="51"/>
  <c r="R142" i="51" s="1"/>
  <c r="P143" i="51"/>
  <c r="R143" i="51" s="1"/>
  <c r="P19" i="51"/>
  <c r="R19" i="51" s="1"/>
  <c r="M20" i="51"/>
  <c r="O20" i="51" s="1"/>
  <c r="M21" i="51"/>
  <c r="O21" i="51" s="1"/>
  <c r="M22" i="51"/>
  <c r="O22" i="51" s="1"/>
  <c r="M23" i="51"/>
  <c r="O23" i="51" s="1"/>
  <c r="M24" i="51"/>
  <c r="O24" i="51" s="1"/>
  <c r="M25" i="51"/>
  <c r="O25" i="51" s="1"/>
  <c r="M26" i="51"/>
  <c r="O26" i="51" s="1"/>
  <c r="M27" i="51"/>
  <c r="O27" i="51" s="1"/>
  <c r="M28" i="51"/>
  <c r="O28" i="51" s="1"/>
  <c r="M29" i="51"/>
  <c r="O29" i="51" s="1"/>
  <c r="M30" i="51"/>
  <c r="O30" i="51" s="1"/>
  <c r="M31" i="51"/>
  <c r="O31" i="51" s="1"/>
  <c r="M32" i="51"/>
  <c r="O32" i="51" s="1"/>
  <c r="M33" i="51"/>
  <c r="O33" i="51" s="1"/>
  <c r="M34" i="51"/>
  <c r="O34" i="51" s="1"/>
  <c r="M35" i="51"/>
  <c r="O35" i="51" s="1"/>
  <c r="M36" i="51"/>
  <c r="O36" i="51" s="1"/>
  <c r="M37" i="51"/>
  <c r="O37" i="51" s="1"/>
  <c r="M38" i="51"/>
  <c r="O38" i="51" s="1"/>
  <c r="M39" i="51"/>
  <c r="O39" i="51" s="1"/>
  <c r="M40" i="51"/>
  <c r="O40" i="51" s="1"/>
  <c r="M41" i="51"/>
  <c r="O41" i="51" s="1"/>
  <c r="M42" i="51"/>
  <c r="O42" i="51" s="1"/>
  <c r="M43" i="51"/>
  <c r="O43" i="51" s="1"/>
  <c r="M44" i="51"/>
  <c r="O44" i="51" s="1"/>
  <c r="M45" i="51"/>
  <c r="O45" i="51" s="1"/>
  <c r="M46" i="51"/>
  <c r="O46" i="51" s="1"/>
  <c r="M47" i="51"/>
  <c r="O47" i="51" s="1"/>
  <c r="M48" i="51"/>
  <c r="O48" i="51" s="1"/>
  <c r="M49" i="51"/>
  <c r="O49" i="51" s="1"/>
  <c r="M50" i="51"/>
  <c r="O50" i="51" s="1"/>
  <c r="M51" i="51"/>
  <c r="O51" i="51" s="1"/>
  <c r="M52" i="51"/>
  <c r="O52" i="51" s="1"/>
  <c r="M53" i="51"/>
  <c r="O53" i="51" s="1"/>
  <c r="M54" i="51"/>
  <c r="O54" i="51" s="1"/>
  <c r="M55" i="51"/>
  <c r="O55" i="51" s="1"/>
  <c r="M56" i="51"/>
  <c r="O56" i="51" s="1"/>
  <c r="M57" i="51"/>
  <c r="O57" i="51" s="1"/>
  <c r="M58" i="51"/>
  <c r="O58" i="51" s="1"/>
  <c r="M59" i="51"/>
  <c r="O59" i="51" s="1"/>
  <c r="M60" i="51"/>
  <c r="O60" i="51" s="1"/>
  <c r="M61" i="51"/>
  <c r="O61" i="51" s="1"/>
  <c r="M62" i="51"/>
  <c r="O62" i="51" s="1"/>
  <c r="M63" i="51"/>
  <c r="O63" i="51" s="1"/>
  <c r="M64" i="51"/>
  <c r="O64" i="51" s="1"/>
  <c r="M65" i="51"/>
  <c r="O65" i="51" s="1"/>
  <c r="M66" i="51"/>
  <c r="O66" i="51" s="1"/>
  <c r="M67" i="51"/>
  <c r="O67" i="51" s="1"/>
  <c r="M68" i="51"/>
  <c r="O68" i="51" s="1"/>
  <c r="M69" i="51"/>
  <c r="O69" i="51" s="1"/>
  <c r="M70" i="51"/>
  <c r="O70" i="51" s="1"/>
  <c r="M71" i="51"/>
  <c r="O71" i="51" s="1"/>
  <c r="M72" i="51"/>
  <c r="O72" i="51" s="1"/>
  <c r="M73" i="51"/>
  <c r="O73" i="51" s="1"/>
  <c r="M74" i="51"/>
  <c r="O74" i="51" s="1"/>
  <c r="M75" i="51"/>
  <c r="O75" i="51" s="1"/>
  <c r="M76" i="51"/>
  <c r="O76" i="51" s="1"/>
  <c r="M77" i="51"/>
  <c r="O77" i="51" s="1"/>
  <c r="M78" i="51"/>
  <c r="O78" i="51" s="1"/>
  <c r="M79" i="51"/>
  <c r="O79" i="51" s="1"/>
  <c r="M80" i="51"/>
  <c r="O80" i="51" s="1"/>
  <c r="M81" i="51"/>
  <c r="O81" i="51" s="1"/>
  <c r="M82" i="51"/>
  <c r="O82" i="51" s="1"/>
  <c r="M83" i="51"/>
  <c r="O83" i="51" s="1"/>
  <c r="M84" i="51"/>
  <c r="O84" i="51" s="1"/>
  <c r="M85" i="51"/>
  <c r="O85" i="51" s="1"/>
  <c r="M86" i="51"/>
  <c r="O86" i="51" s="1"/>
  <c r="M87" i="51"/>
  <c r="O87" i="51" s="1"/>
  <c r="M88" i="51"/>
  <c r="O88" i="51" s="1"/>
  <c r="M89" i="51"/>
  <c r="O89" i="51" s="1"/>
  <c r="M90" i="51"/>
  <c r="O90" i="51" s="1"/>
  <c r="M91" i="51"/>
  <c r="O91" i="51" s="1"/>
  <c r="M92" i="51"/>
  <c r="O92" i="51" s="1"/>
  <c r="M93" i="51"/>
  <c r="O93" i="51" s="1"/>
  <c r="M94" i="51"/>
  <c r="O94" i="51" s="1"/>
  <c r="M95" i="51"/>
  <c r="O95" i="51" s="1"/>
  <c r="M96" i="51"/>
  <c r="O96" i="51" s="1"/>
  <c r="M97" i="51"/>
  <c r="O97" i="51" s="1"/>
  <c r="M98" i="51"/>
  <c r="O98" i="51" s="1"/>
  <c r="M99" i="51"/>
  <c r="O99" i="51" s="1"/>
  <c r="M100" i="51"/>
  <c r="O100" i="51" s="1"/>
  <c r="M101" i="51"/>
  <c r="O101" i="51" s="1"/>
  <c r="M102" i="51"/>
  <c r="O102" i="51" s="1"/>
  <c r="M103" i="51"/>
  <c r="O103" i="51" s="1"/>
  <c r="M104" i="51"/>
  <c r="O104" i="51" s="1"/>
  <c r="M105" i="51"/>
  <c r="O105" i="51" s="1"/>
  <c r="M106" i="51"/>
  <c r="O106" i="51" s="1"/>
  <c r="M107" i="51"/>
  <c r="O107" i="51" s="1"/>
  <c r="M108" i="51"/>
  <c r="O108" i="51" s="1"/>
  <c r="M109" i="51"/>
  <c r="O109" i="51" s="1"/>
  <c r="M110" i="51"/>
  <c r="O110" i="51" s="1"/>
  <c r="M111" i="51"/>
  <c r="O111" i="51" s="1"/>
  <c r="M112" i="51"/>
  <c r="O112" i="51" s="1"/>
  <c r="M113" i="51"/>
  <c r="O113" i="51" s="1"/>
  <c r="M114" i="51"/>
  <c r="O114" i="51" s="1"/>
  <c r="M115" i="51"/>
  <c r="O115" i="51" s="1"/>
  <c r="M116" i="51"/>
  <c r="O116" i="51" s="1"/>
  <c r="M117" i="51"/>
  <c r="O117" i="51" s="1"/>
  <c r="M118" i="51"/>
  <c r="O118" i="51" s="1"/>
  <c r="M119" i="51"/>
  <c r="O119" i="51" s="1"/>
  <c r="M120" i="51"/>
  <c r="O120" i="51" s="1"/>
  <c r="M121" i="51"/>
  <c r="O121" i="51" s="1"/>
  <c r="M122" i="51"/>
  <c r="O122" i="51" s="1"/>
  <c r="M123" i="51"/>
  <c r="O123" i="51" s="1"/>
  <c r="M124" i="51"/>
  <c r="O124" i="51" s="1"/>
  <c r="M125" i="51"/>
  <c r="O125" i="51" s="1"/>
  <c r="M126" i="51"/>
  <c r="O126" i="51" s="1"/>
  <c r="M127" i="51"/>
  <c r="O127" i="51" s="1"/>
  <c r="M128" i="51"/>
  <c r="O128" i="51" s="1"/>
  <c r="M129" i="51"/>
  <c r="O129" i="51" s="1"/>
  <c r="M130" i="51"/>
  <c r="O130" i="51" s="1"/>
  <c r="M131" i="51"/>
  <c r="O131" i="51" s="1"/>
  <c r="M132" i="51"/>
  <c r="O132" i="51" s="1"/>
  <c r="M133" i="51"/>
  <c r="O133" i="51" s="1"/>
  <c r="M134" i="51"/>
  <c r="O134" i="51" s="1"/>
  <c r="M135" i="51"/>
  <c r="O135" i="51" s="1"/>
  <c r="M136" i="51"/>
  <c r="O136" i="51" s="1"/>
  <c r="M137" i="51"/>
  <c r="O137" i="51" s="1"/>
  <c r="M138" i="51"/>
  <c r="O138" i="51" s="1"/>
  <c r="M139" i="51"/>
  <c r="M140" i="51"/>
  <c r="O140" i="51" s="1"/>
  <c r="M141" i="51"/>
  <c r="O141" i="51" s="1"/>
  <c r="M142" i="51"/>
  <c r="O142" i="51" s="1"/>
  <c r="M143" i="51"/>
  <c r="O143" i="51" s="1"/>
  <c r="M19" i="51"/>
  <c r="O19" i="51" s="1"/>
  <c r="J20" i="51"/>
  <c r="L20" i="51" s="1"/>
  <c r="J21" i="51"/>
  <c r="L21" i="51" s="1"/>
  <c r="J22" i="51"/>
  <c r="L22" i="51" s="1"/>
  <c r="J23" i="51"/>
  <c r="L23" i="51" s="1"/>
  <c r="J24" i="51"/>
  <c r="J25" i="51"/>
  <c r="L25" i="51" s="1"/>
  <c r="J26" i="51"/>
  <c r="L26" i="51" s="1"/>
  <c r="J27" i="51"/>
  <c r="L27" i="51" s="1"/>
  <c r="J28" i="51"/>
  <c r="L28" i="51" s="1"/>
  <c r="J29" i="51"/>
  <c r="L29" i="51" s="1"/>
  <c r="J30" i="51"/>
  <c r="L30" i="51" s="1"/>
  <c r="J31" i="51"/>
  <c r="L31" i="51" s="1"/>
  <c r="J32" i="51"/>
  <c r="L32" i="51" s="1"/>
  <c r="J33" i="51"/>
  <c r="L33" i="51" s="1"/>
  <c r="J34" i="51"/>
  <c r="J35" i="51"/>
  <c r="L35" i="51" s="1"/>
  <c r="J36" i="51"/>
  <c r="L36" i="51" s="1"/>
  <c r="J37" i="51"/>
  <c r="L37" i="51" s="1"/>
  <c r="J38" i="51"/>
  <c r="L38" i="51" s="1"/>
  <c r="J39" i="51"/>
  <c r="J40" i="51"/>
  <c r="L40" i="51" s="1"/>
  <c r="J41" i="51"/>
  <c r="L41" i="51" s="1"/>
  <c r="J42" i="51"/>
  <c r="L42" i="51" s="1"/>
  <c r="J43" i="51"/>
  <c r="L43" i="51" s="1"/>
  <c r="J44" i="51"/>
  <c r="L44" i="51" s="1"/>
  <c r="J45" i="51"/>
  <c r="L45" i="51" s="1"/>
  <c r="J46" i="51"/>
  <c r="L46" i="51" s="1"/>
  <c r="J47" i="51"/>
  <c r="L47" i="51" s="1"/>
  <c r="J48" i="51"/>
  <c r="L48" i="51" s="1"/>
  <c r="J49" i="51"/>
  <c r="L49" i="51" s="1"/>
  <c r="J50" i="51"/>
  <c r="L50" i="51" s="1"/>
  <c r="J51" i="51"/>
  <c r="L51" i="51" s="1"/>
  <c r="J52" i="51"/>
  <c r="L52" i="51" s="1"/>
  <c r="J53" i="51"/>
  <c r="L53" i="51" s="1"/>
  <c r="J54" i="51"/>
  <c r="J55" i="51"/>
  <c r="J56" i="51"/>
  <c r="J57" i="51"/>
  <c r="J58" i="51"/>
  <c r="J59" i="51"/>
  <c r="L59" i="51" s="1"/>
  <c r="J60" i="51"/>
  <c r="L60" i="51" s="1"/>
  <c r="J61" i="51"/>
  <c r="L61" i="51" s="1"/>
  <c r="J62" i="51"/>
  <c r="L62" i="51" s="1"/>
  <c r="J63" i="51"/>
  <c r="L63" i="51" s="1"/>
  <c r="J64" i="51"/>
  <c r="L64" i="51" s="1"/>
  <c r="J65" i="51"/>
  <c r="J66" i="51"/>
  <c r="L66" i="51" s="1"/>
  <c r="J67" i="51"/>
  <c r="L67" i="51" s="1"/>
  <c r="J68" i="51"/>
  <c r="L68" i="51" s="1"/>
  <c r="J69" i="51"/>
  <c r="L54" i="51" s="1"/>
  <c r="J70" i="51"/>
  <c r="L70" i="51" s="1"/>
  <c r="J71" i="51"/>
  <c r="L71" i="51" s="1"/>
  <c r="J72" i="51"/>
  <c r="L72" i="51" s="1"/>
  <c r="J73" i="51"/>
  <c r="L58" i="51" s="1"/>
  <c r="J74" i="51"/>
  <c r="L74" i="51" s="1"/>
  <c r="J75" i="51"/>
  <c r="L75" i="51" s="1"/>
  <c r="J76" i="51"/>
  <c r="L76" i="51" s="1"/>
  <c r="J77" i="51"/>
  <c r="L77" i="51" s="1"/>
  <c r="J78" i="51"/>
  <c r="L78" i="51" s="1"/>
  <c r="J79" i="51"/>
  <c r="L79" i="51" s="1"/>
  <c r="J80" i="51"/>
  <c r="L80" i="51" s="1"/>
  <c r="J81" i="51"/>
  <c r="L81" i="51" s="1"/>
  <c r="J82" i="51"/>
  <c r="L82" i="51" s="1"/>
  <c r="J83" i="51"/>
  <c r="L83" i="51" s="1"/>
  <c r="J84" i="51"/>
  <c r="L84" i="51" s="1"/>
  <c r="J85" i="51"/>
  <c r="L85" i="51" s="1"/>
  <c r="J86" i="51"/>
  <c r="L86" i="51" s="1"/>
  <c r="J87" i="51"/>
  <c r="L87" i="51" s="1"/>
  <c r="J88" i="51"/>
  <c r="L88" i="51" s="1"/>
  <c r="J89" i="51"/>
  <c r="L89" i="51" s="1"/>
  <c r="J90" i="51"/>
  <c r="L90" i="51" s="1"/>
  <c r="J91" i="51"/>
  <c r="L91" i="51" s="1"/>
  <c r="J92" i="51"/>
  <c r="L92" i="51" s="1"/>
  <c r="J93" i="51"/>
  <c r="L93" i="51" s="1"/>
  <c r="J94" i="51"/>
  <c r="L94" i="51" s="1"/>
  <c r="J95" i="51"/>
  <c r="L95" i="51" s="1"/>
  <c r="J96" i="51"/>
  <c r="L96" i="51" s="1"/>
  <c r="J97" i="51"/>
  <c r="L97" i="51" s="1"/>
  <c r="J98" i="51"/>
  <c r="L98" i="51" s="1"/>
  <c r="J99" i="51"/>
  <c r="L99" i="51" s="1"/>
  <c r="J100" i="51"/>
  <c r="L100" i="51" s="1"/>
  <c r="J101" i="51"/>
  <c r="L101" i="51" s="1"/>
  <c r="J102" i="51"/>
  <c r="L102" i="51" s="1"/>
  <c r="J103" i="51"/>
  <c r="L103" i="51" s="1"/>
  <c r="J104" i="51"/>
  <c r="L104" i="51" s="1"/>
  <c r="J105" i="51"/>
  <c r="L105" i="51" s="1"/>
  <c r="J106" i="51"/>
  <c r="L106" i="51" s="1"/>
  <c r="J107" i="51"/>
  <c r="L107" i="51" s="1"/>
  <c r="J108" i="51"/>
  <c r="L108" i="51" s="1"/>
  <c r="J109" i="51"/>
  <c r="L109" i="51" s="1"/>
  <c r="J110" i="51"/>
  <c r="L110" i="51" s="1"/>
  <c r="J111" i="51"/>
  <c r="L111" i="51" s="1"/>
  <c r="J112" i="51"/>
  <c r="L112" i="51" s="1"/>
  <c r="J113" i="51"/>
  <c r="L113" i="51" s="1"/>
  <c r="J114" i="51"/>
  <c r="L114" i="51" s="1"/>
  <c r="J115" i="51"/>
  <c r="L115" i="51" s="1"/>
  <c r="J116" i="51"/>
  <c r="L116" i="51" s="1"/>
  <c r="J117" i="51"/>
  <c r="L117" i="51" s="1"/>
  <c r="J118" i="51"/>
  <c r="L118" i="51" s="1"/>
  <c r="J119" i="51"/>
  <c r="L119" i="51" s="1"/>
  <c r="J120" i="51"/>
  <c r="L120" i="51" s="1"/>
  <c r="J121" i="51"/>
  <c r="L121" i="51" s="1"/>
  <c r="J122" i="51"/>
  <c r="L122" i="51" s="1"/>
  <c r="J123" i="51"/>
  <c r="L123" i="51" s="1"/>
  <c r="J124" i="51"/>
  <c r="L124" i="51" s="1"/>
  <c r="J125" i="51"/>
  <c r="L125" i="51" s="1"/>
  <c r="J126" i="51"/>
  <c r="L126" i="51" s="1"/>
  <c r="J127" i="51"/>
  <c r="L127" i="51" s="1"/>
  <c r="J128" i="51"/>
  <c r="L128" i="51" s="1"/>
  <c r="J129" i="51"/>
  <c r="L129" i="51" s="1"/>
  <c r="J130" i="51"/>
  <c r="L130" i="51" s="1"/>
  <c r="J131" i="51"/>
  <c r="L131" i="51" s="1"/>
  <c r="J132" i="51"/>
  <c r="L132" i="51" s="1"/>
  <c r="J133" i="51"/>
  <c r="L133" i="51" s="1"/>
  <c r="J134" i="51"/>
  <c r="L134" i="51" s="1"/>
  <c r="J135" i="51"/>
  <c r="L135" i="51" s="1"/>
  <c r="J136" i="51"/>
  <c r="L136" i="51" s="1"/>
  <c r="J137" i="51"/>
  <c r="L137" i="51" s="1"/>
  <c r="J138" i="51"/>
  <c r="L138" i="51" s="1"/>
  <c r="J139" i="51"/>
  <c r="L139" i="51" s="1"/>
  <c r="J140" i="51"/>
  <c r="L140" i="51" s="1"/>
  <c r="J141" i="51"/>
  <c r="L141" i="51" s="1"/>
  <c r="J142" i="51"/>
  <c r="L142" i="51" s="1"/>
  <c r="J143" i="51"/>
  <c r="L143" i="51" s="1"/>
  <c r="J19" i="51"/>
  <c r="Q147" i="52"/>
  <c r="AF12" i="18" s="1"/>
  <c r="N147" i="52"/>
  <c r="J162" i="52" s="1"/>
  <c r="V12" i="18" s="1"/>
  <c r="I162" i="52"/>
  <c r="Q146" i="52"/>
  <c r="AF11" i="18" s="1"/>
  <c r="N146" i="52"/>
  <c r="J161" i="52" s="1"/>
  <c r="V11" i="18" s="1"/>
  <c r="I161" i="52"/>
  <c r="Q145" i="52"/>
  <c r="AF10" i="18" s="1"/>
  <c r="N145" i="52"/>
  <c r="J160" i="52" s="1"/>
  <c r="V10" i="18" s="1"/>
  <c r="I160" i="52"/>
  <c r="Q144" i="52"/>
  <c r="AF9" i="18" s="1"/>
  <c r="N144" i="52"/>
  <c r="J159" i="52" s="1"/>
  <c r="V9" i="18" s="1"/>
  <c r="I159" i="52"/>
  <c r="R142" i="52"/>
  <c r="O142" i="52"/>
  <c r="O141" i="52"/>
  <c r="R134" i="52"/>
  <c r="L132" i="52"/>
  <c r="O130" i="52"/>
  <c r="R127" i="52"/>
  <c r="L120" i="52"/>
  <c r="R119" i="52"/>
  <c r="R114" i="52"/>
  <c r="R110" i="52"/>
  <c r="L104" i="52"/>
  <c r="L100" i="52"/>
  <c r="R95" i="52"/>
  <c r="O94" i="52"/>
  <c r="L92" i="52"/>
  <c r="R90" i="52"/>
  <c r="R87" i="52"/>
  <c r="O86" i="52"/>
  <c r="O82" i="52"/>
  <c r="O81" i="52"/>
  <c r="O78" i="52"/>
  <c r="O77" i="52"/>
  <c r="O73" i="52"/>
  <c r="O70" i="52"/>
  <c r="O65" i="52"/>
  <c r="R59" i="52"/>
  <c r="R58" i="52"/>
  <c r="L58" i="52"/>
  <c r="O57" i="52"/>
  <c r="O53" i="52"/>
  <c r="R50" i="52"/>
  <c r="O50" i="52"/>
  <c r="O49" i="52"/>
  <c r="R47" i="52"/>
  <c r="O46" i="52"/>
  <c r="O45" i="52"/>
  <c r="L40" i="52"/>
  <c r="R39" i="52"/>
  <c r="O38" i="52"/>
  <c r="O34" i="52"/>
  <c r="O33" i="52"/>
  <c r="R31" i="52"/>
  <c r="R30" i="52"/>
  <c r="O30" i="52"/>
  <c r="L28" i="52"/>
  <c r="L24" i="52"/>
  <c r="O21" i="52"/>
  <c r="C16" i="52"/>
  <c r="B16" i="52"/>
  <c r="C15" i="52"/>
  <c r="B15" i="52"/>
  <c r="AN8" i="52"/>
  <c r="AM8" i="52"/>
  <c r="AL8" i="52"/>
  <c r="AK8" i="52"/>
  <c r="AJ8" i="52"/>
  <c r="AI8" i="52"/>
  <c r="AH8" i="52"/>
  <c r="AG8" i="52"/>
  <c r="AF8" i="52"/>
  <c r="AE8" i="52"/>
  <c r="AD8" i="52"/>
  <c r="AC8" i="52"/>
  <c r="AB8" i="52"/>
  <c r="AA8" i="52"/>
  <c r="Z8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AO7" i="52"/>
  <c r="Q147" i="51"/>
  <c r="AE12" i="18" s="1"/>
  <c r="N147" i="51"/>
  <c r="J163" i="51" s="1"/>
  <c r="U12" i="18" s="1"/>
  <c r="I163" i="51"/>
  <c r="Q146" i="51"/>
  <c r="AE11" i="18" s="1"/>
  <c r="N146" i="51"/>
  <c r="J162" i="51" s="1"/>
  <c r="U11" i="18" s="1"/>
  <c r="I162" i="51"/>
  <c r="Q145" i="51"/>
  <c r="AE10" i="18" s="1"/>
  <c r="N145" i="51"/>
  <c r="J161" i="51" s="1"/>
  <c r="U10" i="18" s="1"/>
  <c r="I161" i="51"/>
  <c r="Q144" i="51"/>
  <c r="AE9" i="18" s="1"/>
  <c r="N144" i="51"/>
  <c r="J160" i="51" s="1"/>
  <c r="U9" i="18" s="1"/>
  <c r="I160" i="51"/>
  <c r="O139" i="51"/>
  <c r="R136" i="51"/>
  <c r="R128" i="51"/>
  <c r="R124" i="51"/>
  <c r="R120" i="51"/>
  <c r="R119" i="51"/>
  <c r="R108" i="51"/>
  <c r="R104" i="51"/>
  <c r="R84" i="51"/>
  <c r="R68" i="51"/>
  <c r="L65" i="51"/>
  <c r="L55" i="51"/>
  <c r="R44" i="51"/>
  <c r="R24" i="51"/>
  <c r="R20" i="51"/>
  <c r="C16" i="51"/>
  <c r="B16" i="51"/>
  <c r="C15" i="51"/>
  <c r="B15" i="51"/>
  <c r="AN8" i="51"/>
  <c r="AM8" i="51"/>
  <c r="AL8" i="51"/>
  <c r="AK8" i="51"/>
  <c r="AJ8" i="51"/>
  <c r="AI8" i="51"/>
  <c r="AH8" i="51"/>
  <c r="AG8" i="51"/>
  <c r="AF8" i="51"/>
  <c r="AE8" i="51"/>
  <c r="AD8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AO7" i="51"/>
  <c r="Q147" i="50"/>
  <c r="N147" i="50"/>
  <c r="Q146" i="50"/>
  <c r="N146" i="50"/>
  <c r="Q145" i="50"/>
  <c r="N145" i="50"/>
  <c r="Q144" i="50"/>
  <c r="N144" i="50"/>
  <c r="R132" i="50"/>
  <c r="R112" i="50"/>
  <c r="O112" i="50"/>
  <c r="O96" i="50"/>
  <c r="R72" i="50"/>
  <c r="O72" i="50"/>
  <c r="O48" i="50"/>
  <c r="O46" i="50"/>
  <c r="R28" i="50"/>
  <c r="L23" i="50"/>
  <c r="C16" i="50"/>
  <c r="B16" i="50"/>
  <c r="C15" i="50"/>
  <c r="B15" i="50"/>
  <c r="AK8" i="50"/>
  <c r="AC8" i="50"/>
  <c r="U8" i="50"/>
  <c r="M8" i="50"/>
  <c r="AN7" i="50"/>
  <c r="AM7" i="50"/>
  <c r="AL7" i="50"/>
  <c r="AK7" i="50"/>
  <c r="AJ7" i="50"/>
  <c r="AI7" i="50"/>
  <c r="AH7" i="50"/>
  <c r="AG7" i="50"/>
  <c r="AF7" i="50"/>
  <c r="AE7" i="50"/>
  <c r="AD7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AJ8" i="50" s="1"/>
  <c r="K7" i="50"/>
  <c r="J7" i="50"/>
  <c r="Q147" i="49"/>
  <c r="N147" i="49"/>
  <c r="Q146" i="49"/>
  <c r="N146" i="49"/>
  <c r="Q145" i="49"/>
  <c r="N145" i="49"/>
  <c r="Q144" i="49"/>
  <c r="N144" i="49"/>
  <c r="O108" i="49"/>
  <c r="R60" i="49"/>
  <c r="C16" i="49"/>
  <c r="B16" i="49"/>
  <c r="C15" i="49"/>
  <c r="B15" i="49"/>
  <c r="L8" i="49"/>
  <c r="AN7" i="49"/>
  <c r="AM7" i="49"/>
  <c r="AL7" i="49"/>
  <c r="AK7" i="49"/>
  <c r="AJ7" i="49"/>
  <c r="AI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AK8" i="49" s="1"/>
  <c r="L7" i="49"/>
  <c r="AN8" i="49" s="1"/>
  <c r="K7" i="49"/>
  <c r="J7" i="49"/>
  <c r="Q147" i="48"/>
  <c r="N147" i="48"/>
  <c r="Q146" i="48"/>
  <c r="N146" i="48"/>
  <c r="Q145" i="48"/>
  <c r="N145" i="48"/>
  <c r="Q144" i="48"/>
  <c r="N144" i="48"/>
  <c r="R113" i="48"/>
  <c r="C16" i="48"/>
  <c r="B16" i="48"/>
  <c r="C15" i="48"/>
  <c r="B15" i="48"/>
  <c r="AN7" i="48"/>
  <c r="AM7" i="48"/>
  <c r="AL7" i="48"/>
  <c r="AK7" i="48"/>
  <c r="AJ7" i="48"/>
  <c r="AI7" i="48"/>
  <c r="AH7" i="48"/>
  <c r="AG7" i="48"/>
  <c r="AF7" i="48"/>
  <c r="AE7" i="48"/>
  <c r="AD7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AK8" i="48" s="1"/>
  <c r="K7" i="48"/>
  <c r="J7" i="48"/>
  <c r="Q147" i="47"/>
  <c r="N147" i="47"/>
  <c r="Q146" i="47"/>
  <c r="N146" i="47"/>
  <c r="Q145" i="47"/>
  <c r="N145" i="47"/>
  <c r="Q144" i="47"/>
  <c r="N144" i="47"/>
  <c r="O113" i="47"/>
  <c r="C16" i="47"/>
  <c r="B16" i="47"/>
  <c r="C15" i="47"/>
  <c r="B15" i="47"/>
  <c r="AN7" i="47"/>
  <c r="AM7" i="47"/>
  <c r="AL7" i="47"/>
  <c r="AK7" i="47"/>
  <c r="AJ7" i="47"/>
  <c r="AI7" i="47"/>
  <c r="AH7" i="47"/>
  <c r="AG7" i="47"/>
  <c r="AF7" i="47"/>
  <c r="AE7" i="47"/>
  <c r="AD7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E140" i="48" l="1"/>
  <c r="F140" i="48" s="1"/>
  <c r="E138" i="48"/>
  <c r="F138" i="48" s="1"/>
  <c r="E133" i="48"/>
  <c r="F133" i="48" s="1"/>
  <c r="E131" i="48"/>
  <c r="F131" i="48" s="1"/>
  <c r="E124" i="48"/>
  <c r="F124" i="48" s="1"/>
  <c r="E122" i="48"/>
  <c r="F122" i="48" s="1"/>
  <c r="E117" i="48"/>
  <c r="F117" i="48" s="1"/>
  <c r="E115" i="48"/>
  <c r="F115" i="48" s="1"/>
  <c r="E108" i="48"/>
  <c r="F108" i="48" s="1"/>
  <c r="E106" i="48"/>
  <c r="F106" i="48" s="1"/>
  <c r="E101" i="48"/>
  <c r="F101" i="48" s="1"/>
  <c r="E99" i="48"/>
  <c r="F99" i="48" s="1"/>
  <c r="E92" i="48"/>
  <c r="F92" i="48" s="1"/>
  <c r="E90" i="48"/>
  <c r="F90" i="48" s="1"/>
  <c r="E85" i="48"/>
  <c r="F85" i="48" s="1"/>
  <c r="E83" i="48"/>
  <c r="F83" i="48" s="1"/>
  <c r="E76" i="48"/>
  <c r="F76" i="48" s="1"/>
  <c r="E74" i="48"/>
  <c r="F74" i="48" s="1"/>
  <c r="E69" i="48"/>
  <c r="F69" i="48" s="1"/>
  <c r="E67" i="48"/>
  <c r="F67" i="48" s="1"/>
  <c r="E60" i="48"/>
  <c r="F60" i="48" s="1"/>
  <c r="E58" i="48"/>
  <c r="F58" i="48" s="1"/>
  <c r="E53" i="48"/>
  <c r="F53" i="48" s="1"/>
  <c r="E51" i="48"/>
  <c r="F51" i="48" s="1"/>
  <c r="E44" i="48"/>
  <c r="F44" i="48" s="1"/>
  <c r="E42" i="48"/>
  <c r="F42" i="48" s="1"/>
  <c r="E143" i="48"/>
  <c r="F143" i="48" s="1"/>
  <c r="E136" i="48"/>
  <c r="F136" i="48" s="1"/>
  <c r="E134" i="48"/>
  <c r="F134" i="48" s="1"/>
  <c r="E129" i="48"/>
  <c r="F129" i="48" s="1"/>
  <c r="E127" i="48"/>
  <c r="F127" i="48" s="1"/>
  <c r="E120" i="48"/>
  <c r="F120" i="48" s="1"/>
  <c r="E118" i="48"/>
  <c r="F118" i="48" s="1"/>
  <c r="E113" i="48"/>
  <c r="F113" i="48" s="1"/>
  <c r="E111" i="48"/>
  <c r="F111" i="48" s="1"/>
  <c r="E104" i="48"/>
  <c r="F104" i="48" s="1"/>
  <c r="E102" i="48"/>
  <c r="F102" i="48" s="1"/>
  <c r="E97" i="48"/>
  <c r="F97" i="48" s="1"/>
  <c r="E95" i="48"/>
  <c r="F95" i="48" s="1"/>
  <c r="E88" i="48"/>
  <c r="F88" i="48" s="1"/>
  <c r="E86" i="48"/>
  <c r="F86" i="48" s="1"/>
  <c r="E81" i="48"/>
  <c r="F81" i="48" s="1"/>
  <c r="E79" i="48"/>
  <c r="F79" i="48" s="1"/>
  <c r="E72" i="48"/>
  <c r="F72" i="48" s="1"/>
  <c r="E70" i="48"/>
  <c r="F70" i="48" s="1"/>
  <c r="E65" i="48"/>
  <c r="F65" i="48" s="1"/>
  <c r="E63" i="48"/>
  <c r="F63" i="48" s="1"/>
  <c r="E56" i="48"/>
  <c r="F56" i="48" s="1"/>
  <c r="E54" i="48"/>
  <c r="F54" i="48" s="1"/>
  <c r="E49" i="48"/>
  <c r="F49" i="48" s="1"/>
  <c r="E47" i="48"/>
  <c r="F47" i="48" s="1"/>
  <c r="E40" i="48"/>
  <c r="F40" i="48" s="1"/>
  <c r="E38" i="48"/>
  <c r="F38" i="48" s="1"/>
  <c r="E33" i="48"/>
  <c r="F33" i="48" s="1"/>
  <c r="E31" i="48"/>
  <c r="F31" i="48" s="1"/>
  <c r="E24" i="48"/>
  <c r="F24" i="48" s="1"/>
  <c r="E22" i="48"/>
  <c r="F22" i="48" s="1"/>
  <c r="E141" i="48"/>
  <c r="F141" i="48" s="1"/>
  <c r="E139" i="48"/>
  <c r="F139" i="48" s="1"/>
  <c r="E132" i="48"/>
  <c r="F132" i="48" s="1"/>
  <c r="E130" i="48"/>
  <c r="F130" i="48" s="1"/>
  <c r="E125" i="48"/>
  <c r="F125" i="48" s="1"/>
  <c r="E123" i="48"/>
  <c r="F123" i="48" s="1"/>
  <c r="E142" i="48"/>
  <c r="F142" i="48" s="1"/>
  <c r="E135" i="48"/>
  <c r="F135" i="48" s="1"/>
  <c r="E128" i="48"/>
  <c r="F128" i="48" s="1"/>
  <c r="E121" i="48"/>
  <c r="F121" i="48" s="1"/>
  <c r="E112" i="48"/>
  <c r="F112" i="48" s="1"/>
  <c r="E105" i="48"/>
  <c r="F105" i="48" s="1"/>
  <c r="E94" i="48"/>
  <c r="F94" i="48" s="1"/>
  <c r="E87" i="48"/>
  <c r="F87" i="48" s="1"/>
  <c r="E80" i="48"/>
  <c r="F80" i="48" s="1"/>
  <c r="E73" i="48"/>
  <c r="F73" i="48" s="1"/>
  <c r="E62" i="48"/>
  <c r="F62" i="48" s="1"/>
  <c r="E55" i="48"/>
  <c r="F55" i="48" s="1"/>
  <c r="E48" i="48"/>
  <c r="F48" i="48" s="1"/>
  <c r="E41" i="48"/>
  <c r="F41" i="48" s="1"/>
  <c r="E35" i="48"/>
  <c r="F35" i="48" s="1"/>
  <c r="E30" i="48"/>
  <c r="F30" i="48" s="1"/>
  <c r="E28" i="48"/>
  <c r="F28" i="48" s="1"/>
  <c r="E23" i="48"/>
  <c r="F23" i="48" s="1"/>
  <c r="E21" i="48"/>
  <c r="F21" i="48" s="1"/>
  <c r="E110" i="48"/>
  <c r="F110" i="48" s="1"/>
  <c r="E96" i="48"/>
  <c r="F96" i="48" s="1"/>
  <c r="E89" i="48"/>
  <c r="F89" i="48" s="1"/>
  <c r="E126" i="48"/>
  <c r="F126" i="48" s="1"/>
  <c r="E119" i="48"/>
  <c r="F119" i="48" s="1"/>
  <c r="E114" i="48"/>
  <c r="F114" i="48" s="1"/>
  <c r="E107" i="48"/>
  <c r="F107" i="48" s="1"/>
  <c r="E100" i="48"/>
  <c r="F100" i="48" s="1"/>
  <c r="E93" i="48"/>
  <c r="F93" i="48" s="1"/>
  <c r="E82" i="48"/>
  <c r="F82" i="48" s="1"/>
  <c r="E75" i="48"/>
  <c r="F75" i="48" s="1"/>
  <c r="E68" i="48"/>
  <c r="F68" i="48" s="1"/>
  <c r="E61" i="48"/>
  <c r="F61" i="48" s="1"/>
  <c r="E50" i="48"/>
  <c r="F50" i="48" s="1"/>
  <c r="E43" i="48"/>
  <c r="F43" i="48" s="1"/>
  <c r="E37" i="48"/>
  <c r="F37" i="48" s="1"/>
  <c r="E34" i="48"/>
  <c r="F34" i="48" s="1"/>
  <c r="E32" i="48"/>
  <c r="F32" i="48" s="1"/>
  <c r="E27" i="48"/>
  <c r="F27" i="48" s="1"/>
  <c r="E25" i="48"/>
  <c r="F25" i="48" s="1"/>
  <c r="E20" i="48"/>
  <c r="F20" i="48" s="1"/>
  <c r="E103" i="48"/>
  <c r="F103" i="48" s="1"/>
  <c r="E78" i="48"/>
  <c r="F78" i="48" s="1"/>
  <c r="E71" i="48"/>
  <c r="F71" i="48" s="1"/>
  <c r="E64" i="48"/>
  <c r="F64" i="48" s="1"/>
  <c r="E57" i="48"/>
  <c r="F57" i="48" s="1"/>
  <c r="E46" i="48"/>
  <c r="F46" i="48" s="1"/>
  <c r="E39" i="48"/>
  <c r="F39" i="48" s="1"/>
  <c r="E36" i="48"/>
  <c r="F36" i="48" s="1"/>
  <c r="E29" i="48"/>
  <c r="F29" i="48" s="1"/>
  <c r="E137" i="48"/>
  <c r="F137" i="48" s="1"/>
  <c r="E116" i="48"/>
  <c r="F116" i="48" s="1"/>
  <c r="E109" i="48"/>
  <c r="F109" i="48" s="1"/>
  <c r="E98" i="48"/>
  <c r="F98" i="48" s="1"/>
  <c r="E91" i="48"/>
  <c r="F91" i="48" s="1"/>
  <c r="E84" i="48"/>
  <c r="F84" i="48" s="1"/>
  <c r="E77" i="48"/>
  <c r="F77" i="48" s="1"/>
  <c r="E66" i="48"/>
  <c r="F66" i="48" s="1"/>
  <c r="E59" i="48"/>
  <c r="F59" i="48" s="1"/>
  <c r="E52" i="48"/>
  <c r="F52" i="48" s="1"/>
  <c r="E45" i="48"/>
  <c r="F45" i="48" s="1"/>
  <c r="E26" i="48"/>
  <c r="F26" i="48" s="1"/>
  <c r="E19" i="48"/>
  <c r="F19" i="48" s="1"/>
  <c r="AL8" i="48"/>
  <c r="AM8" i="48"/>
  <c r="E140" i="47"/>
  <c r="F140" i="47" s="1"/>
  <c r="E138" i="47"/>
  <c r="F138" i="47" s="1"/>
  <c r="E133" i="47"/>
  <c r="F133" i="47" s="1"/>
  <c r="E131" i="47"/>
  <c r="F131" i="47" s="1"/>
  <c r="E124" i="47"/>
  <c r="F124" i="47" s="1"/>
  <c r="E122" i="47"/>
  <c r="F122" i="47" s="1"/>
  <c r="E117" i="47"/>
  <c r="F117" i="47" s="1"/>
  <c r="E115" i="47"/>
  <c r="F115" i="47" s="1"/>
  <c r="E108" i="47"/>
  <c r="F108" i="47" s="1"/>
  <c r="E106" i="47"/>
  <c r="F106" i="47" s="1"/>
  <c r="E101" i="47"/>
  <c r="F101" i="47" s="1"/>
  <c r="E99" i="47"/>
  <c r="F99" i="47" s="1"/>
  <c r="E92" i="47"/>
  <c r="F92" i="47" s="1"/>
  <c r="E90" i="47"/>
  <c r="F90" i="47" s="1"/>
  <c r="E85" i="47"/>
  <c r="F85" i="47" s="1"/>
  <c r="E83" i="47"/>
  <c r="F83" i="47" s="1"/>
  <c r="E76" i="47"/>
  <c r="F76" i="47" s="1"/>
  <c r="E74" i="47"/>
  <c r="F74" i="47" s="1"/>
  <c r="E69" i="47"/>
  <c r="F69" i="47" s="1"/>
  <c r="E67" i="47"/>
  <c r="F67" i="47" s="1"/>
  <c r="E60" i="47"/>
  <c r="F60" i="47" s="1"/>
  <c r="E58" i="47"/>
  <c r="F58" i="47" s="1"/>
  <c r="E53" i="47"/>
  <c r="F53" i="47" s="1"/>
  <c r="E51" i="47"/>
  <c r="F51" i="47" s="1"/>
  <c r="E44" i="47"/>
  <c r="F44" i="47" s="1"/>
  <c r="E42" i="47"/>
  <c r="F42" i="47" s="1"/>
  <c r="E37" i="47"/>
  <c r="F37" i="47" s="1"/>
  <c r="E35" i="47"/>
  <c r="F35" i="47" s="1"/>
  <c r="E28" i="47"/>
  <c r="F28" i="47" s="1"/>
  <c r="E26" i="47"/>
  <c r="F26" i="47" s="1"/>
  <c r="E21" i="47"/>
  <c r="F21" i="47" s="1"/>
  <c r="E19" i="47"/>
  <c r="F19" i="47" s="1"/>
  <c r="E143" i="47"/>
  <c r="F143" i="47" s="1"/>
  <c r="E136" i="47"/>
  <c r="F136" i="47" s="1"/>
  <c r="E134" i="47"/>
  <c r="F134" i="47" s="1"/>
  <c r="E129" i="47"/>
  <c r="F129" i="47" s="1"/>
  <c r="E127" i="47"/>
  <c r="F127" i="47" s="1"/>
  <c r="E120" i="47"/>
  <c r="F120" i="47" s="1"/>
  <c r="E139" i="47"/>
  <c r="F139" i="47" s="1"/>
  <c r="E132" i="47"/>
  <c r="F132" i="47" s="1"/>
  <c r="E125" i="47"/>
  <c r="F125" i="47" s="1"/>
  <c r="E118" i="47"/>
  <c r="F118" i="47" s="1"/>
  <c r="E116" i="47"/>
  <c r="F116" i="47" s="1"/>
  <c r="E111" i="47"/>
  <c r="F111" i="47" s="1"/>
  <c r="E109" i="47"/>
  <c r="F109" i="47" s="1"/>
  <c r="E104" i="47"/>
  <c r="F104" i="47" s="1"/>
  <c r="E97" i="47"/>
  <c r="F97" i="47" s="1"/>
  <c r="E78" i="47"/>
  <c r="F78" i="47" s="1"/>
  <c r="E71" i="47"/>
  <c r="F71" i="47" s="1"/>
  <c r="E66" i="47"/>
  <c r="F66" i="47" s="1"/>
  <c r="E64" i="47"/>
  <c r="F64" i="47" s="1"/>
  <c r="E59" i="47"/>
  <c r="F59" i="47" s="1"/>
  <c r="E57" i="47"/>
  <c r="F57" i="47" s="1"/>
  <c r="E54" i="47"/>
  <c r="F54" i="47" s="1"/>
  <c r="E52" i="47"/>
  <c r="F52" i="47" s="1"/>
  <c r="E47" i="47"/>
  <c r="F47" i="47" s="1"/>
  <c r="E45" i="47"/>
  <c r="F45" i="47" s="1"/>
  <c r="E40" i="47"/>
  <c r="F40" i="47" s="1"/>
  <c r="E33" i="47"/>
  <c r="F33" i="47" s="1"/>
  <c r="E142" i="47"/>
  <c r="F142" i="47" s="1"/>
  <c r="E135" i="47"/>
  <c r="F135" i="47" s="1"/>
  <c r="E128" i="47"/>
  <c r="F128" i="47" s="1"/>
  <c r="E121" i="47"/>
  <c r="F121" i="47" s="1"/>
  <c r="E113" i="47"/>
  <c r="F113" i="47" s="1"/>
  <c r="E94" i="47"/>
  <c r="F94" i="47" s="1"/>
  <c r="E87" i="47"/>
  <c r="F87" i="47" s="1"/>
  <c r="E82" i="47"/>
  <c r="F82" i="47" s="1"/>
  <c r="E80" i="47"/>
  <c r="F80" i="47" s="1"/>
  <c r="E75" i="47"/>
  <c r="F75" i="47" s="1"/>
  <c r="E73" i="47"/>
  <c r="F73" i="47" s="1"/>
  <c r="E70" i="47"/>
  <c r="F70" i="47" s="1"/>
  <c r="E68" i="47"/>
  <c r="F68" i="47" s="1"/>
  <c r="E63" i="47"/>
  <c r="F63" i="47" s="1"/>
  <c r="E61" i="47"/>
  <c r="F61" i="47" s="1"/>
  <c r="E56" i="47"/>
  <c r="F56" i="47" s="1"/>
  <c r="E49" i="47"/>
  <c r="F49" i="47" s="1"/>
  <c r="E30" i="47"/>
  <c r="F30" i="47" s="1"/>
  <c r="E23" i="47"/>
  <c r="F23" i="47" s="1"/>
  <c r="E141" i="47"/>
  <c r="F141" i="47" s="1"/>
  <c r="E130" i="47"/>
  <c r="F130" i="47" s="1"/>
  <c r="E123" i="47"/>
  <c r="F123" i="47" s="1"/>
  <c r="E110" i="47"/>
  <c r="F110" i="47" s="1"/>
  <c r="E103" i="47"/>
  <c r="F103" i="47" s="1"/>
  <c r="E98" i="47"/>
  <c r="F98" i="47" s="1"/>
  <c r="E96" i="47"/>
  <c r="F96" i="47" s="1"/>
  <c r="E91" i="47"/>
  <c r="F91" i="47" s="1"/>
  <c r="E89" i="47"/>
  <c r="F89" i="47" s="1"/>
  <c r="E86" i="47"/>
  <c r="F86" i="47" s="1"/>
  <c r="E84" i="47"/>
  <c r="F84" i="47" s="1"/>
  <c r="E79" i="47"/>
  <c r="F79" i="47" s="1"/>
  <c r="E77" i="47"/>
  <c r="F77" i="47" s="1"/>
  <c r="E72" i="47"/>
  <c r="F72" i="47" s="1"/>
  <c r="E65" i="47"/>
  <c r="F65" i="47" s="1"/>
  <c r="E46" i="47"/>
  <c r="F46" i="47" s="1"/>
  <c r="E39" i="47"/>
  <c r="F39" i="47" s="1"/>
  <c r="E34" i="47"/>
  <c r="F34" i="47" s="1"/>
  <c r="E32" i="47"/>
  <c r="F32" i="47" s="1"/>
  <c r="E27" i="47"/>
  <c r="F27" i="47" s="1"/>
  <c r="E25" i="47"/>
  <c r="F25" i="47" s="1"/>
  <c r="E22" i="47"/>
  <c r="F22" i="47" s="1"/>
  <c r="E20" i="47"/>
  <c r="F20" i="47" s="1"/>
  <c r="E137" i="47"/>
  <c r="F137" i="47" s="1"/>
  <c r="E126" i="47"/>
  <c r="F126" i="47" s="1"/>
  <c r="E119" i="47"/>
  <c r="F119" i="47" s="1"/>
  <c r="E114" i="47"/>
  <c r="F114" i="47" s="1"/>
  <c r="E112" i="47"/>
  <c r="F112" i="47" s="1"/>
  <c r="E107" i="47"/>
  <c r="F107" i="47" s="1"/>
  <c r="E105" i="47"/>
  <c r="F105" i="47" s="1"/>
  <c r="E102" i="47"/>
  <c r="F102" i="47" s="1"/>
  <c r="E100" i="47"/>
  <c r="F100" i="47" s="1"/>
  <c r="E95" i="47"/>
  <c r="F95" i="47" s="1"/>
  <c r="E93" i="47"/>
  <c r="F93" i="47" s="1"/>
  <c r="E88" i="47"/>
  <c r="F88" i="47" s="1"/>
  <c r="E81" i="47"/>
  <c r="F81" i="47" s="1"/>
  <c r="E50" i="47"/>
  <c r="F50" i="47" s="1"/>
  <c r="E41" i="47"/>
  <c r="F41" i="47" s="1"/>
  <c r="E31" i="47"/>
  <c r="F31" i="47" s="1"/>
  <c r="E48" i="47"/>
  <c r="F48" i="47" s="1"/>
  <c r="E38" i="47"/>
  <c r="F38" i="47" s="1"/>
  <c r="E29" i="47"/>
  <c r="F29" i="47" s="1"/>
  <c r="E55" i="47"/>
  <c r="F55" i="47" s="1"/>
  <c r="E36" i="47"/>
  <c r="F36" i="47" s="1"/>
  <c r="E62" i="47"/>
  <c r="F62" i="47" s="1"/>
  <c r="E43" i="47"/>
  <c r="F43" i="47" s="1"/>
  <c r="E24" i="47"/>
  <c r="F24" i="47" s="1"/>
  <c r="AL8" i="47"/>
  <c r="AM8" i="47"/>
  <c r="AN8" i="47"/>
  <c r="L55" i="53"/>
  <c r="L58" i="55"/>
  <c r="L71" i="53"/>
  <c r="L58" i="53"/>
  <c r="L72" i="53"/>
  <c r="L55" i="55"/>
  <c r="L56" i="55"/>
  <c r="L69" i="53"/>
  <c r="L72" i="52"/>
  <c r="R145" i="47"/>
  <c r="R146" i="47"/>
  <c r="R147" i="47"/>
  <c r="R144" i="47"/>
  <c r="R145" i="48"/>
  <c r="O146" i="48"/>
  <c r="O147" i="48"/>
  <c r="O144" i="48"/>
  <c r="R146" i="48"/>
  <c r="O145" i="47"/>
  <c r="O146" i="47"/>
  <c r="O147" i="47"/>
  <c r="R144" i="48"/>
  <c r="O145" i="48"/>
  <c r="O144" i="47"/>
  <c r="R147" i="48"/>
  <c r="L57" i="55"/>
  <c r="L54" i="55"/>
  <c r="L34" i="51"/>
  <c r="L73" i="51"/>
  <c r="L69" i="51"/>
  <c r="L56" i="51"/>
  <c r="L55" i="52"/>
  <c r="L71" i="52"/>
  <c r="L56" i="52"/>
  <c r="L57" i="51"/>
  <c r="L54" i="52"/>
  <c r="L29" i="53"/>
  <c r="L19" i="53"/>
  <c r="L39" i="53"/>
  <c r="L34" i="53"/>
  <c r="L24" i="51"/>
  <c r="L19" i="51"/>
  <c r="L39" i="51"/>
  <c r="P8" i="50"/>
  <c r="X8" i="50"/>
  <c r="AF8" i="50"/>
  <c r="AN8" i="50"/>
  <c r="AO7" i="50"/>
  <c r="Q8" i="50"/>
  <c r="Y8" i="50"/>
  <c r="AG8" i="50"/>
  <c r="AM8" i="50"/>
  <c r="L8" i="50"/>
  <c r="T8" i="50"/>
  <c r="AB8" i="50"/>
  <c r="J8" i="50"/>
  <c r="N8" i="50"/>
  <c r="R8" i="50"/>
  <c r="V8" i="50"/>
  <c r="Z8" i="50"/>
  <c r="AD8" i="50"/>
  <c r="AH8" i="50"/>
  <c r="AL8" i="50"/>
  <c r="K8" i="50"/>
  <c r="O8" i="50"/>
  <c r="S8" i="50"/>
  <c r="W8" i="50"/>
  <c r="AA8" i="50"/>
  <c r="AE8" i="50"/>
  <c r="AI8" i="50"/>
  <c r="AO7" i="49"/>
  <c r="Q8" i="49"/>
  <c r="Y8" i="49"/>
  <c r="AG8" i="49"/>
  <c r="AM8" i="49"/>
  <c r="T8" i="49"/>
  <c r="AB8" i="49"/>
  <c r="AJ8" i="49"/>
  <c r="M8" i="49"/>
  <c r="U8" i="49"/>
  <c r="AC8" i="49"/>
  <c r="P8" i="49"/>
  <c r="X8" i="49"/>
  <c r="AF8" i="49"/>
  <c r="J8" i="49"/>
  <c r="N8" i="49"/>
  <c r="R8" i="49"/>
  <c r="V8" i="49"/>
  <c r="Z8" i="49"/>
  <c r="AD8" i="49"/>
  <c r="AH8" i="49"/>
  <c r="AL8" i="49"/>
  <c r="K8" i="49"/>
  <c r="O8" i="49"/>
  <c r="S8" i="49"/>
  <c r="W8" i="49"/>
  <c r="AA8" i="49"/>
  <c r="AE8" i="49"/>
  <c r="AI8" i="49"/>
  <c r="P8" i="48"/>
  <c r="X8" i="48"/>
  <c r="AJ8" i="48"/>
  <c r="AO7" i="48"/>
  <c r="Q8" i="48"/>
  <c r="Y8" i="48"/>
  <c r="AG8" i="48"/>
  <c r="J8" i="48"/>
  <c r="N8" i="48"/>
  <c r="R8" i="48"/>
  <c r="V8" i="48"/>
  <c r="Z8" i="48"/>
  <c r="AD8" i="48"/>
  <c r="AH8" i="48"/>
  <c r="L8" i="48"/>
  <c r="T8" i="48"/>
  <c r="AB8" i="48"/>
  <c r="AF8" i="48"/>
  <c r="AN8" i="48"/>
  <c r="M8" i="48"/>
  <c r="U8" i="48"/>
  <c r="AC8" i="48"/>
  <c r="K8" i="48"/>
  <c r="O8" i="48"/>
  <c r="S8" i="48"/>
  <c r="W8" i="48"/>
  <c r="AA8" i="48"/>
  <c r="AE8" i="48"/>
  <c r="AI8" i="48"/>
  <c r="AO7" i="47"/>
  <c r="M8" i="47"/>
  <c r="Q8" i="47"/>
  <c r="U8" i="47"/>
  <c r="Y8" i="47"/>
  <c r="AC8" i="47"/>
  <c r="AG8" i="47"/>
  <c r="AK8" i="47"/>
  <c r="J8" i="47"/>
  <c r="N8" i="47"/>
  <c r="R8" i="47"/>
  <c r="V8" i="47"/>
  <c r="Z8" i="47"/>
  <c r="AD8" i="47"/>
  <c r="AH8" i="47"/>
  <c r="L8" i="47"/>
  <c r="P8" i="47"/>
  <c r="T8" i="47"/>
  <c r="X8" i="47"/>
  <c r="AB8" i="47"/>
  <c r="AF8" i="47"/>
  <c r="AJ8" i="47"/>
  <c r="K8" i="47"/>
  <c r="O8" i="47"/>
  <c r="S8" i="47"/>
  <c r="W8" i="47"/>
  <c r="AA8" i="47"/>
  <c r="AE8" i="47"/>
  <c r="AI8" i="47"/>
  <c r="L69" i="11" l="1"/>
  <c r="L70" i="11" l="1"/>
  <c r="L71" i="11"/>
  <c r="L72" i="11"/>
  <c r="L73" i="11"/>
  <c r="L74" i="11"/>
  <c r="L75" i="11"/>
  <c r="L67" i="44"/>
  <c r="L68" i="44"/>
  <c r="L69" i="44"/>
  <c r="L70" i="44"/>
  <c r="L71" i="44"/>
  <c r="L72" i="44"/>
  <c r="L73" i="44"/>
  <c r="L74" i="44"/>
  <c r="L75" i="44"/>
  <c r="L76" i="44"/>
  <c r="Q147" i="46"/>
  <c r="N147" i="46"/>
  <c r="Q146" i="46"/>
  <c r="N146" i="46"/>
  <c r="Q145" i="46"/>
  <c r="N145" i="46"/>
  <c r="Q144" i="46"/>
  <c r="N144" i="46"/>
  <c r="R143" i="46"/>
  <c r="O143" i="46"/>
  <c r="J143" i="46"/>
  <c r="R142" i="46"/>
  <c r="O142" i="46"/>
  <c r="J142" i="46"/>
  <c r="R141" i="46"/>
  <c r="O141" i="46"/>
  <c r="J141" i="46"/>
  <c r="R140" i="46"/>
  <c r="O140" i="46"/>
  <c r="J140" i="46"/>
  <c r="R139" i="46"/>
  <c r="O139" i="46"/>
  <c r="J139" i="46"/>
  <c r="R138" i="46"/>
  <c r="O138" i="46"/>
  <c r="J138" i="46"/>
  <c r="R137" i="46"/>
  <c r="O137" i="46"/>
  <c r="J137" i="46"/>
  <c r="R136" i="46"/>
  <c r="O136" i="46"/>
  <c r="J136" i="46"/>
  <c r="R135" i="46"/>
  <c r="O135" i="46"/>
  <c r="J135" i="46"/>
  <c r="R134" i="46"/>
  <c r="O134" i="46"/>
  <c r="J134" i="46"/>
  <c r="R133" i="46"/>
  <c r="O133" i="46"/>
  <c r="J133" i="46"/>
  <c r="R132" i="46"/>
  <c r="O132" i="46"/>
  <c r="J132" i="46"/>
  <c r="R131" i="46"/>
  <c r="O131" i="46"/>
  <c r="J131" i="46"/>
  <c r="R130" i="46"/>
  <c r="O130" i="46"/>
  <c r="J130" i="46"/>
  <c r="R129" i="46"/>
  <c r="O129" i="46"/>
  <c r="J129" i="46"/>
  <c r="R128" i="46"/>
  <c r="O128" i="46"/>
  <c r="J128" i="46"/>
  <c r="R127" i="46"/>
  <c r="O127" i="46"/>
  <c r="J127" i="46"/>
  <c r="R126" i="46"/>
  <c r="O126" i="46"/>
  <c r="J126" i="46"/>
  <c r="R125" i="46"/>
  <c r="O125" i="46"/>
  <c r="J125" i="46"/>
  <c r="R124" i="46"/>
  <c r="O124" i="46"/>
  <c r="J124" i="46"/>
  <c r="R123" i="46"/>
  <c r="O123" i="46"/>
  <c r="L123" i="46"/>
  <c r="R122" i="46"/>
  <c r="O122" i="46"/>
  <c r="L122" i="46"/>
  <c r="R121" i="46"/>
  <c r="O121" i="46"/>
  <c r="L121" i="46"/>
  <c r="R120" i="46"/>
  <c r="O120" i="46"/>
  <c r="L120" i="46"/>
  <c r="R119" i="46"/>
  <c r="O119" i="46"/>
  <c r="L119" i="46"/>
  <c r="R118" i="46"/>
  <c r="O118" i="46"/>
  <c r="J118" i="46"/>
  <c r="R117" i="46"/>
  <c r="O117" i="46"/>
  <c r="J117" i="46"/>
  <c r="R116" i="46"/>
  <c r="O116" i="46"/>
  <c r="J116" i="46"/>
  <c r="R115" i="46"/>
  <c r="O115" i="46"/>
  <c r="J115" i="46"/>
  <c r="R114" i="46"/>
  <c r="O114" i="46"/>
  <c r="J114" i="46"/>
  <c r="R113" i="46"/>
  <c r="O113" i="46"/>
  <c r="J113" i="46"/>
  <c r="R112" i="46"/>
  <c r="O112" i="46"/>
  <c r="J112" i="46"/>
  <c r="R111" i="46"/>
  <c r="O111" i="46"/>
  <c r="J111" i="46"/>
  <c r="R110" i="46"/>
  <c r="O110" i="46"/>
  <c r="J110" i="46"/>
  <c r="R109" i="46"/>
  <c r="O109" i="46"/>
  <c r="J109" i="46"/>
  <c r="R108" i="46"/>
  <c r="O108" i="46"/>
  <c r="J108" i="46"/>
  <c r="R107" i="46"/>
  <c r="O107" i="46"/>
  <c r="J107" i="46"/>
  <c r="R106" i="46"/>
  <c r="O106" i="46"/>
  <c r="J106" i="46"/>
  <c r="R105" i="46"/>
  <c r="O105" i="46"/>
  <c r="J105" i="46"/>
  <c r="R104" i="46"/>
  <c r="O104" i="46"/>
  <c r="J104" i="46"/>
  <c r="R103" i="46"/>
  <c r="O103" i="46"/>
  <c r="J103" i="46"/>
  <c r="R102" i="46"/>
  <c r="O102" i="46"/>
  <c r="J102" i="46"/>
  <c r="R101" i="46"/>
  <c r="O101" i="46"/>
  <c r="J101" i="46"/>
  <c r="R100" i="46"/>
  <c r="O100" i="46"/>
  <c r="J100" i="46"/>
  <c r="R99" i="46"/>
  <c r="O99" i="46"/>
  <c r="J99" i="46"/>
  <c r="R98" i="46"/>
  <c r="O98" i="46"/>
  <c r="L98" i="46"/>
  <c r="R97" i="46"/>
  <c r="O97" i="46"/>
  <c r="L97" i="46"/>
  <c r="R96" i="46"/>
  <c r="O96" i="46"/>
  <c r="L96" i="46"/>
  <c r="R95" i="46"/>
  <c r="O95" i="46"/>
  <c r="L95" i="46"/>
  <c r="R94" i="46"/>
  <c r="O94" i="46"/>
  <c r="L94" i="46"/>
  <c r="R93" i="46"/>
  <c r="O93" i="46"/>
  <c r="J93" i="46"/>
  <c r="R92" i="46"/>
  <c r="O92" i="46"/>
  <c r="J92" i="46"/>
  <c r="R91" i="46"/>
  <c r="O91" i="46"/>
  <c r="J91" i="46"/>
  <c r="R90" i="46"/>
  <c r="O90" i="46"/>
  <c r="J90" i="46"/>
  <c r="R89" i="46"/>
  <c r="O89" i="46"/>
  <c r="J89" i="46"/>
  <c r="R88" i="46"/>
  <c r="O88" i="46"/>
  <c r="J88" i="46"/>
  <c r="R87" i="46"/>
  <c r="O87" i="46"/>
  <c r="J87" i="46"/>
  <c r="R86" i="46"/>
  <c r="O86" i="46"/>
  <c r="J86" i="46"/>
  <c r="R85" i="46"/>
  <c r="O85" i="46"/>
  <c r="J85" i="46"/>
  <c r="R84" i="46"/>
  <c r="O84" i="46"/>
  <c r="J84" i="46"/>
  <c r="R83" i="46"/>
  <c r="O83" i="46"/>
  <c r="J83" i="46"/>
  <c r="R82" i="46"/>
  <c r="O82" i="46"/>
  <c r="J82" i="46"/>
  <c r="R81" i="46"/>
  <c r="O81" i="46"/>
  <c r="J81" i="46"/>
  <c r="R80" i="46"/>
  <c r="O80" i="46"/>
  <c r="J80" i="46"/>
  <c r="R79" i="46"/>
  <c r="O79" i="46"/>
  <c r="J79" i="46"/>
  <c r="R78" i="46"/>
  <c r="O78" i="46"/>
  <c r="J78" i="46"/>
  <c r="R77" i="46"/>
  <c r="O77" i="46"/>
  <c r="J77" i="46"/>
  <c r="R76" i="46"/>
  <c r="O76" i="46"/>
  <c r="J76" i="46"/>
  <c r="R75" i="46"/>
  <c r="O75" i="46"/>
  <c r="J75" i="46"/>
  <c r="R74" i="46"/>
  <c r="O74" i="46"/>
  <c r="J74" i="46"/>
  <c r="R73" i="46"/>
  <c r="O73" i="46"/>
  <c r="L73" i="46"/>
  <c r="R72" i="46"/>
  <c r="O72" i="46"/>
  <c r="L72" i="46"/>
  <c r="R71" i="46"/>
  <c r="O71" i="46"/>
  <c r="L71" i="46"/>
  <c r="R70" i="46"/>
  <c r="O70" i="46"/>
  <c r="L70" i="46"/>
  <c r="R69" i="46"/>
  <c r="O69" i="46"/>
  <c r="L69" i="46"/>
  <c r="R68" i="46"/>
  <c r="O68" i="46"/>
  <c r="J68" i="46"/>
  <c r="R67" i="46"/>
  <c r="O67" i="46"/>
  <c r="J67" i="46"/>
  <c r="R66" i="46"/>
  <c r="O66" i="46"/>
  <c r="J66" i="46"/>
  <c r="R65" i="46"/>
  <c r="O65" i="46"/>
  <c r="J65" i="46"/>
  <c r="R64" i="46"/>
  <c r="O64" i="46"/>
  <c r="J64" i="46"/>
  <c r="R63" i="46"/>
  <c r="O63" i="46"/>
  <c r="J63" i="46"/>
  <c r="R62" i="46"/>
  <c r="O62" i="46"/>
  <c r="J62" i="46"/>
  <c r="R61" i="46"/>
  <c r="O61" i="46"/>
  <c r="J61" i="46"/>
  <c r="R60" i="46"/>
  <c r="O60" i="46"/>
  <c r="J60" i="46"/>
  <c r="R59" i="46"/>
  <c r="O59" i="46"/>
  <c r="J59" i="46"/>
  <c r="R58" i="46"/>
  <c r="O58" i="46"/>
  <c r="J58" i="46"/>
  <c r="R57" i="46"/>
  <c r="O57" i="46"/>
  <c r="J57" i="46"/>
  <c r="R56" i="46"/>
  <c r="O56" i="46"/>
  <c r="J56" i="46"/>
  <c r="R55" i="46"/>
  <c r="O55" i="46"/>
  <c r="J55" i="46"/>
  <c r="R54" i="46"/>
  <c r="O54" i="46"/>
  <c r="J54" i="46"/>
  <c r="R53" i="46"/>
  <c r="O53" i="46"/>
  <c r="J53" i="46"/>
  <c r="R52" i="46"/>
  <c r="O52" i="46"/>
  <c r="J52" i="46"/>
  <c r="R51" i="46"/>
  <c r="O51" i="46"/>
  <c r="J51" i="46"/>
  <c r="R50" i="46"/>
  <c r="O50" i="46"/>
  <c r="J50" i="46"/>
  <c r="R49" i="46"/>
  <c r="O49" i="46"/>
  <c r="J49" i="46"/>
  <c r="R48" i="46"/>
  <c r="O48" i="46"/>
  <c r="L48" i="46"/>
  <c r="R47" i="46"/>
  <c r="O47" i="46"/>
  <c r="L47" i="46"/>
  <c r="R46" i="46"/>
  <c r="O46" i="46"/>
  <c r="L46" i="46"/>
  <c r="R45" i="46"/>
  <c r="O45" i="46"/>
  <c r="L45" i="46"/>
  <c r="R44" i="46"/>
  <c r="O44" i="46"/>
  <c r="L44" i="46"/>
  <c r="R43" i="46"/>
  <c r="O43" i="46"/>
  <c r="J43" i="46"/>
  <c r="R42" i="46"/>
  <c r="O42" i="46"/>
  <c r="J42" i="46"/>
  <c r="R41" i="46"/>
  <c r="O41" i="46"/>
  <c r="J41" i="46"/>
  <c r="R40" i="46"/>
  <c r="O40" i="46"/>
  <c r="J40" i="46"/>
  <c r="R39" i="46"/>
  <c r="O39" i="46"/>
  <c r="J39" i="46"/>
  <c r="R38" i="46"/>
  <c r="O38" i="46"/>
  <c r="J38" i="46"/>
  <c r="R37" i="46"/>
  <c r="O37" i="46"/>
  <c r="J37" i="46"/>
  <c r="R36" i="46"/>
  <c r="O36" i="46"/>
  <c r="J36" i="46"/>
  <c r="R35" i="46"/>
  <c r="O35" i="46"/>
  <c r="J35" i="46"/>
  <c r="R34" i="46"/>
  <c r="O34" i="46"/>
  <c r="J34" i="46"/>
  <c r="R33" i="46"/>
  <c r="O33" i="46"/>
  <c r="J33" i="46"/>
  <c r="R32" i="46"/>
  <c r="O32" i="46"/>
  <c r="J32" i="46"/>
  <c r="R31" i="46"/>
  <c r="O31" i="46"/>
  <c r="J31" i="46"/>
  <c r="R30" i="46"/>
  <c r="O30" i="46"/>
  <c r="J30" i="46"/>
  <c r="R29" i="46"/>
  <c r="O29" i="46"/>
  <c r="J29" i="46"/>
  <c r="R28" i="46"/>
  <c r="O28" i="46"/>
  <c r="J28" i="46"/>
  <c r="R27" i="46"/>
  <c r="O27" i="46"/>
  <c r="J27" i="46"/>
  <c r="R26" i="46"/>
  <c r="O26" i="46"/>
  <c r="J26" i="46"/>
  <c r="R25" i="46"/>
  <c r="O25" i="46"/>
  <c r="J25" i="46"/>
  <c r="R24" i="46"/>
  <c r="O24" i="46"/>
  <c r="J24" i="46"/>
  <c r="R23" i="46"/>
  <c r="O23" i="46"/>
  <c r="L23" i="46"/>
  <c r="R22" i="46"/>
  <c r="O22" i="46"/>
  <c r="L22" i="46"/>
  <c r="R21" i="46"/>
  <c r="O21" i="46"/>
  <c r="L21" i="46"/>
  <c r="R20" i="46"/>
  <c r="O20" i="46"/>
  <c r="L20" i="46"/>
  <c r="R19" i="46"/>
  <c r="O19" i="46"/>
  <c r="L19" i="46"/>
  <c r="C16" i="46"/>
  <c r="B16" i="46"/>
  <c r="C15" i="46"/>
  <c r="B15" i="46"/>
  <c r="AN7" i="46"/>
  <c r="AM7" i="46"/>
  <c r="AL7" i="46"/>
  <c r="AK7" i="46"/>
  <c r="AJ7" i="46"/>
  <c r="AI7" i="46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AM8" i="46" s="1"/>
  <c r="Q147" i="44"/>
  <c r="N147" i="44"/>
  <c r="J166" i="44" s="1"/>
  <c r="I166" i="44"/>
  <c r="Q146" i="44"/>
  <c r="N146" i="44"/>
  <c r="J165" i="44" s="1"/>
  <c r="I165" i="44"/>
  <c r="Q145" i="44"/>
  <c r="N145" i="44"/>
  <c r="J164" i="44" s="1"/>
  <c r="I164" i="44"/>
  <c r="Q144" i="44"/>
  <c r="N144" i="44"/>
  <c r="J163" i="44" s="1"/>
  <c r="I163" i="44"/>
  <c r="R143" i="44"/>
  <c r="O143" i="44"/>
  <c r="J143" i="44"/>
  <c r="L143" i="44" s="1"/>
  <c r="R142" i="44"/>
  <c r="O142" i="44"/>
  <c r="J142" i="44"/>
  <c r="L142" i="44" s="1"/>
  <c r="R141" i="44"/>
  <c r="O141" i="44"/>
  <c r="J141" i="44"/>
  <c r="L141" i="44" s="1"/>
  <c r="R140" i="44"/>
  <c r="O140" i="44"/>
  <c r="J140" i="44"/>
  <c r="L140" i="44" s="1"/>
  <c r="R139" i="44"/>
  <c r="O139" i="44"/>
  <c r="J139" i="44"/>
  <c r="L139" i="44" s="1"/>
  <c r="R138" i="44"/>
  <c r="O138" i="44"/>
  <c r="J138" i="44"/>
  <c r="L138" i="44" s="1"/>
  <c r="R137" i="44"/>
  <c r="O137" i="44"/>
  <c r="J137" i="44"/>
  <c r="L137" i="44" s="1"/>
  <c r="R136" i="44"/>
  <c r="O136" i="44"/>
  <c r="J136" i="44"/>
  <c r="L136" i="44" s="1"/>
  <c r="R135" i="44"/>
  <c r="O135" i="44"/>
  <c r="J135" i="44"/>
  <c r="L135" i="44" s="1"/>
  <c r="R134" i="44"/>
  <c r="O134" i="44"/>
  <c r="J134" i="44"/>
  <c r="L134" i="44" s="1"/>
  <c r="R133" i="44"/>
  <c r="O133" i="44"/>
  <c r="J133" i="44"/>
  <c r="L133" i="44" s="1"/>
  <c r="R132" i="44"/>
  <c r="O132" i="44"/>
  <c r="J132" i="44"/>
  <c r="L132" i="44" s="1"/>
  <c r="R131" i="44"/>
  <c r="O131" i="44"/>
  <c r="J131" i="44"/>
  <c r="L131" i="44" s="1"/>
  <c r="R130" i="44"/>
  <c r="O130" i="44"/>
  <c r="J130" i="44"/>
  <c r="L130" i="44" s="1"/>
  <c r="R129" i="44"/>
  <c r="O129" i="44"/>
  <c r="J129" i="44"/>
  <c r="L129" i="44" s="1"/>
  <c r="R128" i="44"/>
  <c r="O128" i="44"/>
  <c r="J128" i="44"/>
  <c r="L128" i="44" s="1"/>
  <c r="R127" i="44"/>
  <c r="O127" i="44"/>
  <c r="J127" i="44"/>
  <c r="L127" i="44" s="1"/>
  <c r="R126" i="44"/>
  <c r="O126" i="44"/>
  <c r="J126" i="44"/>
  <c r="L126" i="44" s="1"/>
  <c r="R125" i="44"/>
  <c r="O125" i="44"/>
  <c r="J125" i="44"/>
  <c r="L125" i="44" s="1"/>
  <c r="R124" i="44"/>
  <c r="O124" i="44"/>
  <c r="J124" i="44"/>
  <c r="L124" i="44" s="1"/>
  <c r="R123" i="44"/>
  <c r="O123" i="44"/>
  <c r="L123" i="44"/>
  <c r="R122" i="44"/>
  <c r="O122" i="44"/>
  <c r="L122" i="44"/>
  <c r="R121" i="44"/>
  <c r="O121" i="44"/>
  <c r="L121" i="44"/>
  <c r="R120" i="44"/>
  <c r="O120" i="44"/>
  <c r="L120" i="44"/>
  <c r="R119" i="44"/>
  <c r="O119" i="44"/>
  <c r="L119" i="44"/>
  <c r="R118" i="44"/>
  <c r="O118" i="44"/>
  <c r="J118" i="44"/>
  <c r="L118" i="44" s="1"/>
  <c r="R117" i="44"/>
  <c r="O117" i="44"/>
  <c r="J117" i="44"/>
  <c r="L117" i="44" s="1"/>
  <c r="R116" i="44"/>
  <c r="O116" i="44"/>
  <c r="J116" i="44"/>
  <c r="L116" i="44" s="1"/>
  <c r="R115" i="44"/>
  <c r="O115" i="44"/>
  <c r="J115" i="44"/>
  <c r="L115" i="44" s="1"/>
  <c r="R114" i="44"/>
  <c r="O114" i="44"/>
  <c r="J114" i="44"/>
  <c r="L114" i="44" s="1"/>
  <c r="R113" i="44"/>
  <c r="O113" i="44"/>
  <c r="J113" i="44"/>
  <c r="L113" i="44" s="1"/>
  <c r="R112" i="44"/>
  <c r="O112" i="44"/>
  <c r="J112" i="44"/>
  <c r="L112" i="44" s="1"/>
  <c r="R111" i="44"/>
  <c r="O111" i="44"/>
  <c r="J111" i="44"/>
  <c r="L111" i="44" s="1"/>
  <c r="R110" i="44"/>
  <c r="O110" i="44"/>
  <c r="J110" i="44"/>
  <c r="L110" i="44" s="1"/>
  <c r="R109" i="44"/>
  <c r="O109" i="44"/>
  <c r="J109" i="44"/>
  <c r="L109" i="44" s="1"/>
  <c r="R108" i="44"/>
  <c r="O108" i="44"/>
  <c r="J108" i="44"/>
  <c r="L108" i="44" s="1"/>
  <c r="R107" i="44"/>
  <c r="O107" i="44"/>
  <c r="J107" i="44"/>
  <c r="L107" i="44" s="1"/>
  <c r="R106" i="44"/>
  <c r="O106" i="44"/>
  <c r="J106" i="44"/>
  <c r="L106" i="44" s="1"/>
  <c r="R105" i="44"/>
  <c r="O105" i="44"/>
  <c r="J105" i="44"/>
  <c r="L105" i="44" s="1"/>
  <c r="R104" i="44"/>
  <c r="O104" i="44"/>
  <c r="J104" i="44"/>
  <c r="L104" i="44" s="1"/>
  <c r="R103" i="44"/>
  <c r="O103" i="44"/>
  <c r="J103" i="44"/>
  <c r="L103" i="44" s="1"/>
  <c r="R102" i="44"/>
  <c r="O102" i="44"/>
  <c r="J102" i="44"/>
  <c r="L102" i="44" s="1"/>
  <c r="R101" i="44"/>
  <c r="O101" i="44"/>
  <c r="J101" i="44"/>
  <c r="L101" i="44" s="1"/>
  <c r="R100" i="44"/>
  <c r="O100" i="44"/>
  <c r="J100" i="44"/>
  <c r="L100" i="44" s="1"/>
  <c r="R99" i="44"/>
  <c r="O99" i="44"/>
  <c r="J99" i="44"/>
  <c r="L99" i="44" s="1"/>
  <c r="R98" i="44"/>
  <c r="O98" i="44"/>
  <c r="L98" i="44"/>
  <c r="R97" i="44"/>
  <c r="O97" i="44"/>
  <c r="L97" i="44"/>
  <c r="R96" i="44"/>
  <c r="O96" i="44"/>
  <c r="L96" i="44"/>
  <c r="R95" i="44"/>
  <c r="O95" i="44"/>
  <c r="L95" i="44"/>
  <c r="R94" i="44"/>
  <c r="O94" i="44"/>
  <c r="L94" i="44"/>
  <c r="R93" i="44"/>
  <c r="O93" i="44"/>
  <c r="J93" i="44"/>
  <c r="L93" i="44" s="1"/>
  <c r="R92" i="44"/>
  <c r="O92" i="44"/>
  <c r="J92" i="44"/>
  <c r="L92" i="44" s="1"/>
  <c r="R91" i="44"/>
  <c r="O91" i="44"/>
  <c r="J91" i="44"/>
  <c r="L91" i="44" s="1"/>
  <c r="R90" i="44"/>
  <c r="O90" i="44"/>
  <c r="J90" i="44"/>
  <c r="L90" i="44" s="1"/>
  <c r="R89" i="44"/>
  <c r="O89" i="44"/>
  <c r="J89" i="44"/>
  <c r="L89" i="44" s="1"/>
  <c r="R88" i="44"/>
  <c r="O88" i="44"/>
  <c r="J88" i="44"/>
  <c r="L88" i="44" s="1"/>
  <c r="R87" i="44"/>
  <c r="O87" i="44"/>
  <c r="J87" i="44"/>
  <c r="L87" i="44" s="1"/>
  <c r="R86" i="44"/>
  <c r="O86" i="44"/>
  <c r="J86" i="44"/>
  <c r="L86" i="44" s="1"/>
  <c r="R85" i="44"/>
  <c r="O85" i="44"/>
  <c r="J85" i="44"/>
  <c r="L85" i="44" s="1"/>
  <c r="R84" i="44"/>
  <c r="O84" i="44"/>
  <c r="J84" i="44"/>
  <c r="L84" i="44" s="1"/>
  <c r="R83" i="44"/>
  <c r="O83" i="44"/>
  <c r="J83" i="44"/>
  <c r="L83" i="44" s="1"/>
  <c r="R82" i="44"/>
  <c r="O82" i="44"/>
  <c r="J82" i="44"/>
  <c r="L82" i="44" s="1"/>
  <c r="R81" i="44"/>
  <c r="O81" i="44"/>
  <c r="J81" i="44"/>
  <c r="L81" i="44" s="1"/>
  <c r="R80" i="44"/>
  <c r="O80" i="44"/>
  <c r="J80" i="44"/>
  <c r="L80" i="44" s="1"/>
  <c r="R79" i="44"/>
  <c r="O79" i="44"/>
  <c r="J79" i="44"/>
  <c r="L79" i="44" s="1"/>
  <c r="R78" i="44"/>
  <c r="O78" i="44"/>
  <c r="J78" i="44"/>
  <c r="L78" i="44" s="1"/>
  <c r="R77" i="44"/>
  <c r="O77" i="44"/>
  <c r="J77" i="44"/>
  <c r="L77" i="44" s="1"/>
  <c r="R76" i="44"/>
  <c r="O76" i="44"/>
  <c r="J76" i="44"/>
  <c r="R75" i="44"/>
  <c r="O75" i="44"/>
  <c r="J75" i="44"/>
  <c r="R74" i="44"/>
  <c r="O74" i="44"/>
  <c r="J74" i="44"/>
  <c r="R73" i="44"/>
  <c r="O73" i="44"/>
  <c r="R72" i="44"/>
  <c r="O72" i="44"/>
  <c r="R71" i="44"/>
  <c r="O71" i="44"/>
  <c r="R70" i="44"/>
  <c r="O70" i="44"/>
  <c r="R69" i="44"/>
  <c r="O69" i="44"/>
  <c r="R68" i="44"/>
  <c r="O68" i="44"/>
  <c r="J68" i="44"/>
  <c r="R67" i="44"/>
  <c r="O67" i="44"/>
  <c r="J67" i="44"/>
  <c r="R66" i="44"/>
  <c r="O66" i="44"/>
  <c r="J66" i="44"/>
  <c r="L66" i="44" s="1"/>
  <c r="R65" i="44"/>
  <c r="O65" i="44"/>
  <c r="J65" i="44"/>
  <c r="L65" i="44" s="1"/>
  <c r="R64" i="44"/>
  <c r="O64" i="44"/>
  <c r="J64" i="44"/>
  <c r="L64" i="44" s="1"/>
  <c r="R63" i="44"/>
  <c r="O63" i="44"/>
  <c r="J63" i="44"/>
  <c r="L63" i="44" s="1"/>
  <c r="R62" i="44"/>
  <c r="O62" i="44"/>
  <c r="J62" i="44"/>
  <c r="L62" i="44" s="1"/>
  <c r="R61" i="44"/>
  <c r="O61" i="44"/>
  <c r="J61" i="44"/>
  <c r="L61" i="44" s="1"/>
  <c r="R60" i="44"/>
  <c r="O60" i="44"/>
  <c r="J60" i="44"/>
  <c r="L60" i="44" s="1"/>
  <c r="R59" i="44"/>
  <c r="O59" i="44"/>
  <c r="J59" i="44"/>
  <c r="L59" i="44" s="1"/>
  <c r="R58" i="44"/>
  <c r="O58" i="44"/>
  <c r="L58" i="44"/>
  <c r="J58" i="44"/>
  <c r="R57" i="44"/>
  <c r="O57" i="44"/>
  <c r="L57" i="44"/>
  <c r="J57" i="44"/>
  <c r="R56" i="44"/>
  <c r="O56" i="44"/>
  <c r="L56" i="44"/>
  <c r="J56" i="44"/>
  <c r="R55" i="44"/>
  <c r="O55" i="44"/>
  <c r="L55" i="44"/>
  <c r="J55" i="44"/>
  <c r="R54" i="44"/>
  <c r="O54" i="44"/>
  <c r="L54" i="44"/>
  <c r="J54" i="44"/>
  <c r="R53" i="44"/>
  <c r="O53" i="44"/>
  <c r="J53" i="44"/>
  <c r="L53" i="44" s="1"/>
  <c r="R52" i="44"/>
  <c r="O52" i="44"/>
  <c r="J52" i="44"/>
  <c r="L52" i="44" s="1"/>
  <c r="R51" i="44"/>
  <c r="O51" i="44"/>
  <c r="J51" i="44"/>
  <c r="L51" i="44" s="1"/>
  <c r="R50" i="44"/>
  <c r="O50" i="44"/>
  <c r="J50" i="44"/>
  <c r="L50" i="44" s="1"/>
  <c r="R49" i="44"/>
  <c r="O49" i="44"/>
  <c r="J49" i="44"/>
  <c r="L49" i="44" s="1"/>
  <c r="R48" i="44"/>
  <c r="O48" i="44"/>
  <c r="L48" i="44"/>
  <c r="R47" i="44"/>
  <c r="O47" i="44"/>
  <c r="L47" i="44"/>
  <c r="R46" i="44"/>
  <c r="O46" i="44"/>
  <c r="L46" i="44"/>
  <c r="R45" i="44"/>
  <c r="O45" i="44"/>
  <c r="L45" i="44"/>
  <c r="R44" i="44"/>
  <c r="O44" i="44"/>
  <c r="L44" i="44"/>
  <c r="R43" i="44"/>
  <c r="O43" i="44"/>
  <c r="J43" i="44"/>
  <c r="L43" i="44" s="1"/>
  <c r="R42" i="44"/>
  <c r="O42" i="44"/>
  <c r="J42" i="44"/>
  <c r="L42" i="44" s="1"/>
  <c r="R41" i="44"/>
  <c r="O41" i="44"/>
  <c r="J41" i="44"/>
  <c r="L41" i="44" s="1"/>
  <c r="R40" i="44"/>
  <c r="O40" i="44"/>
  <c r="J40" i="44"/>
  <c r="L40" i="44" s="1"/>
  <c r="R39" i="44"/>
  <c r="O39" i="44"/>
  <c r="J39" i="44"/>
  <c r="L39" i="44" s="1"/>
  <c r="R38" i="44"/>
  <c r="O38" i="44"/>
  <c r="J38" i="44"/>
  <c r="L38" i="44" s="1"/>
  <c r="R37" i="44"/>
  <c r="O37" i="44"/>
  <c r="J37" i="44"/>
  <c r="L37" i="44" s="1"/>
  <c r="R36" i="44"/>
  <c r="O36" i="44"/>
  <c r="J36" i="44"/>
  <c r="L36" i="44" s="1"/>
  <c r="R35" i="44"/>
  <c r="O35" i="44"/>
  <c r="J35" i="44"/>
  <c r="L35" i="44" s="1"/>
  <c r="R34" i="44"/>
  <c r="O34" i="44"/>
  <c r="J34" i="44"/>
  <c r="L34" i="44" s="1"/>
  <c r="R33" i="44"/>
  <c r="O33" i="44"/>
  <c r="J33" i="44"/>
  <c r="L33" i="44" s="1"/>
  <c r="R32" i="44"/>
  <c r="O32" i="44"/>
  <c r="J32" i="44"/>
  <c r="L32" i="44" s="1"/>
  <c r="R31" i="44"/>
  <c r="O31" i="44"/>
  <c r="J31" i="44"/>
  <c r="L31" i="44" s="1"/>
  <c r="R30" i="44"/>
  <c r="O30" i="44"/>
  <c r="J30" i="44"/>
  <c r="L30" i="44" s="1"/>
  <c r="R29" i="44"/>
  <c r="O29" i="44"/>
  <c r="J29" i="44"/>
  <c r="L29" i="44" s="1"/>
  <c r="R28" i="44"/>
  <c r="O28" i="44"/>
  <c r="J28" i="44"/>
  <c r="L28" i="44" s="1"/>
  <c r="R27" i="44"/>
  <c r="O27" i="44"/>
  <c r="J27" i="44"/>
  <c r="L27" i="44" s="1"/>
  <c r="R26" i="44"/>
  <c r="O26" i="44"/>
  <c r="J26" i="44"/>
  <c r="L26" i="44" s="1"/>
  <c r="R25" i="44"/>
  <c r="O25" i="44"/>
  <c r="J25" i="44"/>
  <c r="L25" i="44" s="1"/>
  <c r="R24" i="44"/>
  <c r="O24" i="44"/>
  <c r="J24" i="44"/>
  <c r="L24" i="44" s="1"/>
  <c r="R23" i="44"/>
  <c r="O23" i="44"/>
  <c r="L23" i="44"/>
  <c r="R22" i="44"/>
  <c r="O22" i="44"/>
  <c r="L22" i="44"/>
  <c r="R21" i="44"/>
  <c r="O21" i="44"/>
  <c r="L21" i="44"/>
  <c r="R20" i="44"/>
  <c r="O20" i="44"/>
  <c r="L20" i="44"/>
  <c r="R19" i="44"/>
  <c r="O19" i="44"/>
  <c r="L19" i="44"/>
  <c r="C16" i="44"/>
  <c r="B16" i="44"/>
  <c r="C15" i="44"/>
  <c r="B15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AO7" i="44"/>
  <c r="J139" i="11"/>
  <c r="J140" i="11"/>
  <c r="J141" i="11"/>
  <c r="J142" i="11"/>
  <c r="J143" i="11"/>
  <c r="J134" i="11"/>
  <c r="J135" i="11"/>
  <c r="J136" i="11"/>
  <c r="J137" i="11"/>
  <c r="J138" i="11"/>
  <c r="J129" i="11"/>
  <c r="J130" i="11"/>
  <c r="J131" i="11"/>
  <c r="J132" i="11"/>
  <c r="J133" i="11"/>
  <c r="J124" i="11"/>
  <c r="J125" i="11"/>
  <c r="J126" i="11"/>
  <c r="J127" i="11"/>
  <c r="J128" i="11"/>
  <c r="J114" i="11"/>
  <c r="J115" i="11"/>
  <c r="J116" i="11"/>
  <c r="J117" i="11"/>
  <c r="J118" i="11"/>
  <c r="J109" i="11"/>
  <c r="J110" i="11"/>
  <c r="J111" i="11"/>
  <c r="J112" i="11"/>
  <c r="J113" i="11"/>
  <c r="J104" i="11"/>
  <c r="J105" i="11"/>
  <c r="J106" i="11"/>
  <c r="J107" i="11"/>
  <c r="J108" i="11"/>
  <c r="J99" i="11"/>
  <c r="J100" i="11"/>
  <c r="J101" i="11"/>
  <c r="J102" i="11"/>
  <c r="J103" i="11"/>
  <c r="J89" i="11"/>
  <c r="J90" i="11"/>
  <c r="J91" i="11"/>
  <c r="J92" i="11"/>
  <c r="J93" i="11"/>
  <c r="J84" i="11"/>
  <c r="J85" i="11"/>
  <c r="J86" i="11"/>
  <c r="J87" i="11"/>
  <c r="J88" i="11"/>
  <c r="J79" i="11"/>
  <c r="J80" i="11"/>
  <c r="J81" i="11"/>
  <c r="J82" i="11"/>
  <c r="J83" i="11"/>
  <c r="J74" i="11"/>
  <c r="J75" i="11"/>
  <c r="J76" i="11"/>
  <c r="J77" i="11"/>
  <c r="J78" i="11"/>
  <c r="J64" i="11"/>
  <c r="J65" i="11"/>
  <c r="J66" i="11"/>
  <c r="J67" i="11"/>
  <c r="J68" i="11"/>
  <c r="J59" i="11"/>
  <c r="J60" i="11"/>
  <c r="J61" i="11"/>
  <c r="J62" i="11"/>
  <c r="J63" i="11"/>
  <c r="J54" i="11"/>
  <c r="J55" i="11"/>
  <c r="J56" i="11"/>
  <c r="J57" i="11"/>
  <c r="J58" i="11"/>
  <c r="J49" i="11"/>
  <c r="J50" i="11"/>
  <c r="J51" i="11"/>
  <c r="J52" i="11"/>
  <c r="J53" i="11"/>
  <c r="J39" i="11"/>
  <c r="J40" i="11"/>
  <c r="J41" i="11"/>
  <c r="J42" i="11"/>
  <c r="J43" i="11"/>
  <c r="J34" i="11"/>
  <c r="J35" i="11"/>
  <c r="J36" i="11"/>
  <c r="J37" i="11"/>
  <c r="J38" i="11"/>
  <c r="J29" i="11"/>
  <c r="J30" i="11"/>
  <c r="J31" i="11"/>
  <c r="J32" i="11"/>
  <c r="J33" i="11"/>
  <c r="J24" i="11"/>
  <c r="J25" i="11"/>
  <c r="J26" i="11"/>
  <c r="J27" i="11"/>
  <c r="J28" i="11"/>
  <c r="J139" i="43"/>
  <c r="J140" i="43"/>
  <c r="J141" i="43"/>
  <c r="J142" i="43"/>
  <c r="J143" i="43"/>
  <c r="J134" i="43"/>
  <c r="J135" i="43"/>
  <c r="J136" i="43"/>
  <c r="J137" i="43"/>
  <c r="J138" i="43"/>
  <c r="J129" i="43"/>
  <c r="J130" i="43"/>
  <c r="J131" i="43"/>
  <c r="J132" i="43"/>
  <c r="J133" i="43"/>
  <c r="J124" i="43"/>
  <c r="J125" i="43"/>
  <c r="J126" i="43"/>
  <c r="J127" i="43"/>
  <c r="J128" i="43"/>
  <c r="J114" i="43"/>
  <c r="J115" i="43"/>
  <c r="J116" i="43"/>
  <c r="J117" i="43"/>
  <c r="J118" i="43"/>
  <c r="J109" i="43"/>
  <c r="J110" i="43"/>
  <c r="J111" i="43"/>
  <c r="J112" i="43"/>
  <c r="J113" i="43"/>
  <c r="J104" i="43"/>
  <c r="J105" i="43"/>
  <c r="J106" i="43"/>
  <c r="J107" i="43"/>
  <c r="J108" i="43"/>
  <c r="J99" i="43"/>
  <c r="J100" i="43"/>
  <c r="J101" i="43"/>
  <c r="J102" i="43"/>
  <c r="J103" i="43"/>
  <c r="J89" i="43"/>
  <c r="J90" i="43"/>
  <c r="J91" i="43"/>
  <c r="J92" i="43"/>
  <c r="J93" i="43"/>
  <c r="J84" i="43"/>
  <c r="J85" i="43"/>
  <c r="J86" i="43"/>
  <c r="J87" i="43"/>
  <c r="J88" i="43"/>
  <c r="J79" i="43"/>
  <c r="J80" i="43"/>
  <c r="J81" i="43"/>
  <c r="J82" i="43"/>
  <c r="J83" i="43"/>
  <c r="J74" i="43"/>
  <c r="J75" i="43"/>
  <c r="J76" i="43"/>
  <c r="J77" i="43"/>
  <c r="J78" i="43"/>
  <c r="J64" i="43"/>
  <c r="J65" i="43"/>
  <c r="J66" i="43"/>
  <c r="J67" i="43"/>
  <c r="J68" i="43"/>
  <c r="J59" i="43"/>
  <c r="J60" i="43"/>
  <c r="J61" i="43"/>
  <c r="J62" i="43"/>
  <c r="J63" i="43"/>
  <c r="J54" i="43"/>
  <c r="J55" i="43"/>
  <c r="J56" i="43"/>
  <c r="J57" i="43"/>
  <c r="J58" i="43"/>
  <c r="J49" i="43"/>
  <c r="J50" i="43"/>
  <c r="J51" i="43"/>
  <c r="J52" i="43"/>
  <c r="J53" i="43"/>
  <c r="J39" i="43"/>
  <c r="J40" i="43"/>
  <c r="J41" i="43"/>
  <c r="J42" i="43"/>
  <c r="J43" i="43"/>
  <c r="J34" i="43"/>
  <c r="J35" i="43"/>
  <c r="J36" i="43"/>
  <c r="J37" i="43"/>
  <c r="J38" i="43"/>
  <c r="J29" i="43"/>
  <c r="J30" i="43"/>
  <c r="J31" i="43"/>
  <c r="J32" i="43"/>
  <c r="J33" i="43"/>
  <c r="J24" i="43"/>
  <c r="J25" i="43"/>
  <c r="J26" i="43"/>
  <c r="J27" i="43"/>
  <c r="J28" i="43"/>
  <c r="J27" i="48" l="1"/>
  <c r="L27" i="48" s="1"/>
  <c r="J27" i="47"/>
  <c r="L27" i="47" s="1"/>
  <c r="J35" i="48"/>
  <c r="L35" i="48" s="1"/>
  <c r="J35" i="47"/>
  <c r="L35" i="47" s="1"/>
  <c r="J52" i="47"/>
  <c r="L52" i="47" s="1"/>
  <c r="J52" i="48"/>
  <c r="L52" i="48" s="1"/>
  <c r="J54" i="48"/>
  <c r="L54" i="48" s="1"/>
  <c r="J54" i="47"/>
  <c r="L54" i="47" s="1"/>
  <c r="J66" i="48"/>
  <c r="L66" i="48" s="1"/>
  <c r="J66" i="47"/>
  <c r="L66" i="47" s="1"/>
  <c r="J83" i="48"/>
  <c r="L83" i="48" s="1"/>
  <c r="J83" i="47"/>
  <c r="L83" i="47" s="1"/>
  <c r="J91" i="48"/>
  <c r="L91" i="48" s="1"/>
  <c r="J91" i="47"/>
  <c r="L91" i="47" s="1"/>
  <c r="J108" i="47"/>
  <c r="L108" i="47" s="1"/>
  <c r="J108" i="48"/>
  <c r="L108" i="48" s="1"/>
  <c r="J116" i="47"/>
  <c r="L116" i="47" s="1"/>
  <c r="J116" i="48"/>
  <c r="L116" i="48" s="1"/>
  <c r="J133" i="47"/>
  <c r="L133" i="47" s="1"/>
  <c r="J133" i="48"/>
  <c r="L133" i="48" s="1"/>
  <c r="J141" i="47"/>
  <c r="L141" i="47" s="1"/>
  <c r="J141" i="48"/>
  <c r="L141" i="48" s="1"/>
  <c r="J32" i="47"/>
  <c r="L32" i="47" s="1"/>
  <c r="J32" i="48"/>
  <c r="L32" i="48" s="1"/>
  <c r="J34" i="48"/>
  <c r="L34" i="48" s="1"/>
  <c r="J34" i="47"/>
  <c r="L34" i="47" s="1"/>
  <c r="J57" i="47"/>
  <c r="L57" i="47" s="1"/>
  <c r="J57" i="48"/>
  <c r="L57" i="48" s="1"/>
  <c r="J59" i="48"/>
  <c r="L59" i="48" s="1"/>
  <c r="J59" i="47"/>
  <c r="L59" i="47" s="1"/>
  <c r="J76" i="47"/>
  <c r="L76" i="47" s="1"/>
  <c r="J76" i="48"/>
  <c r="L76" i="48" s="1"/>
  <c r="J88" i="47"/>
  <c r="L88" i="47" s="1"/>
  <c r="J88" i="48"/>
  <c r="L88" i="48" s="1"/>
  <c r="J90" i="48"/>
  <c r="L90" i="48" s="1"/>
  <c r="J90" i="47"/>
  <c r="L90" i="47" s="1"/>
  <c r="J107" i="48"/>
  <c r="L107" i="48" s="1"/>
  <c r="J107" i="47"/>
  <c r="L107" i="47" s="1"/>
  <c r="J109" i="47"/>
  <c r="L109" i="47" s="1"/>
  <c r="J109" i="48"/>
  <c r="L109" i="48" s="1"/>
  <c r="J126" i="48"/>
  <c r="L126" i="48" s="1"/>
  <c r="J126" i="47"/>
  <c r="L126" i="47" s="1"/>
  <c r="J134" i="48"/>
  <c r="L134" i="48" s="1"/>
  <c r="J134" i="47"/>
  <c r="L134" i="47" s="1"/>
  <c r="J25" i="47"/>
  <c r="L25" i="47" s="1"/>
  <c r="J25" i="48"/>
  <c r="L25" i="48" s="1"/>
  <c r="J31" i="48"/>
  <c r="L31" i="48" s="1"/>
  <c r="J31" i="47"/>
  <c r="L31" i="47" s="1"/>
  <c r="J37" i="47"/>
  <c r="L37" i="47" s="1"/>
  <c r="J37" i="48"/>
  <c r="L37" i="48" s="1"/>
  <c r="J43" i="48"/>
  <c r="L43" i="48" s="1"/>
  <c r="J43" i="47"/>
  <c r="L43" i="47" s="1"/>
  <c r="J39" i="48"/>
  <c r="L39" i="48" s="1"/>
  <c r="J39" i="47"/>
  <c r="L39" i="47" s="1"/>
  <c r="J50" i="48"/>
  <c r="L50" i="48" s="1"/>
  <c r="J50" i="47"/>
  <c r="L50" i="47" s="1"/>
  <c r="J56" i="47"/>
  <c r="L56" i="47" s="1"/>
  <c r="J56" i="48"/>
  <c r="L56" i="48" s="1"/>
  <c r="J62" i="48"/>
  <c r="L62" i="48" s="1"/>
  <c r="J62" i="47"/>
  <c r="L62" i="47" s="1"/>
  <c r="J68" i="47"/>
  <c r="L68" i="47" s="1"/>
  <c r="J68" i="48"/>
  <c r="L68" i="48" s="1"/>
  <c r="J64" i="47"/>
  <c r="L64" i="47" s="1"/>
  <c r="J64" i="48"/>
  <c r="L64" i="48" s="1"/>
  <c r="J75" i="48"/>
  <c r="L75" i="48" s="1"/>
  <c r="J75" i="47"/>
  <c r="L75" i="47" s="1"/>
  <c r="J81" i="47"/>
  <c r="L81" i="47" s="1"/>
  <c r="J81" i="48"/>
  <c r="L81" i="48" s="1"/>
  <c r="J87" i="48"/>
  <c r="L87" i="48" s="1"/>
  <c r="J87" i="47"/>
  <c r="L87" i="47" s="1"/>
  <c r="J93" i="47"/>
  <c r="L93" i="47" s="1"/>
  <c r="J93" i="48"/>
  <c r="L93" i="48" s="1"/>
  <c r="J89" i="47"/>
  <c r="L89" i="47" s="1"/>
  <c r="J89" i="48"/>
  <c r="L89" i="48" s="1"/>
  <c r="J100" i="47"/>
  <c r="L100" i="47" s="1"/>
  <c r="J100" i="48"/>
  <c r="L100" i="48" s="1"/>
  <c r="J106" i="48"/>
  <c r="L106" i="48" s="1"/>
  <c r="J106" i="47"/>
  <c r="L106" i="47" s="1"/>
  <c r="J112" i="47"/>
  <c r="L112" i="47" s="1"/>
  <c r="J112" i="48"/>
  <c r="L112" i="48" s="1"/>
  <c r="J118" i="48"/>
  <c r="L118" i="48" s="1"/>
  <c r="J118" i="47"/>
  <c r="L118" i="47" s="1"/>
  <c r="J114" i="48"/>
  <c r="L114" i="48" s="1"/>
  <c r="J114" i="47"/>
  <c r="L114" i="47" s="1"/>
  <c r="J125" i="47"/>
  <c r="L125" i="47" s="1"/>
  <c r="J125" i="48"/>
  <c r="L125" i="48" s="1"/>
  <c r="J131" i="48"/>
  <c r="L131" i="48" s="1"/>
  <c r="J131" i="47"/>
  <c r="L131" i="47" s="1"/>
  <c r="J137" i="47"/>
  <c r="L137" i="47" s="1"/>
  <c r="J137" i="48"/>
  <c r="L137" i="48" s="1"/>
  <c r="J143" i="48"/>
  <c r="L143" i="48" s="1"/>
  <c r="J143" i="47"/>
  <c r="L143" i="47" s="1"/>
  <c r="J139" i="48"/>
  <c r="L139" i="48" s="1"/>
  <c r="J139" i="47"/>
  <c r="L139" i="47" s="1"/>
  <c r="J33" i="47"/>
  <c r="L33" i="47" s="1"/>
  <c r="J33" i="48"/>
  <c r="L33" i="48" s="1"/>
  <c r="J29" i="47"/>
  <c r="L29" i="47" s="1"/>
  <c r="J29" i="48"/>
  <c r="L29" i="48" s="1"/>
  <c r="J41" i="47"/>
  <c r="L41" i="47" s="1"/>
  <c r="J41" i="48"/>
  <c r="L41" i="48" s="1"/>
  <c r="J58" i="48"/>
  <c r="L58" i="48" s="1"/>
  <c r="J58" i="47"/>
  <c r="L58" i="47" s="1"/>
  <c r="J60" i="47"/>
  <c r="L60" i="47" s="1"/>
  <c r="J60" i="48"/>
  <c r="L60" i="48" s="1"/>
  <c r="J77" i="47"/>
  <c r="L77" i="47" s="1"/>
  <c r="J77" i="48"/>
  <c r="L77" i="48" s="1"/>
  <c r="J79" i="48"/>
  <c r="L79" i="48" s="1"/>
  <c r="J79" i="47"/>
  <c r="L79" i="47" s="1"/>
  <c r="J85" i="47"/>
  <c r="L85" i="47" s="1"/>
  <c r="J85" i="48"/>
  <c r="L85" i="48" s="1"/>
  <c r="J102" i="48"/>
  <c r="L102" i="48" s="1"/>
  <c r="J102" i="47"/>
  <c r="L102" i="47" s="1"/>
  <c r="J104" i="47"/>
  <c r="L104" i="47" s="1"/>
  <c r="J104" i="48"/>
  <c r="L104" i="48" s="1"/>
  <c r="J110" i="48"/>
  <c r="L110" i="48" s="1"/>
  <c r="J110" i="47"/>
  <c r="L110" i="47" s="1"/>
  <c r="J127" i="48"/>
  <c r="L127" i="48" s="1"/>
  <c r="J127" i="47"/>
  <c r="L127" i="47" s="1"/>
  <c r="J129" i="47"/>
  <c r="L129" i="47" s="1"/>
  <c r="J129" i="48"/>
  <c r="L129" i="48" s="1"/>
  <c r="J135" i="48"/>
  <c r="L135" i="48" s="1"/>
  <c r="J135" i="47"/>
  <c r="L135" i="47" s="1"/>
  <c r="J26" i="48"/>
  <c r="L26" i="48" s="1"/>
  <c r="J26" i="47"/>
  <c r="L26" i="47" s="1"/>
  <c r="J38" i="48"/>
  <c r="L38" i="48" s="1"/>
  <c r="J38" i="47"/>
  <c r="L38" i="47" s="1"/>
  <c r="J40" i="47"/>
  <c r="L40" i="47" s="1"/>
  <c r="J40" i="48"/>
  <c r="L40" i="48" s="1"/>
  <c r="J51" i="48"/>
  <c r="L51" i="48" s="1"/>
  <c r="J51" i="47"/>
  <c r="L51" i="47" s="1"/>
  <c r="J63" i="48"/>
  <c r="L63" i="48" s="1"/>
  <c r="J63" i="47"/>
  <c r="L63" i="47" s="1"/>
  <c r="J65" i="47"/>
  <c r="L65" i="47" s="1"/>
  <c r="J65" i="48"/>
  <c r="L65" i="48" s="1"/>
  <c r="J82" i="48"/>
  <c r="L82" i="48" s="1"/>
  <c r="J82" i="47"/>
  <c r="L82" i="47" s="1"/>
  <c r="J84" i="47"/>
  <c r="L84" i="47" s="1"/>
  <c r="J84" i="48"/>
  <c r="L84" i="48" s="1"/>
  <c r="J101" i="47"/>
  <c r="L101" i="47" s="1"/>
  <c r="J101" i="48"/>
  <c r="L101" i="48" s="1"/>
  <c r="J113" i="47"/>
  <c r="L113" i="47" s="1"/>
  <c r="J113" i="48"/>
  <c r="L113" i="48" s="1"/>
  <c r="J115" i="48"/>
  <c r="L115" i="48" s="1"/>
  <c r="J115" i="47"/>
  <c r="L115" i="47" s="1"/>
  <c r="J132" i="47"/>
  <c r="L132" i="47" s="1"/>
  <c r="J132" i="48"/>
  <c r="L132" i="48" s="1"/>
  <c r="J138" i="48"/>
  <c r="L138" i="48" s="1"/>
  <c r="J138" i="47"/>
  <c r="L138" i="47" s="1"/>
  <c r="J140" i="47"/>
  <c r="L140" i="47" s="1"/>
  <c r="J140" i="48"/>
  <c r="L140" i="48" s="1"/>
  <c r="J28" i="47"/>
  <c r="L28" i="47" s="1"/>
  <c r="J28" i="48"/>
  <c r="L28" i="48" s="1"/>
  <c r="J24" i="47"/>
  <c r="L24" i="47" s="1"/>
  <c r="J24" i="48"/>
  <c r="L24" i="48" s="1"/>
  <c r="J30" i="48"/>
  <c r="L30" i="48" s="1"/>
  <c r="J30" i="47"/>
  <c r="L30" i="47" s="1"/>
  <c r="J36" i="47"/>
  <c r="L36" i="47" s="1"/>
  <c r="J36" i="48"/>
  <c r="L36" i="48" s="1"/>
  <c r="J42" i="48"/>
  <c r="L42" i="48" s="1"/>
  <c r="J42" i="47"/>
  <c r="L42" i="47" s="1"/>
  <c r="J53" i="47"/>
  <c r="L53" i="47" s="1"/>
  <c r="J53" i="48"/>
  <c r="L53" i="48" s="1"/>
  <c r="J49" i="47"/>
  <c r="L49" i="47" s="1"/>
  <c r="J49" i="48"/>
  <c r="L49" i="48" s="1"/>
  <c r="J55" i="48"/>
  <c r="L55" i="48" s="1"/>
  <c r="J55" i="47"/>
  <c r="L55" i="47" s="1"/>
  <c r="J61" i="47"/>
  <c r="L61" i="47" s="1"/>
  <c r="J61" i="48"/>
  <c r="L61" i="48" s="1"/>
  <c r="J67" i="48"/>
  <c r="L67" i="48" s="1"/>
  <c r="J67" i="47"/>
  <c r="L67" i="47" s="1"/>
  <c r="J78" i="48"/>
  <c r="L78" i="48" s="1"/>
  <c r="J78" i="47"/>
  <c r="L78" i="47" s="1"/>
  <c r="J74" i="48"/>
  <c r="L74" i="48" s="1"/>
  <c r="J74" i="47"/>
  <c r="L74" i="47" s="1"/>
  <c r="J80" i="47"/>
  <c r="L80" i="47" s="1"/>
  <c r="J80" i="48"/>
  <c r="L80" i="48" s="1"/>
  <c r="J86" i="48"/>
  <c r="L86" i="48" s="1"/>
  <c r="J86" i="47"/>
  <c r="L86" i="47" s="1"/>
  <c r="J92" i="47"/>
  <c r="L92" i="47" s="1"/>
  <c r="J92" i="48"/>
  <c r="L92" i="48" s="1"/>
  <c r="J103" i="48"/>
  <c r="L103" i="48" s="1"/>
  <c r="J103" i="47"/>
  <c r="L103" i="47" s="1"/>
  <c r="J99" i="48"/>
  <c r="L99" i="48" s="1"/>
  <c r="J99" i="47"/>
  <c r="L99" i="47" s="1"/>
  <c r="J105" i="47"/>
  <c r="L105" i="47" s="1"/>
  <c r="J105" i="48"/>
  <c r="L105" i="48" s="1"/>
  <c r="J111" i="48"/>
  <c r="L111" i="48" s="1"/>
  <c r="J111" i="47"/>
  <c r="L111" i="47" s="1"/>
  <c r="J117" i="47"/>
  <c r="L117" i="47" s="1"/>
  <c r="J117" i="48"/>
  <c r="L117" i="48" s="1"/>
  <c r="J128" i="47"/>
  <c r="L128" i="47" s="1"/>
  <c r="J128" i="48"/>
  <c r="L128" i="48" s="1"/>
  <c r="J124" i="47"/>
  <c r="L124" i="47" s="1"/>
  <c r="J124" i="48"/>
  <c r="L124" i="48" s="1"/>
  <c r="J130" i="48"/>
  <c r="L130" i="48" s="1"/>
  <c r="J130" i="47"/>
  <c r="L130" i="47" s="1"/>
  <c r="J136" i="47"/>
  <c r="L136" i="47" s="1"/>
  <c r="J136" i="48"/>
  <c r="L136" i="48" s="1"/>
  <c r="J142" i="48"/>
  <c r="L142" i="48" s="1"/>
  <c r="J142" i="47"/>
  <c r="L142" i="47" s="1"/>
  <c r="L30" i="46"/>
  <c r="J30" i="50"/>
  <c r="L30" i="50" s="1"/>
  <c r="J30" i="49"/>
  <c r="L30" i="49" s="1"/>
  <c r="L42" i="46"/>
  <c r="J42" i="50"/>
  <c r="L42" i="50" s="1"/>
  <c r="J42" i="49"/>
  <c r="L42" i="49" s="1"/>
  <c r="L50" i="46"/>
  <c r="J50" i="49"/>
  <c r="L50" i="49" s="1"/>
  <c r="J50" i="50"/>
  <c r="L50" i="50" s="1"/>
  <c r="L58" i="46"/>
  <c r="J58" i="49"/>
  <c r="L58" i="49" s="1"/>
  <c r="J58" i="50"/>
  <c r="L58" i="50" s="1"/>
  <c r="L66" i="46"/>
  <c r="J66" i="50"/>
  <c r="L66" i="50" s="1"/>
  <c r="J66" i="49"/>
  <c r="L66" i="49" s="1"/>
  <c r="L74" i="46"/>
  <c r="J74" i="49"/>
  <c r="L74" i="49" s="1"/>
  <c r="J74" i="50"/>
  <c r="L74" i="50" s="1"/>
  <c r="L82" i="46"/>
  <c r="J82" i="50"/>
  <c r="L82" i="50" s="1"/>
  <c r="J82" i="49"/>
  <c r="L82" i="49" s="1"/>
  <c r="L90" i="46"/>
  <c r="J90" i="50"/>
  <c r="L90" i="50" s="1"/>
  <c r="J90" i="49"/>
  <c r="L90" i="49" s="1"/>
  <c r="L106" i="46"/>
  <c r="J106" i="50"/>
  <c r="L106" i="50" s="1"/>
  <c r="J106" i="49"/>
  <c r="L106" i="49" s="1"/>
  <c r="L114" i="46"/>
  <c r="J114" i="49"/>
  <c r="L114" i="49" s="1"/>
  <c r="J114" i="50"/>
  <c r="L114" i="50" s="1"/>
  <c r="L126" i="46"/>
  <c r="J126" i="50"/>
  <c r="L126" i="50" s="1"/>
  <c r="J126" i="49"/>
  <c r="L126" i="49" s="1"/>
  <c r="L134" i="46"/>
  <c r="J134" i="50"/>
  <c r="L134" i="50" s="1"/>
  <c r="J134" i="49"/>
  <c r="L134" i="49" s="1"/>
  <c r="L138" i="46"/>
  <c r="J138" i="49"/>
  <c r="L138" i="49" s="1"/>
  <c r="J138" i="50"/>
  <c r="L138" i="50" s="1"/>
  <c r="L142" i="46"/>
  <c r="J142" i="50"/>
  <c r="L142" i="50" s="1"/>
  <c r="J142" i="49"/>
  <c r="L142" i="49" s="1"/>
  <c r="AK8" i="46"/>
  <c r="L24" i="46"/>
  <c r="J24" i="49"/>
  <c r="L24" i="49" s="1"/>
  <c r="J24" i="50"/>
  <c r="L24" i="50" s="1"/>
  <c r="L28" i="46"/>
  <c r="J28" i="49"/>
  <c r="L28" i="49" s="1"/>
  <c r="J28" i="50"/>
  <c r="L28" i="50" s="1"/>
  <c r="L32" i="46"/>
  <c r="J32" i="50"/>
  <c r="L32" i="50" s="1"/>
  <c r="J32" i="49"/>
  <c r="L32" i="49" s="1"/>
  <c r="L36" i="46"/>
  <c r="J36" i="50"/>
  <c r="L36" i="50" s="1"/>
  <c r="J36" i="49"/>
  <c r="L36" i="49" s="1"/>
  <c r="L40" i="46"/>
  <c r="J40" i="49"/>
  <c r="L40" i="49" s="1"/>
  <c r="J40" i="50"/>
  <c r="L40" i="50" s="1"/>
  <c r="L52" i="46"/>
  <c r="J52" i="50"/>
  <c r="L52" i="50" s="1"/>
  <c r="J52" i="49"/>
  <c r="L52" i="49" s="1"/>
  <c r="L56" i="46"/>
  <c r="J56" i="50"/>
  <c r="L56" i="50" s="1"/>
  <c r="J56" i="49"/>
  <c r="L56" i="49" s="1"/>
  <c r="L60" i="46"/>
  <c r="J60" i="50"/>
  <c r="L60" i="50" s="1"/>
  <c r="J60" i="49"/>
  <c r="L60" i="49" s="1"/>
  <c r="L64" i="46"/>
  <c r="J64" i="49"/>
  <c r="L64" i="49" s="1"/>
  <c r="J64" i="50"/>
  <c r="L64" i="50" s="1"/>
  <c r="L68" i="46"/>
  <c r="J68" i="50"/>
  <c r="L68" i="50" s="1"/>
  <c r="J68" i="49"/>
  <c r="L68" i="49" s="1"/>
  <c r="L76" i="46"/>
  <c r="J76" i="50"/>
  <c r="L76" i="50" s="1"/>
  <c r="J76" i="49"/>
  <c r="L76" i="49" s="1"/>
  <c r="L80" i="46"/>
  <c r="J80" i="50"/>
  <c r="L80" i="50" s="1"/>
  <c r="J80" i="49"/>
  <c r="L80" i="49" s="1"/>
  <c r="L84" i="46"/>
  <c r="J84" i="49"/>
  <c r="L84" i="49" s="1"/>
  <c r="J84" i="50"/>
  <c r="L84" i="50" s="1"/>
  <c r="L88" i="46"/>
  <c r="J88" i="50"/>
  <c r="L88" i="50" s="1"/>
  <c r="J88" i="49"/>
  <c r="L88" i="49" s="1"/>
  <c r="L92" i="46"/>
  <c r="J92" i="49"/>
  <c r="L92" i="49" s="1"/>
  <c r="J92" i="50"/>
  <c r="L92" i="50" s="1"/>
  <c r="L100" i="46"/>
  <c r="J100" i="50"/>
  <c r="L100" i="50" s="1"/>
  <c r="J100" i="49"/>
  <c r="L100" i="49" s="1"/>
  <c r="L104" i="46"/>
  <c r="J104" i="49"/>
  <c r="L104" i="49" s="1"/>
  <c r="J104" i="50"/>
  <c r="L104" i="50" s="1"/>
  <c r="L108" i="46"/>
  <c r="J108" i="50"/>
  <c r="L108" i="50" s="1"/>
  <c r="J108" i="49"/>
  <c r="L108" i="49" s="1"/>
  <c r="L112" i="46"/>
  <c r="J112" i="50"/>
  <c r="L112" i="50" s="1"/>
  <c r="J112" i="49"/>
  <c r="L112" i="49" s="1"/>
  <c r="L116" i="46"/>
  <c r="J116" i="49"/>
  <c r="L116" i="49" s="1"/>
  <c r="J116" i="50"/>
  <c r="L116" i="50" s="1"/>
  <c r="L124" i="46"/>
  <c r="J124" i="49"/>
  <c r="L124" i="49" s="1"/>
  <c r="J124" i="50"/>
  <c r="L124" i="50" s="1"/>
  <c r="L128" i="46"/>
  <c r="J128" i="49"/>
  <c r="L128" i="49" s="1"/>
  <c r="J128" i="50"/>
  <c r="L128" i="50" s="1"/>
  <c r="L132" i="46"/>
  <c r="J132" i="50"/>
  <c r="L132" i="50" s="1"/>
  <c r="J132" i="49"/>
  <c r="L132" i="49" s="1"/>
  <c r="L136" i="46"/>
  <c r="J136" i="50"/>
  <c r="L136" i="50" s="1"/>
  <c r="J136" i="49"/>
  <c r="L136" i="49" s="1"/>
  <c r="L140" i="46"/>
  <c r="J140" i="49"/>
  <c r="L140" i="49" s="1"/>
  <c r="J140" i="50"/>
  <c r="L140" i="50" s="1"/>
  <c r="L27" i="46"/>
  <c r="J27" i="50"/>
  <c r="L27" i="50" s="1"/>
  <c r="J27" i="49"/>
  <c r="L27" i="49" s="1"/>
  <c r="L31" i="46"/>
  <c r="J31" i="50"/>
  <c r="L31" i="50" s="1"/>
  <c r="J31" i="49"/>
  <c r="L31" i="49" s="1"/>
  <c r="L35" i="46"/>
  <c r="J35" i="50"/>
  <c r="L35" i="50" s="1"/>
  <c r="J35" i="49"/>
  <c r="L35" i="49" s="1"/>
  <c r="L39" i="46"/>
  <c r="J39" i="50"/>
  <c r="L39" i="50" s="1"/>
  <c r="J39" i="49"/>
  <c r="L39" i="49" s="1"/>
  <c r="L43" i="46"/>
  <c r="J43" i="50"/>
  <c r="L43" i="50" s="1"/>
  <c r="J43" i="49"/>
  <c r="L43" i="49" s="1"/>
  <c r="L51" i="46"/>
  <c r="J51" i="50"/>
  <c r="L51" i="50" s="1"/>
  <c r="J51" i="49"/>
  <c r="L51" i="49" s="1"/>
  <c r="L55" i="46"/>
  <c r="J55" i="50"/>
  <c r="L55" i="50" s="1"/>
  <c r="J55" i="49"/>
  <c r="L55" i="49" s="1"/>
  <c r="L59" i="46"/>
  <c r="J59" i="50"/>
  <c r="L59" i="50" s="1"/>
  <c r="J59" i="49"/>
  <c r="L59" i="49" s="1"/>
  <c r="L63" i="46"/>
  <c r="J63" i="50"/>
  <c r="L63" i="50" s="1"/>
  <c r="J63" i="49"/>
  <c r="L63" i="49" s="1"/>
  <c r="L67" i="46"/>
  <c r="J67" i="50"/>
  <c r="L67" i="50" s="1"/>
  <c r="J67" i="49"/>
  <c r="L67" i="49" s="1"/>
  <c r="L75" i="46"/>
  <c r="J75" i="50"/>
  <c r="L75" i="50" s="1"/>
  <c r="J75" i="49"/>
  <c r="L75" i="49" s="1"/>
  <c r="L79" i="46"/>
  <c r="J79" i="50"/>
  <c r="L79" i="50" s="1"/>
  <c r="J79" i="49"/>
  <c r="L79" i="49" s="1"/>
  <c r="L83" i="46"/>
  <c r="J83" i="50"/>
  <c r="L83" i="50" s="1"/>
  <c r="J83" i="49"/>
  <c r="L83" i="49" s="1"/>
  <c r="L87" i="46"/>
  <c r="J87" i="50"/>
  <c r="L87" i="50" s="1"/>
  <c r="J87" i="49"/>
  <c r="L87" i="49" s="1"/>
  <c r="L91" i="46"/>
  <c r="J91" i="50"/>
  <c r="L91" i="50" s="1"/>
  <c r="J91" i="49"/>
  <c r="L91" i="49" s="1"/>
  <c r="L99" i="46"/>
  <c r="J99" i="50"/>
  <c r="L99" i="50" s="1"/>
  <c r="J99" i="49"/>
  <c r="L99" i="49" s="1"/>
  <c r="L103" i="46"/>
  <c r="J103" i="50"/>
  <c r="L103" i="50" s="1"/>
  <c r="J103" i="49"/>
  <c r="L103" i="49" s="1"/>
  <c r="L107" i="46"/>
  <c r="J107" i="50"/>
  <c r="L107" i="50" s="1"/>
  <c r="J107" i="49"/>
  <c r="L107" i="49" s="1"/>
  <c r="L111" i="46"/>
  <c r="J111" i="50"/>
  <c r="L111" i="50" s="1"/>
  <c r="J111" i="49"/>
  <c r="L111" i="49" s="1"/>
  <c r="L115" i="46"/>
  <c r="J115" i="50"/>
  <c r="L115" i="50" s="1"/>
  <c r="J115" i="49"/>
  <c r="L115" i="49" s="1"/>
  <c r="L127" i="46"/>
  <c r="J127" i="50"/>
  <c r="L127" i="50" s="1"/>
  <c r="J127" i="49"/>
  <c r="L127" i="49" s="1"/>
  <c r="L131" i="46"/>
  <c r="J131" i="50"/>
  <c r="L131" i="50" s="1"/>
  <c r="J131" i="49"/>
  <c r="L131" i="49" s="1"/>
  <c r="L135" i="46"/>
  <c r="J135" i="50"/>
  <c r="L135" i="50" s="1"/>
  <c r="J135" i="49"/>
  <c r="L135" i="49" s="1"/>
  <c r="L139" i="46"/>
  <c r="J139" i="50"/>
  <c r="L139" i="50" s="1"/>
  <c r="J139" i="49"/>
  <c r="L139" i="49" s="1"/>
  <c r="L143" i="46"/>
  <c r="J143" i="50"/>
  <c r="L143" i="50" s="1"/>
  <c r="J143" i="49"/>
  <c r="L143" i="49" s="1"/>
  <c r="L26" i="46"/>
  <c r="J26" i="50"/>
  <c r="L26" i="50" s="1"/>
  <c r="J26" i="49"/>
  <c r="L26" i="49" s="1"/>
  <c r="L34" i="46"/>
  <c r="J34" i="50"/>
  <c r="L34" i="50" s="1"/>
  <c r="J34" i="49"/>
  <c r="L34" i="49" s="1"/>
  <c r="L38" i="46"/>
  <c r="J38" i="49"/>
  <c r="L38" i="49" s="1"/>
  <c r="J38" i="50"/>
  <c r="L38" i="50" s="1"/>
  <c r="L54" i="46"/>
  <c r="J54" i="50"/>
  <c r="L54" i="50" s="1"/>
  <c r="J54" i="49"/>
  <c r="L54" i="49" s="1"/>
  <c r="L62" i="46"/>
  <c r="J62" i="50"/>
  <c r="L62" i="50" s="1"/>
  <c r="J62" i="49"/>
  <c r="L62" i="49" s="1"/>
  <c r="L78" i="46"/>
  <c r="J78" i="49"/>
  <c r="L78" i="49" s="1"/>
  <c r="J78" i="50"/>
  <c r="L78" i="50" s="1"/>
  <c r="L86" i="46"/>
  <c r="J86" i="50"/>
  <c r="L86" i="50" s="1"/>
  <c r="J86" i="49"/>
  <c r="L86" i="49" s="1"/>
  <c r="L102" i="46"/>
  <c r="J102" i="50"/>
  <c r="L102" i="50" s="1"/>
  <c r="J102" i="49"/>
  <c r="L102" i="49" s="1"/>
  <c r="L110" i="46"/>
  <c r="J110" i="50"/>
  <c r="L110" i="50" s="1"/>
  <c r="J110" i="49"/>
  <c r="L110" i="49" s="1"/>
  <c r="L118" i="46"/>
  <c r="J118" i="50"/>
  <c r="L118" i="50" s="1"/>
  <c r="J118" i="49"/>
  <c r="L118" i="49" s="1"/>
  <c r="L130" i="46"/>
  <c r="J130" i="50"/>
  <c r="L130" i="50" s="1"/>
  <c r="J130" i="49"/>
  <c r="L130" i="49" s="1"/>
  <c r="L25" i="46"/>
  <c r="J25" i="49"/>
  <c r="L25" i="49" s="1"/>
  <c r="J25" i="50"/>
  <c r="L25" i="50" s="1"/>
  <c r="L29" i="46"/>
  <c r="J29" i="50"/>
  <c r="L29" i="50" s="1"/>
  <c r="J29" i="49"/>
  <c r="L29" i="49" s="1"/>
  <c r="L33" i="46"/>
  <c r="J33" i="49"/>
  <c r="L33" i="49" s="1"/>
  <c r="J33" i="50"/>
  <c r="L33" i="50" s="1"/>
  <c r="L37" i="46"/>
  <c r="J37" i="50"/>
  <c r="L37" i="50" s="1"/>
  <c r="J37" i="49"/>
  <c r="L37" i="49" s="1"/>
  <c r="L41" i="46"/>
  <c r="J41" i="50"/>
  <c r="L41" i="50" s="1"/>
  <c r="J41" i="49"/>
  <c r="L41" i="49" s="1"/>
  <c r="L49" i="46"/>
  <c r="J49" i="49"/>
  <c r="L49" i="49" s="1"/>
  <c r="J49" i="50"/>
  <c r="L49" i="50" s="1"/>
  <c r="L53" i="46"/>
  <c r="J53" i="49"/>
  <c r="L53" i="49" s="1"/>
  <c r="J53" i="50"/>
  <c r="L53" i="50" s="1"/>
  <c r="L57" i="46"/>
  <c r="J57" i="50"/>
  <c r="L57" i="50" s="1"/>
  <c r="J57" i="49"/>
  <c r="L57" i="49" s="1"/>
  <c r="L61" i="46"/>
  <c r="J61" i="49"/>
  <c r="L61" i="49" s="1"/>
  <c r="J61" i="50"/>
  <c r="L61" i="50" s="1"/>
  <c r="L65" i="46"/>
  <c r="J65" i="50"/>
  <c r="L65" i="50" s="1"/>
  <c r="J65" i="49"/>
  <c r="L65" i="49" s="1"/>
  <c r="L77" i="46"/>
  <c r="J77" i="50"/>
  <c r="L77" i="50" s="1"/>
  <c r="J77" i="49"/>
  <c r="L77" i="49" s="1"/>
  <c r="L81" i="46"/>
  <c r="J81" i="50"/>
  <c r="L81" i="50" s="1"/>
  <c r="J81" i="49"/>
  <c r="L81" i="49" s="1"/>
  <c r="L85" i="46"/>
  <c r="J85" i="49"/>
  <c r="L85" i="49" s="1"/>
  <c r="J85" i="50"/>
  <c r="L85" i="50" s="1"/>
  <c r="L89" i="46"/>
  <c r="J89" i="49"/>
  <c r="L89" i="49" s="1"/>
  <c r="J89" i="50"/>
  <c r="L89" i="50" s="1"/>
  <c r="L93" i="46"/>
  <c r="J93" i="50"/>
  <c r="L93" i="50" s="1"/>
  <c r="J93" i="49"/>
  <c r="L93" i="49" s="1"/>
  <c r="L101" i="46"/>
  <c r="J101" i="49"/>
  <c r="L101" i="49" s="1"/>
  <c r="J101" i="50"/>
  <c r="L101" i="50" s="1"/>
  <c r="L105" i="46"/>
  <c r="J105" i="50"/>
  <c r="L105" i="50" s="1"/>
  <c r="J105" i="49"/>
  <c r="L105" i="49" s="1"/>
  <c r="L109" i="46"/>
  <c r="J109" i="49"/>
  <c r="L109" i="49" s="1"/>
  <c r="J109" i="50"/>
  <c r="L109" i="50" s="1"/>
  <c r="L113" i="46"/>
  <c r="J113" i="50"/>
  <c r="L113" i="50" s="1"/>
  <c r="J113" i="49"/>
  <c r="L113" i="49" s="1"/>
  <c r="L117" i="46"/>
  <c r="J117" i="49"/>
  <c r="L117" i="49" s="1"/>
  <c r="J117" i="50"/>
  <c r="L117" i="50" s="1"/>
  <c r="L125" i="46"/>
  <c r="J125" i="49"/>
  <c r="L125" i="49" s="1"/>
  <c r="J125" i="50"/>
  <c r="L125" i="50" s="1"/>
  <c r="L129" i="46"/>
  <c r="J129" i="50"/>
  <c r="L129" i="50" s="1"/>
  <c r="J129" i="49"/>
  <c r="L129" i="49" s="1"/>
  <c r="L133" i="46"/>
  <c r="J133" i="49"/>
  <c r="L133" i="49" s="1"/>
  <c r="J133" i="50"/>
  <c r="L133" i="50" s="1"/>
  <c r="L137" i="46"/>
  <c r="J137" i="50"/>
  <c r="L137" i="50" s="1"/>
  <c r="J137" i="49"/>
  <c r="L137" i="49" s="1"/>
  <c r="L141" i="46"/>
  <c r="J141" i="50"/>
  <c r="L141" i="50" s="1"/>
  <c r="J141" i="49"/>
  <c r="L141" i="49" s="1"/>
  <c r="L8" i="46"/>
  <c r="X8" i="46"/>
  <c r="AJ8" i="46"/>
  <c r="Q8" i="46"/>
  <c r="AG8" i="46"/>
  <c r="J8" i="46"/>
  <c r="AD8" i="46"/>
  <c r="P8" i="46"/>
  <c r="T8" i="46"/>
  <c r="AB8" i="46"/>
  <c r="AF8" i="46"/>
  <c r="AN8" i="46"/>
  <c r="AO7" i="46"/>
  <c r="M8" i="46"/>
  <c r="U8" i="46"/>
  <c r="Y8" i="46"/>
  <c r="AC8" i="46"/>
  <c r="N8" i="46"/>
  <c r="R8" i="46"/>
  <c r="V8" i="46"/>
  <c r="Z8" i="46"/>
  <c r="AH8" i="46"/>
  <c r="AL8" i="46"/>
  <c r="K8" i="46"/>
  <c r="O8" i="46"/>
  <c r="S8" i="46"/>
  <c r="W8" i="46"/>
  <c r="AA8" i="46"/>
  <c r="AE8" i="46"/>
  <c r="AI8" i="46"/>
  <c r="J8" i="43"/>
  <c r="AN7" i="43"/>
  <c r="AM7" i="43"/>
  <c r="AL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Q147" i="43"/>
  <c r="N147" i="43"/>
  <c r="J166" i="43" s="1"/>
  <c r="I166" i="43"/>
  <c r="Q146" i="43"/>
  <c r="N146" i="43"/>
  <c r="J165" i="43" s="1"/>
  <c r="I165" i="43"/>
  <c r="Q145" i="43"/>
  <c r="N145" i="43"/>
  <c r="J164" i="43" s="1"/>
  <c r="I164" i="43"/>
  <c r="Q144" i="43"/>
  <c r="N144" i="43"/>
  <c r="J163" i="43" s="1"/>
  <c r="I163" i="43"/>
  <c r="R143" i="43"/>
  <c r="O143" i="43"/>
  <c r="L143" i="43"/>
  <c r="R142" i="43"/>
  <c r="O142" i="43"/>
  <c r="L142" i="43"/>
  <c r="R141" i="43"/>
  <c r="O141" i="43"/>
  <c r="L141" i="43"/>
  <c r="R140" i="43"/>
  <c r="O140" i="43"/>
  <c r="L140" i="43"/>
  <c r="R139" i="43"/>
  <c r="O139" i="43"/>
  <c r="L139" i="43"/>
  <c r="R138" i="43"/>
  <c r="O138" i="43"/>
  <c r="L138" i="43"/>
  <c r="R137" i="43"/>
  <c r="O137" i="43"/>
  <c r="L137" i="43"/>
  <c r="R136" i="43"/>
  <c r="O136" i="43"/>
  <c r="L136" i="43"/>
  <c r="R135" i="43"/>
  <c r="O135" i="43"/>
  <c r="L135" i="43"/>
  <c r="R134" i="43"/>
  <c r="O134" i="43"/>
  <c r="L134" i="43"/>
  <c r="R133" i="43"/>
  <c r="O133" i="43"/>
  <c r="L133" i="43"/>
  <c r="R132" i="43"/>
  <c r="O132" i="43"/>
  <c r="L132" i="43"/>
  <c r="R131" i="43"/>
  <c r="O131" i="43"/>
  <c r="L131" i="43"/>
  <c r="R130" i="43"/>
  <c r="O130" i="43"/>
  <c r="L130" i="43"/>
  <c r="R129" i="43"/>
  <c r="O129" i="43"/>
  <c r="L129" i="43"/>
  <c r="R128" i="43"/>
  <c r="O128" i="43"/>
  <c r="L128" i="43"/>
  <c r="R127" i="43"/>
  <c r="O127" i="43"/>
  <c r="L127" i="43"/>
  <c r="R126" i="43"/>
  <c r="O126" i="43"/>
  <c r="L126" i="43"/>
  <c r="R125" i="43"/>
  <c r="O125" i="43"/>
  <c r="L125" i="43"/>
  <c r="R124" i="43"/>
  <c r="O124" i="43"/>
  <c r="L124" i="43"/>
  <c r="R123" i="43"/>
  <c r="O123" i="43"/>
  <c r="L123" i="43"/>
  <c r="R122" i="43"/>
  <c r="O122" i="43"/>
  <c r="L122" i="43"/>
  <c r="R121" i="43"/>
  <c r="O121" i="43"/>
  <c r="L121" i="43"/>
  <c r="R120" i="43"/>
  <c r="O120" i="43"/>
  <c r="L120" i="43"/>
  <c r="R119" i="43"/>
  <c r="O119" i="43"/>
  <c r="L119" i="43"/>
  <c r="R118" i="43"/>
  <c r="O118" i="43"/>
  <c r="L118" i="43"/>
  <c r="R117" i="43"/>
  <c r="O117" i="43"/>
  <c r="L117" i="43"/>
  <c r="R116" i="43"/>
  <c r="O116" i="43"/>
  <c r="L116" i="43"/>
  <c r="R115" i="43"/>
  <c r="O115" i="43"/>
  <c r="L115" i="43"/>
  <c r="R114" i="43"/>
  <c r="O114" i="43"/>
  <c r="L114" i="43"/>
  <c r="R113" i="43"/>
  <c r="O113" i="43"/>
  <c r="L113" i="43"/>
  <c r="R112" i="43"/>
  <c r="O112" i="43"/>
  <c r="L112" i="43"/>
  <c r="R111" i="43"/>
  <c r="O111" i="43"/>
  <c r="L111" i="43"/>
  <c r="R110" i="43"/>
  <c r="O110" i="43"/>
  <c r="L110" i="43"/>
  <c r="R109" i="43"/>
  <c r="O109" i="43"/>
  <c r="L109" i="43"/>
  <c r="R108" i="43"/>
  <c r="O108" i="43"/>
  <c r="L108" i="43"/>
  <c r="R107" i="43"/>
  <c r="O107" i="43"/>
  <c r="L107" i="43"/>
  <c r="R106" i="43"/>
  <c r="O106" i="43"/>
  <c r="L106" i="43"/>
  <c r="R105" i="43"/>
  <c r="O105" i="43"/>
  <c r="L105" i="43"/>
  <c r="R104" i="43"/>
  <c r="O104" i="43"/>
  <c r="L104" i="43"/>
  <c r="R103" i="43"/>
  <c r="O103" i="43"/>
  <c r="L103" i="43"/>
  <c r="R102" i="43"/>
  <c r="O102" i="43"/>
  <c r="L102" i="43"/>
  <c r="R101" i="43"/>
  <c r="O101" i="43"/>
  <c r="L101" i="43"/>
  <c r="R100" i="43"/>
  <c r="O100" i="43"/>
  <c r="L100" i="43"/>
  <c r="R99" i="43"/>
  <c r="O99" i="43"/>
  <c r="L99" i="43"/>
  <c r="R98" i="43"/>
  <c r="O98" i="43"/>
  <c r="L98" i="43"/>
  <c r="R97" i="43"/>
  <c r="O97" i="43"/>
  <c r="L97" i="43"/>
  <c r="R96" i="43"/>
  <c r="O96" i="43"/>
  <c r="L96" i="43"/>
  <c r="R95" i="43"/>
  <c r="O95" i="43"/>
  <c r="L95" i="43"/>
  <c r="R94" i="43"/>
  <c r="O94" i="43"/>
  <c r="L94" i="43"/>
  <c r="R93" i="43"/>
  <c r="O93" i="43"/>
  <c r="L93" i="43"/>
  <c r="R92" i="43"/>
  <c r="O92" i="43"/>
  <c r="L92" i="43"/>
  <c r="R91" i="43"/>
  <c r="O91" i="43"/>
  <c r="L91" i="43"/>
  <c r="R90" i="43"/>
  <c r="O90" i="43"/>
  <c r="L90" i="43"/>
  <c r="R89" i="43"/>
  <c r="O89" i="43"/>
  <c r="L89" i="43"/>
  <c r="R88" i="43"/>
  <c r="O88" i="43"/>
  <c r="L88" i="43"/>
  <c r="R87" i="43"/>
  <c r="O87" i="43"/>
  <c r="L87" i="43"/>
  <c r="R86" i="43"/>
  <c r="O86" i="43"/>
  <c r="L86" i="43"/>
  <c r="R85" i="43"/>
  <c r="O85" i="43"/>
  <c r="L85" i="43"/>
  <c r="R84" i="43"/>
  <c r="O84" i="43"/>
  <c r="L84" i="43"/>
  <c r="R83" i="43"/>
  <c r="O83" i="43"/>
  <c r="L83" i="43"/>
  <c r="R82" i="43"/>
  <c r="O82" i="43"/>
  <c r="L82" i="43"/>
  <c r="R81" i="43"/>
  <c r="O81" i="43"/>
  <c r="L81" i="43"/>
  <c r="R80" i="43"/>
  <c r="O80" i="43"/>
  <c r="L80" i="43"/>
  <c r="R79" i="43"/>
  <c r="O79" i="43"/>
  <c r="L79" i="43"/>
  <c r="R78" i="43"/>
  <c r="O78" i="43"/>
  <c r="L78" i="43"/>
  <c r="R77" i="43"/>
  <c r="O77" i="43"/>
  <c r="L77" i="43"/>
  <c r="R76" i="43"/>
  <c r="O76" i="43"/>
  <c r="L76" i="43"/>
  <c r="R75" i="43"/>
  <c r="O75" i="43"/>
  <c r="L75" i="43"/>
  <c r="R74" i="43"/>
  <c r="O74" i="43"/>
  <c r="L74" i="43"/>
  <c r="R73" i="43"/>
  <c r="O73" i="43"/>
  <c r="L73" i="43"/>
  <c r="R72" i="43"/>
  <c r="O72" i="43"/>
  <c r="L72" i="43"/>
  <c r="R71" i="43"/>
  <c r="O71" i="43"/>
  <c r="L71" i="43"/>
  <c r="R70" i="43"/>
  <c r="O70" i="43"/>
  <c r="L70" i="43"/>
  <c r="R69" i="43"/>
  <c r="O69" i="43"/>
  <c r="L69" i="43"/>
  <c r="R68" i="43"/>
  <c r="O68" i="43"/>
  <c r="L68" i="43"/>
  <c r="R67" i="43"/>
  <c r="O67" i="43"/>
  <c r="L67" i="43"/>
  <c r="R66" i="43"/>
  <c r="O66" i="43"/>
  <c r="L66" i="43"/>
  <c r="R65" i="43"/>
  <c r="O65" i="43"/>
  <c r="L65" i="43"/>
  <c r="R64" i="43"/>
  <c r="O64" i="43"/>
  <c r="L64" i="43"/>
  <c r="R63" i="43"/>
  <c r="O63" i="43"/>
  <c r="L63" i="43"/>
  <c r="R62" i="43"/>
  <c r="O62" i="43"/>
  <c r="L62" i="43"/>
  <c r="R61" i="43"/>
  <c r="O61" i="43"/>
  <c r="L61" i="43"/>
  <c r="R60" i="43"/>
  <c r="O60" i="43"/>
  <c r="L60" i="43"/>
  <c r="R59" i="43"/>
  <c r="O59" i="43"/>
  <c r="L59" i="43"/>
  <c r="R58" i="43"/>
  <c r="O58" i="43"/>
  <c r="L58" i="43"/>
  <c r="R57" i="43"/>
  <c r="O57" i="43"/>
  <c r="L57" i="43"/>
  <c r="R56" i="43"/>
  <c r="O56" i="43"/>
  <c r="L56" i="43"/>
  <c r="R55" i="43"/>
  <c r="O55" i="43"/>
  <c r="L55" i="43"/>
  <c r="R54" i="43"/>
  <c r="O54" i="43"/>
  <c r="L54" i="43"/>
  <c r="R53" i="43"/>
  <c r="O53" i="43"/>
  <c r="L53" i="43"/>
  <c r="R52" i="43"/>
  <c r="O52" i="43"/>
  <c r="L52" i="43"/>
  <c r="R51" i="43"/>
  <c r="O51" i="43"/>
  <c r="L51" i="43"/>
  <c r="R50" i="43"/>
  <c r="O50" i="43"/>
  <c r="L50" i="43"/>
  <c r="R49" i="43"/>
  <c r="O49" i="43"/>
  <c r="L49" i="43"/>
  <c r="R48" i="43"/>
  <c r="O48" i="43"/>
  <c r="L48" i="43"/>
  <c r="R47" i="43"/>
  <c r="O47" i="43"/>
  <c r="L47" i="43"/>
  <c r="R46" i="43"/>
  <c r="O46" i="43"/>
  <c r="L46" i="43"/>
  <c r="R45" i="43"/>
  <c r="O45" i="43"/>
  <c r="L45" i="43"/>
  <c r="R44" i="43"/>
  <c r="O44" i="43"/>
  <c r="L44" i="43"/>
  <c r="R43" i="43"/>
  <c r="O43" i="43"/>
  <c r="L43" i="43"/>
  <c r="R42" i="43"/>
  <c r="O42" i="43"/>
  <c r="L42" i="43"/>
  <c r="R41" i="43"/>
  <c r="O41" i="43"/>
  <c r="L41" i="43"/>
  <c r="R40" i="43"/>
  <c r="O40" i="43"/>
  <c r="L40" i="43"/>
  <c r="R39" i="43"/>
  <c r="O39" i="43"/>
  <c r="L39" i="43"/>
  <c r="R38" i="43"/>
  <c r="O38" i="43"/>
  <c r="L38" i="43"/>
  <c r="R37" i="43"/>
  <c r="O37" i="43"/>
  <c r="L37" i="43"/>
  <c r="R36" i="43"/>
  <c r="O36" i="43"/>
  <c r="L36" i="43"/>
  <c r="R35" i="43"/>
  <c r="O35" i="43"/>
  <c r="L35" i="43"/>
  <c r="R34" i="43"/>
  <c r="O34" i="43"/>
  <c r="L34" i="43"/>
  <c r="R33" i="43"/>
  <c r="O33" i="43"/>
  <c r="L33" i="43"/>
  <c r="R32" i="43"/>
  <c r="O32" i="43"/>
  <c r="L32" i="43"/>
  <c r="R31" i="43"/>
  <c r="O31" i="43"/>
  <c r="L31" i="43"/>
  <c r="R30" i="43"/>
  <c r="O30" i="43"/>
  <c r="L30" i="43"/>
  <c r="R29" i="43"/>
  <c r="O29" i="43"/>
  <c r="L29" i="43"/>
  <c r="R28" i="43"/>
  <c r="O28" i="43"/>
  <c r="L28" i="43"/>
  <c r="R27" i="43"/>
  <c r="O27" i="43"/>
  <c r="L27" i="43"/>
  <c r="R26" i="43"/>
  <c r="O26" i="43"/>
  <c r="L26" i="43"/>
  <c r="R25" i="43"/>
  <c r="O25" i="43"/>
  <c r="L25" i="43"/>
  <c r="R24" i="43"/>
  <c r="O24" i="43"/>
  <c r="L24" i="43"/>
  <c r="R23" i="43"/>
  <c r="O23" i="43"/>
  <c r="L23" i="43"/>
  <c r="R22" i="43"/>
  <c r="O22" i="43"/>
  <c r="L22" i="43"/>
  <c r="R21" i="43"/>
  <c r="O21" i="43"/>
  <c r="L21" i="43"/>
  <c r="R20" i="43"/>
  <c r="O20" i="43"/>
  <c r="L20" i="43"/>
  <c r="R19" i="43"/>
  <c r="O19" i="43"/>
  <c r="L19" i="43"/>
  <c r="C16" i="43"/>
  <c r="B16" i="43"/>
  <c r="C15" i="43"/>
  <c r="B15" i="43"/>
  <c r="K147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L63" i="11"/>
  <c r="L64" i="11"/>
  <c r="L65" i="11"/>
  <c r="L66" i="11"/>
  <c r="L67" i="11"/>
  <c r="L68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R144" i="43" l="1"/>
  <c r="R146" i="43"/>
  <c r="R145" i="43"/>
  <c r="R147" i="43"/>
  <c r="K166" i="43"/>
  <c r="K165" i="43"/>
  <c r="E143" i="43"/>
  <c r="F143" i="43" s="1"/>
  <c r="E140" i="43"/>
  <c r="F140" i="43" s="1"/>
  <c r="E135" i="43"/>
  <c r="F135" i="43" s="1"/>
  <c r="E132" i="43"/>
  <c r="F132" i="43" s="1"/>
  <c r="E127" i="43"/>
  <c r="F127" i="43" s="1"/>
  <c r="E124" i="43"/>
  <c r="F124" i="43" s="1"/>
  <c r="E119" i="43"/>
  <c r="F119" i="43" s="1"/>
  <c r="E116" i="43"/>
  <c r="F116" i="43" s="1"/>
  <c r="E111" i="43"/>
  <c r="F111" i="43" s="1"/>
  <c r="E108" i="43"/>
  <c r="F108" i="43" s="1"/>
  <c r="E103" i="43"/>
  <c r="F103" i="43" s="1"/>
  <c r="E100" i="43"/>
  <c r="F100" i="43" s="1"/>
  <c r="E95" i="43"/>
  <c r="F95" i="43" s="1"/>
  <c r="E92" i="43"/>
  <c r="F92" i="43" s="1"/>
  <c r="E87" i="43"/>
  <c r="F87" i="43" s="1"/>
  <c r="E84" i="43"/>
  <c r="F84" i="43" s="1"/>
  <c r="E79" i="43"/>
  <c r="F79" i="43" s="1"/>
  <c r="E76" i="43"/>
  <c r="F76" i="43" s="1"/>
  <c r="E71" i="43"/>
  <c r="F71" i="43" s="1"/>
  <c r="E68" i="43"/>
  <c r="F68" i="43" s="1"/>
  <c r="E63" i="43"/>
  <c r="F63" i="43" s="1"/>
  <c r="E60" i="43"/>
  <c r="F60" i="43" s="1"/>
  <c r="E55" i="43"/>
  <c r="F55" i="43" s="1"/>
  <c r="E52" i="43"/>
  <c r="F52" i="43" s="1"/>
  <c r="E47" i="43"/>
  <c r="F47" i="43" s="1"/>
  <c r="E44" i="43"/>
  <c r="F44" i="43" s="1"/>
  <c r="E39" i="43"/>
  <c r="F39" i="43" s="1"/>
  <c r="E36" i="43"/>
  <c r="F36" i="43" s="1"/>
  <c r="E31" i="43"/>
  <c r="F31" i="43" s="1"/>
  <c r="E28" i="43"/>
  <c r="F28" i="43" s="1"/>
  <c r="E23" i="43"/>
  <c r="F23" i="43" s="1"/>
  <c r="E20" i="43"/>
  <c r="F20" i="43" s="1"/>
  <c r="E141" i="43"/>
  <c r="F141" i="43" s="1"/>
  <c r="E138" i="43"/>
  <c r="F138" i="43" s="1"/>
  <c r="E133" i="43"/>
  <c r="F133" i="43" s="1"/>
  <c r="E137" i="43"/>
  <c r="F137" i="43" s="1"/>
  <c r="E134" i="43"/>
  <c r="F134" i="43" s="1"/>
  <c r="E131" i="43"/>
  <c r="F131" i="43" s="1"/>
  <c r="E129" i="43"/>
  <c r="F129" i="43" s="1"/>
  <c r="E114" i="43"/>
  <c r="F114" i="43" s="1"/>
  <c r="E112" i="43"/>
  <c r="F112" i="43" s="1"/>
  <c r="E110" i="43"/>
  <c r="F110" i="43" s="1"/>
  <c r="E101" i="43"/>
  <c r="F101" i="43" s="1"/>
  <c r="E99" i="43"/>
  <c r="F99" i="43" s="1"/>
  <c r="E97" i="43"/>
  <c r="F97" i="43" s="1"/>
  <c r="E82" i="43"/>
  <c r="F82" i="43" s="1"/>
  <c r="E80" i="43"/>
  <c r="F80" i="43" s="1"/>
  <c r="E78" i="43"/>
  <c r="F78" i="43" s="1"/>
  <c r="E69" i="43"/>
  <c r="F69" i="43" s="1"/>
  <c r="E67" i="43"/>
  <c r="F67" i="43" s="1"/>
  <c r="E65" i="43"/>
  <c r="F65" i="43" s="1"/>
  <c r="E50" i="43"/>
  <c r="F50" i="43" s="1"/>
  <c r="E48" i="43"/>
  <c r="F48" i="43" s="1"/>
  <c r="E46" i="43"/>
  <c r="F46" i="43" s="1"/>
  <c r="E37" i="43"/>
  <c r="F37" i="43" s="1"/>
  <c r="E35" i="43"/>
  <c r="F35" i="43" s="1"/>
  <c r="E33" i="43"/>
  <c r="F33" i="43" s="1"/>
  <c r="E128" i="43"/>
  <c r="F128" i="43" s="1"/>
  <c r="E115" i="43"/>
  <c r="F115" i="43" s="1"/>
  <c r="E96" i="43"/>
  <c r="F96" i="43" s="1"/>
  <c r="E85" i="43"/>
  <c r="F85" i="43" s="1"/>
  <c r="E81" i="43"/>
  <c r="F81" i="43" s="1"/>
  <c r="E64" i="43"/>
  <c r="F64" i="43" s="1"/>
  <c r="E51" i="43"/>
  <c r="F51" i="43" s="1"/>
  <c r="E32" i="43"/>
  <c r="F32" i="43" s="1"/>
  <c r="E19" i="43"/>
  <c r="F19" i="43" s="1"/>
  <c r="E139" i="43"/>
  <c r="F139" i="43" s="1"/>
  <c r="E136" i="43"/>
  <c r="F136" i="43" s="1"/>
  <c r="E122" i="43"/>
  <c r="F122" i="43" s="1"/>
  <c r="E120" i="43"/>
  <c r="F120" i="43" s="1"/>
  <c r="E118" i="43"/>
  <c r="F118" i="43" s="1"/>
  <c r="E109" i="43"/>
  <c r="F109" i="43" s="1"/>
  <c r="E107" i="43"/>
  <c r="F107" i="43" s="1"/>
  <c r="E105" i="43"/>
  <c r="F105" i="43" s="1"/>
  <c r="E90" i="43"/>
  <c r="F90" i="43" s="1"/>
  <c r="E88" i="43"/>
  <c r="F88" i="43" s="1"/>
  <c r="E86" i="43"/>
  <c r="F86" i="43" s="1"/>
  <c r="E77" i="43"/>
  <c r="F77" i="43" s="1"/>
  <c r="E75" i="43"/>
  <c r="F75" i="43" s="1"/>
  <c r="E73" i="43"/>
  <c r="F73" i="43" s="1"/>
  <c r="E58" i="43"/>
  <c r="F58" i="43" s="1"/>
  <c r="E56" i="43"/>
  <c r="F56" i="43" s="1"/>
  <c r="E54" i="43"/>
  <c r="F54" i="43" s="1"/>
  <c r="E45" i="43"/>
  <c r="F45" i="43" s="1"/>
  <c r="E43" i="43"/>
  <c r="F43" i="43" s="1"/>
  <c r="E41" i="43"/>
  <c r="F41" i="43" s="1"/>
  <c r="E26" i="43"/>
  <c r="F26" i="43" s="1"/>
  <c r="E24" i="43"/>
  <c r="F24" i="43" s="1"/>
  <c r="E22" i="43"/>
  <c r="F22" i="43" s="1"/>
  <c r="E142" i="43"/>
  <c r="F142" i="43" s="1"/>
  <c r="E130" i="43"/>
  <c r="F130" i="43" s="1"/>
  <c r="E126" i="43"/>
  <c r="F126" i="43" s="1"/>
  <c r="E117" i="43"/>
  <c r="F117" i="43" s="1"/>
  <c r="E113" i="43"/>
  <c r="F113" i="43" s="1"/>
  <c r="E98" i="43"/>
  <c r="F98" i="43" s="1"/>
  <c r="E94" i="43"/>
  <c r="F94" i="43" s="1"/>
  <c r="E83" i="43"/>
  <c r="F83" i="43" s="1"/>
  <c r="E66" i="43"/>
  <c r="F66" i="43" s="1"/>
  <c r="E62" i="43"/>
  <c r="F62" i="43" s="1"/>
  <c r="E53" i="43"/>
  <c r="F53" i="43" s="1"/>
  <c r="E49" i="43"/>
  <c r="F49" i="43" s="1"/>
  <c r="E34" i="43"/>
  <c r="F34" i="43" s="1"/>
  <c r="E30" i="43"/>
  <c r="F30" i="43" s="1"/>
  <c r="E21" i="43"/>
  <c r="F21" i="43" s="1"/>
  <c r="E125" i="43"/>
  <c r="F125" i="43" s="1"/>
  <c r="E91" i="43"/>
  <c r="F91" i="43" s="1"/>
  <c r="E74" i="43"/>
  <c r="F74" i="43" s="1"/>
  <c r="E57" i="43"/>
  <c r="F57" i="43" s="1"/>
  <c r="E40" i="43"/>
  <c r="F40" i="43" s="1"/>
  <c r="E104" i="43"/>
  <c r="F104" i="43" s="1"/>
  <c r="E70" i="43"/>
  <c r="F70" i="43" s="1"/>
  <c r="E27" i="43"/>
  <c r="F27" i="43" s="1"/>
  <c r="E93" i="43"/>
  <c r="F93" i="43" s="1"/>
  <c r="E59" i="43"/>
  <c r="F59" i="43" s="1"/>
  <c r="E42" i="43"/>
  <c r="F42" i="43" s="1"/>
  <c r="E25" i="43"/>
  <c r="F25" i="43" s="1"/>
  <c r="E123" i="43"/>
  <c r="F123" i="43" s="1"/>
  <c r="E106" i="43"/>
  <c r="F106" i="43" s="1"/>
  <c r="E89" i="43"/>
  <c r="F89" i="43" s="1"/>
  <c r="E72" i="43"/>
  <c r="F72" i="43" s="1"/>
  <c r="E38" i="43"/>
  <c r="F38" i="43" s="1"/>
  <c r="E29" i="43"/>
  <c r="F29" i="43" s="1"/>
  <c r="E121" i="43"/>
  <c r="F121" i="43" s="1"/>
  <c r="E61" i="43"/>
  <c r="F61" i="43" s="1"/>
  <c r="E102" i="43"/>
  <c r="F102" i="43" s="1"/>
  <c r="K164" i="43"/>
  <c r="AN8" i="43"/>
  <c r="O144" i="43"/>
  <c r="O145" i="43"/>
  <c r="O146" i="43"/>
  <c r="O147" i="43"/>
  <c r="K163" i="43"/>
  <c r="AO7" i="43"/>
  <c r="M8" i="43"/>
  <c r="Q8" i="43"/>
  <c r="U8" i="43"/>
  <c r="Y8" i="43"/>
  <c r="AC8" i="43"/>
  <c r="AG8" i="43"/>
  <c r="AK8" i="43"/>
  <c r="N8" i="43"/>
  <c r="R8" i="43"/>
  <c r="V8" i="43"/>
  <c r="Z8" i="43"/>
  <c r="AD8" i="43"/>
  <c r="AH8" i="43"/>
  <c r="AL8" i="43"/>
  <c r="K8" i="43"/>
  <c r="O8" i="43"/>
  <c r="S8" i="43"/>
  <c r="W8" i="43"/>
  <c r="AA8" i="43"/>
  <c r="AE8" i="43"/>
  <c r="AI8" i="43"/>
  <c r="AM8" i="43"/>
  <c r="L8" i="43"/>
  <c r="P8" i="43"/>
  <c r="T8" i="43"/>
  <c r="X8" i="43"/>
  <c r="AB8" i="43"/>
  <c r="AF8" i="43"/>
  <c r="AJ8" i="43"/>
  <c r="B15" i="11" l="1"/>
  <c r="C15" i="11"/>
  <c r="B16" i="11"/>
  <c r="C16" i="11"/>
  <c r="AO7" i="11" l="1"/>
  <c r="Q147" i="11"/>
  <c r="K166" i="11" s="1"/>
  <c r="AG12" i="18" s="1"/>
  <c r="N147" i="11"/>
  <c r="J166" i="11" s="1"/>
  <c r="W12" i="18" s="1"/>
  <c r="I166" i="11"/>
  <c r="Q146" i="11"/>
  <c r="K165" i="11" s="1"/>
  <c r="AG11" i="18" s="1"/>
  <c r="N146" i="11"/>
  <c r="J165" i="11" s="1"/>
  <c r="W11" i="18" s="1"/>
  <c r="K146" i="11"/>
  <c r="I165" i="11" s="1"/>
  <c r="Q145" i="11"/>
  <c r="K164" i="11" s="1"/>
  <c r="AG10" i="18" s="1"/>
  <c r="N145" i="11"/>
  <c r="J164" i="11" s="1"/>
  <c r="W10" i="18" s="1"/>
  <c r="K145" i="11"/>
  <c r="I164" i="11" s="1"/>
  <c r="Q144" i="11"/>
  <c r="K163" i="11" s="1"/>
  <c r="AG9" i="18" s="1"/>
  <c r="N144" i="11"/>
  <c r="J163" i="11" s="1"/>
  <c r="W9" i="18" s="1"/>
  <c r="K144" i="11"/>
  <c r="I163" i="11" s="1"/>
  <c r="R62" i="11"/>
  <c r="O62" i="11"/>
  <c r="L62" i="11"/>
  <c r="R61" i="11"/>
  <c r="O61" i="11"/>
  <c r="L61" i="11"/>
  <c r="R60" i="11"/>
  <c r="O60" i="11"/>
  <c r="L60" i="11"/>
  <c r="R59" i="11"/>
  <c r="O59" i="11"/>
  <c r="L59" i="11"/>
  <c r="R58" i="11"/>
  <c r="O58" i="11"/>
  <c r="L58" i="11"/>
  <c r="R57" i="11"/>
  <c r="O57" i="11"/>
  <c r="L57" i="11"/>
  <c r="R56" i="11"/>
  <c r="O56" i="11"/>
  <c r="L56" i="11"/>
  <c r="R55" i="11"/>
  <c r="O55" i="11"/>
  <c r="L55" i="11"/>
  <c r="R54" i="11"/>
  <c r="O54" i="11"/>
  <c r="L54" i="11"/>
  <c r="R53" i="11"/>
  <c r="O53" i="11"/>
  <c r="L53" i="11"/>
  <c r="R52" i="11"/>
  <c r="O52" i="11"/>
  <c r="L52" i="11"/>
  <c r="R51" i="11"/>
  <c r="O51" i="11"/>
  <c r="L51" i="11"/>
  <c r="R50" i="11"/>
  <c r="O50" i="11"/>
  <c r="L50" i="11"/>
  <c r="R49" i="11"/>
  <c r="O49" i="11"/>
  <c r="L49" i="11"/>
  <c r="R48" i="11"/>
  <c r="O48" i="11"/>
  <c r="L48" i="11"/>
  <c r="R47" i="11"/>
  <c r="O47" i="11"/>
  <c r="L47" i="11"/>
  <c r="R46" i="11"/>
  <c r="O46" i="11"/>
  <c r="L46" i="11"/>
  <c r="R45" i="11"/>
  <c r="O45" i="11"/>
  <c r="L45" i="11"/>
  <c r="R44" i="11"/>
  <c r="O44" i="11"/>
  <c r="L44" i="11"/>
  <c r="R43" i="11"/>
  <c r="O43" i="11"/>
  <c r="L43" i="11"/>
  <c r="R42" i="11"/>
  <c r="O42" i="11"/>
  <c r="L42" i="11"/>
  <c r="R41" i="11"/>
  <c r="O41" i="11"/>
  <c r="L41" i="11"/>
  <c r="R40" i="11"/>
  <c r="O40" i="11"/>
  <c r="L40" i="11"/>
  <c r="R39" i="11"/>
  <c r="O39" i="11"/>
  <c r="L39" i="11"/>
  <c r="R38" i="11"/>
  <c r="O38" i="11"/>
  <c r="L38" i="11"/>
  <c r="R37" i="11"/>
  <c r="O37" i="11"/>
  <c r="L37" i="11"/>
  <c r="R36" i="11"/>
  <c r="O36" i="11"/>
  <c r="L36" i="11"/>
  <c r="R35" i="11"/>
  <c r="O35" i="11"/>
  <c r="L35" i="11"/>
  <c r="R34" i="11"/>
  <c r="O34" i="11"/>
  <c r="L34" i="11"/>
  <c r="R33" i="11"/>
  <c r="O33" i="11"/>
  <c r="L33" i="11"/>
  <c r="R32" i="11"/>
  <c r="O32" i="11"/>
  <c r="L32" i="11"/>
  <c r="R31" i="11"/>
  <c r="O31" i="11"/>
  <c r="L31" i="11"/>
  <c r="R30" i="11"/>
  <c r="O30" i="11"/>
  <c r="L30" i="11"/>
  <c r="R29" i="11"/>
  <c r="O29" i="11"/>
  <c r="L29" i="11"/>
  <c r="R28" i="11"/>
  <c r="O28" i="11"/>
  <c r="L28" i="11"/>
  <c r="R27" i="11"/>
  <c r="O27" i="11"/>
  <c r="L27" i="11"/>
  <c r="R26" i="11"/>
  <c r="O26" i="11"/>
  <c r="L26" i="11"/>
  <c r="R25" i="11"/>
  <c r="O25" i="11"/>
  <c r="L25" i="11"/>
  <c r="R24" i="11"/>
  <c r="O24" i="11"/>
  <c r="L24" i="11"/>
  <c r="R23" i="11"/>
  <c r="O23" i="11"/>
  <c r="L23" i="11"/>
  <c r="R22" i="11"/>
  <c r="O22" i="11"/>
  <c r="L22" i="11"/>
  <c r="R21" i="11"/>
  <c r="O21" i="11"/>
  <c r="L21" i="11"/>
  <c r="R20" i="11"/>
  <c r="O20" i="11"/>
  <c r="L20" i="11"/>
  <c r="R19" i="11"/>
  <c r="O19" i="11"/>
  <c r="L19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</calcChain>
</file>

<file path=xl/sharedStrings.xml><?xml version="1.0" encoding="utf-8"?>
<sst xmlns="http://schemas.openxmlformats.org/spreadsheetml/2006/main" count="933" uniqueCount="67">
  <si>
    <t>pi_1,t</t>
  </si>
  <si>
    <t>p_t</t>
  </si>
  <si>
    <t>s=1</t>
  </si>
  <si>
    <t>s=2</t>
  </si>
  <si>
    <t>c_h</t>
  </si>
  <si>
    <t>r</t>
  </si>
  <si>
    <t>demand</t>
  </si>
  <si>
    <t>d_max</t>
  </si>
  <si>
    <t>I_max</t>
  </si>
  <si>
    <t>Parameter combination:</t>
  </si>
  <si>
    <t>S*(exact,n=4)</t>
  </si>
  <si>
    <t>Regimes</t>
  </si>
  <si>
    <t>c_p</t>
  </si>
  <si>
    <t>S</t>
  </si>
  <si>
    <t>% above optimal cost</t>
  </si>
  <si>
    <t>Optimal cost</t>
  </si>
  <si>
    <t>CEC</t>
  </si>
  <si>
    <t>min</t>
  </si>
  <si>
    <t>std.dev.</t>
  </si>
  <si>
    <t>mean</t>
  </si>
  <si>
    <t>max</t>
  </si>
  <si>
    <t>Demand distribution:</t>
  </si>
  <si>
    <t>pdf</t>
  </si>
  <si>
    <t>cdf</t>
  </si>
  <si>
    <t>E(d)</t>
  </si>
  <si>
    <t>n</t>
  </si>
  <si>
    <t>% deviation from optimal S</t>
  </si>
  <si>
    <t>Percent above optimal cost</t>
  </si>
  <si>
    <t>Mean</t>
  </si>
  <si>
    <t>Std.Dev.</t>
  </si>
  <si>
    <t>Min</t>
  </si>
  <si>
    <t>Max</t>
  </si>
  <si>
    <t>determin. (15)</t>
  </si>
  <si>
    <t>exact (n=4)</t>
  </si>
  <si>
    <t>StdDev</t>
  </si>
  <si>
    <t>Demand volatility</t>
  </si>
  <si>
    <t>high</t>
  </si>
  <si>
    <t>Regime 1 (s=1)</t>
  </si>
  <si>
    <t>Regime2 (s=2)</t>
  </si>
  <si>
    <t>c_h=1</t>
  </si>
  <si>
    <t>c_h=6</t>
  </si>
  <si>
    <t>p_t-1</t>
  </si>
  <si>
    <t>uniform</t>
  </si>
  <si>
    <t>MR-MO</t>
  </si>
  <si>
    <t>no</t>
  </si>
  <si>
    <t>naive</t>
  </si>
  <si>
    <t>r=0.25</t>
  </si>
  <si>
    <t>r=0.40</t>
  </si>
  <si>
    <t>r=0.49</t>
  </si>
  <si>
    <t>Price Regime Setting</t>
  </si>
  <si>
    <t>Cost of ignoring regime updates ηCEC</t>
  </si>
  <si>
    <t>Cost of ignoring regimes  (ηMR)</t>
  </si>
  <si>
    <t>Cost of ignoring regimes  (ηMO)</t>
  </si>
  <si>
    <t>all instances</t>
  </si>
  <si>
    <t>Speculation vs. Non-speculation</t>
  </si>
  <si>
    <t>MR:</t>
  </si>
  <si>
    <t>MO:</t>
  </si>
  <si>
    <t>pi_1,t+1</t>
  </si>
  <si>
    <t>Expected price increase</t>
  </si>
  <si>
    <t>Expected price increase (CEC)</t>
  </si>
  <si>
    <t>instances where price combination observation at least gives any indication</t>
  </si>
  <si>
    <t>non-speculation under both approaches</t>
  </si>
  <si>
    <t>All instances</t>
  </si>
  <si>
    <t>Speculation vs non-speculation</t>
  </si>
  <si>
    <t>Median</t>
  </si>
  <si>
    <t>Cost of ignoring price uncertainty</t>
  </si>
  <si>
    <t>naive (just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</si>
</sst>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0000"/>
    <numFmt numFmtId="166" formatCode="0.00000000"/>
    <numFmt numFmtId="167" formatCode="0.00000"/>
    <numFmt numFmtId="168" formatCode="0.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1" xfId="0" applyBorder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8" xfId="0" applyFill="1" applyBorder="1"/>
    <xf numFmtId="0" fontId="0" fillId="4" borderId="10" xfId="0" applyFill="1" applyBorder="1"/>
    <xf numFmtId="2" fontId="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3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65" fontId="0" fillId="4" borderId="17" xfId="0" applyNumberForma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5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1" fillId="0" borderId="1" xfId="1" applyNumberFormat="1" applyFont="1" applyFill="1" applyBorder="1" applyAlignment="1">
      <alignment horizontal="center" vertical="center"/>
    </xf>
    <xf numFmtId="0" fontId="0" fillId="8" borderId="0" xfId="0" applyFont="1" applyFill="1"/>
    <xf numFmtId="0" fontId="0" fillId="4" borderId="8" xfId="0" applyFont="1" applyFill="1" applyBorder="1"/>
    <xf numFmtId="0" fontId="0" fillId="2" borderId="12" xfId="0" applyFill="1" applyBorder="1" applyAlignment="1">
      <alignment horizontal="center" vertical="center"/>
    </xf>
    <xf numFmtId="168" fontId="0" fillId="0" borderId="12" xfId="0" applyNumberFormat="1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168" fontId="0" fillId="0" borderId="24" xfId="0" applyNumberFormat="1" applyFont="1" applyFill="1" applyBorder="1" applyAlignment="1">
      <alignment horizontal="center" vertical="center"/>
    </xf>
    <xf numFmtId="0" fontId="0" fillId="0" borderId="2" xfId="0" applyBorder="1"/>
    <xf numFmtId="0" fontId="2" fillId="2" borderId="9" xfId="0" applyFont="1" applyFill="1" applyBorder="1" applyAlignment="1">
      <alignment horizontal="left" vertical="center" wrapText="1"/>
    </xf>
    <xf numFmtId="0" fontId="2" fillId="0" borderId="0" xfId="0" applyFont="1"/>
    <xf numFmtId="2" fontId="0" fillId="0" borderId="0" xfId="0" applyNumberFormat="1" applyFont="1" applyFill="1"/>
    <xf numFmtId="167" fontId="0" fillId="0" borderId="0" xfId="0" applyNumberFormat="1" applyFont="1" applyFill="1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67" fontId="0" fillId="0" borderId="0" xfId="0" applyNumberFormat="1"/>
    <xf numFmtId="1" fontId="1" fillId="0" borderId="12" xfId="1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6" xfId="0" applyBorder="1"/>
    <xf numFmtId="0" fontId="0" fillId="0" borderId="27" xfId="0" applyBorder="1"/>
    <xf numFmtId="2" fontId="0" fillId="0" borderId="26" xfId="0" applyNumberFormat="1" applyFont="1" applyFill="1" applyBorder="1" applyAlignment="1">
      <alignment horizontal="center"/>
    </xf>
    <xf numFmtId="2" fontId="0" fillId="0" borderId="26" xfId="0" applyNumberFormat="1" applyFont="1" applyBorder="1" applyAlignment="1">
      <alignment horizontal="center"/>
    </xf>
    <xf numFmtId="2" fontId="0" fillId="0" borderId="27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9" fontId="0" fillId="0" borderId="0" xfId="1" applyNumberFormat="1" applyFont="1" applyFill="1" applyBorder="1"/>
    <xf numFmtId="0" fontId="0" fillId="0" borderId="0" xfId="0" applyFill="1" applyBorder="1"/>
    <xf numFmtId="0" fontId="2" fillId="2" borderId="25" xfId="0" applyFont="1" applyFill="1" applyBorder="1" applyAlignment="1">
      <alignment horizontal="left" vertical="center" wrapText="1"/>
    </xf>
    <xf numFmtId="2" fontId="2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0" fillId="0" borderId="2" xfId="0" applyBorder="1" applyAlignment="1"/>
    <xf numFmtId="2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5" borderId="29" xfId="0" applyFont="1" applyFill="1" applyBorder="1" applyAlignment="1">
      <alignment horizontal="center" vertical="center"/>
    </xf>
    <xf numFmtId="168" fontId="0" fillId="0" borderId="30" xfId="0" applyNumberFormat="1" applyFont="1" applyFill="1" applyBorder="1" applyAlignment="1">
      <alignment horizontal="center" vertical="center"/>
    </xf>
    <xf numFmtId="2" fontId="0" fillId="0" borderId="31" xfId="0" applyNumberFormat="1" applyFont="1" applyBorder="1" applyAlignment="1">
      <alignment horizontal="center"/>
    </xf>
    <xf numFmtId="2" fontId="0" fillId="0" borderId="32" xfId="0" applyNumberFormat="1" applyFont="1" applyBorder="1" applyAlignment="1">
      <alignment horizontal="center"/>
    </xf>
    <xf numFmtId="2" fontId="0" fillId="0" borderId="33" xfId="0" applyNumberFormat="1" applyFont="1" applyBorder="1" applyAlignment="1">
      <alignment horizontal="center"/>
    </xf>
    <xf numFmtId="0" fontId="0" fillId="9" borderId="1" xfId="0" applyFill="1" applyBorder="1" applyAlignment="1">
      <alignment horizontal="right"/>
    </xf>
    <xf numFmtId="2" fontId="0" fillId="0" borderId="33" xfId="0" applyNumberFormat="1" applyFont="1" applyFill="1" applyBorder="1" applyAlignment="1">
      <alignment horizontal="center"/>
    </xf>
    <xf numFmtId="2" fontId="0" fillId="0" borderId="31" xfId="0" applyNumberFormat="1" applyFont="1" applyFill="1" applyBorder="1" applyAlignment="1">
      <alignment horizontal="center"/>
    </xf>
    <xf numFmtId="2" fontId="0" fillId="0" borderId="32" xfId="0" applyNumberFormat="1" applyFont="1" applyFill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2" fontId="0" fillId="0" borderId="34" xfId="0" applyNumberFormat="1" applyFont="1" applyFill="1" applyBorder="1" applyAlignment="1">
      <alignment horizontal="center" vertical="center"/>
    </xf>
    <xf numFmtId="2" fontId="0" fillId="0" borderId="35" xfId="0" applyNumberFormat="1" applyFont="1" applyFill="1" applyBorder="1" applyAlignment="1">
      <alignment horizontal="center" vertical="center"/>
    </xf>
    <xf numFmtId="1" fontId="1" fillId="0" borderId="30" xfId="1" applyNumberFormat="1" applyFont="1" applyFill="1" applyBorder="1" applyAlignment="1">
      <alignment horizontal="center" vertical="center"/>
    </xf>
    <xf numFmtId="0" fontId="0" fillId="0" borderId="0" xfId="0" applyBorder="1" applyAlignment="1"/>
    <xf numFmtId="2" fontId="0" fillId="0" borderId="3" xfId="0" applyNumberFormat="1" applyFont="1" applyFill="1" applyBorder="1" applyAlignment="1">
      <alignment horizontal="center"/>
    </xf>
    <xf numFmtId="2" fontId="0" fillId="0" borderId="37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/>
    <xf numFmtId="168" fontId="0" fillId="0" borderId="1" xfId="0" applyNumberFormat="1" applyFill="1" applyBorder="1" applyAlignment="1">
      <alignment horizontal="center"/>
    </xf>
    <xf numFmtId="168" fontId="0" fillId="0" borderId="1" xfId="0" applyNumberForma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168" fontId="0" fillId="0" borderId="35" xfId="0" applyNumberFormat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2" borderId="6" xfId="0" applyFill="1" applyBorder="1" applyAlignment="1">
      <alignment horizontal="center" vertical="center" wrapText="1"/>
    </xf>
    <xf numFmtId="168" fontId="0" fillId="0" borderId="1" xfId="0" applyNumberFormat="1" applyFont="1" applyFill="1" applyBorder="1" applyAlignment="1">
      <alignment horizontal="center" vertical="center"/>
    </xf>
    <xf numFmtId="168" fontId="0" fillId="0" borderId="6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/>
    </xf>
    <xf numFmtId="9" fontId="0" fillId="0" borderId="43" xfId="0" applyNumberFormat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7" borderId="43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3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3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38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40" xfId="0" applyNumberFormat="1" applyFont="1" applyFill="1" applyBorder="1" applyAlignment="1">
      <alignment horizontal="center" vertical="center" wrapText="1"/>
    </xf>
    <xf numFmtId="2" fontId="0" fillId="0" borderId="5" xfId="0" applyNumberFormat="1" applyFont="1" applyFill="1" applyBorder="1" applyAlignment="1">
      <alignment horizontal="center" vertical="center" wrapText="1"/>
    </xf>
    <xf numFmtId="2" fontId="0" fillId="0" borderId="36" xfId="0" applyNumberFormat="1" applyFont="1" applyFill="1" applyBorder="1" applyAlignment="1">
      <alignment horizontal="center" vertical="center" wrapText="1"/>
    </xf>
    <xf numFmtId="2" fontId="0" fillId="0" borderId="41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2" fontId="0" fillId="0" borderId="3" xfId="0" applyNumberFormat="1" applyFont="1" applyFill="1" applyBorder="1" applyAlignment="1">
      <alignment horizontal="center" vertical="center" wrapText="1"/>
    </xf>
    <xf numFmtId="2" fontId="0" fillId="0" borderId="42" xfId="0" applyNumberFormat="1" applyFont="1" applyFill="1" applyBorder="1" applyAlignment="1">
      <alignment horizontal="center" vertical="center" wrapText="1"/>
    </xf>
    <xf numFmtId="2" fontId="0" fillId="0" borderId="2" xfId="0" applyNumberFormat="1" applyFont="1" applyFill="1" applyBorder="1" applyAlignment="1">
      <alignment horizontal="center" vertical="center" wrapText="1"/>
    </xf>
    <xf numFmtId="2" fontId="0" fillId="0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10367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35</xdr:col>
      <xdr:colOff>0</xdr:colOff>
      <xdr:row>0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5419725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41</xdr:col>
      <xdr:colOff>0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5419725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48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4382750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0</xdr:colOff>
      <xdr:row>0</xdr:row>
      <xdr:rowOff>0</xdr:rowOff>
    </xdr:from>
    <xdr:ext cx="65" cy="172227"/>
    <xdr:sp macro="" textlink="">
      <xdr:nvSpPr>
        <xdr:cNvPr id="6" name="TextBox 5"/>
        <xdr:cNvSpPr txBox="1"/>
      </xdr:nvSpPr>
      <xdr:spPr>
        <a:xfrm>
          <a:off x="5419725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26</xdr:col>
      <xdr:colOff>0</xdr:colOff>
      <xdr:row>0</xdr:row>
      <xdr:rowOff>0</xdr:rowOff>
    </xdr:from>
    <xdr:ext cx="65" cy="172227"/>
    <xdr:sp macro="" textlink="">
      <xdr:nvSpPr>
        <xdr:cNvPr id="10" name="TextBox 9"/>
        <xdr:cNvSpPr txBox="1"/>
      </xdr:nvSpPr>
      <xdr:spPr>
        <a:xfrm>
          <a:off x="9886950" y="3052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X294"/>
  <sheetViews>
    <sheetView showGridLines="0" topLeftCell="A10" zoomScale="70" zoomScaleNormal="70" workbookViewId="0">
      <selection activeCell="X18" sqref="X18"/>
    </sheetView>
  </sheetViews>
  <sheetFormatPr defaultRowHeight="15" outlineLevelCol="1" x14ac:dyDescent="0.25"/>
  <cols>
    <col min="2" max="2" width="12.7109375" customWidth="1"/>
    <col min="3" max="3" width="10.85546875" customWidth="1"/>
    <col min="4" max="4" width="17.42578125" customWidth="1"/>
    <col min="5" max="7" width="17.42578125" hidden="1" customWidth="1" outlineLevel="1"/>
    <col min="8" max="8" width="14.85546875" customWidth="1" collapsed="1"/>
    <col min="9" max="10" width="17.28515625" bestFit="1" customWidth="1"/>
    <col min="11" max="11" width="17.28515625" customWidth="1"/>
    <col min="12" max="18" width="17.28515625" bestFit="1" customWidth="1"/>
    <col min="19" max="19" width="17.5703125" customWidth="1"/>
    <col min="20" max="20" width="17.28515625" bestFit="1" customWidth="1"/>
    <col min="21" max="21" width="17.5703125" customWidth="1"/>
    <col min="22" max="22" width="17.28515625" bestFit="1" customWidth="1"/>
    <col min="23" max="23" width="17.5703125" customWidth="1"/>
    <col min="24" max="24" width="17.140625" customWidth="1"/>
    <col min="25" max="25" width="18" customWidth="1"/>
    <col min="26" max="41" width="15.5703125" customWidth="1"/>
  </cols>
  <sheetData>
    <row r="1" spans="2:41" x14ac:dyDescent="0.25">
      <c r="E1" s="101"/>
      <c r="F1" s="101"/>
      <c r="G1" s="101"/>
    </row>
    <row r="2" spans="2:41" x14ac:dyDescent="0.25">
      <c r="C2" s="32" t="s">
        <v>9</v>
      </c>
      <c r="D2" s="32"/>
      <c r="E2" s="101"/>
      <c r="F2" s="101"/>
      <c r="G2" s="101"/>
    </row>
    <row r="3" spans="2:41" x14ac:dyDescent="0.25">
      <c r="C3" s="33" t="s">
        <v>25</v>
      </c>
      <c r="D3" s="33">
        <v>4</v>
      </c>
      <c r="E3" s="71"/>
      <c r="F3" s="71"/>
      <c r="G3" s="71"/>
    </row>
    <row r="4" spans="2:41" x14ac:dyDescent="0.25">
      <c r="C4" s="33" t="s">
        <v>11</v>
      </c>
      <c r="D4" s="34" t="s">
        <v>43</v>
      </c>
      <c r="E4" s="102"/>
      <c r="F4" s="102"/>
      <c r="G4" s="102"/>
    </row>
    <row r="5" spans="2:41" x14ac:dyDescent="0.25">
      <c r="C5" s="33" t="s">
        <v>4</v>
      </c>
      <c r="D5" s="34">
        <v>1.0000009999999999</v>
      </c>
      <c r="E5" s="102"/>
      <c r="F5" s="102"/>
      <c r="G5" s="102"/>
      <c r="I5" t="s">
        <v>21</v>
      </c>
    </row>
    <row r="6" spans="2:41" x14ac:dyDescent="0.25">
      <c r="C6" s="33" t="s">
        <v>6</v>
      </c>
      <c r="D6" s="34" t="s">
        <v>32</v>
      </c>
      <c r="E6" s="102"/>
      <c r="F6" s="102"/>
      <c r="G6" s="102"/>
      <c r="I6" s="10"/>
      <c r="J6" s="4">
        <v>0</v>
      </c>
      <c r="K6" s="4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11">
        <v>10</v>
      </c>
      <c r="U6" s="4">
        <v>11</v>
      </c>
      <c r="V6" s="4">
        <v>12</v>
      </c>
      <c r="W6" s="4">
        <v>13</v>
      </c>
      <c r="X6" s="4">
        <v>14</v>
      </c>
      <c r="Y6" s="4">
        <v>15</v>
      </c>
      <c r="Z6" s="4">
        <v>16</v>
      </c>
      <c r="AA6" s="4">
        <v>17</v>
      </c>
      <c r="AB6" s="4">
        <v>18</v>
      </c>
      <c r="AC6" s="4">
        <v>19</v>
      </c>
      <c r="AD6" s="4">
        <v>20</v>
      </c>
      <c r="AE6" s="4">
        <v>21</v>
      </c>
      <c r="AF6" s="4">
        <v>22</v>
      </c>
      <c r="AG6" s="4">
        <v>23</v>
      </c>
      <c r="AH6" s="4">
        <v>24</v>
      </c>
      <c r="AI6" s="4">
        <v>25</v>
      </c>
      <c r="AJ6" s="4">
        <v>26</v>
      </c>
      <c r="AK6" s="4">
        <v>27</v>
      </c>
      <c r="AL6" s="4">
        <v>28</v>
      </c>
      <c r="AM6" s="4">
        <v>29</v>
      </c>
      <c r="AN6" s="4">
        <v>30</v>
      </c>
      <c r="AO6" s="4" t="s">
        <v>24</v>
      </c>
    </row>
    <row r="7" spans="2:41" x14ac:dyDescent="0.25">
      <c r="C7" s="33" t="s">
        <v>7</v>
      </c>
      <c r="D7" s="34">
        <v>30</v>
      </c>
      <c r="E7" s="102"/>
      <c r="F7" s="102"/>
      <c r="G7" s="102"/>
      <c r="I7" s="1" t="s">
        <v>22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1</v>
      </c>
      <c r="Z7" s="14">
        <v>0</v>
      </c>
      <c r="AA7" s="14">
        <v>0</v>
      </c>
      <c r="AB7" s="14">
        <v>0</v>
      </c>
      <c r="AC7" s="14">
        <v>0</v>
      </c>
      <c r="AD7" s="76">
        <v>0</v>
      </c>
      <c r="AE7" s="76">
        <v>0</v>
      </c>
      <c r="AF7" s="76">
        <v>0</v>
      </c>
      <c r="AG7" s="76">
        <v>0</v>
      </c>
      <c r="AH7" s="76">
        <v>0</v>
      </c>
      <c r="AI7" s="76">
        <v>0</v>
      </c>
      <c r="AJ7" s="76">
        <v>0</v>
      </c>
      <c r="AK7" s="76">
        <v>0</v>
      </c>
      <c r="AL7" s="76">
        <v>0</v>
      </c>
      <c r="AM7" s="76">
        <v>0</v>
      </c>
      <c r="AN7" s="76">
        <v>0</v>
      </c>
      <c r="AO7" s="76">
        <f>SUMPRODUCT(J6:AN6,J7:AN7)</f>
        <v>15</v>
      </c>
    </row>
    <row r="8" spans="2:41" x14ac:dyDescent="0.25">
      <c r="C8" s="33" t="s">
        <v>8</v>
      </c>
      <c r="D8" s="34">
        <v>120</v>
      </c>
      <c r="E8" s="102"/>
      <c r="F8" s="102"/>
      <c r="G8" s="102"/>
      <c r="I8" s="1" t="s">
        <v>23</v>
      </c>
      <c r="J8" s="76">
        <f>SUM(J7)</f>
        <v>0</v>
      </c>
      <c r="K8" s="76">
        <f>SUM(J7:K7)</f>
        <v>0</v>
      </c>
      <c r="L8" s="76">
        <f>SUM(J7:L7)</f>
        <v>0</v>
      </c>
      <c r="M8" s="76">
        <f>SUM(J7:M7)</f>
        <v>0</v>
      </c>
      <c r="N8" s="76">
        <f>SUM(J7:N7)</f>
        <v>0</v>
      </c>
      <c r="O8" s="76">
        <f>SUM(J7:O7)</f>
        <v>0</v>
      </c>
      <c r="P8" s="76">
        <f>SUM(J7:P7)</f>
        <v>0</v>
      </c>
      <c r="Q8" s="76">
        <f>SUM(J7:Q7)</f>
        <v>0</v>
      </c>
      <c r="R8" s="76">
        <f>SUM(J7:R7)</f>
        <v>0</v>
      </c>
      <c r="S8" s="76">
        <f>SUM(J7:S7)</f>
        <v>0</v>
      </c>
      <c r="T8" s="76">
        <f>SUM(J7:T7)</f>
        <v>0</v>
      </c>
      <c r="U8" s="76">
        <f>SUM(J7:U7)</f>
        <v>0</v>
      </c>
      <c r="V8" s="76">
        <f>SUM(J7:V7)</f>
        <v>0</v>
      </c>
      <c r="W8" s="76">
        <f>SUM(J7:W7)</f>
        <v>0</v>
      </c>
      <c r="X8" s="76">
        <f>SUM(J7:X7)</f>
        <v>0</v>
      </c>
      <c r="Y8" s="76">
        <f>SUM(J7:Y7)</f>
        <v>1</v>
      </c>
      <c r="Z8" s="76">
        <f>SUM(J7:Z7)</f>
        <v>1</v>
      </c>
      <c r="AA8" s="76">
        <f>SUM(J7:AA7)</f>
        <v>1</v>
      </c>
      <c r="AB8" s="76">
        <f>SUM(J7:AB7)</f>
        <v>1</v>
      </c>
      <c r="AC8" s="76">
        <f>SUM(J7:AC7)</f>
        <v>1</v>
      </c>
      <c r="AD8" s="76">
        <f>SUM(J7:AD7)</f>
        <v>1</v>
      </c>
      <c r="AE8" s="76">
        <f>SUM(J7:AE7)</f>
        <v>1</v>
      </c>
      <c r="AF8" s="76">
        <f>SUM(J7:AF7)</f>
        <v>1</v>
      </c>
      <c r="AG8" s="76">
        <f>SUM(J7:AG7)</f>
        <v>1</v>
      </c>
      <c r="AH8" s="76">
        <f>SUM(J7:AH7)</f>
        <v>1</v>
      </c>
      <c r="AI8" s="76">
        <f>SUM(J7:AI7)</f>
        <v>1</v>
      </c>
      <c r="AJ8" s="76">
        <f>SUM(J7:AJ7)</f>
        <v>1</v>
      </c>
      <c r="AK8" s="76">
        <f>SUM(J7:AK7)</f>
        <v>1</v>
      </c>
      <c r="AL8" s="76">
        <f>SUM(J7:AL7)</f>
        <v>1</v>
      </c>
      <c r="AM8" s="76">
        <f>SUM(J7:AM7)</f>
        <v>1</v>
      </c>
      <c r="AN8" s="76">
        <f>SUM(J7:AN7)</f>
        <v>1</v>
      </c>
      <c r="AO8" s="76"/>
    </row>
    <row r="9" spans="2:41" x14ac:dyDescent="0.25">
      <c r="C9" s="33" t="s">
        <v>5</v>
      </c>
      <c r="D9" s="34">
        <v>0.49</v>
      </c>
      <c r="E9" s="102"/>
      <c r="F9" s="102"/>
      <c r="G9" s="102"/>
    </row>
    <row r="10" spans="2:41" x14ac:dyDescent="0.25">
      <c r="C10" s="33" t="s">
        <v>12</v>
      </c>
      <c r="D10" s="34">
        <v>40</v>
      </c>
      <c r="E10" s="102"/>
      <c r="F10" s="102"/>
      <c r="G10" s="102"/>
      <c r="I10" s="97">
        <v>0.2</v>
      </c>
      <c r="J10" s="97">
        <v>0.8</v>
      </c>
      <c r="K10" s="97">
        <v>0</v>
      </c>
      <c r="L10" s="97">
        <v>0</v>
      </c>
      <c r="M10" s="97">
        <v>0</v>
      </c>
      <c r="N10" s="95">
        <f>10*I10+15*J10+20*K10+25*L10+30*M10</f>
        <v>14</v>
      </c>
      <c r="O10" s="71"/>
      <c r="P10" s="97">
        <v>0.8</v>
      </c>
      <c r="Q10" s="97">
        <v>0.2</v>
      </c>
      <c r="R10" s="97">
        <v>0</v>
      </c>
      <c r="S10" s="97">
        <v>0</v>
      </c>
      <c r="T10" s="97">
        <v>0</v>
      </c>
      <c r="U10" s="95">
        <f>10*P10+15*Q10+20*R10+25*S10+30*T10</f>
        <v>11</v>
      </c>
    </row>
    <row r="11" spans="2:41" x14ac:dyDescent="0.25">
      <c r="E11" s="101"/>
      <c r="F11" s="101"/>
      <c r="G11" s="101"/>
      <c r="I11" s="98">
        <v>0.1</v>
      </c>
      <c r="J11" s="98">
        <v>0.3</v>
      </c>
      <c r="K11" s="98">
        <v>0.6</v>
      </c>
      <c r="L11" s="98">
        <v>0</v>
      </c>
      <c r="M11" s="98">
        <v>0</v>
      </c>
      <c r="N11" s="95">
        <f t="shared" ref="N11:N14" si="0">10*I11+15*J11+20*K11+25*L11+30*M11</f>
        <v>17.5</v>
      </c>
      <c r="O11" s="68"/>
      <c r="P11" s="98">
        <v>0.6</v>
      </c>
      <c r="Q11" s="98">
        <v>0.3</v>
      </c>
      <c r="R11" s="98">
        <v>0.1</v>
      </c>
      <c r="S11" s="98">
        <v>0</v>
      </c>
      <c r="T11" s="98">
        <v>0</v>
      </c>
      <c r="U11" s="95">
        <f t="shared" ref="U11:U14" si="1">10*P11+15*Q11+20*R11+25*S11+30*T11</f>
        <v>12.5</v>
      </c>
    </row>
    <row r="12" spans="2:41" x14ac:dyDescent="0.25">
      <c r="H12" t="s">
        <v>55</v>
      </c>
      <c r="I12" s="97">
        <v>0</v>
      </c>
      <c r="J12" s="97">
        <v>0.1</v>
      </c>
      <c r="K12" s="97">
        <v>0.8</v>
      </c>
      <c r="L12" s="97">
        <v>0.1</v>
      </c>
      <c r="M12" s="97">
        <v>0</v>
      </c>
      <c r="N12" s="95">
        <f t="shared" si="0"/>
        <v>20</v>
      </c>
      <c r="O12" s="78" t="s">
        <v>56</v>
      </c>
      <c r="P12" s="97">
        <v>0</v>
      </c>
      <c r="Q12" s="97">
        <v>0.5</v>
      </c>
      <c r="R12" s="97">
        <v>0</v>
      </c>
      <c r="S12" s="97">
        <v>0.5</v>
      </c>
      <c r="T12" s="97">
        <v>0</v>
      </c>
      <c r="U12" s="95">
        <f t="shared" si="1"/>
        <v>20</v>
      </c>
    </row>
    <row r="13" spans="2:41" x14ac:dyDescent="0.25">
      <c r="I13" s="97">
        <v>0</v>
      </c>
      <c r="J13" s="97">
        <v>0</v>
      </c>
      <c r="K13" s="97">
        <v>0.6</v>
      </c>
      <c r="L13" s="97">
        <v>0.3</v>
      </c>
      <c r="M13" s="97">
        <v>0.1</v>
      </c>
      <c r="N13" s="95">
        <f t="shared" si="0"/>
        <v>22.5</v>
      </c>
      <c r="O13" s="78"/>
      <c r="P13" s="97">
        <v>0</v>
      </c>
      <c r="Q13" s="97">
        <v>0</v>
      </c>
      <c r="R13" s="97">
        <v>0.1</v>
      </c>
      <c r="S13" s="97">
        <v>0.3</v>
      </c>
      <c r="T13" s="97">
        <v>0.6</v>
      </c>
      <c r="U13" s="95">
        <f t="shared" si="1"/>
        <v>27.5</v>
      </c>
      <c r="AH13" s="3"/>
      <c r="AI13" s="3"/>
      <c r="AJ13" s="3"/>
      <c r="AK13" s="3"/>
      <c r="AL13" s="3"/>
      <c r="AM13" s="3"/>
      <c r="AN13" s="3"/>
      <c r="AO13" s="3"/>
    </row>
    <row r="14" spans="2:41" x14ac:dyDescent="0.25">
      <c r="I14" s="100">
        <v>0</v>
      </c>
      <c r="J14" s="100">
        <v>0</v>
      </c>
      <c r="K14" s="100">
        <v>0</v>
      </c>
      <c r="L14" s="100">
        <v>0.8</v>
      </c>
      <c r="M14" s="100">
        <v>0.2</v>
      </c>
      <c r="N14" s="95">
        <f t="shared" si="0"/>
        <v>26</v>
      </c>
      <c r="P14" s="99">
        <v>0</v>
      </c>
      <c r="Q14" s="99">
        <v>0</v>
      </c>
      <c r="R14" s="99">
        <v>0</v>
      </c>
      <c r="S14" s="99">
        <v>0.2</v>
      </c>
      <c r="T14" s="99">
        <v>0.8</v>
      </c>
      <c r="U14" s="95">
        <f t="shared" si="1"/>
        <v>29</v>
      </c>
    </row>
    <row r="15" spans="2:41" x14ac:dyDescent="0.25">
      <c r="B15" s="15">
        <f>0.5+D9</f>
        <v>0.99</v>
      </c>
      <c r="C15" s="15">
        <f>0.5-D9</f>
        <v>1.0000000000000009E-2</v>
      </c>
      <c r="I15" s="96"/>
      <c r="J15" s="96"/>
      <c r="K15" s="96"/>
      <c r="L15" s="96"/>
      <c r="M15" s="96"/>
    </row>
    <row r="16" spans="2:41" ht="15.75" thickBot="1" x14ac:dyDescent="0.3">
      <c r="B16" s="15">
        <f>0.5-D9</f>
        <v>1.0000000000000009E-2</v>
      </c>
      <c r="C16" s="15">
        <f>0.5+D9</f>
        <v>0.99</v>
      </c>
    </row>
    <row r="17" spans="1:27" x14ac:dyDescent="0.25">
      <c r="B17" s="35"/>
      <c r="C17" s="35"/>
      <c r="D17" s="35"/>
      <c r="E17" s="35"/>
      <c r="F17" s="35"/>
      <c r="G17" s="35"/>
      <c r="H17" s="122" t="s">
        <v>33</v>
      </c>
      <c r="I17" s="124"/>
      <c r="J17" s="122" t="s">
        <v>16</v>
      </c>
      <c r="K17" s="123"/>
      <c r="L17" s="124"/>
      <c r="M17" s="122" t="s">
        <v>37</v>
      </c>
      <c r="N17" s="123"/>
      <c r="O17" s="124"/>
      <c r="P17" s="122" t="s">
        <v>38</v>
      </c>
      <c r="Q17" s="123"/>
      <c r="R17" s="124"/>
      <c r="S17" s="122" t="s">
        <v>45</v>
      </c>
      <c r="T17" s="123"/>
      <c r="U17" s="124"/>
    </row>
    <row r="18" spans="1:27" ht="44.25" customHeight="1" x14ac:dyDescent="0.25">
      <c r="B18" s="4" t="s">
        <v>0</v>
      </c>
      <c r="C18" s="4" t="s">
        <v>41</v>
      </c>
      <c r="D18" s="4" t="s">
        <v>1</v>
      </c>
      <c r="E18" s="4" t="s">
        <v>57</v>
      </c>
      <c r="F18" s="5" t="s">
        <v>58</v>
      </c>
      <c r="G18" s="103" t="s">
        <v>59</v>
      </c>
      <c r="H18" s="23" t="s">
        <v>10</v>
      </c>
      <c r="I18" s="47" t="s">
        <v>15</v>
      </c>
      <c r="J18" s="23" t="s">
        <v>13</v>
      </c>
      <c r="K18" s="5" t="s">
        <v>14</v>
      </c>
      <c r="L18" s="24" t="s">
        <v>26</v>
      </c>
      <c r="M18" s="23" t="s">
        <v>13</v>
      </c>
      <c r="N18" s="5" t="s">
        <v>14</v>
      </c>
      <c r="O18" s="24" t="s">
        <v>26</v>
      </c>
      <c r="P18" s="23" t="s">
        <v>13</v>
      </c>
      <c r="Q18" s="5" t="s">
        <v>14</v>
      </c>
      <c r="R18" s="24" t="s">
        <v>26</v>
      </c>
      <c r="S18" s="23" t="s">
        <v>13</v>
      </c>
      <c r="T18" s="5" t="s">
        <v>14</v>
      </c>
      <c r="U18" s="24" t="s">
        <v>26</v>
      </c>
      <c r="V18" s="69"/>
      <c r="W18" s="69"/>
      <c r="X18" s="69"/>
      <c r="Y18" s="69"/>
      <c r="Z18" s="69"/>
    </row>
    <row r="19" spans="1:27" s="3" customFormat="1" x14ac:dyDescent="0.25">
      <c r="A19" s="45">
        <v>1</v>
      </c>
      <c r="B19" s="8">
        <v>0.1</v>
      </c>
      <c r="C19" s="8">
        <v>10</v>
      </c>
      <c r="D19" s="8">
        <v>10</v>
      </c>
      <c r="E19" s="14">
        <f>(B19*$B$15*$I$10+(1-B19)*$B$16*$P$10)/(B19*$I$10+(1-B19)*$P$10)</f>
        <v>3.6486486486486495E-2</v>
      </c>
      <c r="F19" s="104">
        <f>E19*$N$10+(1-E19)*$U$10-D19</f>
        <v>1.10945945945946</v>
      </c>
      <c r="G19" s="105">
        <f>B19*$N$10+(1-B19)*$U$10-D19</f>
        <v>1.3000000000000007</v>
      </c>
      <c r="H19" s="26">
        <v>30</v>
      </c>
      <c r="I19" s="48">
        <v>663.98789999999997</v>
      </c>
      <c r="J19" s="26">
        <v>30</v>
      </c>
      <c r="K19" s="27">
        <v>0</v>
      </c>
      <c r="L19" s="44">
        <f t="shared" ref="L19:L62" si="2">ABS((100/$H19*J19)-100)</f>
        <v>0</v>
      </c>
      <c r="M19" s="26">
        <v>60</v>
      </c>
      <c r="N19" s="27">
        <v>3.9176000000000002</v>
      </c>
      <c r="O19" s="44">
        <f t="shared" ref="O19:O62" si="3">ABS((100/$H19*M19)-100)</f>
        <v>100</v>
      </c>
      <c r="P19" s="26">
        <v>30</v>
      </c>
      <c r="Q19" s="27">
        <v>0</v>
      </c>
      <c r="R19" s="60">
        <f t="shared" ref="R19:R62" si="4">ABS((100/$H19*P19)-100)</f>
        <v>0</v>
      </c>
      <c r="S19" s="26">
        <v>15</v>
      </c>
      <c r="T19" s="27">
        <v>0.24728</v>
      </c>
      <c r="U19" s="60">
        <f t="shared" ref="U19:U82" si="5">ABS((100/$H19*S19)-100)</f>
        <v>50</v>
      </c>
      <c r="V19" s="55"/>
      <c r="W19" s="55"/>
      <c r="AA19" s="54"/>
    </row>
    <row r="20" spans="1:27" s="3" customFormat="1" x14ac:dyDescent="0.25">
      <c r="A20" s="45">
        <v>2</v>
      </c>
      <c r="B20" s="8">
        <v>0.3</v>
      </c>
      <c r="C20" s="8">
        <v>10</v>
      </c>
      <c r="D20" s="8">
        <v>10</v>
      </c>
      <c r="E20" s="14">
        <f t="shared" ref="E20:E23" si="6">(B20*$B$15*$I$10+(1-B20)*$B$16*$P$10)/(B20*$I$10+(1-B20)*$P$10)</f>
        <v>0.10483870967741937</v>
      </c>
      <c r="F20" s="104">
        <f t="shared" ref="F20:F43" si="7">E20*$N$10+(1-E20)*$U$10-D20</f>
        <v>1.314516129032258</v>
      </c>
      <c r="G20" s="105">
        <f t="shared" ref="G20:G43" si="8">B20*$N$10+(1-B20)*$U$10-D20</f>
        <v>1.8999999999999986</v>
      </c>
      <c r="H20" s="26">
        <v>30</v>
      </c>
      <c r="I20" s="48">
        <v>674.63279999999997</v>
      </c>
      <c r="J20" s="26">
        <v>45</v>
      </c>
      <c r="K20" s="27">
        <v>0.40361999999999998</v>
      </c>
      <c r="L20" s="44">
        <f t="shared" si="2"/>
        <v>50</v>
      </c>
      <c r="M20" s="26">
        <v>60</v>
      </c>
      <c r="N20" s="27">
        <v>2.2778999999999998</v>
      </c>
      <c r="O20" s="44">
        <f t="shared" si="3"/>
        <v>100</v>
      </c>
      <c r="P20" s="26">
        <v>30</v>
      </c>
      <c r="Q20" s="27">
        <v>0</v>
      </c>
      <c r="R20" s="60">
        <f t="shared" si="4"/>
        <v>0</v>
      </c>
      <c r="S20" s="26">
        <v>15</v>
      </c>
      <c r="T20" s="27">
        <v>0.69930000000000003</v>
      </c>
      <c r="U20" s="60">
        <f t="shared" si="5"/>
        <v>50</v>
      </c>
      <c r="V20" s="55"/>
      <c r="W20" s="55"/>
      <c r="AA20" s="54"/>
    </row>
    <row r="21" spans="1:27" s="3" customFormat="1" x14ac:dyDescent="0.25">
      <c r="A21" s="45">
        <v>3</v>
      </c>
      <c r="B21" s="8">
        <v>0.5</v>
      </c>
      <c r="C21" s="8">
        <v>10</v>
      </c>
      <c r="D21" s="8">
        <v>10</v>
      </c>
      <c r="E21" s="14">
        <f t="shared" si="6"/>
        <v>0.20600000000000002</v>
      </c>
      <c r="F21" s="104">
        <f t="shared" si="7"/>
        <v>1.6180000000000003</v>
      </c>
      <c r="G21" s="105">
        <f t="shared" si="8"/>
        <v>2.5</v>
      </c>
      <c r="H21" s="26">
        <v>45</v>
      </c>
      <c r="I21" s="48">
        <v>685.96550000000002</v>
      </c>
      <c r="J21" s="26">
        <v>60</v>
      </c>
      <c r="K21" s="27">
        <v>0.58814999999999995</v>
      </c>
      <c r="L21" s="44">
        <f t="shared" si="2"/>
        <v>33.333333333333343</v>
      </c>
      <c r="M21" s="26">
        <v>60</v>
      </c>
      <c r="N21" s="27">
        <v>0.58814999999999995</v>
      </c>
      <c r="O21" s="44">
        <f t="shared" si="3"/>
        <v>33.333333333333343</v>
      </c>
      <c r="P21" s="26">
        <v>30</v>
      </c>
      <c r="Q21" s="27">
        <v>0.67591000000000001</v>
      </c>
      <c r="R21" s="60">
        <f t="shared" si="4"/>
        <v>33.333333333333329</v>
      </c>
      <c r="S21" s="26">
        <v>15</v>
      </c>
      <c r="T21" s="27">
        <v>2.0272999999999999</v>
      </c>
      <c r="U21" s="60">
        <f t="shared" si="5"/>
        <v>66.666666666666657</v>
      </c>
      <c r="V21" s="55"/>
      <c r="W21" s="55"/>
      <c r="AA21" s="54"/>
    </row>
    <row r="22" spans="1:27" s="3" customFormat="1" x14ac:dyDescent="0.25">
      <c r="A22" s="45">
        <v>4</v>
      </c>
      <c r="B22" s="8">
        <v>0.7</v>
      </c>
      <c r="C22" s="8">
        <v>10</v>
      </c>
      <c r="D22" s="8">
        <v>10</v>
      </c>
      <c r="E22" s="14">
        <f t="shared" si="6"/>
        <v>0.37105263157894741</v>
      </c>
      <c r="F22" s="104">
        <f t="shared" si="7"/>
        <v>2.1131578947368421</v>
      </c>
      <c r="G22" s="105">
        <f t="shared" si="8"/>
        <v>3.0999999999999996</v>
      </c>
      <c r="H22" s="26">
        <v>60</v>
      </c>
      <c r="I22" s="48">
        <v>690</v>
      </c>
      <c r="J22" s="26">
        <v>60</v>
      </c>
      <c r="K22" s="27">
        <v>0</v>
      </c>
      <c r="L22" s="44">
        <f t="shared" si="2"/>
        <v>0</v>
      </c>
      <c r="M22" s="26">
        <v>60</v>
      </c>
      <c r="N22" s="27">
        <v>0</v>
      </c>
      <c r="O22" s="44">
        <f t="shared" si="3"/>
        <v>0</v>
      </c>
      <c r="P22" s="26">
        <v>30</v>
      </c>
      <c r="Q22" s="27">
        <v>3.9441000000000002</v>
      </c>
      <c r="R22" s="60">
        <f t="shared" si="4"/>
        <v>50</v>
      </c>
      <c r="S22" s="26">
        <v>15</v>
      </c>
      <c r="T22" s="27">
        <v>6.3639999999999999</v>
      </c>
      <c r="U22" s="60">
        <f t="shared" si="5"/>
        <v>75</v>
      </c>
      <c r="V22" s="55"/>
      <c r="W22" s="55"/>
      <c r="AA22" s="54"/>
    </row>
    <row r="23" spans="1:27" s="3" customFormat="1" x14ac:dyDescent="0.25">
      <c r="A23" s="45">
        <v>5</v>
      </c>
      <c r="B23" s="8">
        <v>0.9</v>
      </c>
      <c r="C23" s="8">
        <v>10</v>
      </c>
      <c r="D23" s="8">
        <v>10</v>
      </c>
      <c r="E23" s="14">
        <f t="shared" si="6"/>
        <v>0.68846153846153857</v>
      </c>
      <c r="F23" s="104">
        <f t="shared" si="7"/>
        <v>3.065384615384616</v>
      </c>
      <c r="G23" s="105">
        <f t="shared" si="8"/>
        <v>3.6999999999999993</v>
      </c>
      <c r="H23" s="26">
        <v>60</v>
      </c>
      <c r="I23" s="48">
        <v>690</v>
      </c>
      <c r="J23" s="26">
        <v>60</v>
      </c>
      <c r="K23" s="27">
        <v>0</v>
      </c>
      <c r="L23" s="44">
        <f t="shared" si="2"/>
        <v>0</v>
      </c>
      <c r="M23" s="26">
        <v>60</v>
      </c>
      <c r="N23" s="27">
        <v>0</v>
      </c>
      <c r="O23" s="44">
        <f t="shared" si="3"/>
        <v>0</v>
      </c>
      <c r="P23" s="26">
        <v>30</v>
      </c>
      <c r="Q23" s="27">
        <v>8.9799000000000007</v>
      </c>
      <c r="R23" s="60">
        <f t="shared" si="4"/>
        <v>50</v>
      </c>
      <c r="S23" s="26">
        <v>15</v>
      </c>
      <c r="T23" s="27">
        <v>13.469900000000001</v>
      </c>
      <c r="U23" s="60">
        <f t="shared" si="5"/>
        <v>75</v>
      </c>
      <c r="V23" s="55"/>
      <c r="W23" s="55"/>
      <c r="AA23" s="54"/>
    </row>
    <row r="24" spans="1:27" s="3" customFormat="1" x14ac:dyDescent="0.25">
      <c r="A24" s="45">
        <v>6</v>
      </c>
      <c r="B24" s="8">
        <v>0.1</v>
      </c>
      <c r="C24" s="8">
        <v>15</v>
      </c>
      <c r="D24" s="8">
        <v>10</v>
      </c>
      <c r="E24" s="14">
        <f>(B24*$B$15*$I$11+(1-B24)*$B$16*$P$11)/(B24*$I$11+(1-B24)*$P$11)</f>
        <v>2.7818181818181825E-2</v>
      </c>
      <c r="F24" s="104">
        <f t="shared" si="7"/>
        <v>1.0834545454545452</v>
      </c>
      <c r="G24" s="105">
        <f t="shared" si="8"/>
        <v>1.3000000000000007</v>
      </c>
      <c r="H24" s="26">
        <v>30</v>
      </c>
      <c r="I24" s="48">
        <v>663.68460000000005</v>
      </c>
      <c r="J24" s="26">
        <f t="shared" ref="J24:J28" si="9">J19</f>
        <v>30</v>
      </c>
      <c r="K24" s="27">
        <v>0</v>
      </c>
      <c r="L24" s="44">
        <f t="shared" si="2"/>
        <v>0</v>
      </c>
      <c r="M24" s="26">
        <v>60</v>
      </c>
      <c r="N24" s="27">
        <v>3.9649999999999999</v>
      </c>
      <c r="O24" s="44">
        <f t="shared" si="3"/>
        <v>100</v>
      </c>
      <c r="P24" s="26">
        <v>30</v>
      </c>
      <c r="Q24" s="27">
        <v>0</v>
      </c>
      <c r="R24" s="60">
        <f t="shared" si="4"/>
        <v>0</v>
      </c>
      <c r="S24" s="26">
        <v>15</v>
      </c>
      <c r="T24" s="27">
        <v>0.18862000000000001</v>
      </c>
      <c r="U24" s="60">
        <f t="shared" si="5"/>
        <v>50</v>
      </c>
      <c r="V24" s="55"/>
      <c r="X24" s="55"/>
      <c r="Y24" s="55"/>
      <c r="Z24" s="55"/>
      <c r="AA24" s="54"/>
    </row>
    <row r="25" spans="1:27" s="3" customFormat="1" x14ac:dyDescent="0.25">
      <c r="A25" s="45">
        <v>7</v>
      </c>
      <c r="B25" s="8">
        <v>0.3</v>
      </c>
      <c r="C25" s="8">
        <v>15</v>
      </c>
      <c r="D25" s="8">
        <v>10</v>
      </c>
      <c r="E25" s="14">
        <f t="shared" ref="E25:E28" si="10">(B25*$B$15*$I$11+(1-B25)*$B$16*$P$11)/(B25*$I$11+(1-B25)*$P$11)</f>
        <v>7.5333333333333349E-2</v>
      </c>
      <c r="F25" s="104">
        <f t="shared" si="7"/>
        <v>1.2259999999999991</v>
      </c>
      <c r="G25" s="105">
        <f t="shared" si="8"/>
        <v>1.8999999999999986</v>
      </c>
      <c r="H25" s="26">
        <v>30</v>
      </c>
      <c r="I25" s="48">
        <v>673.13610000000006</v>
      </c>
      <c r="J25" s="26">
        <f t="shared" si="9"/>
        <v>45</v>
      </c>
      <c r="K25" s="27">
        <v>0.52734000000000003</v>
      </c>
      <c r="L25" s="44">
        <f t="shared" si="2"/>
        <v>50</v>
      </c>
      <c r="M25" s="26">
        <v>60</v>
      </c>
      <c r="N25" s="27">
        <v>2.5053000000000001</v>
      </c>
      <c r="O25" s="44">
        <f t="shared" si="3"/>
        <v>100</v>
      </c>
      <c r="P25" s="26">
        <v>30</v>
      </c>
      <c r="Q25" s="27">
        <v>0</v>
      </c>
      <c r="R25" s="60">
        <f t="shared" si="4"/>
        <v>0</v>
      </c>
      <c r="S25" s="26">
        <v>15</v>
      </c>
      <c r="T25" s="27">
        <v>0.50361</v>
      </c>
      <c r="U25" s="60">
        <f t="shared" si="5"/>
        <v>50</v>
      </c>
      <c r="V25" s="55"/>
      <c r="X25" s="55"/>
      <c r="Y25" s="55"/>
      <c r="Z25" s="55"/>
      <c r="AA25" s="54"/>
    </row>
    <row r="26" spans="1:27" s="3" customFormat="1" x14ac:dyDescent="0.25">
      <c r="A26" s="45">
        <v>8</v>
      </c>
      <c r="B26" s="8">
        <v>0.5</v>
      </c>
      <c r="C26" s="8">
        <v>15</v>
      </c>
      <c r="D26" s="8">
        <v>10</v>
      </c>
      <c r="E26" s="14">
        <f t="shared" si="10"/>
        <v>0.15000000000000002</v>
      </c>
      <c r="F26" s="104">
        <f t="shared" si="7"/>
        <v>1.4499999999999993</v>
      </c>
      <c r="G26" s="105">
        <f t="shared" si="8"/>
        <v>2.5</v>
      </c>
      <c r="H26" s="26">
        <v>45</v>
      </c>
      <c r="I26" s="48">
        <v>684.27869999999996</v>
      </c>
      <c r="J26" s="26">
        <f t="shared" si="9"/>
        <v>60</v>
      </c>
      <c r="K26" s="27">
        <v>0.83609999999999995</v>
      </c>
      <c r="L26" s="44">
        <f t="shared" si="2"/>
        <v>33.333333333333343</v>
      </c>
      <c r="M26" s="26">
        <v>60</v>
      </c>
      <c r="N26" s="27">
        <v>0.83609999999999995</v>
      </c>
      <c r="O26" s="44">
        <f t="shared" si="3"/>
        <v>33.333333333333343</v>
      </c>
      <c r="P26" s="26">
        <v>30</v>
      </c>
      <c r="Q26" s="27">
        <v>0.37961</v>
      </c>
      <c r="R26" s="60">
        <f t="shared" si="4"/>
        <v>33.333333333333329</v>
      </c>
      <c r="S26" s="26">
        <v>15</v>
      </c>
      <c r="T26" s="27">
        <v>1.3661000000000001</v>
      </c>
      <c r="U26" s="60">
        <f t="shared" si="5"/>
        <v>66.666666666666657</v>
      </c>
      <c r="V26" s="55"/>
      <c r="X26" s="55"/>
      <c r="Y26" s="55"/>
      <c r="Z26" s="55"/>
      <c r="AA26" s="54"/>
    </row>
    <row r="27" spans="1:27" s="3" customFormat="1" x14ac:dyDescent="0.25">
      <c r="A27" s="45">
        <v>9</v>
      </c>
      <c r="B27" s="8">
        <v>0.7</v>
      </c>
      <c r="C27" s="8">
        <v>15</v>
      </c>
      <c r="D27" s="8">
        <v>10</v>
      </c>
      <c r="E27" s="14">
        <f t="shared" si="10"/>
        <v>0.28439999999999999</v>
      </c>
      <c r="F27" s="104">
        <f t="shared" si="7"/>
        <v>1.8531999999999993</v>
      </c>
      <c r="G27" s="105">
        <f t="shared" si="8"/>
        <v>3.0999999999999996</v>
      </c>
      <c r="H27" s="26">
        <v>60</v>
      </c>
      <c r="I27" s="48">
        <v>690</v>
      </c>
      <c r="J27" s="26">
        <f t="shared" si="9"/>
        <v>60</v>
      </c>
      <c r="K27" s="27">
        <v>0</v>
      </c>
      <c r="L27" s="44">
        <f t="shared" si="2"/>
        <v>0</v>
      </c>
      <c r="M27" s="26">
        <v>60</v>
      </c>
      <c r="N27" s="31">
        <v>0</v>
      </c>
      <c r="O27" s="44">
        <f t="shared" si="3"/>
        <v>0</v>
      </c>
      <c r="P27" s="26">
        <v>30</v>
      </c>
      <c r="Q27" s="31">
        <v>2.9159000000000002</v>
      </c>
      <c r="R27" s="60">
        <f t="shared" si="4"/>
        <v>50</v>
      </c>
      <c r="S27" s="26">
        <v>15</v>
      </c>
      <c r="T27" s="31">
        <v>4.7706</v>
      </c>
      <c r="U27" s="60">
        <f t="shared" si="5"/>
        <v>75</v>
      </c>
      <c r="V27" s="55"/>
      <c r="X27" s="55"/>
      <c r="Y27" s="55"/>
      <c r="Z27" s="55"/>
      <c r="AA27" s="54"/>
    </row>
    <row r="28" spans="1:27" s="3" customFormat="1" x14ac:dyDescent="0.25">
      <c r="A28" s="45">
        <v>10</v>
      </c>
      <c r="B28" s="8">
        <v>0.9</v>
      </c>
      <c r="C28" s="8">
        <v>15</v>
      </c>
      <c r="D28" s="8">
        <v>10</v>
      </c>
      <c r="E28" s="14">
        <f t="shared" si="10"/>
        <v>0.59800000000000009</v>
      </c>
      <c r="F28" s="104">
        <f t="shared" si="7"/>
        <v>2.7940000000000005</v>
      </c>
      <c r="G28" s="105">
        <f t="shared" si="8"/>
        <v>3.6999999999999993</v>
      </c>
      <c r="H28" s="26">
        <v>60</v>
      </c>
      <c r="I28" s="48">
        <v>690</v>
      </c>
      <c r="J28" s="26">
        <f t="shared" si="9"/>
        <v>60</v>
      </c>
      <c r="K28" s="27">
        <v>0</v>
      </c>
      <c r="L28" s="44">
        <f t="shared" si="2"/>
        <v>0</v>
      </c>
      <c r="M28" s="26">
        <v>60</v>
      </c>
      <c r="N28" s="27">
        <v>0</v>
      </c>
      <c r="O28" s="44">
        <f t="shared" si="3"/>
        <v>0</v>
      </c>
      <c r="P28" s="26">
        <v>30</v>
      </c>
      <c r="Q28" s="27">
        <v>7.8</v>
      </c>
      <c r="R28" s="60">
        <f t="shared" si="4"/>
        <v>50</v>
      </c>
      <c r="S28" s="26">
        <v>15</v>
      </c>
      <c r="T28" s="27">
        <v>11.7</v>
      </c>
      <c r="U28" s="60">
        <f t="shared" si="5"/>
        <v>75</v>
      </c>
      <c r="V28" s="55"/>
      <c r="X28" s="55"/>
      <c r="Y28" s="55"/>
      <c r="Z28" s="55"/>
      <c r="AA28" s="54"/>
    </row>
    <row r="29" spans="1:27" s="3" customFormat="1" x14ac:dyDescent="0.25">
      <c r="A29" s="45">
        <v>11</v>
      </c>
      <c r="B29" s="8">
        <v>0.1</v>
      </c>
      <c r="C29" s="8">
        <v>20</v>
      </c>
      <c r="D29" s="8">
        <v>10</v>
      </c>
      <c r="E29" s="106" t="e">
        <f>(B29*$B$15*$I$12+(1-B29)*$B$16*$P$12)/(B29*$I$12+(1-B29)*$P$12)</f>
        <v>#DIV/0!</v>
      </c>
      <c r="F29" s="104" t="e">
        <f t="shared" si="7"/>
        <v>#DIV/0!</v>
      </c>
      <c r="G29" s="105">
        <f t="shared" si="8"/>
        <v>1.3000000000000007</v>
      </c>
      <c r="H29" s="26">
        <v>30</v>
      </c>
      <c r="I29" s="48">
        <v>666.2106</v>
      </c>
      <c r="J29" s="26">
        <f t="shared" ref="J29:J33" si="11">J19</f>
        <v>30</v>
      </c>
      <c r="K29" s="27">
        <v>0</v>
      </c>
      <c r="L29" s="44">
        <f t="shared" si="2"/>
        <v>0</v>
      </c>
      <c r="M29" s="26">
        <v>60</v>
      </c>
      <c r="N29" s="27">
        <v>3.5709</v>
      </c>
      <c r="O29" s="44">
        <f t="shared" si="3"/>
        <v>100</v>
      </c>
      <c r="P29" s="26">
        <v>30</v>
      </c>
      <c r="Q29" s="27">
        <v>0</v>
      </c>
      <c r="R29" s="60">
        <f t="shared" si="4"/>
        <v>0</v>
      </c>
      <c r="S29" s="26">
        <v>15</v>
      </c>
      <c r="T29" s="27">
        <v>0.67545999999999995</v>
      </c>
      <c r="U29" s="60">
        <f t="shared" si="5"/>
        <v>50</v>
      </c>
      <c r="X29" s="55"/>
      <c r="Y29" s="55"/>
      <c r="AA29" s="54"/>
    </row>
    <row r="30" spans="1:27" s="3" customFormat="1" x14ac:dyDescent="0.25">
      <c r="A30" s="45">
        <v>12</v>
      </c>
      <c r="B30" s="8">
        <v>0.3</v>
      </c>
      <c r="C30" s="8">
        <v>20</v>
      </c>
      <c r="D30" s="8">
        <v>10</v>
      </c>
      <c r="E30" s="106" t="e">
        <f t="shared" ref="E30:E33" si="12">(B30*$B$15*$I$12+(1-B30)*$B$16*$P$12)/(B30*$I$12+(1-B30)*$P$12)</f>
        <v>#DIV/0!</v>
      </c>
      <c r="F30" s="104" t="e">
        <f t="shared" si="7"/>
        <v>#DIV/0!</v>
      </c>
      <c r="G30" s="105">
        <f t="shared" si="8"/>
        <v>1.8999999999999986</v>
      </c>
      <c r="H30" s="26">
        <v>45</v>
      </c>
      <c r="I30" s="48">
        <v>681.7876</v>
      </c>
      <c r="J30" s="26">
        <f t="shared" si="11"/>
        <v>45</v>
      </c>
      <c r="K30" s="27">
        <v>0</v>
      </c>
      <c r="L30" s="44">
        <f t="shared" si="2"/>
        <v>0</v>
      </c>
      <c r="M30" s="26">
        <v>60</v>
      </c>
      <c r="N30" s="27">
        <v>1.2044999999999999</v>
      </c>
      <c r="O30" s="44">
        <f t="shared" si="3"/>
        <v>33.333333333333343</v>
      </c>
      <c r="P30" s="26">
        <v>30</v>
      </c>
      <c r="Q30" s="27">
        <v>0.40265000000000001</v>
      </c>
      <c r="R30" s="60">
        <f t="shared" si="4"/>
        <v>33.333333333333329</v>
      </c>
      <c r="S30" s="26">
        <v>15</v>
      </c>
      <c r="T30" s="27">
        <v>2.3826999999999998</v>
      </c>
      <c r="U30" s="60">
        <f t="shared" si="5"/>
        <v>66.666666666666657</v>
      </c>
      <c r="X30" s="55"/>
      <c r="Y30" s="55"/>
      <c r="AA30" s="54"/>
    </row>
    <row r="31" spans="1:27" s="3" customFormat="1" x14ac:dyDescent="0.25">
      <c r="A31" s="45">
        <v>13</v>
      </c>
      <c r="B31" s="8">
        <v>0.5</v>
      </c>
      <c r="C31" s="8">
        <v>20</v>
      </c>
      <c r="D31" s="8">
        <v>10</v>
      </c>
      <c r="E31" s="106" t="e">
        <f t="shared" si="12"/>
        <v>#DIV/0!</v>
      </c>
      <c r="F31" s="104" t="e">
        <f t="shared" si="7"/>
        <v>#DIV/0!</v>
      </c>
      <c r="G31" s="105">
        <f t="shared" si="8"/>
        <v>2.5</v>
      </c>
      <c r="H31" s="26">
        <v>60</v>
      </c>
      <c r="I31" s="48">
        <v>690</v>
      </c>
      <c r="J31" s="26">
        <f t="shared" si="11"/>
        <v>60</v>
      </c>
      <c r="K31" s="27">
        <v>0</v>
      </c>
      <c r="L31" s="44">
        <f t="shared" si="2"/>
        <v>0</v>
      </c>
      <c r="M31" s="26">
        <v>60</v>
      </c>
      <c r="N31" s="27">
        <v>0</v>
      </c>
      <c r="O31" s="44">
        <f t="shared" si="3"/>
        <v>0</v>
      </c>
      <c r="P31" s="26">
        <v>30</v>
      </c>
      <c r="Q31" s="27">
        <v>2.9220000000000002</v>
      </c>
      <c r="R31" s="60">
        <f t="shared" si="4"/>
        <v>50</v>
      </c>
      <c r="S31" s="26">
        <v>15</v>
      </c>
      <c r="T31" s="27">
        <v>6.1829000000000001</v>
      </c>
      <c r="U31" s="60">
        <f t="shared" si="5"/>
        <v>75</v>
      </c>
      <c r="X31" s="55"/>
      <c r="Y31" s="55"/>
      <c r="AA31" s="54"/>
    </row>
    <row r="32" spans="1:27" s="3" customFormat="1" x14ac:dyDescent="0.25">
      <c r="A32" s="45">
        <v>14</v>
      </c>
      <c r="B32" s="8">
        <v>0.7</v>
      </c>
      <c r="C32" s="8">
        <v>20</v>
      </c>
      <c r="D32" s="8">
        <v>10</v>
      </c>
      <c r="E32" s="106" t="e">
        <f t="shared" si="12"/>
        <v>#DIV/0!</v>
      </c>
      <c r="F32" s="104" t="e">
        <f t="shared" si="7"/>
        <v>#DIV/0!</v>
      </c>
      <c r="G32" s="105">
        <f t="shared" si="8"/>
        <v>3.0999999999999996</v>
      </c>
      <c r="H32" s="26">
        <v>60</v>
      </c>
      <c r="I32" s="48">
        <v>690</v>
      </c>
      <c r="J32" s="26">
        <f t="shared" si="11"/>
        <v>60</v>
      </c>
      <c r="K32" s="27">
        <v>0</v>
      </c>
      <c r="L32" s="44">
        <f t="shared" si="2"/>
        <v>0</v>
      </c>
      <c r="M32" s="26">
        <v>60</v>
      </c>
      <c r="N32" s="27">
        <v>0</v>
      </c>
      <c r="O32" s="44">
        <f t="shared" si="3"/>
        <v>0</v>
      </c>
      <c r="P32" s="26">
        <v>30</v>
      </c>
      <c r="Q32" s="27">
        <v>7.8475000000000001</v>
      </c>
      <c r="R32" s="60">
        <f t="shared" si="4"/>
        <v>50</v>
      </c>
      <c r="S32" s="26">
        <v>15</v>
      </c>
      <c r="T32" s="27">
        <v>12.412699999999999</v>
      </c>
      <c r="U32" s="60">
        <f t="shared" si="5"/>
        <v>75</v>
      </c>
      <c r="X32" s="55"/>
      <c r="Y32" s="55"/>
      <c r="AA32" s="54"/>
    </row>
    <row r="33" spans="1:27" s="3" customFormat="1" x14ac:dyDescent="0.25">
      <c r="A33" s="45">
        <v>15</v>
      </c>
      <c r="B33" s="8">
        <v>0.9</v>
      </c>
      <c r="C33" s="8">
        <v>20</v>
      </c>
      <c r="D33" s="8">
        <v>10</v>
      </c>
      <c r="E33" s="106" t="e">
        <f t="shared" si="12"/>
        <v>#DIV/0!</v>
      </c>
      <c r="F33" s="104" t="e">
        <f t="shared" si="7"/>
        <v>#DIV/0!</v>
      </c>
      <c r="G33" s="105">
        <f t="shared" si="8"/>
        <v>3.6999999999999993</v>
      </c>
      <c r="H33" s="26">
        <v>60</v>
      </c>
      <c r="I33" s="48">
        <v>690</v>
      </c>
      <c r="J33" s="26">
        <f t="shared" si="11"/>
        <v>60</v>
      </c>
      <c r="K33" s="27">
        <v>0</v>
      </c>
      <c r="L33" s="44">
        <f t="shared" si="2"/>
        <v>0</v>
      </c>
      <c r="M33" s="26">
        <v>60</v>
      </c>
      <c r="N33" s="27">
        <v>0</v>
      </c>
      <c r="O33" s="44">
        <f t="shared" si="3"/>
        <v>0</v>
      </c>
      <c r="P33" s="26">
        <v>30</v>
      </c>
      <c r="Q33" s="27">
        <v>11.739100000000001</v>
      </c>
      <c r="R33" s="60">
        <f t="shared" si="4"/>
        <v>50</v>
      </c>
      <c r="S33" s="26">
        <v>15</v>
      </c>
      <c r="T33" s="27">
        <v>17.608699999999999</v>
      </c>
      <c r="U33" s="60">
        <f t="shared" si="5"/>
        <v>75</v>
      </c>
      <c r="X33" s="55"/>
      <c r="Y33" s="55"/>
      <c r="AA33" s="54"/>
    </row>
    <row r="34" spans="1:27" s="3" customFormat="1" x14ac:dyDescent="0.25">
      <c r="A34" s="45">
        <v>16</v>
      </c>
      <c r="B34" s="8">
        <v>0.1</v>
      </c>
      <c r="C34" s="8">
        <v>25</v>
      </c>
      <c r="D34" s="8">
        <v>10</v>
      </c>
      <c r="E34" s="106" t="e">
        <f>(B34*$B$15*$I$13+(1-B34)*$B$16*$P$13)/(B34*$I$13+(1-B34)*$P$13)</f>
        <v>#DIV/0!</v>
      </c>
      <c r="F34" s="104" t="e">
        <f t="shared" si="7"/>
        <v>#DIV/0!</v>
      </c>
      <c r="G34" s="105">
        <f t="shared" si="8"/>
        <v>1.3000000000000007</v>
      </c>
      <c r="H34" s="26">
        <v>30</v>
      </c>
      <c r="I34" s="48">
        <v>666.2106</v>
      </c>
      <c r="J34" s="26">
        <f t="shared" ref="J34:J38" si="13">J19</f>
        <v>30</v>
      </c>
      <c r="K34" s="27">
        <v>0</v>
      </c>
      <c r="L34" s="44">
        <f t="shared" si="2"/>
        <v>0</v>
      </c>
      <c r="M34" s="26">
        <v>60</v>
      </c>
      <c r="N34" s="27">
        <v>3.5709</v>
      </c>
      <c r="O34" s="44">
        <f t="shared" si="3"/>
        <v>100</v>
      </c>
      <c r="P34" s="26">
        <v>30</v>
      </c>
      <c r="Q34" s="27">
        <v>0</v>
      </c>
      <c r="R34" s="60">
        <f t="shared" si="4"/>
        <v>0</v>
      </c>
      <c r="S34" s="26">
        <v>15</v>
      </c>
      <c r="T34" s="27">
        <v>0.67545999999999995</v>
      </c>
      <c r="U34" s="60">
        <f t="shared" si="5"/>
        <v>50</v>
      </c>
      <c r="Y34" s="55"/>
      <c r="AA34" s="54"/>
    </row>
    <row r="35" spans="1:27" s="3" customFormat="1" x14ac:dyDescent="0.25">
      <c r="A35" s="45">
        <v>17</v>
      </c>
      <c r="B35" s="8">
        <v>0.3</v>
      </c>
      <c r="C35" s="8">
        <v>25</v>
      </c>
      <c r="D35" s="8">
        <v>10</v>
      </c>
      <c r="E35" s="106" t="e">
        <f t="shared" ref="E35:E38" si="14">(B35*$B$15*$I$13+(1-B35)*$B$16*$P$13)/(B35*$I$13+(1-B35)*$P$13)</f>
        <v>#DIV/0!</v>
      </c>
      <c r="F35" s="104" t="e">
        <f t="shared" si="7"/>
        <v>#DIV/0!</v>
      </c>
      <c r="G35" s="105">
        <f t="shared" si="8"/>
        <v>1.8999999999999986</v>
      </c>
      <c r="H35" s="26">
        <v>45</v>
      </c>
      <c r="I35" s="48">
        <v>681.7876</v>
      </c>
      <c r="J35" s="26">
        <f t="shared" si="13"/>
        <v>45</v>
      </c>
      <c r="K35" s="27">
        <v>0</v>
      </c>
      <c r="L35" s="44">
        <f t="shared" si="2"/>
        <v>0</v>
      </c>
      <c r="M35" s="26">
        <v>60</v>
      </c>
      <c r="N35" s="27">
        <v>1.2044999999999999</v>
      </c>
      <c r="O35" s="44">
        <f t="shared" si="3"/>
        <v>33.333333333333343</v>
      </c>
      <c r="P35" s="26">
        <v>30</v>
      </c>
      <c r="Q35" s="27">
        <v>0.40265000000000001</v>
      </c>
      <c r="R35" s="60">
        <f t="shared" si="4"/>
        <v>33.333333333333329</v>
      </c>
      <c r="S35" s="26">
        <v>15</v>
      </c>
      <c r="T35" s="27">
        <v>2.3826999999999998</v>
      </c>
      <c r="U35" s="60">
        <f t="shared" si="5"/>
        <v>66.666666666666657</v>
      </c>
      <c r="Y35" s="55"/>
      <c r="AA35" s="54"/>
    </row>
    <row r="36" spans="1:27" s="3" customFormat="1" x14ac:dyDescent="0.25">
      <c r="A36" s="45">
        <v>18</v>
      </c>
      <c r="B36" s="8">
        <v>0.5</v>
      </c>
      <c r="C36" s="8">
        <v>25</v>
      </c>
      <c r="D36" s="8">
        <v>10</v>
      </c>
      <c r="E36" s="106" t="e">
        <f t="shared" si="14"/>
        <v>#DIV/0!</v>
      </c>
      <c r="F36" s="104" t="e">
        <f t="shared" si="7"/>
        <v>#DIV/0!</v>
      </c>
      <c r="G36" s="105">
        <f t="shared" si="8"/>
        <v>2.5</v>
      </c>
      <c r="H36" s="26">
        <v>60</v>
      </c>
      <c r="I36" s="48">
        <v>690</v>
      </c>
      <c r="J36" s="26">
        <f t="shared" si="13"/>
        <v>60</v>
      </c>
      <c r="K36" s="27">
        <v>0</v>
      </c>
      <c r="L36" s="44">
        <f t="shared" si="2"/>
        <v>0</v>
      </c>
      <c r="M36" s="26">
        <v>60</v>
      </c>
      <c r="N36" s="27">
        <v>0</v>
      </c>
      <c r="O36" s="44">
        <f t="shared" si="3"/>
        <v>0</v>
      </c>
      <c r="P36" s="26">
        <v>30</v>
      </c>
      <c r="Q36" s="27">
        <v>2.9220000000000002</v>
      </c>
      <c r="R36" s="60">
        <f t="shared" si="4"/>
        <v>50</v>
      </c>
      <c r="S36" s="26">
        <v>15</v>
      </c>
      <c r="T36" s="27">
        <v>6.1829000000000001</v>
      </c>
      <c r="U36" s="60">
        <f t="shared" si="5"/>
        <v>75</v>
      </c>
      <c r="Y36" s="55"/>
      <c r="AA36" s="54"/>
    </row>
    <row r="37" spans="1:27" s="3" customFormat="1" x14ac:dyDescent="0.25">
      <c r="A37" s="45">
        <v>19</v>
      </c>
      <c r="B37" s="8">
        <v>0.7</v>
      </c>
      <c r="C37" s="8">
        <v>25</v>
      </c>
      <c r="D37" s="8">
        <v>10</v>
      </c>
      <c r="E37" s="106" t="e">
        <f t="shared" si="14"/>
        <v>#DIV/0!</v>
      </c>
      <c r="F37" s="104" t="e">
        <f t="shared" si="7"/>
        <v>#DIV/0!</v>
      </c>
      <c r="G37" s="105">
        <f t="shared" si="8"/>
        <v>3.0999999999999996</v>
      </c>
      <c r="H37" s="26">
        <v>60</v>
      </c>
      <c r="I37" s="48">
        <v>690</v>
      </c>
      <c r="J37" s="26">
        <f t="shared" si="13"/>
        <v>60</v>
      </c>
      <c r="K37" s="27">
        <v>0</v>
      </c>
      <c r="L37" s="44">
        <f t="shared" si="2"/>
        <v>0</v>
      </c>
      <c r="M37" s="26">
        <v>60</v>
      </c>
      <c r="N37" s="27">
        <v>0</v>
      </c>
      <c r="O37" s="44">
        <f t="shared" si="3"/>
        <v>0</v>
      </c>
      <c r="P37" s="26">
        <v>30</v>
      </c>
      <c r="Q37" s="27">
        <v>7.8475000000000001</v>
      </c>
      <c r="R37" s="60">
        <f t="shared" si="4"/>
        <v>50</v>
      </c>
      <c r="S37" s="26">
        <v>15</v>
      </c>
      <c r="T37" s="27">
        <v>12.412699999999999</v>
      </c>
      <c r="U37" s="60">
        <f t="shared" si="5"/>
        <v>75</v>
      </c>
      <c r="Y37" s="55"/>
      <c r="AA37" s="54"/>
    </row>
    <row r="38" spans="1:27" s="3" customFormat="1" x14ac:dyDescent="0.25">
      <c r="A38" s="45">
        <v>20</v>
      </c>
      <c r="B38" s="8">
        <v>0.9</v>
      </c>
      <c r="C38" s="8">
        <v>25</v>
      </c>
      <c r="D38" s="8">
        <v>10</v>
      </c>
      <c r="E38" s="106" t="e">
        <f t="shared" si="14"/>
        <v>#DIV/0!</v>
      </c>
      <c r="F38" s="104" t="e">
        <f t="shared" si="7"/>
        <v>#DIV/0!</v>
      </c>
      <c r="G38" s="105">
        <f t="shared" si="8"/>
        <v>3.6999999999999993</v>
      </c>
      <c r="H38" s="26">
        <v>60</v>
      </c>
      <c r="I38" s="48">
        <v>690</v>
      </c>
      <c r="J38" s="26">
        <f t="shared" si="13"/>
        <v>60</v>
      </c>
      <c r="K38" s="27">
        <v>0</v>
      </c>
      <c r="L38" s="44">
        <f t="shared" si="2"/>
        <v>0</v>
      </c>
      <c r="M38" s="26">
        <v>60</v>
      </c>
      <c r="N38" s="27">
        <v>0</v>
      </c>
      <c r="O38" s="44">
        <f t="shared" si="3"/>
        <v>0</v>
      </c>
      <c r="P38" s="26">
        <v>30</v>
      </c>
      <c r="Q38" s="27">
        <v>11.739100000000001</v>
      </c>
      <c r="R38" s="60">
        <f t="shared" si="4"/>
        <v>50</v>
      </c>
      <c r="S38" s="26">
        <v>15</v>
      </c>
      <c r="T38" s="27">
        <v>17.608699999999999</v>
      </c>
      <c r="U38" s="60">
        <f t="shared" si="5"/>
        <v>75</v>
      </c>
      <c r="X38" s="55"/>
      <c r="Y38" s="55"/>
      <c r="Z38" s="55"/>
      <c r="AA38" s="54"/>
    </row>
    <row r="39" spans="1:27" s="3" customFormat="1" x14ac:dyDescent="0.25">
      <c r="A39" s="45">
        <v>21</v>
      </c>
      <c r="B39" s="8">
        <v>0.1</v>
      </c>
      <c r="C39" s="8">
        <v>30</v>
      </c>
      <c r="D39" s="8">
        <v>10</v>
      </c>
      <c r="E39" s="106" t="e">
        <f>(B39*$B$15*$I$14+(1-B39)*$B$16*$P$14)/(B39*$I$14+(1-B39)*$P$14)</f>
        <v>#DIV/0!</v>
      </c>
      <c r="F39" s="104" t="e">
        <f t="shared" si="7"/>
        <v>#DIV/0!</v>
      </c>
      <c r="G39" s="105">
        <f t="shared" si="8"/>
        <v>1.3000000000000007</v>
      </c>
      <c r="H39" s="26">
        <v>30</v>
      </c>
      <c r="I39" s="48">
        <v>666.2106</v>
      </c>
      <c r="J39" s="26">
        <f t="shared" ref="J39:J43" si="15">J19</f>
        <v>30</v>
      </c>
      <c r="K39" s="27">
        <v>0</v>
      </c>
      <c r="L39" s="44">
        <f t="shared" si="2"/>
        <v>0</v>
      </c>
      <c r="M39" s="26">
        <v>60</v>
      </c>
      <c r="N39" s="27">
        <v>3.5709</v>
      </c>
      <c r="O39" s="44">
        <f t="shared" si="3"/>
        <v>100</v>
      </c>
      <c r="P39" s="26">
        <v>30</v>
      </c>
      <c r="Q39" s="27">
        <v>0</v>
      </c>
      <c r="R39" s="60">
        <f t="shared" si="4"/>
        <v>0</v>
      </c>
      <c r="S39" s="26">
        <v>15</v>
      </c>
      <c r="T39" s="27">
        <v>0.67545999999999995</v>
      </c>
      <c r="U39" s="60">
        <f t="shared" si="5"/>
        <v>50</v>
      </c>
      <c r="Y39" s="55"/>
      <c r="AA39" s="54"/>
    </row>
    <row r="40" spans="1:27" s="3" customFormat="1" x14ac:dyDescent="0.25">
      <c r="A40" s="45">
        <v>22</v>
      </c>
      <c r="B40" s="8">
        <v>0.3</v>
      </c>
      <c r="C40" s="8">
        <v>30</v>
      </c>
      <c r="D40" s="8">
        <v>10</v>
      </c>
      <c r="E40" s="106" t="e">
        <f t="shared" ref="E40:E43" si="16">(B40*$B$15*$I$14+(1-B40)*$B$16*$P$14)/(B40*$I$14+(1-B40)*$P$14)</f>
        <v>#DIV/0!</v>
      </c>
      <c r="F40" s="104" t="e">
        <f t="shared" si="7"/>
        <v>#DIV/0!</v>
      </c>
      <c r="G40" s="105">
        <f t="shared" si="8"/>
        <v>1.8999999999999986</v>
      </c>
      <c r="H40" s="26">
        <v>45</v>
      </c>
      <c r="I40" s="48">
        <v>681.7876</v>
      </c>
      <c r="J40" s="26">
        <f t="shared" si="15"/>
        <v>45</v>
      </c>
      <c r="K40" s="27">
        <v>0</v>
      </c>
      <c r="L40" s="44">
        <f t="shared" si="2"/>
        <v>0</v>
      </c>
      <c r="M40" s="26">
        <v>60</v>
      </c>
      <c r="N40" s="27">
        <v>1.2044999999999999</v>
      </c>
      <c r="O40" s="44">
        <f t="shared" si="3"/>
        <v>33.333333333333343</v>
      </c>
      <c r="P40" s="26">
        <v>30</v>
      </c>
      <c r="Q40" s="27">
        <v>0.40265000000000001</v>
      </c>
      <c r="R40" s="60">
        <f t="shared" si="4"/>
        <v>33.333333333333329</v>
      </c>
      <c r="S40" s="26">
        <v>15</v>
      </c>
      <c r="T40" s="27">
        <v>2.3826999999999998</v>
      </c>
      <c r="U40" s="60">
        <f t="shared" si="5"/>
        <v>66.666666666666657</v>
      </c>
      <c r="Y40" s="55"/>
      <c r="AA40" s="54"/>
    </row>
    <row r="41" spans="1:27" s="3" customFormat="1" x14ac:dyDescent="0.25">
      <c r="A41" s="45">
        <v>23</v>
      </c>
      <c r="B41" s="8">
        <v>0.5</v>
      </c>
      <c r="C41" s="8">
        <v>30</v>
      </c>
      <c r="D41" s="8">
        <v>10</v>
      </c>
      <c r="E41" s="106" t="e">
        <f t="shared" si="16"/>
        <v>#DIV/0!</v>
      </c>
      <c r="F41" s="104" t="e">
        <f t="shared" si="7"/>
        <v>#DIV/0!</v>
      </c>
      <c r="G41" s="105">
        <f t="shared" si="8"/>
        <v>2.5</v>
      </c>
      <c r="H41" s="26">
        <v>60</v>
      </c>
      <c r="I41" s="48">
        <v>690</v>
      </c>
      <c r="J41" s="26">
        <f t="shared" si="15"/>
        <v>60</v>
      </c>
      <c r="K41" s="27">
        <v>0</v>
      </c>
      <c r="L41" s="44">
        <f t="shared" si="2"/>
        <v>0</v>
      </c>
      <c r="M41" s="26">
        <v>60</v>
      </c>
      <c r="N41" s="27">
        <v>0</v>
      </c>
      <c r="O41" s="44">
        <f t="shared" si="3"/>
        <v>0</v>
      </c>
      <c r="P41" s="26">
        <v>30</v>
      </c>
      <c r="Q41" s="27">
        <v>2.9220000000000002</v>
      </c>
      <c r="R41" s="60">
        <f t="shared" si="4"/>
        <v>50</v>
      </c>
      <c r="S41" s="26">
        <v>15</v>
      </c>
      <c r="T41" s="27">
        <v>6.1829000000000001</v>
      </c>
      <c r="U41" s="60">
        <f t="shared" si="5"/>
        <v>75</v>
      </c>
      <c r="Y41" s="55"/>
      <c r="AA41" s="54"/>
    </row>
    <row r="42" spans="1:27" s="3" customFormat="1" x14ac:dyDescent="0.25">
      <c r="A42" s="45">
        <v>24</v>
      </c>
      <c r="B42" s="8">
        <v>0.7</v>
      </c>
      <c r="C42" s="8">
        <v>30</v>
      </c>
      <c r="D42" s="8">
        <v>10</v>
      </c>
      <c r="E42" s="106" t="e">
        <f t="shared" si="16"/>
        <v>#DIV/0!</v>
      </c>
      <c r="F42" s="104" t="e">
        <f t="shared" si="7"/>
        <v>#DIV/0!</v>
      </c>
      <c r="G42" s="105">
        <f t="shared" si="8"/>
        <v>3.0999999999999996</v>
      </c>
      <c r="H42" s="26">
        <v>60</v>
      </c>
      <c r="I42" s="48">
        <v>690</v>
      </c>
      <c r="J42" s="26">
        <f t="shared" si="15"/>
        <v>60</v>
      </c>
      <c r="K42" s="27">
        <v>0</v>
      </c>
      <c r="L42" s="44">
        <f t="shared" si="2"/>
        <v>0</v>
      </c>
      <c r="M42" s="26">
        <v>60</v>
      </c>
      <c r="N42" s="27">
        <v>0</v>
      </c>
      <c r="O42" s="44">
        <f t="shared" si="3"/>
        <v>0</v>
      </c>
      <c r="P42" s="26">
        <v>30</v>
      </c>
      <c r="Q42" s="27">
        <v>7.8475000000000001</v>
      </c>
      <c r="R42" s="60">
        <f t="shared" si="4"/>
        <v>50</v>
      </c>
      <c r="S42" s="26">
        <v>15</v>
      </c>
      <c r="T42" s="27">
        <v>12.412699999999999</v>
      </c>
      <c r="U42" s="60">
        <f t="shared" si="5"/>
        <v>75</v>
      </c>
      <c r="X42" s="55"/>
      <c r="Y42" s="55"/>
      <c r="Z42" s="55"/>
      <c r="AA42" s="54"/>
    </row>
    <row r="43" spans="1:27" s="3" customFormat="1" x14ac:dyDescent="0.25">
      <c r="A43" s="45">
        <v>25</v>
      </c>
      <c r="B43" s="8">
        <v>0.9</v>
      </c>
      <c r="C43" s="8">
        <v>30</v>
      </c>
      <c r="D43" s="8">
        <v>10</v>
      </c>
      <c r="E43" s="106" t="e">
        <f t="shared" si="16"/>
        <v>#DIV/0!</v>
      </c>
      <c r="F43" s="104" t="e">
        <f t="shared" si="7"/>
        <v>#DIV/0!</v>
      </c>
      <c r="G43" s="105">
        <f t="shared" si="8"/>
        <v>3.6999999999999993</v>
      </c>
      <c r="H43" s="26">
        <v>60</v>
      </c>
      <c r="I43" s="48">
        <v>690</v>
      </c>
      <c r="J43" s="26">
        <f t="shared" si="15"/>
        <v>60</v>
      </c>
      <c r="K43" s="27">
        <v>0</v>
      </c>
      <c r="L43" s="44">
        <f t="shared" si="2"/>
        <v>0</v>
      </c>
      <c r="M43" s="26">
        <v>60</v>
      </c>
      <c r="N43" s="27">
        <v>0</v>
      </c>
      <c r="O43" s="44">
        <f t="shared" si="3"/>
        <v>0</v>
      </c>
      <c r="P43" s="26">
        <v>30</v>
      </c>
      <c r="Q43" s="27">
        <v>11.739100000000001</v>
      </c>
      <c r="R43" s="60">
        <f t="shared" si="4"/>
        <v>50</v>
      </c>
      <c r="S43" s="26">
        <v>15</v>
      </c>
      <c r="T43" s="27">
        <v>17.608699999999999</v>
      </c>
      <c r="U43" s="60">
        <f t="shared" si="5"/>
        <v>75</v>
      </c>
      <c r="V43" s="55"/>
      <c r="X43" s="55"/>
      <c r="Y43" s="55"/>
      <c r="Z43" s="55"/>
      <c r="AA43" s="54"/>
    </row>
    <row r="44" spans="1:27" s="3" customFormat="1" x14ac:dyDescent="0.25">
      <c r="A44" s="45">
        <v>26</v>
      </c>
      <c r="B44" s="8">
        <v>0.1</v>
      </c>
      <c r="C44" s="8">
        <v>10</v>
      </c>
      <c r="D44" s="8">
        <v>15</v>
      </c>
      <c r="E44" s="14">
        <f>(B44*$B$15*$J$10+(1-B44)*$B$16*$Q$10)/(B44*$J$10+(1-B44)*$Q$10)</f>
        <v>0.31153846153846154</v>
      </c>
      <c r="F44" s="104">
        <f>E44*$N$11+(1-E44)*$U$11-D44</f>
        <v>-0.9423076923076934</v>
      </c>
      <c r="G44" s="105">
        <f>B44*$N$11+(1-B44)*$U$11-D44</f>
        <v>-2</v>
      </c>
      <c r="H44" s="26">
        <v>15</v>
      </c>
      <c r="I44" s="48">
        <v>864.03499999999997</v>
      </c>
      <c r="J44" s="26">
        <v>15</v>
      </c>
      <c r="K44" s="27">
        <v>0</v>
      </c>
      <c r="L44" s="44">
        <f t="shared" si="2"/>
        <v>0</v>
      </c>
      <c r="M44" s="26">
        <v>60</v>
      </c>
      <c r="N44" s="27">
        <v>14.5787</v>
      </c>
      <c r="O44" s="44">
        <f t="shared" si="3"/>
        <v>300</v>
      </c>
      <c r="P44" s="26">
        <v>15</v>
      </c>
      <c r="Q44" s="27">
        <v>0</v>
      </c>
      <c r="R44" s="60">
        <f t="shared" si="4"/>
        <v>0</v>
      </c>
      <c r="S44" s="26">
        <v>15</v>
      </c>
      <c r="T44" s="27">
        <v>0</v>
      </c>
      <c r="U44" s="60">
        <f t="shared" si="5"/>
        <v>0</v>
      </c>
      <c r="Y44" s="55"/>
      <c r="AA44" s="54"/>
    </row>
    <row r="45" spans="1:27" s="3" customFormat="1" x14ac:dyDescent="0.25">
      <c r="A45" s="45">
        <v>27</v>
      </c>
      <c r="B45" s="8">
        <v>0.3</v>
      </c>
      <c r="C45" s="8">
        <v>10</v>
      </c>
      <c r="D45" s="8">
        <v>15</v>
      </c>
      <c r="E45" s="14">
        <f t="shared" ref="E45:E48" si="17">(B45*$B$15*$J$10+(1-B45)*$B$16*$Q$10)/(B45*$J$10+(1-B45)*$Q$10)</f>
        <v>0.6289473684210527</v>
      </c>
      <c r="F45" s="104">
        <f t="shared" ref="F45:F68" si="18">E45*$N$11+(1-E45)*$U$11-D45</f>
        <v>0.64473684210526372</v>
      </c>
      <c r="G45" s="105">
        <f t="shared" ref="G45:G68" si="19">B45*$N$11+(1-B45)*$U$11-D45</f>
        <v>-1</v>
      </c>
      <c r="H45" s="26">
        <v>15</v>
      </c>
      <c r="I45" s="48">
        <v>944.65660000000003</v>
      </c>
      <c r="J45" s="26">
        <v>15</v>
      </c>
      <c r="K45" s="27">
        <v>0</v>
      </c>
      <c r="L45" s="44">
        <f t="shared" si="2"/>
        <v>0</v>
      </c>
      <c r="M45" s="26">
        <v>60</v>
      </c>
      <c r="N45" s="27">
        <v>4.8</v>
      </c>
      <c r="O45" s="44">
        <f t="shared" si="3"/>
        <v>300</v>
      </c>
      <c r="P45" s="26">
        <v>15</v>
      </c>
      <c r="Q45" s="27">
        <v>0</v>
      </c>
      <c r="R45" s="60">
        <f t="shared" si="4"/>
        <v>0</v>
      </c>
      <c r="S45" s="26">
        <v>15</v>
      </c>
      <c r="T45" s="27">
        <v>0</v>
      </c>
      <c r="U45" s="60">
        <f t="shared" si="5"/>
        <v>0</v>
      </c>
      <c r="X45" s="55"/>
      <c r="Z45" s="55"/>
      <c r="AA45" s="54"/>
    </row>
    <row r="46" spans="1:27" s="3" customFormat="1" x14ac:dyDescent="0.25">
      <c r="A46" s="45">
        <v>28</v>
      </c>
      <c r="B46" s="8">
        <v>0.5</v>
      </c>
      <c r="C46" s="8">
        <v>10</v>
      </c>
      <c r="D46" s="8">
        <v>15</v>
      </c>
      <c r="E46" s="14">
        <f t="shared" si="17"/>
        <v>0.79400000000000004</v>
      </c>
      <c r="F46" s="104">
        <f t="shared" si="18"/>
        <v>1.4699999999999989</v>
      </c>
      <c r="G46" s="105">
        <f t="shared" si="19"/>
        <v>0</v>
      </c>
      <c r="H46" s="26">
        <v>30</v>
      </c>
      <c r="I46" s="48">
        <v>978.07500000000005</v>
      </c>
      <c r="J46" s="26">
        <v>15</v>
      </c>
      <c r="K46" s="27">
        <v>0.7208</v>
      </c>
      <c r="L46" s="44">
        <f t="shared" si="2"/>
        <v>50</v>
      </c>
      <c r="M46" s="26">
        <v>60</v>
      </c>
      <c r="N46" s="27">
        <v>1.2192000000000001</v>
      </c>
      <c r="O46" s="44">
        <f t="shared" si="3"/>
        <v>100</v>
      </c>
      <c r="P46" s="26">
        <v>15</v>
      </c>
      <c r="Q46" s="27">
        <v>0.7208</v>
      </c>
      <c r="R46" s="60">
        <f t="shared" si="4"/>
        <v>50</v>
      </c>
      <c r="S46" s="26">
        <v>15</v>
      </c>
      <c r="T46" s="27">
        <v>0.7208</v>
      </c>
      <c r="U46" s="60">
        <f t="shared" si="5"/>
        <v>50</v>
      </c>
      <c r="X46" s="55"/>
      <c r="Z46" s="55"/>
      <c r="AA46" s="54"/>
    </row>
    <row r="47" spans="1:27" s="3" customFormat="1" x14ac:dyDescent="0.25">
      <c r="A47" s="45">
        <v>29</v>
      </c>
      <c r="B47" s="8">
        <v>0.7</v>
      </c>
      <c r="C47" s="8">
        <v>10</v>
      </c>
      <c r="D47" s="8">
        <v>15</v>
      </c>
      <c r="E47" s="14">
        <f t="shared" si="17"/>
        <v>0.89516129032258074</v>
      </c>
      <c r="F47" s="104">
        <f t="shared" si="18"/>
        <v>1.9758064516129039</v>
      </c>
      <c r="G47" s="105">
        <f t="shared" si="19"/>
        <v>1</v>
      </c>
      <c r="H47" s="26">
        <v>45</v>
      </c>
      <c r="I47" s="48">
        <v>988.28</v>
      </c>
      <c r="J47" s="26">
        <v>15</v>
      </c>
      <c r="K47" s="27">
        <v>2.1309999999999998</v>
      </c>
      <c r="L47" s="44">
        <f t="shared" si="2"/>
        <v>66.666666666666657</v>
      </c>
      <c r="M47" s="26">
        <v>60</v>
      </c>
      <c r="N47" s="27">
        <v>0.17404</v>
      </c>
      <c r="O47" s="44">
        <f t="shared" si="3"/>
        <v>33.333333333333343</v>
      </c>
      <c r="P47" s="26">
        <v>15</v>
      </c>
      <c r="Q47" s="27">
        <v>2.1309999999999998</v>
      </c>
      <c r="R47" s="60">
        <f t="shared" si="4"/>
        <v>66.666666666666657</v>
      </c>
      <c r="S47" s="26">
        <v>15</v>
      </c>
      <c r="T47" s="27">
        <v>2.1309999999999998</v>
      </c>
      <c r="U47" s="60">
        <f t="shared" si="5"/>
        <v>66.666666666666657</v>
      </c>
      <c r="X47" s="55"/>
      <c r="Z47" s="55"/>
      <c r="AA47" s="54"/>
    </row>
    <row r="48" spans="1:27" s="3" customFormat="1" x14ac:dyDescent="0.25">
      <c r="A48" s="45">
        <v>30</v>
      </c>
      <c r="B48" s="8">
        <v>0.9</v>
      </c>
      <c r="C48" s="8">
        <v>10</v>
      </c>
      <c r="D48" s="8">
        <v>15</v>
      </c>
      <c r="E48" s="14">
        <f t="shared" si="17"/>
        <v>0.96351351351351344</v>
      </c>
      <c r="F48" s="104">
        <f t="shared" si="18"/>
        <v>2.3175675675675649</v>
      </c>
      <c r="G48" s="105">
        <f t="shared" si="19"/>
        <v>2</v>
      </c>
      <c r="H48" s="26">
        <v>60</v>
      </c>
      <c r="I48" s="48">
        <v>990</v>
      </c>
      <c r="J48" s="26">
        <v>45</v>
      </c>
      <c r="K48" s="27">
        <v>0.38757999999999998</v>
      </c>
      <c r="L48" s="44">
        <f t="shared" si="2"/>
        <v>25</v>
      </c>
      <c r="M48" s="26">
        <v>60</v>
      </c>
      <c r="N48" s="27">
        <v>0</v>
      </c>
      <c r="O48" s="44">
        <f t="shared" si="3"/>
        <v>0</v>
      </c>
      <c r="P48" s="26">
        <v>15</v>
      </c>
      <c r="Q48" s="27">
        <v>3.4988000000000001</v>
      </c>
      <c r="R48" s="60">
        <f t="shared" si="4"/>
        <v>75</v>
      </c>
      <c r="S48" s="26">
        <v>15</v>
      </c>
      <c r="T48" s="27">
        <v>3.4988000000000001</v>
      </c>
      <c r="U48" s="60">
        <f t="shared" si="5"/>
        <v>75</v>
      </c>
      <c r="X48" s="55"/>
      <c r="Z48" s="55"/>
      <c r="AA48" s="54"/>
    </row>
    <row r="49" spans="1:27" s="3" customFormat="1" x14ac:dyDescent="0.25">
      <c r="A49" s="45">
        <v>31</v>
      </c>
      <c r="B49" s="8">
        <v>0.1</v>
      </c>
      <c r="C49" s="8">
        <v>15</v>
      </c>
      <c r="D49" s="8">
        <v>15</v>
      </c>
      <c r="E49" s="14">
        <f>(B49*$B$15*$J$11+(1-B49)*$B$16*$Q$11)/(B49*$J$11+(1-B49)*$Q$11)</f>
        <v>0.108</v>
      </c>
      <c r="F49" s="104">
        <f t="shared" si="18"/>
        <v>-1.9599999999999991</v>
      </c>
      <c r="G49" s="105">
        <f t="shared" si="19"/>
        <v>-2</v>
      </c>
      <c r="H49" s="26">
        <v>15</v>
      </c>
      <c r="I49" s="48">
        <v>822.36109999999996</v>
      </c>
      <c r="J49" s="26">
        <f t="shared" ref="J49:J53" si="20">J44</f>
        <v>15</v>
      </c>
      <c r="K49" s="27">
        <v>0</v>
      </c>
      <c r="L49" s="44">
        <f t="shared" si="2"/>
        <v>0</v>
      </c>
      <c r="M49" s="26">
        <v>60</v>
      </c>
      <c r="N49" s="27">
        <v>20.385100000000001</v>
      </c>
      <c r="O49" s="44">
        <f t="shared" si="3"/>
        <v>300</v>
      </c>
      <c r="P49" s="26">
        <v>15</v>
      </c>
      <c r="Q49" s="27">
        <v>0</v>
      </c>
      <c r="R49" s="60">
        <f t="shared" si="4"/>
        <v>0</v>
      </c>
      <c r="S49" s="26">
        <v>15</v>
      </c>
      <c r="T49" s="27">
        <v>0</v>
      </c>
      <c r="U49" s="60">
        <f t="shared" si="5"/>
        <v>0</v>
      </c>
      <c r="AA49" s="54"/>
    </row>
    <row r="50" spans="1:27" s="3" customFormat="1" x14ac:dyDescent="0.25">
      <c r="A50" s="45">
        <v>32</v>
      </c>
      <c r="B50" s="8">
        <v>0.3</v>
      </c>
      <c r="C50" s="8">
        <v>15</v>
      </c>
      <c r="D50" s="8">
        <v>15</v>
      </c>
      <c r="E50" s="14">
        <f t="shared" ref="E50:E53" si="21">(B50*$B$15*$J$11+(1-B50)*$B$16*$Q$11)/(B50*$J$11+(1-B50)*$Q$11)</f>
        <v>0.30400000000000005</v>
      </c>
      <c r="F50" s="104">
        <f t="shared" si="18"/>
        <v>-0.98000000000000043</v>
      </c>
      <c r="G50" s="105">
        <f t="shared" si="19"/>
        <v>-1</v>
      </c>
      <c r="H50" s="26">
        <v>15</v>
      </c>
      <c r="I50" s="48">
        <v>878.49580000000003</v>
      </c>
      <c r="J50" s="26">
        <f t="shared" si="20"/>
        <v>15</v>
      </c>
      <c r="K50" s="27">
        <v>0</v>
      </c>
      <c r="L50" s="44">
        <f t="shared" si="2"/>
        <v>0</v>
      </c>
      <c r="M50" s="26">
        <v>60</v>
      </c>
      <c r="N50" s="27">
        <v>12.692600000000001</v>
      </c>
      <c r="O50" s="44">
        <f t="shared" si="3"/>
        <v>300</v>
      </c>
      <c r="P50" s="26">
        <v>15</v>
      </c>
      <c r="Q50" s="27">
        <v>0</v>
      </c>
      <c r="R50" s="60">
        <f t="shared" si="4"/>
        <v>0</v>
      </c>
      <c r="S50" s="26">
        <v>15</v>
      </c>
      <c r="T50" s="27">
        <v>0</v>
      </c>
      <c r="U50" s="60">
        <f t="shared" si="5"/>
        <v>0</v>
      </c>
      <c r="AA50" s="54"/>
    </row>
    <row r="51" spans="1:27" s="3" customFormat="1" x14ac:dyDescent="0.25">
      <c r="A51" s="45">
        <v>33</v>
      </c>
      <c r="B51" s="8">
        <v>0.5</v>
      </c>
      <c r="C51" s="8">
        <v>15</v>
      </c>
      <c r="D51" s="8">
        <v>15</v>
      </c>
      <c r="E51" s="14">
        <f t="shared" si="21"/>
        <v>0.5</v>
      </c>
      <c r="F51" s="104">
        <f t="shared" si="18"/>
        <v>0</v>
      </c>
      <c r="G51" s="105">
        <f t="shared" si="19"/>
        <v>0</v>
      </c>
      <c r="H51" s="26">
        <v>15</v>
      </c>
      <c r="I51" s="48">
        <v>925.67489999999998</v>
      </c>
      <c r="J51" s="26">
        <f t="shared" si="20"/>
        <v>15</v>
      </c>
      <c r="K51" s="27">
        <v>0</v>
      </c>
      <c r="L51" s="44">
        <f t="shared" si="2"/>
        <v>0</v>
      </c>
      <c r="M51" s="26">
        <v>60</v>
      </c>
      <c r="N51" s="27">
        <v>6.9489999999999998</v>
      </c>
      <c r="O51" s="44">
        <f t="shared" si="3"/>
        <v>300</v>
      </c>
      <c r="P51" s="26">
        <v>15</v>
      </c>
      <c r="Q51" s="27">
        <v>0</v>
      </c>
      <c r="R51" s="60">
        <f t="shared" si="4"/>
        <v>0</v>
      </c>
      <c r="S51" s="26">
        <v>15</v>
      </c>
      <c r="T51" s="27">
        <v>0</v>
      </c>
      <c r="U51" s="60">
        <f t="shared" si="5"/>
        <v>0</v>
      </c>
      <c r="AA51" s="54"/>
    </row>
    <row r="52" spans="1:27" s="3" customFormat="1" x14ac:dyDescent="0.25">
      <c r="A52" s="45">
        <v>34</v>
      </c>
      <c r="B52" s="8">
        <v>0.7</v>
      </c>
      <c r="C52" s="8">
        <v>15</v>
      </c>
      <c r="D52" s="8">
        <v>15</v>
      </c>
      <c r="E52" s="14">
        <f t="shared" si="21"/>
        <v>0.69599999999999995</v>
      </c>
      <c r="F52" s="104">
        <f t="shared" si="18"/>
        <v>0.98000000000000043</v>
      </c>
      <c r="G52" s="105">
        <f t="shared" si="19"/>
        <v>1</v>
      </c>
      <c r="H52" s="26">
        <v>15</v>
      </c>
      <c r="I52" s="48">
        <v>968.9366</v>
      </c>
      <c r="J52" s="26">
        <f t="shared" si="20"/>
        <v>15</v>
      </c>
      <c r="K52" s="27">
        <v>0</v>
      </c>
      <c r="L52" s="44">
        <f t="shared" si="2"/>
        <v>0</v>
      </c>
      <c r="M52" s="26">
        <v>60</v>
      </c>
      <c r="N52" s="27">
        <v>2.1739000000000002</v>
      </c>
      <c r="O52" s="44">
        <f t="shared" si="3"/>
        <v>300</v>
      </c>
      <c r="P52" s="26">
        <v>15</v>
      </c>
      <c r="Q52" s="27">
        <v>0</v>
      </c>
      <c r="R52" s="60">
        <f t="shared" si="4"/>
        <v>0</v>
      </c>
      <c r="S52" s="26">
        <v>15</v>
      </c>
      <c r="T52" s="27">
        <v>0</v>
      </c>
      <c r="U52" s="60">
        <f t="shared" si="5"/>
        <v>0</v>
      </c>
      <c r="AA52" s="54"/>
    </row>
    <row r="53" spans="1:27" s="3" customFormat="1" x14ac:dyDescent="0.25">
      <c r="A53" s="45">
        <v>35</v>
      </c>
      <c r="B53" s="8">
        <v>0.9</v>
      </c>
      <c r="C53" s="8">
        <v>15</v>
      </c>
      <c r="D53" s="8">
        <v>15</v>
      </c>
      <c r="E53" s="14">
        <f t="shared" si="21"/>
        <v>0.89200000000000002</v>
      </c>
      <c r="F53" s="104">
        <f t="shared" si="18"/>
        <v>1.9600000000000009</v>
      </c>
      <c r="G53" s="105">
        <f t="shared" si="19"/>
        <v>2</v>
      </c>
      <c r="H53" s="26">
        <v>45</v>
      </c>
      <c r="I53" s="48">
        <v>989.45240000000001</v>
      </c>
      <c r="J53" s="26">
        <f t="shared" si="20"/>
        <v>45</v>
      </c>
      <c r="K53" s="27">
        <v>0</v>
      </c>
      <c r="L53" s="44">
        <f t="shared" si="2"/>
        <v>0</v>
      </c>
      <c r="M53" s="26">
        <v>60</v>
      </c>
      <c r="N53" s="27">
        <v>5.5341000000000001E-2</v>
      </c>
      <c r="O53" s="44">
        <f t="shared" si="3"/>
        <v>33.333333333333343</v>
      </c>
      <c r="P53" s="26">
        <v>15</v>
      </c>
      <c r="Q53" s="27">
        <v>2.0830000000000002</v>
      </c>
      <c r="R53" s="60">
        <f t="shared" si="4"/>
        <v>66.666666666666657</v>
      </c>
      <c r="S53" s="26">
        <v>15</v>
      </c>
      <c r="T53" s="27">
        <v>2.0830000000000002</v>
      </c>
      <c r="U53" s="60">
        <f t="shared" si="5"/>
        <v>66.666666666666657</v>
      </c>
      <c r="AA53" s="54"/>
    </row>
    <row r="54" spans="1:27" s="3" customFormat="1" x14ac:dyDescent="0.25">
      <c r="A54" s="45">
        <v>36</v>
      </c>
      <c r="B54" s="8">
        <v>0.1</v>
      </c>
      <c r="C54" s="8">
        <v>20</v>
      </c>
      <c r="D54" s="8">
        <v>15</v>
      </c>
      <c r="E54" s="14">
        <f>(B54*$B$15*$J$12+(1-B54)*$B$16*$Q$12)/(B54*$J$12+(1-B54)*$Q$12)</f>
        <v>3.1304347826086966E-2</v>
      </c>
      <c r="F54" s="104">
        <f t="shared" si="18"/>
        <v>-2.3434782608695635</v>
      </c>
      <c r="G54" s="105">
        <f t="shared" si="19"/>
        <v>-2</v>
      </c>
      <c r="H54" s="26">
        <v>15</v>
      </c>
      <c r="I54" s="48">
        <v>806.65790000000004</v>
      </c>
      <c r="J54" s="26">
        <f t="shared" ref="J54:J58" si="22">J44</f>
        <v>15</v>
      </c>
      <c r="K54" s="27">
        <v>0</v>
      </c>
      <c r="L54" s="44">
        <f>ABS((100/$H54*J69)-100)</f>
        <v>0</v>
      </c>
      <c r="M54" s="26">
        <v>60</v>
      </c>
      <c r="N54" s="27">
        <v>22.7286</v>
      </c>
      <c r="O54" s="44">
        <f t="shared" si="3"/>
        <v>300</v>
      </c>
      <c r="P54" s="26">
        <v>15</v>
      </c>
      <c r="Q54" s="27">
        <v>0</v>
      </c>
      <c r="R54" s="60">
        <f t="shared" si="4"/>
        <v>0</v>
      </c>
      <c r="S54" s="26">
        <v>15</v>
      </c>
      <c r="T54" s="27">
        <v>0</v>
      </c>
      <c r="U54" s="60">
        <f t="shared" si="5"/>
        <v>0</v>
      </c>
      <c r="AA54" s="54"/>
    </row>
    <row r="55" spans="1:27" s="3" customFormat="1" x14ac:dyDescent="0.25">
      <c r="A55" s="45">
        <v>37</v>
      </c>
      <c r="B55" s="8">
        <v>0.3</v>
      </c>
      <c r="C55" s="8">
        <v>20</v>
      </c>
      <c r="D55" s="8">
        <v>15</v>
      </c>
      <c r="E55" s="14">
        <f t="shared" ref="E55:E58" si="23">(B55*$B$15*$J$12+(1-B55)*$B$16*$Q$12)/(B55*$J$12+(1-B55)*$Q$12)</f>
        <v>8.7368421052631581E-2</v>
      </c>
      <c r="F55" s="104">
        <f t="shared" si="18"/>
        <v>-2.0631578947368414</v>
      </c>
      <c r="G55" s="105">
        <f t="shared" si="19"/>
        <v>-1</v>
      </c>
      <c r="H55" s="26">
        <v>15</v>
      </c>
      <c r="I55" s="48">
        <v>834.38850000000002</v>
      </c>
      <c r="J55" s="26">
        <f t="shared" si="22"/>
        <v>15</v>
      </c>
      <c r="K55" s="27">
        <v>0</v>
      </c>
      <c r="L55" s="44">
        <f>ABS((100/$H55*J70)-100)</f>
        <v>0</v>
      </c>
      <c r="M55" s="26">
        <v>60</v>
      </c>
      <c r="N55" s="27">
        <v>18.649799999999999</v>
      </c>
      <c r="O55" s="44">
        <f t="shared" si="3"/>
        <v>300</v>
      </c>
      <c r="P55" s="26">
        <v>15</v>
      </c>
      <c r="Q55" s="27">
        <v>0</v>
      </c>
      <c r="R55" s="60">
        <f t="shared" si="4"/>
        <v>0</v>
      </c>
      <c r="S55" s="26">
        <v>15</v>
      </c>
      <c r="T55" s="27">
        <v>0</v>
      </c>
      <c r="U55" s="60">
        <f t="shared" si="5"/>
        <v>0</v>
      </c>
      <c r="AA55" s="54"/>
    </row>
    <row r="56" spans="1:27" s="3" customFormat="1" x14ac:dyDescent="0.25">
      <c r="A56" s="45">
        <v>38</v>
      </c>
      <c r="B56" s="8">
        <v>0.5</v>
      </c>
      <c r="C56" s="8">
        <v>20</v>
      </c>
      <c r="D56" s="8">
        <v>15</v>
      </c>
      <c r="E56" s="14">
        <f t="shared" si="23"/>
        <v>0.17333333333333337</v>
      </c>
      <c r="F56" s="104">
        <f t="shared" si="18"/>
        <v>-1.6333333333333329</v>
      </c>
      <c r="G56" s="105">
        <f t="shared" si="19"/>
        <v>0</v>
      </c>
      <c r="H56" s="26">
        <v>15</v>
      </c>
      <c r="I56" s="48">
        <v>859.61929999999995</v>
      </c>
      <c r="J56" s="26">
        <f t="shared" si="22"/>
        <v>15</v>
      </c>
      <c r="K56" s="27">
        <v>0</v>
      </c>
      <c r="L56" s="44">
        <f>ABS((100/$H56*J71)-100)</f>
        <v>0</v>
      </c>
      <c r="M56" s="26">
        <v>60</v>
      </c>
      <c r="N56" s="27">
        <v>15.167299999999999</v>
      </c>
      <c r="O56" s="44">
        <f t="shared" si="3"/>
        <v>300</v>
      </c>
      <c r="P56" s="26">
        <v>15</v>
      </c>
      <c r="Q56" s="27">
        <v>0</v>
      </c>
      <c r="R56" s="60">
        <f t="shared" si="4"/>
        <v>0</v>
      </c>
      <c r="S56" s="26">
        <v>15</v>
      </c>
      <c r="T56" s="27">
        <v>0</v>
      </c>
      <c r="U56" s="60">
        <f t="shared" si="5"/>
        <v>0</v>
      </c>
      <c r="AA56" s="54"/>
    </row>
    <row r="57" spans="1:27" s="3" customFormat="1" x14ac:dyDescent="0.25">
      <c r="A57" s="45">
        <v>39</v>
      </c>
      <c r="B57" s="8">
        <v>0.7</v>
      </c>
      <c r="C57" s="8">
        <v>20</v>
      </c>
      <c r="D57" s="8">
        <v>15</v>
      </c>
      <c r="E57" s="14">
        <f t="shared" si="23"/>
        <v>0.32181818181818178</v>
      </c>
      <c r="F57" s="104">
        <f t="shared" si="18"/>
        <v>-0.89090909090909065</v>
      </c>
      <c r="G57" s="105">
        <f t="shared" si="19"/>
        <v>1</v>
      </c>
      <c r="H57" s="26">
        <v>15</v>
      </c>
      <c r="I57" s="48">
        <v>893.02620000000002</v>
      </c>
      <c r="J57" s="26">
        <f t="shared" si="22"/>
        <v>15</v>
      </c>
      <c r="K57" s="27">
        <v>0</v>
      </c>
      <c r="L57" s="44">
        <f>ABS((100/$H57*J72)-100)</f>
        <v>0</v>
      </c>
      <c r="M57" s="26">
        <v>60</v>
      </c>
      <c r="N57" s="27">
        <v>10.859</v>
      </c>
      <c r="O57" s="44">
        <f t="shared" si="3"/>
        <v>300</v>
      </c>
      <c r="P57" s="26">
        <v>15</v>
      </c>
      <c r="Q57" s="27">
        <v>0</v>
      </c>
      <c r="R57" s="60">
        <f t="shared" si="4"/>
        <v>0</v>
      </c>
      <c r="S57" s="26">
        <v>15</v>
      </c>
      <c r="T57" s="27">
        <v>0</v>
      </c>
      <c r="U57" s="60">
        <f t="shared" si="5"/>
        <v>0</v>
      </c>
      <c r="AA57" s="54"/>
    </row>
    <row r="58" spans="1:27" s="3" customFormat="1" x14ac:dyDescent="0.25">
      <c r="A58" s="45">
        <v>40</v>
      </c>
      <c r="B58" s="8">
        <v>0.9</v>
      </c>
      <c r="C58" s="8">
        <v>20</v>
      </c>
      <c r="D58" s="8">
        <v>15</v>
      </c>
      <c r="E58" s="14">
        <f t="shared" si="23"/>
        <v>0.64</v>
      </c>
      <c r="F58" s="104">
        <f t="shared" si="18"/>
        <v>0.70000000000000107</v>
      </c>
      <c r="G58" s="105">
        <f t="shared" si="19"/>
        <v>2</v>
      </c>
      <c r="H58" s="26">
        <v>15</v>
      </c>
      <c r="I58" s="48">
        <v>958.70190000000002</v>
      </c>
      <c r="J58" s="26">
        <f t="shared" si="22"/>
        <v>45</v>
      </c>
      <c r="K58" s="27">
        <v>1.5959000000000001</v>
      </c>
      <c r="L58" s="44">
        <f>ABS((100/$H58*J73)-100)</f>
        <v>0</v>
      </c>
      <c r="M58" s="26">
        <v>60</v>
      </c>
      <c r="N58" s="27">
        <v>3.2646000000000002</v>
      </c>
      <c r="O58" s="44">
        <f t="shared" si="3"/>
        <v>300</v>
      </c>
      <c r="P58" s="26">
        <v>15</v>
      </c>
      <c r="Q58" s="27">
        <v>0</v>
      </c>
      <c r="R58" s="60">
        <f t="shared" si="4"/>
        <v>0</v>
      </c>
      <c r="S58" s="26">
        <v>15</v>
      </c>
      <c r="T58" s="27">
        <v>0</v>
      </c>
      <c r="U58" s="60">
        <f t="shared" si="5"/>
        <v>0</v>
      </c>
      <c r="AA58" s="54"/>
    </row>
    <row r="59" spans="1:27" s="3" customFormat="1" x14ac:dyDescent="0.25">
      <c r="A59" s="45">
        <v>41</v>
      </c>
      <c r="B59" s="8">
        <v>0.1</v>
      </c>
      <c r="C59" s="8">
        <v>25</v>
      </c>
      <c r="D59" s="8">
        <v>15</v>
      </c>
      <c r="E59" s="106" t="e">
        <f>(B59*$B$15*$J$13+(1-B59)*$B$16*$Q$13)/(B59*$J$13+(1-B59)*$Q$13)</f>
        <v>#DIV/0!</v>
      </c>
      <c r="F59" s="104" t="e">
        <f t="shared" si="18"/>
        <v>#DIV/0!</v>
      </c>
      <c r="G59" s="105">
        <f t="shared" si="19"/>
        <v>-2</v>
      </c>
      <c r="H59" s="26">
        <v>15</v>
      </c>
      <c r="I59" s="48">
        <v>820.72310000000004</v>
      </c>
      <c r="J59" s="26">
        <f t="shared" ref="J59:J63" si="24">J44</f>
        <v>15</v>
      </c>
      <c r="K59" s="27">
        <v>0</v>
      </c>
      <c r="L59" s="44">
        <f t="shared" si="2"/>
        <v>0</v>
      </c>
      <c r="M59" s="26">
        <v>60</v>
      </c>
      <c r="N59" s="27">
        <v>20.625299999999999</v>
      </c>
      <c r="O59" s="44">
        <f t="shared" si="3"/>
        <v>300</v>
      </c>
      <c r="P59" s="26">
        <v>15</v>
      </c>
      <c r="Q59" s="27">
        <v>0</v>
      </c>
      <c r="R59" s="60">
        <f t="shared" si="4"/>
        <v>0</v>
      </c>
      <c r="S59" s="26">
        <v>15</v>
      </c>
      <c r="T59" s="27">
        <v>0</v>
      </c>
      <c r="U59" s="60">
        <f t="shared" si="5"/>
        <v>0</v>
      </c>
      <c r="AA59" s="54"/>
    </row>
    <row r="60" spans="1:27" s="3" customFormat="1" x14ac:dyDescent="0.25">
      <c r="A60" s="45">
        <v>42</v>
      </c>
      <c r="B60" s="8">
        <v>0.3</v>
      </c>
      <c r="C60" s="8">
        <v>25</v>
      </c>
      <c r="D60" s="8">
        <v>15</v>
      </c>
      <c r="E60" s="106" t="e">
        <f t="shared" ref="E60:E63" si="25">(B60*$B$15*$J$13+(1-B60)*$B$16*$Q$13)/(B60*$J$13+(1-B60)*$Q$13)</f>
        <v>#DIV/0!</v>
      </c>
      <c r="F60" s="104" t="e">
        <f t="shared" si="18"/>
        <v>#DIV/0!</v>
      </c>
      <c r="G60" s="105">
        <f t="shared" si="19"/>
        <v>-1</v>
      </c>
      <c r="H60" s="26">
        <v>15</v>
      </c>
      <c r="I60" s="48">
        <v>877.68129999999996</v>
      </c>
      <c r="J60" s="26">
        <f t="shared" si="24"/>
        <v>15</v>
      </c>
      <c r="K60" s="27">
        <v>0</v>
      </c>
      <c r="L60" s="44">
        <f t="shared" si="2"/>
        <v>0</v>
      </c>
      <c r="M60" s="26">
        <v>60</v>
      </c>
      <c r="N60" s="27">
        <v>12.7972</v>
      </c>
      <c r="O60" s="44">
        <f t="shared" si="3"/>
        <v>300</v>
      </c>
      <c r="P60" s="26">
        <v>15</v>
      </c>
      <c r="Q60" s="27">
        <v>0</v>
      </c>
      <c r="R60" s="60">
        <f t="shared" si="4"/>
        <v>0</v>
      </c>
      <c r="S60" s="26">
        <v>15</v>
      </c>
      <c r="T60" s="27">
        <v>0</v>
      </c>
      <c r="U60" s="60">
        <f t="shared" si="5"/>
        <v>0</v>
      </c>
      <c r="V60" s="7"/>
      <c r="W60" s="7"/>
      <c r="X60" s="7"/>
      <c r="Y60" s="7"/>
      <c r="Z60" s="7"/>
      <c r="AA60" s="54"/>
    </row>
    <row r="61" spans="1:27" s="3" customFormat="1" x14ac:dyDescent="0.25">
      <c r="A61" s="45">
        <v>43</v>
      </c>
      <c r="B61" s="8">
        <v>0.5</v>
      </c>
      <c r="C61" s="8">
        <v>25</v>
      </c>
      <c r="D61" s="8">
        <v>15</v>
      </c>
      <c r="E61" s="106" t="e">
        <f t="shared" si="25"/>
        <v>#DIV/0!</v>
      </c>
      <c r="F61" s="104" t="e">
        <f t="shared" si="18"/>
        <v>#DIV/0!</v>
      </c>
      <c r="G61" s="105">
        <f t="shared" si="19"/>
        <v>0</v>
      </c>
      <c r="H61" s="26">
        <v>15</v>
      </c>
      <c r="I61" s="48">
        <v>925.67489999999998</v>
      </c>
      <c r="J61" s="26">
        <f t="shared" si="24"/>
        <v>15</v>
      </c>
      <c r="K61" s="27">
        <v>0</v>
      </c>
      <c r="L61" s="44">
        <f t="shared" si="2"/>
        <v>0</v>
      </c>
      <c r="M61" s="26">
        <v>60</v>
      </c>
      <c r="N61" s="27">
        <v>6.9489999999999998</v>
      </c>
      <c r="O61" s="44">
        <f t="shared" si="3"/>
        <v>300</v>
      </c>
      <c r="P61" s="26">
        <v>15</v>
      </c>
      <c r="Q61" s="27">
        <v>0</v>
      </c>
      <c r="R61" s="60">
        <f t="shared" si="4"/>
        <v>0</v>
      </c>
      <c r="S61" s="26">
        <v>15</v>
      </c>
      <c r="T61" s="27">
        <v>0</v>
      </c>
      <c r="U61" s="60">
        <f t="shared" si="5"/>
        <v>0</v>
      </c>
      <c r="V61" s="7"/>
      <c r="W61" s="7"/>
      <c r="X61" s="7"/>
      <c r="Y61" s="7"/>
      <c r="Z61" s="7"/>
      <c r="AA61" s="54"/>
    </row>
    <row r="62" spans="1:27" s="3" customFormat="1" x14ac:dyDescent="0.25">
      <c r="A62" s="45">
        <v>44</v>
      </c>
      <c r="B62" s="8">
        <v>0.7</v>
      </c>
      <c r="C62" s="8">
        <v>25</v>
      </c>
      <c r="D62" s="8">
        <v>15</v>
      </c>
      <c r="E62" s="106" t="e">
        <f t="shared" si="25"/>
        <v>#DIV/0!</v>
      </c>
      <c r="F62" s="104" t="e">
        <f t="shared" si="18"/>
        <v>#DIV/0!</v>
      </c>
      <c r="G62" s="105">
        <f t="shared" si="19"/>
        <v>1</v>
      </c>
      <c r="H62" s="26">
        <v>15</v>
      </c>
      <c r="I62" s="48">
        <v>969.74800000000005</v>
      </c>
      <c r="J62" s="26">
        <f t="shared" si="24"/>
        <v>15</v>
      </c>
      <c r="K62" s="27">
        <v>0</v>
      </c>
      <c r="L62" s="44">
        <f t="shared" si="2"/>
        <v>0</v>
      </c>
      <c r="M62" s="26">
        <v>60</v>
      </c>
      <c r="N62" s="27">
        <v>2.0884</v>
      </c>
      <c r="O62" s="44">
        <f t="shared" si="3"/>
        <v>300</v>
      </c>
      <c r="P62" s="26">
        <v>15</v>
      </c>
      <c r="Q62" s="27">
        <v>0</v>
      </c>
      <c r="R62" s="60">
        <f t="shared" si="4"/>
        <v>0</v>
      </c>
      <c r="S62" s="26">
        <v>15</v>
      </c>
      <c r="T62" s="27">
        <v>0</v>
      </c>
      <c r="U62" s="60">
        <f t="shared" si="5"/>
        <v>0</v>
      </c>
      <c r="V62" s="7"/>
      <c r="W62" s="7"/>
      <c r="X62" s="7"/>
      <c r="Y62" s="7"/>
      <c r="Z62" s="7"/>
      <c r="AA62" s="54"/>
    </row>
    <row r="63" spans="1:27" s="3" customFormat="1" x14ac:dyDescent="0.25">
      <c r="A63" s="45">
        <v>45</v>
      </c>
      <c r="B63" s="8">
        <v>0.9</v>
      </c>
      <c r="C63" s="8">
        <v>25</v>
      </c>
      <c r="D63" s="8">
        <v>15</v>
      </c>
      <c r="E63" s="106" t="e">
        <f t="shared" si="25"/>
        <v>#DIV/0!</v>
      </c>
      <c r="F63" s="104" t="e">
        <f t="shared" si="18"/>
        <v>#DIV/0!</v>
      </c>
      <c r="G63" s="105">
        <f t="shared" si="19"/>
        <v>2</v>
      </c>
      <c r="H63" s="79">
        <v>45</v>
      </c>
      <c r="I63" s="80">
        <v>989.94290000000001</v>
      </c>
      <c r="J63" s="26">
        <f t="shared" si="24"/>
        <v>45</v>
      </c>
      <c r="K63" s="27">
        <v>0</v>
      </c>
      <c r="L63" s="44">
        <f t="shared" ref="L63:L126" si="26">ABS((100/$H63*J63)-100)</f>
        <v>0</v>
      </c>
      <c r="M63" s="26">
        <v>60</v>
      </c>
      <c r="N63" s="27">
        <v>5.7662E-3</v>
      </c>
      <c r="O63" s="44">
        <f t="shared" ref="O63:O126" si="27">ABS((100/$H63*M63)-100)</f>
        <v>33.333333333333343</v>
      </c>
      <c r="P63" s="26">
        <v>15</v>
      </c>
      <c r="Q63" s="27">
        <v>2.1970999999999998</v>
      </c>
      <c r="R63" s="60">
        <f t="shared" ref="R63:R126" si="28">ABS((100/$H63*P63)-100)</f>
        <v>66.666666666666657</v>
      </c>
      <c r="S63" s="26">
        <v>15</v>
      </c>
      <c r="T63" s="27">
        <v>2.1970999999999998</v>
      </c>
      <c r="U63" s="60">
        <f t="shared" si="5"/>
        <v>66.666666666666657</v>
      </c>
      <c r="V63" s="7"/>
      <c r="W63" s="7"/>
      <c r="X63" s="7"/>
      <c r="Y63" s="7"/>
      <c r="Z63" s="7"/>
      <c r="AA63" s="54"/>
    </row>
    <row r="64" spans="1:27" s="3" customFormat="1" x14ac:dyDescent="0.25">
      <c r="A64" s="45">
        <v>46</v>
      </c>
      <c r="B64" s="8">
        <v>0.1</v>
      </c>
      <c r="C64" s="8">
        <v>30</v>
      </c>
      <c r="D64" s="8">
        <v>15</v>
      </c>
      <c r="E64" s="106" t="e">
        <f>(B64*$B$15*$J$14+(1-B64)*$B$16*$Q$14)/(B64*$J$14+(1-B64)*$Q$14)</f>
        <v>#DIV/0!</v>
      </c>
      <c r="F64" s="104" t="e">
        <f t="shared" si="18"/>
        <v>#DIV/0!</v>
      </c>
      <c r="G64" s="105">
        <f t="shared" si="19"/>
        <v>-2</v>
      </c>
      <c r="H64" s="79">
        <v>15</v>
      </c>
      <c r="I64" s="80">
        <v>820.72310000000004</v>
      </c>
      <c r="J64" s="26">
        <f t="shared" ref="J64:J68" si="29">J44</f>
        <v>15</v>
      </c>
      <c r="K64" s="27">
        <v>0</v>
      </c>
      <c r="L64" s="44">
        <f t="shared" si="26"/>
        <v>0</v>
      </c>
      <c r="M64" s="26">
        <v>60</v>
      </c>
      <c r="N64" s="27">
        <v>20.625299999999999</v>
      </c>
      <c r="O64" s="44">
        <f t="shared" si="27"/>
        <v>300</v>
      </c>
      <c r="P64" s="26">
        <v>15</v>
      </c>
      <c r="Q64" s="27">
        <v>0</v>
      </c>
      <c r="R64" s="60">
        <f t="shared" si="28"/>
        <v>0</v>
      </c>
      <c r="S64" s="26">
        <v>15</v>
      </c>
      <c r="T64" s="27">
        <v>0</v>
      </c>
      <c r="U64" s="60">
        <f t="shared" si="5"/>
        <v>0</v>
      </c>
      <c r="V64" s="7"/>
      <c r="W64" s="7"/>
      <c r="X64" s="7"/>
      <c r="Y64" s="7"/>
      <c r="Z64" s="7"/>
      <c r="AA64" s="54"/>
    </row>
    <row r="65" spans="1:27" s="3" customFormat="1" x14ac:dyDescent="0.25">
      <c r="A65" s="45">
        <v>47</v>
      </c>
      <c r="B65" s="8">
        <v>0.3</v>
      </c>
      <c r="C65" s="8">
        <v>30</v>
      </c>
      <c r="D65" s="8">
        <v>15</v>
      </c>
      <c r="E65" s="106" t="e">
        <f t="shared" ref="E65:E68" si="30">(B65*$B$15*$J$14+(1-B65)*$B$16*$Q$14)/(B65*$J$14+(1-B65)*$Q$14)</f>
        <v>#DIV/0!</v>
      </c>
      <c r="F65" s="104" t="e">
        <f t="shared" si="18"/>
        <v>#DIV/0!</v>
      </c>
      <c r="G65" s="105">
        <f t="shared" si="19"/>
        <v>-1</v>
      </c>
      <c r="H65" s="79">
        <v>15</v>
      </c>
      <c r="I65" s="80">
        <v>877.68129999999996</v>
      </c>
      <c r="J65" s="26">
        <f t="shared" si="29"/>
        <v>15</v>
      </c>
      <c r="K65" s="27">
        <v>0</v>
      </c>
      <c r="L65" s="44">
        <f t="shared" si="26"/>
        <v>0</v>
      </c>
      <c r="M65" s="26">
        <v>60</v>
      </c>
      <c r="N65" s="27">
        <v>12.7972</v>
      </c>
      <c r="O65" s="44">
        <f t="shared" si="27"/>
        <v>300</v>
      </c>
      <c r="P65" s="26">
        <v>15</v>
      </c>
      <c r="Q65" s="27">
        <v>0</v>
      </c>
      <c r="R65" s="60">
        <f t="shared" si="28"/>
        <v>0</v>
      </c>
      <c r="S65" s="26">
        <v>15</v>
      </c>
      <c r="T65" s="27">
        <v>0</v>
      </c>
      <c r="U65" s="60">
        <f t="shared" si="5"/>
        <v>0</v>
      </c>
      <c r="V65" s="7"/>
      <c r="W65" s="7"/>
      <c r="X65" s="7"/>
      <c r="Y65" s="7"/>
      <c r="Z65" s="7"/>
      <c r="AA65" s="54"/>
    </row>
    <row r="66" spans="1:27" s="3" customFormat="1" x14ac:dyDescent="0.25">
      <c r="A66" s="45">
        <v>48</v>
      </c>
      <c r="B66" s="8">
        <v>0.5</v>
      </c>
      <c r="C66" s="8">
        <v>30</v>
      </c>
      <c r="D66" s="8">
        <v>15</v>
      </c>
      <c r="E66" s="106" t="e">
        <f t="shared" si="30"/>
        <v>#DIV/0!</v>
      </c>
      <c r="F66" s="104" t="e">
        <f t="shared" si="18"/>
        <v>#DIV/0!</v>
      </c>
      <c r="G66" s="105">
        <f t="shared" si="19"/>
        <v>0</v>
      </c>
      <c r="H66" s="79">
        <v>15</v>
      </c>
      <c r="I66" s="80">
        <v>925.67489999999998</v>
      </c>
      <c r="J66" s="26">
        <f t="shared" si="29"/>
        <v>15</v>
      </c>
      <c r="K66" s="27">
        <v>0</v>
      </c>
      <c r="L66" s="44">
        <f t="shared" si="26"/>
        <v>0</v>
      </c>
      <c r="M66" s="26">
        <v>60</v>
      </c>
      <c r="N66" s="27">
        <v>6.9489999999999998</v>
      </c>
      <c r="O66" s="44">
        <f t="shared" si="27"/>
        <v>300</v>
      </c>
      <c r="P66" s="26">
        <v>15</v>
      </c>
      <c r="Q66" s="27">
        <v>0</v>
      </c>
      <c r="R66" s="60">
        <f t="shared" si="28"/>
        <v>0</v>
      </c>
      <c r="S66" s="26">
        <v>15</v>
      </c>
      <c r="T66" s="27">
        <v>0</v>
      </c>
      <c r="U66" s="60">
        <f t="shared" si="5"/>
        <v>0</v>
      </c>
      <c r="V66" s="7"/>
      <c r="W66" s="7"/>
      <c r="X66" s="7"/>
      <c r="Y66" s="7"/>
      <c r="Z66" s="7"/>
      <c r="AA66" s="54"/>
    </row>
    <row r="67" spans="1:27" s="3" customFormat="1" x14ac:dyDescent="0.25">
      <c r="A67" s="45">
        <v>49</v>
      </c>
      <c r="B67" s="8">
        <v>0.7</v>
      </c>
      <c r="C67" s="8">
        <v>30</v>
      </c>
      <c r="D67" s="8">
        <v>15</v>
      </c>
      <c r="E67" s="106" t="e">
        <f t="shared" si="30"/>
        <v>#DIV/0!</v>
      </c>
      <c r="F67" s="104" t="e">
        <f t="shared" si="18"/>
        <v>#DIV/0!</v>
      </c>
      <c r="G67" s="105">
        <f t="shared" si="19"/>
        <v>1</v>
      </c>
      <c r="H67" s="79">
        <v>15</v>
      </c>
      <c r="I67" s="80">
        <v>969.74800000000005</v>
      </c>
      <c r="J67" s="26">
        <f t="shared" si="29"/>
        <v>15</v>
      </c>
      <c r="K67" s="27">
        <v>0</v>
      </c>
      <c r="L67" s="44">
        <f t="shared" si="26"/>
        <v>0</v>
      </c>
      <c r="M67" s="26">
        <v>60</v>
      </c>
      <c r="N67" s="27">
        <v>2.0884</v>
      </c>
      <c r="O67" s="44">
        <f t="shared" si="27"/>
        <v>300</v>
      </c>
      <c r="P67" s="26">
        <v>15</v>
      </c>
      <c r="Q67" s="27">
        <v>0</v>
      </c>
      <c r="R67" s="60">
        <f t="shared" si="28"/>
        <v>0</v>
      </c>
      <c r="S67" s="26">
        <v>15</v>
      </c>
      <c r="T67" s="27">
        <v>0</v>
      </c>
      <c r="U67" s="60">
        <f t="shared" si="5"/>
        <v>0</v>
      </c>
      <c r="V67" s="7"/>
      <c r="W67" s="7"/>
      <c r="X67" s="7"/>
      <c r="Y67" s="7"/>
      <c r="Z67" s="7"/>
      <c r="AA67" s="54"/>
    </row>
    <row r="68" spans="1:27" s="3" customFormat="1" x14ac:dyDescent="0.25">
      <c r="A68" s="45">
        <v>50</v>
      </c>
      <c r="B68" s="8">
        <v>0.9</v>
      </c>
      <c r="C68" s="8">
        <v>30</v>
      </c>
      <c r="D68" s="8">
        <v>15</v>
      </c>
      <c r="E68" s="106" t="e">
        <f t="shared" si="30"/>
        <v>#DIV/0!</v>
      </c>
      <c r="F68" s="104" t="e">
        <f t="shared" si="18"/>
        <v>#DIV/0!</v>
      </c>
      <c r="G68" s="105">
        <f t="shared" si="19"/>
        <v>2</v>
      </c>
      <c r="H68" s="79">
        <v>45</v>
      </c>
      <c r="I68" s="80">
        <v>989.94290000000001</v>
      </c>
      <c r="J68" s="26">
        <f t="shared" si="29"/>
        <v>45</v>
      </c>
      <c r="K68" s="27">
        <v>0</v>
      </c>
      <c r="L68" s="44">
        <f t="shared" si="26"/>
        <v>0</v>
      </c>
      <c r="M68" s="26">
        <v>60</v>
      </c>
      <c r="N68" s="27">
        <v>5.7662E-3</v>
      </c>
      <c r="O68" s="44">
        <f t="shared" si="27"/>
        <v>33.333333333333343</v>
      </c>
      <c r="P68" s="26">
        <v>15</v>
      </c>
      <c r="Q68" s="27">
        <v>2.1970999999999998</v>
      </c>
      <c r="R68" s="60">
        <f t="shared" si="28"/>
        <v>66.666666666666657</v>
      </c>
      <c r="S68" s="26">
        <v>15</v>
      </c>
      <c r="T68" s="27">
        <v>2.1970999999999998</v>
      </c>
      <c r="U68" s="60">
        <f t="shared" si="5"/>
        <v>66.666666666666657</v>
      </c>
      <c r="V68" s="7"/>
      <c r="W68" s="7"/>
      <c r="X68" s="7"/>
      <c r="Y68" s="7"/>
      <c r="Z68" s="7"/>
      <c r="AA68" s="54"/>
    </row>
    <row r="69" spans="1:27" s="3" customFormat="1" x14ac:dyDescent="0.25">
      <c r="A69" s="45">
        <v>51</v>
      </c>
      <c r="B69" s="8">
        <v>0.1</v>
      </c>
      <c r="C69" s="8">
        <v>10</v>
      </c>
      <c r="D69" s="8">
        <v>20</v>
      </c>
      <c r="E69" s="106" t="e">
        <f>(B69*$B$15*$K$10+(1-B69)*$B$16*$R$10)/(B69*$K$10+(1-B69)*$R$10)</f>
        <v>#DIV/0!</v>
      </c>
      <c r="F69" s="104" t="e">
        <f>E69*$N$12+(1-E69)*$U$12-D69</f>
        <v>#DIV/0!</v>
      </c>
      <c r="G69" s="105">
        <f>B69*$N$12+(1-B69)*$U$12-D69</f>
        <v>0</v>
      </c>
      <c r="H69" s="79">
        <v>15</v>
      </c>
      <c r="I69" s="80"/>
      <c r="J69" s="26">
        <v>15</v>
      </c>
      <c r="K69" s="27">
        <v>0</v>
      </c>
      <c r="L69" s="44">
        <f t="shared" si="26"/>
        <v>0</v>
      </c>
      <c r="M69" s="26">
        <v>15</v>
      </c>
      <c r="N69" s="27">
        <v>0</v>
      </c>
      <c r="O69" s="44">
        <f t="shared" si="27"/>
        <v>0</v>
      </c>
      <c r="P69" s="26">
        <v>15</v>
      </c>
      <c r="Q69" s="27">
        <v>0</v>
      </c>
      <c r="R69" s="60">
        <f t="shared" si="28"/>
        <v>0</v>
      </c>
      <c r="S69" s="26">
        <v>15</v>
      </c>
      <c r="T69" s="27">
        <v>0</v>
      </c>
      <c r="U69" s="60">
        <f t="shared" si="5"/>
        <v>0</v>
      </c>
      <c r="V69" s="7"/>
      <c r="W69" s="7"/>
      <c r="X69" s="7"/>
      <c r="Y69" s="7"/>
      <c r="Z69" s="7"/>
      <c r="AA69" s="54"/>
    </row>
    <row r="70" spans="1:27" s="3" customFormat="1" x14ac:dyDescent="0.25">
      <c r="A70" s="45">
        <v>52</v>
      </c>
      <c r="B70" s="8">
        <v>0.3</v>
      </c>
      <c r="C70" s="8">
        <v>10</v>
      </c>
      <c r="D70" s="8">
        <v>20</v>
      </c>
      <c r="E70" s="106" t="e">
        <f t="shared" ref="E70:E73" si="31">(B70*$B$15*$K$10+(1-B70)*$B$16*$R$10)/(B70*$K$10+(1-B70)*$R$10)</f>
        <v>#DIV/0!</v>
      </c>
      <c r="F70" s="104" t="e">
        <f t="shared" ref="F70:F93" si="32">E70*$N$12+(1-E70)*$U$12-D70</f>
        <v>#DIV/0!</v>
      </c>
      <c r="G70" s="105">
        <f t="shared" ref="G70:G93" si="33">B70*$N$12+(1-B70)*$U$12-D70</f>
        <v>0</v>
      </c>
      <c r="H70" s="79">
        <v>15</v>
      </c>
      <c r="I70" s="80"/>
      <c r="J70" s="26">
        <v>15</v>
      </c>
      <c r="K70" s="27">
        <v>0</v>
      </c>
      <c r="L70" s="44">
        <f t="shared" si="26"/>
        <v>0</v>
      </c>
      <c r="M70" s="26">
        <v>15</v>
      </c>
      <c r="N70" s="27">
        <v>0</v>
      </c>
      <c r="O70" s="44">
        <f t="shared" si="27"/>
        <v>0</v>
      </c>
      <c r="P70" s="26">
        <v>15</v>
      </c>
      <c r="Q70" s="27">
        <v>0</v>
      </c>
      <c r="R70" s="60">
        <f t="shared" si="28"/>
        <v>0</v>
      </c>
      <c r="S70" s="26">
        <v>15</v>
      </c>
      <c r="T70" s="27">
        <v>0</v>
      </c>
      <c r="U70" s="60">
        <f t="shared" si="5"/>
        <v>0</v>
      </c>
      <c r="V70" s="7"/>
      <c r="W70" s="7"/>
      <c r="X70" s="7"/>
      <c r="Y70" s="7"/>
      <c r="Z70" s="7"/>
      <c r="AA70" s="54"/>
    </row>
    <row r="71" spans="1:27" s="3" customFormat="1" x14ac:dyDescent="0.25">
      <c r="A71" s="45">
        <v>53</v>
      </c>
      <c r="B71" s="8">
        <v>0.5</v>
      </c>
      <c r="C71" s="8">
        <v>10</v>
      </c>
      <c r="D71" s="8">
        <v>20</v>
      </c>
      <c r="E71" s="106" t="e">
        <f t="shared" si="31"/>
        <v>#DIV/0!</v>
      </c>
      <c r="F71" s="104" t="e">
        <f t="shared" si="32"/>
        <v>#DIV/0!</v>
      </c>
      <c r="G71" s="105">
        <f t="shared" si="33"/>
        <v>0</v>
      </c>
      <c r="H71" s="79">
        <v>15</v>
      </c>
      <c r="I71" s="80"/>
      <c r="J71" s="26">
        <v>15</v>
      </c>
      <c r="K71" s="27">
        <v>0</v>
      </c>
      <c r="L71" s="44">
        <f t="shared" si="26"/>
        <v>0</v>
      </c>
      <c r="M71" s="26">
        <v>15</v>
      </c>
      <c r="N71" s="27">
        <v>0</v>
      </c>
      <c r="O71" s="44">
        <f t="shared" si="27"/>
        <v>0</v>
      </c>
      <c r="P71" s="26">
        <v>15</v>
      </c>
      <c r="Q71" s="27">
        <v>0</v>
      </c>
      <c r="R71" s="60">
        <f t="shared" si="28"/>
        <v>0</v>
      </c>
      <c r="S71" s="26">
        <v>15</v>
      </c>
      <c r="T71" s="27">
        <v>0</v>
      </c>
      <c r="U71" s="60">
        <f t="shared" si="5"/>
        <v>0</v>
      </c>
      <c r="V71" s="7"/>
      <c r="W71" s="7"/>
      <c r="X71" s="7"/>
      <c r="Y71" s="7"/>
      <c r="Z71" s="7"/>
      <c r="AA71" s="54"/>
    </row>
    <row r="72" spans="1:27" s="3" customFormat="1" x14ac:dyDescent="0.25">
      <c r="A72" s="45">
        <v>54</v>
      </c>
      <c r="B72" s="8">
        <v>0.7</v>
      </c>
      <c r="C72" s="8">
        <v>10</v>
      </c>
      <c r="D72" s="8">
        <v>20</v>
      </c>
      <c r="E72" s="106" t="e">
        <f t="shared" si="31"/>
        <v>#DIV/0!</v>
      </c>
      <c r="F72" s="104" t="e">
        <f t="shared" si="32"/>
        <v>#DIV/0!</v>
      </c>
      <c r="G72" s="105">
        <f t="shared" si="33"/>
        <v>0</v>
      </c>
      <c r="H72" s="79">
        <v>15</v>
      </c>
      <c r="I72" s="80"/>
      <c r="J72" s="26">
        <v>15</v>
      </c>
      <c r="K72" s="27">
        <v>0</v>
      </c>
      <c r="L72" s="44">
        <f t="shared" si="26"/>
        <v>0</v>
      </c>
      <c r="M72" s="26">
        <v>15</v>
      </c>
      <c r="N72" s="27">
        <v>0</v>
      </c>
      <c r="O72" s="44">
        <f t="shared" si="27"/>
        <v>0</v>
      </c>
      <c r="P72" s="26">
        <v>15</v>
      </c>
      <c r="Q72" s="27">
        <v>0</v>
      </c>
      <c r="R72" s="60">
        <f t="shared" si="28"/>
        <v>0</v>
      </c>
      <c r="S72" s="26">
        <v>15</v>
      </c>
      <c r="T72" s="27">
        <v>0</v>
      </c>
      <c r="U72" s="60">
        <f t="shared" si="5"/>
        <v>0</v>
      </c>
      <c r="V72" s="7"/>
      <c r="W72" s="7"/>
      <c r="X72" s="7"/>
      <c r="Y72" s="7"/>
      <c r="Z72" s="7"/>
      <c r="AA72" s="54"/>
    </row>
    <row r="73" spans="1:27" s="3" customFormat="1" x14ac:dyDescent="0.25">
      <c r="A73" s="45">
        <v>55</v>
      </c>
      <c r="B73" s="8">
        <v>0.9</v>
      </c>
      <c r="C73" s="8">
        <v>10</v>
      </c>
      <c r="D73" s="8">
        <v>20</v>
      </c>
      <c r="E73" s="106" t="e">
        <f t="shared" si="31"/>
        <v>#DIV/0!</v>
      </c>
      <c r="F73" s="104" t="e">
        <f t="shared" si="32"/>
        <v>#DIV/0!</v>
      </c>
      <c r="G73" s="105">
        <f t="shared" si="33"/>
        <v>0</v>
      </c>
      <c r="H73" s="79">
        <v>15</v>
      </c>
      <c r="I73" s="80"/>
      <c r="J73" s="26">
        <v>15</v>
      </c>
      <c r="K73" s="27">
        <v>0</v>
      </c>
      <c r="L73" s="44">
        <f t="shared" si="26"/>
        <v>0</v>
      </c>
      <c r="M73" s="26">
        <v>15</v>
      </c>
      <c r="N73" s="27">
        <v>0</v>
      </c>
      <c r="O73" s="44">
        <f t="shared" si="27"/>
        <v>0</v>
      </c>
      <c r="P73" s="26">
        <v>15</v>
      </c>
      <c r="Q73" s="27">
        <v>0</v>
      </c>
      <c r="R73" s="60">
        <f t="shared" si="28"/>
        <v>0</v>
      </c>
      <c r="S73" s="26">
        <v>15</v>
      </c>
      <c r="T73" s="27">
        <v>0</v>
      </c>
      <c r="U73" s="60">
        <f t="shared" si="5"/>
        <v>0</v>
      </c>
      <c r="V73" s="7"/>
      <c r="W73" s="7"/>
      <c r="X73" s="7"/>
      <c r="Y73" s="7"/>
      <c r="Z73" s="7"/>
      <c r="AA73" s="54"/>
    </row>
    <row r="74" spans="1:27" s="3" customFormat="1" x14ac:dyDescent="0.25">
      <c r="A74" s="45">
        <v>56</v>
      </c>
      <c r="B74" s="8">
        <v>0.1</v>
      </c>
      <c r="C74" s="8">
        <v>15</v>
      </c>
      <c r="D74" s="8">
        <v>20</v>
      </c>
      <c r="E74" s="14">
        <f>(B74*$B$15*$K$11+(1-B74)*$B$16*$R$11)/(B74*$K$11+(1-B74)*$R$11)</f>
        <v>0.40199999999999991</v>
      </c>
      <c r="F74" s="104">
        <f t="shared" si="32"/>
        <v>0</v>
      </c>
      <c r="G74" s="105">
        <f t="shared" si="33"/>
        <v>0</v>
      </c>
      <c r="H74" s="79">
        <v>15</v>
      </c>
      <c r="I74" s="80"/>
      <c r="J74" s="26">
        <f t="shared" ref="J74:J78" si="34">J69</f>
        <v>15</v>
      </c>
      <c r="K74" s="27">
        <v>0</v>
      </c>
      <c r="L74" s="44">
        <f t="shared" si="26"/>
        <v>0</v>
      </c>
      <c r="M74" s="26">
        <v>15</v>
      </c>
      <c r="N74" s="27">
        <v>0</v>
      </c>
      <c r="O74" s="44">
        <f t="shared" si="27"/>
        <v>0</v>
      </c>
      <c r="P74" s="26">
        <v>15</v>
      </c>
      <c r="Q74" s="27">
        <v>0</v>
      </c>
      <c r="R74" s="60">
        <f t="shared" si="28"/>
        <v>0</v>
      </c>
      <c r="S74" s="26">
        <v>15</v>
      </c>
      <c r="T74" s="27">
        <v>0</v>
      </c>
      <c r="U74" s="60">
        <f t="shared" si="5"/>
        <v>0</v>
      </c>
      <c r="V74" s="7"/>
      <c r="W74" s="7"/>
      <c r="X74" s="7"/>
      <c r="Y74" s="7"/>
      <c r="Z74" s="7"/>
      <c r="AA74" s="54"/>
    </row>
    <row r="75" spans="1:27" s="3" customFormat="1" x14ac:dyDescent="0.25">
      <c r="A75" s="45">
        <v>57</v>
      </c>
      <c r="B75" s="8">
        <v>0.3</v>
      </c>
      <c r="C75" s="8">
        <v>15</v>
      </c>
      <c r="D75" s="8">
        <v>20</v>
      </c>
      <c r="E75" s="14">
        <f t="shared" ref="E75:E78" si="35">(B75*$B$15*$K$11+(1-B75)*$B$16*$R$11)/(B75*$K$11+(1-B75)*$R$11)</f>
        <v>0.71560000000000001</v>
      </c>
      <c r="F75" s="104">
        <f t="shared" si="32"/>
        <v>0</v>
      </c>
      <c r="G75" s="105">
        <f t="shared" si="33"/>
        <v>0</v>
      </c>
      <c r="H75" s="79">
        <v>15</v>
      </c>
      <c r="I75" s="80"/>
      <c r="J75" s="26">
        <f t="shared" si="34"/>
        <v>15</v>
      </c>
      <c r="K75" s="27">
        <v>0</v>
      </c>
      <c r="L75" s="44">
        <f t="shared" si="26"/>
        <v>0</v>
      </c>
      <c r="M75" s="26">
        <v>15</v>
      </c>
      <c r="N75" s="27">
        <v>0</v>
      </c>
      <c r="O75" s="44">
        <f t="shared" si="27"/>
        <v>0</v>
      </c>
      <c r="P75" s="26">
        <v>15</v>
      </c>
      <c r="Q75" s="27">
        <v>0</v>
      </c>
      <c r="R75" s="60">
        <f t="shared" si="28"/>
        <v>0</v>
      </c>
      <c r="S75" s="26">
        <v>15</v>
      </c>
      <c r="T75" s="27">
        <v>0</v>
      </c>
      <c r="U75" s="60">
        <f t="shared" si="5"/>
        <v>0</v>
      </c>
      <c r="V75" s="7"/>
      <c r="W75" s="7"/>
      <c r="X75" s="7"/>
      <c r="Y75" s="7"/>
      <c r="Z75" s="7"/>
      <c r="AA75" s="54"/>
    </row>
    <row r="76" spans="1:27" s="3" customFormat="1" x14ac:dyDescent="0.25">
      <c r="A76" s="45">
        <v>58</v>
      </c>
      <c r="B76" s="8">
        <v>0.5</v>
      </c>
      <c r="C76" s="8">
        <v>15</v>
      </c>
      <c r="D76" s="8">
        <v>20</v>
      </c>
      <c r="E76" s="14">
        <f t="shared" si="35"/>
        <v>0.85</v>
      </c>
      <c r="F76" s="104">
        <f t="shared" si="32"/>
        <v>0</v>
      </c>
      <c r="G76" s="105">
        <f t="shared" si="33"/>
        <v>0</v>
      </c>
      <c r="H76" s="79">
        <v>15</v>
      </c>
      <c r="I76" s="80"/>
      <c r="J76" s="26">
        <f t="shared" si="34"/>
        <v>15</v>
      </c>
      <c r="K76" s="27">
        <v>0</v>
      </c>
      <c r="L76" s="44">
        <f t="shared" si="26"/>
        <v>0</v>
      </c>
      <c r="M76" s="26">
        <v>15</v>
      </c>
      <c r="N76" s="27">
        <v>0</v>
      </c>
      <c r="O76" s="44">
        <f t="shared" si="27"/>
        <v>0</v>
      </c>
      <c r="P76" s="26">
        <v>15</v>
      </c>
      <c r="Q76" s="27">
        <v>0</v>
      </c>
      <c r="R76" s="60">
        <f t="shared" si="28"/>
        <v>0</v>
      </c>
      <c r="S76" s="26">
        <v>15</v>
      </c>
      <c r="T76" s="27">
        <v>0</v>
      </c>
      <c r="U76" s="60">
        <f t="shared" si="5"/>
        <v>0</v>
      </c>
      <c r="V76" s="7"/>
      <c r="W76" s="7"/>
      <c r="X76" s="7"/>
      <c r="Y76" s="7"/>
      <c r="Z76" s="7"/>
      <c r="AA76" s="54"/>
    </row>
    <row r="77" spans="1:27" s="3" customFormat="1" x14ac:dyDescent="0.25">
      <c r="A77" s="45">
        <v>59</v>
      </c>
      <c r="B77" s="8">
        <v>0.7</v>
      </c>
      <c r="C77" s="8">
        <v>15</v>
      </c>
      <c r="D77" s="8">
        <v>20</v>
      </c>
      <c r="E77" s="14">
        <f t="shared" si="35"/>
        <v>0.92466666666666653</v>
      </c>
      <c r="F77" s="104">
        <f t="shared" si="32"/>
        <v>0</v>
      </c>
      <c r="G77" s="105">
        <f t="shared" si="33"/>
        <v>0</v>
      </c>
      <c r="H77" s="79">
        <v>15</v>
      </c>
      <c r="I77" s="80"/>
      <c r="J77" s="26">
        <f t="shared" si="34"/>
        <v>15</v>
      </c>
      <c r="K77" s="27">
        <v>0</v>
      </c>
      <c r="L77" s="44">
        <f t="shared" si="26"/>
        <v>0</v>
      </c>
      <c r="M77" s="26">
        <v>15</v>
      </c>
      <c r="N77" s="27">
        <v>0</v>
      </c>
      <c r="O77" s="44">
        <f t="shared" si="27"/>
        <v>0</v>
      </c>
      <c r="P77" s="26">
        <v>15</v>
      </c>
      <c r="Q77" s="27">
        <v>0</v>
      </c>
      <c r="R77" s="60">
        <f t="shared" si="28"/>
        <v>0</v>
      </c>
      <c r="S77" s="26">
        <v>15</v>
      </c>
      <c r="T77" s="27">
        <v>0</v>
      </c>
      <c r="U77" s="60">
        <f t="shared" si="5"/>
        <v>0</v>
      </c>
      <c r="V77" s="7"/>
      <c r="W77" s="7"/>
      <c r="X77" s="7"/>
      <c r="Y77" s="7"/>
      <c r="Z77" s="7"/>
      <c r="AA77" s="54"/>
    </row>
    <row r="78" spans="1:27" s="3" customFormat="1" x14ac:dyDescent="0.25">
      <c r="A78" s="45">
        <v>60</v>
      </c>
      <c r="B78" s="8">
        <v>0.9</v>
      </c>
      <c r="C78" s="8">
        <v>15</v>
      </c>
      <c r="D78" s="8">
        <v>20</v>
      </c>
      <c r="E78" s="14">
        <f t="shared" si="35"/>
        <v>0.97218181818181804</v>
      </c>
      <c r="F78" s="104">
        <f t="shared" si="32"/>
        <v>0</v>
      </c>
      <c r="G78" s="105">
        <f t="shared" si="33"/>
        <v>0</v>
      </c>
      <c r="H78" s="79">
        <v>15</v>
      </c>
      <c r="I78" s="80"/>
      <c r="J78" s="26">
        <f t="shared" si="34"/>
        <v>15</v>
      </c>
      <c r="K78" s="27">
        <v>0</v>
      </c>
      <c r="L78" s="44">
        <f t="shared" si="26"/>
        <v>0</v>
      </c>
      <c r="M78" s="26">
        <v>15</v>
      </c>
      <c r="N78" s="27">
        <v>0</v>
      </c>
      <c r="O78" s="44">
        <f t="shared" si="27"/>
        <v>0</v>
      </c>
      <c r="P78" s="26">
        <v>15</v>
      </c>
      <c r="Q78" s="27">
        <v>0</v>
      </c>
      <c r="R78" s="60">
        <f t="shared" si="28"/>
        <v>0</v>
      </c>
      <c r="S78" s="26">
        <v>15</v>
      </c>
      <c r="T78" s="27">
        <v>0</v>
      </c>
      <c r="U78" s="60">
        <f t="shared" si="5"/>
        <v>0</v>
      </c>
      <c r="V78" s="7"/>
      <c r="W78" s="7"/>
      <c r="X78" s="7"/>
      <c r="Y78" s="7"/>
      <c r="Z78" s="7"/>
      <c r="AA78" s="54"/>
    </row>
    <row r="79" spans="1:27" s="3" customFormat="1" x14ac:dyDescent="0.25">
      <c r="A79" s="45">
        <v>61</v>
      </c>
      <c r="B79" s="8">
        <v>0.1</v>
      </c>
      <c r="C79" s="8">
        <v>20</v>
      </c>
      <c r="D79" s="8">
        <v>20</v>
      </c>
      <c r="E79" s="14">
        <f>(B79*$B$15*$K$12+(1-B79)*$B$16*$R$12)/(B79*$K$12+(1-B79)*$R$12)</f>
        <v>0.98999999999999988</v>
      </c>
      <c r="F79" s="104">
        <f t="shared" si="32"/>
        <v>0</v>
      </c>
      <c r="G79" s="105">
        <f t="shared" si="33"/>
        <v>0</v>
      </c>
      <c r="H79" s="79">
        <v>15</v>
      </c>
      <c r="I79" s="80"/>
      <c r="J79" s="26">
        <f t="shared" ref="J79:J83" si="36">J69</f>
        <v>15</v>
      </c>
      <c r="K79" s="27">
        <v>0</v>
      </c>
      <c r="L79" s="44">
        <f t="shared" si="26"/>
        <v>0</v>
      </c>
      <c r="M79" s="26">
        <v>15</v>
      </c>
      <c r="N79" s="27">
        <v>0</v>
      </c>
      <c r="O79" s="44">
        <f t="shared" si="27"/>
        <v>0</v>
      </c>
      <c r="P79" s="26">
        <v>15</v>
      </c>
      <c r="Q79" s="27">
        <v>0</v>
      </c>
      <c r="R79" s="60">
        <f t="shared" si="28"/>
        <v>0</v>
      </c>
      <c r="S79" s="26">
        <v>15</v>
      </c>
      <c r="T79" s="27">
        <v>0</v>
      </c>
      <c r="U79" s="60">
        <f t="shared" si="5"/>
        <v>0</v>
      </c>
      <c r="V79" s="7"/>
      <c r="W79" s="7"/>
      <c r="X79" s="7"/>
      <c r="Y79" s="7"/>
      <c r="Z79" s="7"/>
      <c r="AA79" s="54"/>
    </row>
    <row r="80" spans="1:27" s="3" customFormat="1" x14ac:dyDescent="0.25">
      <c r="A80" s="45">
        <v>62</v>
      </c>
      <c r="B80" s="8">
        <v>0.3</v>
      </c>
      <c r="C80" s="8">
        <v>20</v>
      </c>
      <c r="D80" s="8">
        <v>20</v>
      </c>
      <c r="E80" s="14">
        <f t="shared" ref="E80:E83" si="37">(B80*$B$15*$K$12+(1-B80)*$B$16*$R$12)/(B80*$K$12+(1-B80)*$R$12)</f>
        <v>0.9900000000000001</v>
      </c>
      <c r="F80" s="104">
        <f t="shared" si="32"/>
        <v>0</v>
      </c>
      <c r="G80" s="105">
        <f t="shared" si="33"/>
        <v>0</v>
      </c>
      <c r="H80" s="79">
        <v>15</v>
      </c>
      <c r="I80" s="80"/>
      <c r="J80" s="26">
        <f t="shared" si="36"/>
        <v>15</v>
      </c>
      <c r="K80" s="27">
        <v>0</v>
      </c>
      <c r="L80" s="44">
        <f t="shared" si="26"/>
        <v>0</v>
      </c>
      <c r="M80" s="26">
        <v>15</v>
      </c>
      <c r="N80" s="27">
        <v>0</v>
      </c>
      <c r="O80" s="44">
        <f t="shared" si="27"/>
        <v>0</v>
      </c>
      <c r="P80" s="26">
        <v>15</v>
      </c>
      <c r="Q80" s="27">
        <v>0</v>
      </c>
      <c r="R80" s="60">
        <f t="shared" si="28"/>
        <v>0</v>
      </c>
      <c r="S80" s="26">
        <v>15</v>
      </c>
      <c r="T80" s="27">
        <v>0</v>
      </c>
      <c r="U80" s="60">
        <f t="shared" si="5"/>
        <v>0</v>
      </c>
      <c r="V80" s="7"/>
      <c r="W80" s="7"/>
      <c r="X80" s="7"/>
      <c r="Y80" s="7"/>
      <c r="Z80" s="7"/>
      <c r="AA80" s="54"/>
    </row>
    <row r="81" spans="1:27" s="3" customFormat="1" x14ac:dyDescent="0.25">
      <c r="A81" s="45">
        <v>63</v>
      </c>
      <c r="B81" s="8">
        <v>0.5</v>
      </c>
      <c r="C81" s="8">
        <v>20</v>
      </c>
      <c r="D81" s="8">
        <v>20</v>
      </c>
      <c r="E81" s="14">
        <f t="shared" si="37"/>
        <v>0.99</v>
      </c>
      <c r="F81" s="104">
        <f t="shared" si="32"/>
        <v>0</v>
      </c>
      <c r="G81" s="105">
        <f t="shared" si="33"/>
        <v>0</v>
      </c>
      <c r="H81" s="79">
        <v>15</v>
      </c>
      <c r="I81" s="80"/>
      <c r="J81" s="26">
        <f t="shared" si="36"/>
        <v>15</v>
      </c>
      <c r="K81" s="27">
        <v>0</v>
      </c>
      <c r="L81" s="44">
        <f t="shared" si="26"/>
        <v>0</v>
      </c>
      <c r="M81" s="26">
        <v>15</v>
      </c>
      <c r="N81" s="27">
        <v>0</v>
      </c>
      <c r="O81" s="44">
        <f t="shared" si="27"/>
        <v>0</v>
      </c>
      <c r="P81" s="26">
        <v>15</v>
      </c>
      <c r="Q81" s="27">
        <v>0</v>
      </c>
      <c r="R81" s="60">
        <f t="shared" si="28"/>
        <v>0</v>
      </c>
      <c r="S81" s="26">
        <v>15</v>
      </c>
      <c r="T81" s="27">
        <v>0</v>
      </c>
      <c r="U81" s="60">
        <f t="shared" si="5"/>
        <v>0</v>
      </c>
      <c r="V81" s="7"/>
      <c r="W81" s="7"/>
      <c r="X81" s="7"/>
      <c r="Y81" s="7"/>
      <c r="Z81" s="7"/>
      <c r="AA81" s="54"/>
    </row>
    <row r="82" spans="1:27" s="3" customFormat="1" x14ac:dyDescent="0.25">
      <c r="A82" s="45">
        <v>64</v>
      </c>
      <c r="B82" s="8">
        <v>0.7</v>
      </c>
      <c r="C82" s="8">
        <v>20</v>
      </c>
      <c r="D82" s="8">
        <v>20</v>
      </c>
      <c r="E82" s="14">
        <f t="shared" si="37"/>
        <v>0.9900000000000001</v>
      </c>
      <c r="F82" s="104">
        <f t="shared" si="32"/>
        <v>0</v>
      </c>
      <c r="G82" s="105">
        <f t="shared" si="33"/>
        <v>0</v>
      </c>
      <c r="H82" s="79">
        <v>15</v>
      </c>
      <c r="I82" s="80"/>
      <c r="J82" s="26">
        <f t="shared" si="36"/>
        <v>15</v>
      </c>
      <c r="K82" s="27">
        <v>0</v>
      </c>
      <c r="L82" s="44">
        <f t="shared" si="26"/>
        <v>0</v>
      </c>
      <c r="M82" s="26">
        <v>15</v>
      </c>
      <c r="N82" s="27">
        <v>0</v>
      </c>
      <c r="O82" s="44">
        <f t="shared" si="27"/>
        <v>0</v>
      </c>
      <c r="P82" s="26">
        <v>15</v>
      </c>
      <c r="Q82" s="27">
        <v>0</v>
      </c>
      <c r="R82" s="60">
        <f t="shared" si="28"/>
        <v>0</v>
      </c>
      <c r="S82" s="26">
        <v>15</v>
      </c>
      <c r="T82" s="27">
        <v>0</v>
      </c>
      <c r="U82" s="60">
        <f t="shared" si="5"/>
        <v>0</v>
      </c>
      <c r="V82" s="7"/>
      <c r="W82" s="7"/>
      <c r="X82" s="7"/>
      <c r="Y82" s="7"/>
      <c r="Z82" s="7"/>
      <c r="AA82" s="54"/>
    </row>
    <row r="83" spans="1:27" s="3" customFormat="1" x14ac:dyDescent="0.25">
      <c r="A83" s="45">
        <v>65</v>
      </c>
      <c r="B83" s="8">
        <v>0.9</v>
      </c>
      <c r="C83" s="8">
        <v>20</v>
      </c>
      <c r="D83" s="8">
        <v>20</v>
      </c>
      <c r="E83" s="14">
        <f t="shared" si="37"/>
        <v>0.99</v>
      </c>
      <c r="F83" s="104">
        <f t="shared" si="32"/>
        <v>0</v>
      </c>
      <c r="G83" s="105">
        <f t="shared" si="33"/>
        <v>0</v>
      </c>
      <c r="H83" s="79">
        <v>15</v>
      </c>
      <c r="I83" s="80"/>
      <c r="J83" s="26">
        <f t="shared" si="36"/>
        <v>15</v>
      </c>
      <c r="K83" s="27">
        <v>0</v>
      </c>
      <c r="L83" s="44">
        <f t="shared" si="26"/>
        <v>0</v>
      </c>
      <c r="M83" s="26">
        <v>15</v>
      </c>
      <c r="N83" s="27">
        <v>0</v>
      </c>
      <c r="O83" s="44">
        <f t="shared" si="27"/>
        <v>0</v>
      </c>
      <c r="P83" s="26">
        <v>15</v>
      </c>
      <c r="Q83" s="27">
        <v>0</v>
      </c>
      <c r="R83" s="60">
        <f t="shared" si="28"/>
        <v>0</v>
      </c>
      <c r="S83" s="26">
        <v>15</v>
      </c>
      <c r="T83" s="27">
        <v>0</v>
      </c>
      <c r="U83" s="60">
        <f t="shared" ref="U83:U143" si="38">ABS((100/$H83*S83)-100)</f>
        <v>0</v>
      </c>
      <c r="V83" s="7"/>
      <c r="W83" s="7"/>
      <c r="X83" s="7"/>
      <c r="Y83" s="7"/>
      <c r="Z83" s="7"/>
      <c r="AA83" s="54"/>
    </row>
    <row r="84" spans="1:27" s="3" customFormat="1" x14ac:dyDescent="0.25">
      <c r="A84" s="45">
        <v>66</v>
      </c>
      <c r="B84" s="8">
        <v>0.1</v>
      </c>
      <c r="C84" s="8">
        <v>25</v>
      </c>
      <c r="D84" s="8">
        <v>20</v>
      </c>
      <c r="E84" s="14">
        <f>(B84*$B$15*$K$13+(1-B84)*$B$16*$R$13)/(B84*$K$13+(1-B84)*$R$13)</f>
        <v>0.40199999999999991</v>
      </c>
      <c r="F84" s="104">
        <f t="shared" si="32"/>
        <v>0</v>
      </c>
      <c r="G84" s="105">
        <f t="shared" si="33"/>
        <v>0</v>
      </c>
      <c r="H84" s="79">
        <v>15</v>
      </c>
      <c r="I84" s="80"/>
      <c r="J84" s="26">
        <f t="shared" ref="J84:J88" si="39">J69</f>
        <v>15</v>
      </c>
      <c r="K84" s="27">
        <v>0</v>
      </c>
      <c r="L84" s="44">
        <f t="shared" si="26"/>
        <v>0</v>
      </c>
      <c r="M84" s="26">
        <v>15</v>
      </c>
      <c r="N84" s="27">
        <v>0</v>
      </c>
      <c r="O84" s="44">
        <f t="shared" si="27"/>
        <v>0</v>
      </c>
      <c r="P84" s="26">
        <v>15</v>
      </c>
      <c r="Q84" s="27">
        <v>0</v>
      </c>
      <c r="R84" s="60">
        <f t="shared" si="28"/>
        <v>0</v>
      </c>
      <c r="S84" s="26">
        <v>15</v>
      </c>
      <c r="T84" s="27">
        <v>0</v>
      </c>
      <c r="U84" s="60">
        <f t="shared" si="38"/>
        <v>0</v>
      </c>
      <c r="V84" s="7"/>
      <c r="W84" s="7"/>
      <c r="X84" s="7"/>
      <c r="Y84" s="7"/>
      <c r="Z84" s="7"/>
      <c r="AA84" s="54"/>
    </row>
    <row r="85" spans="1:27" s="3" customFormat="1" x14ac:dyDescent="0.25">
      <c r="A85" s="45">
        <v>67</v>
      </c>
      <c r="B85" s="8">
        <v>0.3</v>
      </c>
      <c r="C85" s="8">
        <v>25</v>
      </c>
      <c r="D85" s="8">
        <v>20</v>
      </c>
      <c r="E85" s="14">
        <f t="shared" ref="E85:E88" si="40">(B85*$B$15*$K$13+(1-B85)*$B$16*$R$13)/(B85*$K$13+(1-B85)*$R$13)</f>
        <v>0.71560000000000001</v>
      </c>
      <c r="F85" s="104">
        <f t="shared" si="32"/>
        <v>0</v>
      </c>
      <c r="G85" s="105">
        <f t="shared" si="33"/>
        <v>0</v>
      </c>
      <c r="H85" s="79">
        <v>15</v>
      </c>
      <c r="I85" s="80"/>
      <c r="J85" s="26">
        <f t="shared" si="39"/>
        <v>15</v>
      </c>
      <c r="K85" s="27">
        <v>0</v>
      </c>
      <c r="L85" s="44">
        <f t="shared" si="26"/>
        <v>0</v>
      </c>
      <c r="M85" s="26">
        <v>15</v>
      </c>
      <c r="N85" s="27">
        <v>0</v>
      </c>
      <c r="O85" s="44">
        <f t="shared" si="27"/>
        <v>0</v>
      </c>
      <c r="P85" s="26">
        <v>15</v>
      </c>
      <c r="Q85" s="27">
        <v>0</v>
      </c>
      <c r="R85" s="60">
        <f t="shared" si="28"/>
        <v>0</v>
      </c>
      <c r="S85" s="26">
        <v>15</v>
      </c>
      <c r="T85" s="27">
        <v>0</v>
      </c>
      <c r="U85" s="60">
        <f t="shared" si="38"/>
        <v>0</v>
      </c>
      <c r="V85" s="7"/>
      <c r="W85" s="7"/>
      <c r="X85" s="7"/>
      <c r="Y85" s="7"/>
      <c r="Z85" s="7"/>
      <c r="AA85" s="54"/>
    </row>
    <row r="86" spans="1:27" s="3" customFormat="1" x14ac:dyDescent="0.25">
      <c r="A86" s="45">
        <v>68</v>
      </c>
      <c r="B86" s="8">
        <v>0.5</v>
      </c>
      <c r="C86" s="8">
        <v>25</v>
      </c>
      <c r="D86" s="8">
        <v>20</v>
      </c>
      <c r="E86" s="14">
        <f t="shared" si="40"/>
        <v>0.85</v>
      </c>
      <c r="F86" s="104">
        <f t="shared" si="32"/>
        <v>0</v>
      </c>
      <c r="G86" s="105">
        <f t="shared" si="33"/>
        <v>0</v>
      </c>
      <c r="H86" s="79">
        <v>15</v>
      </c>
      <c r="I86" s="80"/>
      <c r="J86" s="26">
        <f t="shared" si="39"/>
        <v>15</v>
      </c>
      <c r="K86" s="27">
        <v>0</v>
      </c>
      <c r="L86" s="44">
        <f t="shared" si="26"/>
        <v>0</v>
      </c>
      <c r="M86" s="26">
        <v>15</v>
      </c>
      <c r="N86" s="27">
        <v>0</v>
      </c>
      <c r="O86" s="44">
        <f t="shared" si="27"/>
        <v>0</v>
      </c>
      <c r="P86" s="26">
        <v>15</v>
      </c>
      <c r="Q86" s="27">
        <v>0</v>
      </c>
      <c r="R86" s="60">
        <f t="shared" si="28"/>
        <v>0</v>
      </c>
      <c r="S86" s="26">
        <v>15</v>
      </c>
      <c r="T86" s="27">
        <v>0</v>
      </c>
      <c r="U86" s="60">
        <f t="shared" si="38"/>
        <v>0</v>
      </c>
      <c r="V86" s="7"/>
      <c r="W86" s="7"/>
      <c r="X86" s="7"/>
      <c r="Y86" s="7"/>
      <c r="Z86" s="7"/>
      <c r="AA86" s="54"/>
    </row>
    <row r="87" spans="1:27" s="3" customFormat="1" x14ac:dyDescent="0.25">
      <c r="A87" s="45">
        <v>69</v>
      </c>
      <c r="B87" s="8">
        <v>0.7</v>
      </c>
      <c r="C87" s="8">
        <v>25</v>
      </c>
      <c r="D87" s="8">
        <v>20</v>
      </c>
      <c r="E87" s="14">
        <f t="shared" si="40"/>
        <v>0.92466666666666653</v>
      </c>
      <c r="F87" s="104">
        <f t="shared" si="32"/>
        <v>0</v>
      </c>
      <c r="G87" s="105">
        <f t="shared" si="33"/>
        <v>0</v>
      </c>
      <c r="H87" s="79">
        <v>15</v>
      </c>
      <c r="I87" s="80"/>
      <c r="J87" s="26">
        <f t="shared" si="39"/>
        <v>15</v>
      </c>
      <c r="K87" s="27">
        <v>0</v>
      </c>
      <c r="L87" s="44">
        <f t="shared" si="26"/>
        <v>0</v>
      </c>
      <c r="M87" s="26">
        <v>15</v>
      </c>
      <c r="N87" s="27">
        <v>0</v>
      </c>
      <c r="O87" s="44">
        <f t="shared" si="27"/>
        <v>0</v>
      </c>
      <c r="P87" s="26">
        <v>15</v>
      </c>
      <c r="Q87" s="27">
        <v>0</v>
      </c>
      <c r="R87" s="60">
        <f t="shared" si="28"/>
        <v>0</v>
      </c>
      <c r="S87" s="26">
        <v>15</v>
      </c>
      <c r="T87" s="27">
        <v>0</v>
      </c>
      <c r="U87" s="60">
        <f t="shared" si="38"/>
        <v>0</v>
      </c>
      <c r="V87" s="7"/>
      <c r="W87" s="7"/>
      <c r="X87" s="7"/>
      <c r="Y87" s="7"/>
      <c r="Z87" s="7"/>
      <c r="AA87" s="54"/>
    </row>
    <row r="88" spans="1:27" s="3" customFormat="1" x14ac:dyDescent="0.25">
      <c r="A88" s="45">
        <v>70</v>
      </c>
      <c r="B88" s="8">
        <v>0.9</v>
      </c>
      <c r="C88" s="8">
        <v>25</v>
      </c>
      <c r="D88" s="8">
        <v>20</v>
      </c>
      <c r="E88" s="14">
        <f t="shared" si="40"/>
        <v>0.97218181818181804</v>
      </c>
      <c r="F88" s="104">
        <f t="shared" si="32"/>
        <v>0</v>
      </c>
      <c r="G88" s="105">
        <f t="shared" si="33"/>
        <v>0</v>
      </c>
      <c r="H88" s="79">
        <v>15</v>
      </c>
      <c r="I88" s="80"/>
      <c r="J88" s="26">
        <f t="shared" si="39"/>
        <v>15</v>
      </c>
      <c r="K88" s="27">
        <v>0</v>
      </c>
      <c r="L88" s="44">
        <f t="shared" si="26"/>
        <v>0</v>
      </c>
      <c r="M88" s="26">
        <v>15</v>
      </c>
      <c r="N88" s="27">
        <v>0</v>
      </c>
      <c r="O88" s="44">
        <f t="shared" si="27"/>
        <v>0</v>
      </c>
      <c r="P88" s="26">
        <v>15</v>
      </c>
      <c r="Q88" s="27">
        <v>0</v>
      </c>
      <c r="R88" s="60">
        <f t="shared" si="28"/>
        <v>0</v>
      </c>
      <c r="S88" s="26">
        <v>15</v>
      </c>
      <c r="T88" s="27">
        <v>0</v>
      </c>
      <c r="U88" s="60">
        <f t="shared" si="38"/>
        <v>0</v>
      </c>
      <c r="V88" s="7"/>
      <c r="W88" s="7"/>
      <c r="X88" s="7"/>
      <c r="Y88" s="7"/>
      <c r="Z88" s="7"/>
      <c r="AA88" s="54"/>
    </row>
    <row r="89" spans="1:27" s="3" customFormat="1" x14ac:dyDescent="0.25">
      <c r="A89" s="45">
        <v>71</v>
      </c>
      <c r="B89" s="8">
        <v>0.1</v>
      </c>
      <c r="C89" s="8">
        <v>30</v>
      </c>
      <c r="D89" s="8">
        <v>20</v>
      </c>
      <c r="E89" s="106" t="e">
        <f>(B89*$B$15*$K$14+(1-B89)*$B$16*$R$14)/(B89*$K$14+(1-B89)*$R$14)</f>
        <v>#DIV/0!</v>
      </c>
      <c r="F89" s="104" t="e">
        <f t="shared" si="32"/>
        <v>#DIV/0!</v>
      </c>
      <c r="G89" s="105">
        <f t="shared" si="33"/>
        <v>0</v>
      </c>
      <c r="H89" s="79">
        <v>15</v>
      </c>
      <c r="I89" s="80"/>
      <c r="J89" s="26">
        <f t="shared" ref="J89:J93" si="41">J69</f>
        <v>15</v>
      </c>
      <c r="K89" s="27">
        <v>0</v>
      </c>
      <c r="L89" s="44">
        <f t="shared" si="26"/>
        <v>0</v>
      </c>
      <c r="M89" s="26">
        <v>15</v>
      </c>
      <c r="N89" s="27">
        <v>0</v>
      </c>
      <c r="O89" s="44">
        <f t="shared" si="27"/>
        <v>0</v>
      </c>
      <c r="P89" s="26">
        <v>15</v>
      </c>
      <c r="Q89" s="27">
        <v>0</v>
      </c>
      <c r="R89" s="60">
        <f t="shared" si="28"/>
        <v>0</v>
      </c>
      <c r="S89" s="26">
        <v>15</v>
      </c>
      <c r="T89" s="27">
        <v>0</v>
      </c>
      <c r="U89" s="60">
        <f t="shared" si="38"/>
        <v>0</v>
      </c>
      <c r="V89" s="7"/>
      <c r="W89" s="7"/>
      <c r="X89" s="7"/>
      <c r="Y89" s="7"/>
      <c r="Z89" s="7"/>
      <c r="AA89" s="54"/>
    </row>
    <row r="90" spans="1:27" s="3" customFormat="1" x14ac:dyDescent="0.25">
      <c r="A90" s="45">
        <v>72</v>
      </c>
      <c r="B90" s="8">
        <v>0.3</v>
      </c>
      <c r="C90" s="8">
        <v>30</v>
      </c>
      <c r="D90" s="8">
        <v>20</v>
      </c>
      <c r="E90" s="106" t="e">
        <f t="shared" ref="E90:E93" si="42">(B90*$B$15*$K$14+(1-B90)*$B$16*$R$14)/(B90*$K$14+(1-B90)*$R$14)</f>
        <v>#DIV/0!</v>
      </c>
      <c r="F90" s="104" t="e">
        <f t="shared" si="32"/>
        <v>#DIV/0!</v>
      </c>
      <c r="G90" s="105">
        <f t="shared" si="33"/>
        <v>0</v>
      </c>
      <c r="H90" s="79">
        <v>15</v>
      </c>
      <c r="I90" s="80"/>
      <c r="J90" s="26">
        <f t="shared" si="41"/>
        <v>15</v>
      </c>
      <c r="K90" s="27">
        <v>0</v>
      </c>
      <c r="L90" s="44">
        <f t="shared" si="26"/>
        <v>0</v>
      </c>
      <c r="M90" s="26">
        <v>15</v>
      </c>
      <c r="N90" s="27">
        <v>0</v>
      </c>
      <c r="O90" s="44">
        <f t="shared" si="27"/>
        <v>0</v>
      </c>
      <c r="P90" s="26">
        <v>15</v>
      </c>
      <c r="Q90" s="27">
        <v>0</v>
      </c>
      <c r="R90" s="60">
        <f t="shared" si="28"/>
        <v>0</v>
      </c>
      <c r="S90" s="26">
        <v>15</v>
      </c>
      <c r="T90" s="27">
        <v>0</v>
      </c>
      <c r="U90" s="60">
        <f t="shared" si="38"/>
        <v>0</v>
      </c>
      <c r="V90" s="7"/>
      <c r="W90" s="7"/>
      <c r="X90" s="7"/>
      <c r="Y90" s="7"/>
      <c r="Z90" s="7"/>
      <c r="AA90" s="54"/>
    </row>
    <row r="91" spans="1:27" s="3" customFormat="1" x14ac:dyDescent="0.25">
      <c r="A91" s="45">
        <v>73</v>
      </c>
      <c r="B91" s="8">
        <v>0.5</v>
      </c>
      <c r="C91" s="8">
        <v>30</v>
      </c>
      <c r="D91" s="8">
        <v>20</v>
      </c>
      <c r="E91" s="106" t="e">
        <f t="shared" si="42"/>
        <v>#DIV/0!</v>
      </c>
      <c r="F91" s="104" t="e">
        <f t="shared" si="32"/>
        <v>#DIV/0!</v>
      </c>
      <c r="G91" s="105">
        <f t="shared" si="33"/>
        <v>0</v>
      </c>
      <c r="H91" s="79">
        <v>15</v>
      </c>
      <c r="I91" s="80"/>
      <c r="J91" s="26">
        <f t="shared" si="41"/>
        <v>15</v>
      </c>
      <c r="K91" s="27">
        <v>0</v>
      </c>
      <c r="L91" s="44">
        <f t="shared" si="26"/>
        <v>0</v>
      </c>
      <c r="M91" s="26">
        <v>15</v>
      </c>
      <c r="N91" s="27">
        <v>0</v>
      </c>
      <c r="O91" s="44">
        <f t="shared" si="27"/>
        <v>0</v>
      </c>
      <c r="P91" s="26">
        <v>15</v>
      </c>
      <c r="Q91" s="27">
        <v>0</v>
      </c>
      <c r="R91" s="60">
        <f t="shared" si="28"/>
        <v>0</v>
      </c>
      <c r="S91" s="26">
        <v>15</v>
      </c>
      <c r="T91" s="27">
        <v>0</v>
      </c>
      <c r="U91" s="60">
        <f t="shared" si="38"/>
        <v>0</v>
      </c>
      <c r="V91" s="7"/>
      <c r="W91" s="7"/>
      <c r="X91" s="7"/>
      <c r="Y91" s="7"/>
      <c r="Z91" s="7"/>
      <c r="AA91" s="54"/>
    </row>
    <row r="92" spans="1:27" s="3" customFormat="1" x14ac:dyDescent="0.25">
      <c r="A92" s="45">
        <v>74</v>
      </c>
      <c r="B92" s="8">
        <v>0.7</v>
      </c>
      <c r="C92" s="8">
        <v>30</v>
      </c>
      <c r="D92" s="8">
        <v>20</v>
      </c>
      <c r="E92" s="106" t="e">
        <f t="shared" si="42"/>
        <v>#DIV/0!</v>
      </c>
      <c r="F92" s="104" t="e">
        <f t="shared" si="32"/>
        <v>#DIV/0!</v>
      </c>
      <c r="G92" s="105">
        <f t="shared" si="33"/>
        <v>0</v>
      </c>
      <c r="H92" s="79">
        <v>15</v>
      </c>
      <c r="I92" s="80"/>
      <c r="J92" s="26">
        <f t="shared" si="41"/>
        <v>15</v>
      </c>
      <c r="K92" s="27">
        <v>0</v>
      </c>
      <c r="L92" s="44">
        <f t="shared" si="26"/>
        <v>0</v>
      </c>
      <c r="M92" s="26">
        <v>15</v>
      </c>
      <c r="N92" s="27">
        <v>0</v>
      </c>
      <c r="O92" s="44">
        <f t="shared" si="27"/>
        <v>0</v>
      </c>
      <c r="P92" s="26">
        <v>15</v>
      </c>
      <c r="Q92" s="27">
        <v>0</v>
      </c>
      <c r="R92" s="60">
        <f t="shared" si="28"/>
        <v>0</v>
      </c>
      <c r="S92" s="26">
        <v>15</v>
      </c>
      <c r="T92" s="27">
        <v>0</v>
      </c>
      <c r="U92" s="60">
        <f t="shared" si="38"/>
        <v>0</v>
      </c>
      <c r="V92" s="7"/>
      <c r="W92" s="7"/>
      <c r="X92" s="7"/>
      <c r="Y92" s="7"/>
      <c r="Z92" s="7"/>
      <c r="AA92" s="54"/>
    </row>
    <row r="93" spans="1:27" s="3" customFormat="1" x14ac:dyDescent="0.25">
      <c r="A93" s="45">
        <v>75</v>
      </c>
      <c r="B93" s="8">
        <v>0.9</v>
      </c>
      <c r="C93" s="8">
        <v>30</v>
      </c>
      <c r="D93" s="8">
        <v>20</v>
      </c>
      <c r="E93" s="106" t="e">
        <f t="shared" si="42"/>
        <v>#DIV/0!</v>
      </c>
      <c r="F93" s="104" t="e">
        <f t="shared" si="32"/>
        <v>#DIV/0!</v>
      </c>
      <c r="G93" s="105">
        <f t="shared" si="33"/>
        <v>0</v>
      </c>
      <c r="H93" s="79">
        <v>15</v>
      </c>
      <c r="I93" s="80"/>
      <c r="J93" s="26">
        <f t="shared" si="41"/>
        <v>15</v>
      </c>
      <c r="K93" s="27">
        <v>0</v>
      </c>
      <c r="L93" s="44">
        <f t="shared" si="26"/>
        <v>0</v>
      </c>
      <c r="M93" s="26">
        <v>15</v>
      </c>
      <c r="N93" s="27">
        <v>0</v>
      </c>
      <c r="O93" s="44">
        <f t="shared" si="27"/>
        <v>0</v>
      </c>
      <c r="P93" s="26">
        <v>15</v>
      </c>
      <c r="Q93" s="27">
        <v>0</v>
      </c>
      <c r="R93" s="60">
        <f t="shared" si="28"/>
        <v>0</v>
      </c>
      <c r="S93" s="26">
        <v>15</v>
      </c>
      <c r="T93" s="27">
        <v>0</v>
      </c>
      <c r="U93" s="60">
        <f t="shared" si="38"/>
        <v>0</v>
      </c>
      <c r="V93" s="7"/>
      <c r="W93" s="7"/>
      <c r="X93" s="7"/>
      <c r="Y93" s="7"/>
      <c r="Z93" s="7"/>
      <c r="AA93" s="54"/>
    </row>
    <row r="94" spans="1:27" s="3" customFormat="1" x14ac:dyDescent="0.25">
      <c r="A94" s="45">
        <v>76</v>
      </c>
      <c r="B94" s="8">
        <v>0.1</v>
      </c>
      <c r="C94" s="8">
        <v>10</v>
      </c>
      <c r="D94" s="8">
        <v>25</v>
      </c>
      <c r="E94" s="106" t="e">
        <f>(B94*$B$15*$L$10+(1-B94)*$B$16*$S$10)/(B94*$L$10+(1-B94)*$S$10)</f>
        <v>#DIV/0!</v>
      </c>
      <c r="F94" s="104" t="e">
        <f>E94*$N$13+(1-E94)*$U$13-D94</f>
        <v>#DIV/0!</v>
      </c>
      <c r="G94" s="105">
        <f>B94*$N$13+(1-B94)*$U$13-D94</f>
        <v>2</v>
      </c>
      <c r="H94" s="79">
        <v>30</v>
      </c>
      <c r="I94" s="80">
        <v>1563.3126999999999</v>
      </c>
      <c r="J94" s="26">
        <v>30</v>
      </c>
      <c r="K94" s="27">
        <v>0</v>
      </c>
      <c r="L94" s="44">
        <f t="shared" si="26"/>
        <v>0</v>
      </c>
      <c r="M94" s="26">
        <v>15</v>
      </c>
      <c r="N94" s="27">
        <v>0.95950000000000002</v>
      </c>
      <c r="O94" s="44">
        <f t="shared" si="27"/>
        <v>50</v>
      </c>
      <c r="P94" s="26">
        <v>45</v>
      </c>
      <c r="Q94" s="27">
        <v>0.28392000000000001</v>
      </c>
      <c r="R94" s="60">
        <f t="shared" si="28"/>
        <v>50</v>
      </c>
      <c r="S94" s="26">
        <v>15</v>
      </c>
      <c r="T94" s="27">
        <v>0.95950000000000002</v>
      </c>
      <c r="U94" s="60">
        <f t="shared" si="38"/>
        <v>50</v>
      </c>
      <c r="V94" s="7"/>
      <c r="W94" s="7"/>
      <c r="X94" s="7"/>
      <c r="Y94" s="7"/>
      <c r="Z94" s="7"/>
      <c r="AA94" s="54"/>
    </row>
    <row r="95" spans="1:27" s="3" customFormat="1" x14ac:dyDescent="0.25">
      <c r="A95" s="45">
        <v>77</v>
      </c>
      <c r="B95" s="8">
        <v>0.3</v>
      </c>
      <c r="C95" s="8">
        <v>10</v>
      </c>
      <c r="D95" s="8">
        <v>25</v>
      </c>
      <c r="E95" s="106" t="e">
        <f t="shared" ref="E95:E98" si="43">(B95*$B$15*$L$10+(1-B95)*$B$16*$S$10)/(B95*$L$10+(1-B95)*$S$10)</f>
        <v>#DIV/0!</v>
      </c>
      <c r="F95" s="104" t="e">
        <f t="shared" ref="F95:F118" si="44">E95*$N$13+(1-E95)*$U$13-D95</f>
        <v>#DIV/0!</v>
      </c>
      <c r="G95" s="105">
        <f t="shared" ref="G95:G118" si="45">B95*$N$13+(1-B95)*$U$13-D95</f>
        <v>1</v>
      </c>
      <c r="H95" s="79">
        <v>15</v>
      </c>
      <c r="I95" s="80">
        <v>1531.7272</v>
      </c>
      <c r="J95" s="26">
        <v>15</v>
      </c>
      <c r="K95" s="27">
        <v>0</v>
      </c>
      <c r="L95" s="44">
        <f t="shared" si="26"/>
        <v>0</v>
      </c>
      <c r="M95" s="26">
        <v>15</v>
      </c>
      <c r="N95" s="27">
        <v>0</v>
      </c>
      <c r="O95" s="44">
        <f t="shared" si="27"/>
        <v>0</v>
      </c>
      <c r="P95" s="26">
        <v>45</v>
      </c>
      <c r="Q95" s="27">
        <v>1.2316</v>
      </c>
      <c r="R95" s="60">
        <f t="shared" si="28"/>
        <v>200</v>
      </c>
      <c r="S95" s="26">
        <v>15</v>
      </c>
      <c r="T95" s="27">
        <v>0</v>
      </c>
      <c r="U95" s="60">
        <f t="shared" si="38"/>
        <v>0</v>
      </c>
      <c r="V95" s="7"/>
      <c r="W95" s="7"/>
      <c r="X95" s="7"/>
      <c r="Y95" s="7"/>
      <c r="Z95" s="7"/>
      <c r="AA95" s="54"/>
    </row>
    <row r="96" spans="1:27" s="3" customFormat="1" x14ac:dyDescent="0.25">
      <c r="A96" s="45">
        <v>78</v>
      </c>
      <c r="B96" s="8">
        <v>0.5</v>
      </c>
      <c r="C96" s="8">
        <v>10</v>
      </c>
      <c r="D96" s="8">
        <v>25</v>
      </c>
      <c r="E96" s="106" t="e">
        <f t="shared" si="43"/>
        <v>#DIV/0!</v>
      </c>
      <c r="F96" s="104" t="e">
        <f t="shared" si="44"/>
        <v>#DIV/0!</v>
      </c>
      <c r="G96" s="105">
        <f t="shared" si="45"/>
        <v>0</v>
      </c>
      <c r="H96" s="79">
        <v>15</v>
      </c>
      <c r="I96" s="80">
        <v>1480.9674</v>
      </c>
      <c r="J96" s="26">
        <v>15</v>
      </c>
      <c r="K96" s="27">
        <v>0</v>
      </c>
      <c r="L96" s="44">
        <f t="shared" si="26"/>
        <v>0</v>
      </c>
      <c r="M96" s="26">
        <v>15</v>
      </c>
      <c r="N96" s="27">
        <v>0</v>
      </c>
      <c r="O96" s="44">
        <f t="shared" si="27"/>
        <v>0</v>
      </c>
      <c r="P96" s="26">
        <v>45</v>
      </c>
      <c r="Q96" s="27">
        <v>3.5526</v>
      </c>
      <c r="R96" s="60">
        <f t="shared" si="28"/>
        <v>200</v>
      </c>
      <c r="S96" s="26">
        <v>15</v>
      </c>
      <c r="T96" s="27">
        <v>0</v>
      </c>
      <c r="U96" s="60">
        <f t="shared" si="38"/>
        <v>0</v>
      </c>
      <c r="V96" s="7"/>
      <c r="W96" s="7"/>
      <c r="X96" s="7"/>
      <c r="Y96" s="7"/>
      <c r="Z96" s="7"/>
      <c r="AA96" s="54"/>
    </row>
    <row r="97" spans="1:27" s="3" customFormat="1" x14ac:dyDescent="0.25">
      <c r="A97" s="45">
        <v>79</v>
      </c>
      <c r="B97" s="8">
        <v>0.7</v>
      </c>
      <c r="C97" s="8">
        <v>10</v>
      </c>
      <c r="D97" s="8">
        <v>25</v>
      </c>
      <c r="E97" s="106" t="e">
        <f t="shared" si="43"/>
        <v>#DIV/0!</v>
      </c>
      <c r="F97" s="104" t="e">
        <f t="shared" si="44"/>
        <v>#DIV/0!</v>
      </c>
      <c r="G97" s="105">
        <f t="shared" si="45"/>
        <v>-1</v>
      </c>
      <c r="H97" s="79">
        <v>15</v>
      </c>
      <c r="I97" s="80">
        <v>1430.4906000000001</v>
      </c>
      <c r="J97" s="26">
        <v>15</v>
      </c>
      <c r="K97" s="27">
        <v>0</v>
      </c>
      <c r="L97" s="44">
        <f t="shared" si="26"/>
        <v>0</v>
      </c>
      <c r="M97" s="26">
        <v>15</v>
      </c>
      <c r="N97" s="27">
        <v>0</v>
      </c>
      <c r="O97" s="44">
        <f t="shared" si="27"/>
        <v>0</v>
      </c>
      <c r="P97" s="26">
        <v>45</v>
      </c>
      <c r="Q97" s="27">
        <v>6.0370999999999997</v>
      </c>
      <c r="R97" s="60">
        <f t="shared" si="28"/>
        <v>200</v>
      </c>
      <c r="S97" s="26">
        <v>15</v>
      </c>
      <c r="T97" s="27">
        <v>0</v>
      </c>
      <c r="U97" s="60">
        <f t="shared" si="38"/>
        <v>0</v>
      </c>
      <c r="V97" s="7"/>
      <c r="W97" s="7"/>
      <c r="X97" s="7"/>
      <c r="Y97" s="7"/>
      <c r="Z97" s="7"/>
      <c r="AA97" s="54"/>
    </row>
    <row r="98" spans="1:27" s="3" customFormat="1" x14ac:dyDescent="0.25">
      <c r="A98" s="45">
        <v>80</v>
      </c>
      <c r="B98" s="8">
        <v>0.9</v>
      </c>
      <c r="C98" s="8">
        <v>10</v>
      </c>
      <c r="D98" s="8">
        <v>25</v>
      </c>
      <c r="E98" s="106" t="e">
        <f t="shared" si="43"/>
        <v>#DIV/0!</v>
      </c>
      <c r="F98" s="104" t="e">
        <f t="shared" si="44"/>
        <v>#DIV/0!</v>
      </c>
      <c r="G98" s="105">
        <f t="shared" si="45"/>
        <v>-2</v>
      </c>
      <c r="H98" s="79">
        <v>15</v>
      </c>
      <c r="I98" s="80">
        <v>1379.6347000000001</v>
      </c>
      <c r="J98" s="26">
        <v>15</v>
      </c>
      <c r="K98" s="27">
        <v>0</v>
      </c>
      <c r="L98" s="44">
        <f t="shared" si="26"/>
        <v>0</v>
      </c>
      <c r="M98" s="26">
        <v>15</v>
      </c>
      <c r="N98" s="27">
        <v>0</v>
      </c>
      <c r="O98" s="44">
        <f t="shared" si="27"/>
        <v>0</v>
      </c>
      <c r="P98" s="26">
        <v>45</v>
      </c>
      <c r="Q98" s="27">
        <v>8.7057000000000002</v>
      </c>
      <c r="R98" s="60">
        <f t="shared" si="28"/>
        <v>200</v>
      </c>
      <c r="S98" s="26">
        <v>15</v>
      </c>
      <c r="T98" s="27">
        <v>0</v>
      </c>
      <c r="U98" s="60">
        <f t="shared" si="38"/>
        <v>0</v>
      </c>
      <c r="V98" s="7"/>
      <c r="W98" s="7"/>
      <c r="X98" s="7"/>
      <c r="Y98" s="7"/>
      <c r="Z98" s="7"/>
      <c r="AA98" s="54"/>
    </row>
    <row r="99" spans="1:27" s="3" customFormat="1" x14ac:dyDescent="0.25">
      <c r="A99" s="45">
        <v>81</v>
      </c>
      <c r="B99" s="8">
        <v>0.1</v>
      </c>
      <c r="C99" s="8">
        <v>15</v>
      </c>
      <c r="D99" s="8">
        <v>25</v>
      </c>
      <c r="E99" s="106" t="e">
        <f>(B99*$B$15*$L$11+(1-B99)*$B$16*$S$11)/(B99*$L$11+(1-B99)*$S$11)</f>
        <v>#DIV/0!</v>
      </c>
      <c r="F99" s="104" t="e">
        <f t="shared" si="44"/>
        <v>#DIV/0!</v>
      </c>
      <c r="G99" s="105">
        <f t="shared" si="45"/>
        <v>2</v>
      </c>
      <c r="H99" s="79">
        <v>30</v>
      </c>
      <c r="I99" s="80">
        <v>1563.3126999999999</v>
      </c>
      <c r="J99" s="26">
        <f t="shared" ref="J99:J103" si="46">J94</f>
        <v>30</v>
      </c>
      <c r="K99" s="27">
        <v>0</v>
      </c>
      <c r="L99" s="44">
        <f t="shared" si="26"/>
        <v>0</v>
      </c>
      <c r="M99" s="26">
        <v>15</v>
      </c>
      <c r="N99" s="27">
        <v>0.95950000000000002</v>
      </c>
      <c r="O99" s="44">
        <f t="shared" si="27"/>
        <v>50</v>
      </c>
      <c r="P99" s="26">
        <v>45</v>
      </c>
      <c r="Q99" s="27">
        <v>0.28392000000000001</v>
      </c>
      <c r="R99" s="60">
        <f t="shared" si="28"/>
        <v>50</v>
      </c>
      <c r="S99" s="26">
        <v>15</v>
      </c>
      <c r="T99" s="27">
        <v>0.95950000000000002</v>
      </c>
      <c r="U99" s="60">
        <f t="shared" si="38"/>
        <v>50</v>
      </c>
      <c r="V99" s="7"/>
      <c r="W99" s="7"/>
      <c r="X99" s="7"/>
      <c r="Y99" s="7"/>
      <c r="Z99" s="7"/>
      <c r="AA99" s="54"/>
    </row>
    <row r="100" spans="1:27" s="3" customFormat="1" x14ac:dyDescent="0.25">
      <c r="A100" s="45">
        <v>82</v>
      </c>
      <c r="B100" s="8">
        <v>0.3</v>
      </c>
      <c r="C100" s="8">
        <v>15</v>
      </c>
      <c r="D100" s="8">
        <v>25</v>
      </c>
      <c r="E100" s="106" t="e">
        <f t="shared" ref="E100:E103" si="47">(B100*$B$15*$L$11+(1-B100)*$B$16*$S$11)/(B100*$L$11+(1-B100)*$S$11)</f>
        <v>#DIV/0!</v>
      </c>
      <c r="F100" s="104" t="e">
        <f t="shared" si="44"/>
        <v>#DIV/0!</v>
      </c>
      <c r="G100" s="105">
        <f t="shared" si="45"/>
        <v>1</v>
      </c>
      <c r="H100" s="79">
        <v>15</v>
      </c>
      <c r="I100" s="80">
        <v>1531.7272</v>
      </c>
      <c r="J100" s="26">
        <f t="shared" si="46"/>
        <v>15</v>
      </c>
      <c r="K100" s="27">
        <v>0</v>
      </c>
      <c r="L100" s="44">
        <f t="shared" si="26"/>
        <v>0</v>
      </c>
      <c r="M100" s="26">
        <v>15</v>
      </c>
      <c r="N100" s="27">
        <v>0</v>
      </c>
      <c r="O100" s="44">
        <f t="shared" si="27"/>
        <v>0</v>
      </c>
      <c r="P100" s="26">
        <v>45</v>
      </c>
      <c r="Q100" s="27">
        <v>1.2316</v>
      </c>
      <c r="R100" s="60">
        <f t="shared" si="28"/>
        <v>200</v>
      </c>
      <c r="S100" s="26">
        <v>15</v>
      </c>
      <c r="T100" s="27">
        <v>0</v>
      </c>
      <c r="U100" s="60">
        <f t="shared" si="38"/>
        <v>0</v>
      </c>
      <c r="V100" s="7"/>
      <c r="W100" s="7"/>
      <c r="X100" s="7"/>
      <c r="Y100" s="7"/>
      <c r="Z100" s="7"/>
      <c r="AA100" s="54"/>
    </row>
    <row r="101" spans="1:27" s="3" customFormat="1" x14ac:dyDescent="0.25">
      <c r="A101" s="45">
        <v>83</v>
      </c>
      <c r="B101" s="8">
        <v>0.5</v>
      </c>
      <c r="C101" s="8">
        <v>15</v>
      </c>
      <c r="D101" s="8">
        <v>25</v>
      </c>
      <c r="E101" s="106" t="e">
        <f t="shared" si="47"/>
        <v>#DIV/0!</v>
      </c>
      <c r="F101" s="104" t="e">
        <f t="shared" si="44"/>
        <v>#DIV/0!</v>
      </c>
      <c r="G101" s="105">
        <f t="shared" si="45"/>
        <v>0</v>
      </c>
      <c r="H101" s="79">
        <v>15</v>
      </c>
      <c r="I101" s="80">
        <v>1480.9674</v>
      </c>
      <c r="J101" s="26">
        <f t="shared" si="46"/>
        <v>15</v>
      </c>
      <c r="K101" s="27">
        <v>0</v>
      </c>
      <c r="L101" s="44">
        <f t="shared" si="26"/>
        <v>0</v>
      </c>
      <c r="M101" s="26">
        <v>15</v>
      </c>
      <c r="N101" s="27">
        <v>0</v>
      </c>
      <c r="O101" s="44">
        <f t="shared" si="27"/>
        <v>0</v>
      </c>
      <c r="P101" s="26">
        <v>45</v>
      </c>
      <c r="Q101" s="27">
        <v>3.5526</v>
      </c>
      <c r="R101" s="60">
        <f t="shared" si="28"/>
        <v>200</v>
      </c>
      <c r="S101" s="26">
        <v>15</v>
      </c>
      <c r="T101" s="27">
        <v>0</v>
      </c>
      <c r="U101" s="60">
        <f t="shared" si="38"/>
        <v>0</v>
      </c>
      <c r="V101" s="7"/>
      <c r="W101" s="7"/>
      <c r="X101" s="7"/>
      <c r="Y101" s="7"/>
      <c r="Z101" s="7"/>
      <c r="AA101" s="54"/>
    </row>
    <row r="102" spans="1:27" s="3" customFormat="1" x14ac:dyDescent="0.25">
      <c r="A102" s="45">
        <v>84</v>
      </c>
      <c r="B102" s="8">
        <v>0.7</v>
      </c>
      <c r="C102" s="8">
        <v>15</v>
      </c>
      <c r="D102" s="8">
        <v>25</v>
      </c>
      <c r="E102" s="106" t="e">
        <f t="shared" si="47"/>
        <v>#DIV/0!</v>
      </c>
      <c r="F102" s="104" t="e">
        <f t="shared" si="44"/>
        <v>#DIV/0!</v>
      </c>
      <c r="G102" s="105">
        <f t="shared" si="45"/>
        <v>-1</v>
      </c>
      <c r="H102" s="79">
        <v>15</v>
      </c>
      <c r="I102" s="80">
        <v>1430.4906000000001</v>
      </c>
      <c r="J102" s="26">
        <f t="shared" si="46"/>
        <v>15</v>
      </c>
      <c r="K102" s="27">
        <v>0</v>
      </c>
      <c r="L102" s="44">
        <f t="shared" si="26"/>
        <v>0</v>
      </c>
      <c r="M102" s="26">
        <v>15</v>
      </c>
      <c r="N102" s="27">
        <v>0</v>
      </c>
      <c r="O102" s="44">
        <f t="shared" si="27"/>
        <v>0</v>
      </c>
      <c r="P102" s="26">
        <v>45</v>
      </c>
      <c r="Q102" s="27">
        <v>6.0370999999999997</v>
      </c>
      <c r="R102" s="60">
        <f t="shared" si="28"/>
        <v>200</v>
      </c>
      <c r="S102" s="26">
        <v>15</v>
      </c>
      <c r="T102" s="27">
        <v>0</v>
      </c>
      <c r="U102" s="60">
        <f t="shared" si="38"/>
        <v>0</v>
      </c>
      <c r="V102" s="7"/>
      <c r="W102" s="7"/>
      <c r="X102" s="7"/>
      <c r="Y102" s="7"/>
      <c r="Z102" s="7"/>
      <c r="AA102" s="54"/>
    </row>
    <row r="103" spans="1:27" s="3" customFormat="1" x14ac:dyDescent="0.25">
      <c r="A103" s="45">
        <v>85</v>
      </c>
      <c r="B103" s="8">
        <v>0.9</v>
      </c>
      <c r="C103" s="8">
        <v>15</v>
      </c>
      <c r="D103" s="8">
        <v>25</v>
      </c>
      <c r="E103" s="106" t="e">
        <f t="shared" si="47"/>
        <v>#DIV/0!</v>
      </c>
      <c r="F103" s="104" t="e">
        <f t="shared" si="44"/>
        <v>#DIV/0!</v>
      </c>
      <c r="G103" s="105">
        <f t="shared" si="45"/>
        <v>-2</v>
      </c>
      <c r="H103" s="79">
        <v>15</v>
      </c>
      <c r="I103" s="80">
        <v>1379.6347000000001</v>
      </c>
      <c r="J103" s="26">
        <f t="shared" si="46"/>
        <v>15</v>
      </c>
      <c r="K103" s="27">
        <v>0</v>
      </c>
      <c r="L103" s="44">
        <f t="shared" si="26"/>
        <v>0</v>
      </c>
      <c r="M103" s="26">
        <v>15</v>
      </c>
      <c r="N103" s="27">
        <v>0</v>
      </c>
      <c r="O103" s="44">
        <f t="shared" si="27"/>
        <v>0</v>
      </c>
      <c r="P103" s="26">
        <v>45</v>
      </c>
      <c r="Q103" s="27">
        <v>8.7057000000000002</v>
      </c>
      <c r="R103" s="60">
        <f t="shared" si="28"/>
        <v>200</v>
      </c>
      <c r="S103" s="26">
        <v>15</v>
      </c>
      <c r="T103" s="27">
        <v>0</v>
      </c>
      <c r="U103" s="60">
        <f t="shared" si="38"/>
        <v>0</v>
      </c>
      <c r="V103" s="7"/>
      <c r="W103" s="7"/>
      <c r="X103" s="7"/>
      <c r="Y103" s="7"/>
      <c r="Z103" s="7"/>
      <c r="AA103" s="54"/>
    </row>
    <row r="104" spans="1:27" s="3" customFormat="1" x14ac:dyDescent="0.25">
      <c r="A104" s="45">
        <v>86</v>
      </c>
      <c r="B104" s="8">
        <v>0.1</v>
      </c>
      <c r="C104" s="8">
        <v>20</v>
      </c>
      <c r="D104" s="8">
        <v>25</v>
      </c>
      <c r="E104" s="14">
        <f>(B104*$B$15*$L$12+(1-B104)*$B$16*$S$12)/(B104*$L$12+(1-B104)*$S$12)</f>
        <v>3.1304347826086966E-2</v>
      </c>
      <c r="F104" s="104">
        <f t="shared" si="44"/>
        <v>2.3434782608695635</v>
      </c>
      <c r="G104" s="105">
        <f t="shared" si="45"/>
        <v>2</v>
      </c>
      <c r="H104" s="79">
        <v>45</v>
      </c>
      <c r="I104" s="80">
        <v>1572.2212</v>
      </c>
      <c r="J104" s="26">
        <f t="shared" ref="J104:J108" si="48">J94</f>
        <v>30</v>
      </c>
      <c r="K104" s="27">
        <v>9.8876999999999993E-3</v>
      </c>
      <c r="L104" s="44">
        <f t="shared" si="26"/>
        <v>33.333333333333329</v>
      </c>
      <c r="M104" s="26">
        <v>15</v>
      </c>
      <c r="N104" s="27">
        <v>1.2917000000000001</v>
      </c>
      <c r="O104" s="44">
        <f t="shared" si="27"/>
        <v>66.666666666666657</v>
      </c>
      <c r="P104" s="26">
        <v>45</v>
      </c>
      <c r="Q104" s="27">
        <v>0</v>
      </c>
      <c r="R104" s="60">
        <f t="shared" si="28"/>
        <v>0</v>
      </c>
      <c r="S104" s="26">
        <v>15</v>
      </c>
      <c r="T104" s="27">
        <v>1.2917000000000001</v>
      </c>
      <c r="U104" s="60">
        <f t="shared" si="38"/>
        <v>66.666666666666657</v>
      </c>
      <c r="V104" s="7"/>
      <c r="W104" s="7"/>
      <c r="X104" s="7"/>
      <c r="Y104" s="7"/>
      <c r="Z104" s="7"/>
      <c r="AA104" s="54"/>
    </row>
    <row r="105" spans="1:27" s="3" customFormat="1" x14ac:dyDescent="0.25">
      <c r="A105" s="45">
        <v>87</v>
      </c>
      <c r="B105" s="8">
        <v>0.3</v>
      </c>
      <c r="C105" s="8">
        <v>20</v>
      </c>
      <c r="D105" s="8">
        <v>25</v>
      </c>
      <c r="E105" s="14">
        <f t="shared" ref="E105:E108" si="49">(B105*$B$15*$L$12+(1-B105)*$B$16*$S$12)/(B105*$L$12+(1-B105)*$S$12)</f>
        <v>8.7368421052631581E-2</v>
      </c>
      <c r="F105" s="104">
        <f t="shared" si="44"/>
        <v>2.0631578947368432</v>
      </c>
      <c r="G105" s="105">
        <f t="shared" si="45"/>
        <v>1</v>
      </c>
      <c r="H105" s="79">
        <v>30</v>
      </c>
      <c r="I105" s="80">
        <v>1559.0292999999999</v>
      </c>
      <c r="J105" s="26">
        <f t="shared" si="48"/>
        <v>15</v>
      </c>
      <c r="K105" s="27">
        <v>1.0228999999999999</v>
      </c>
      <c r="L105" s="44">
        <f t="shared" si="26"/>
        <v>50</v>
      </c>
      <c r="M105" s="26">
        <v>15</v>
      </c>
      <c r="N105" s="27">
        <v>1.0228999999999999</v>
      </c>
      <c r="O105" s="44">
        <f t="shared" si="27"/>
        <v>50</v>
      </c>
      <c r="P105" s="26">
        <v>45</v>
      </c>
      <c r="Q105" s="27">
        <v>0.31258000000000002</v>
      </c>
      <c r="R105" s="60">
        <f t="shared" si="28"/>
        <v>50</v>
      </c>
      <c r="S105" s="26">
        <v>15</v>
      </c>
      <c r="T105" s="27">
        <v>1.0228999999999999</v>
      </c>
      <c r="U105" s="60">
        <f t="shared" si="38"/>
        <v>50</v>
      </c>
      <c r="V105" s="7"/>
      <c r="W105" s="7"/>
      <c r="X105" s="7"/>
      <c r="Y105" s="7"/>
      <c r="Z105" s="7"/>
      <c r="AA105" s="54"/>
    </row>
    <row r="106" spans="1:27" s="3" customFormat="1" x14ac:dyDescent="0.25">
      <c r="A106" s="45">
        <v>88</v>
      </c>
      <c r="B106" s="8">
        <v>0.5</v>
      </c>
      <c r="C106" s="8">
        <v>20</v>
      </c>
      <c r="D106" s="8">
        <v>25</v>
      </c>
      <c r="E106" s="14">
        <f t="shared" si="49"/>
        <v>0.17333333333333337</v>
      </c>
      <c r="F106" s="104">
        <f t="shared" si="44"/>
        <v>1.6333333333333364</v>
      </c>
      <c r="G106" s="105">
        <f t="shared" si="45"/>
        <v>0</v>
      </c>
      <c r="H106" s="79">
        <v>30</v>
      </c>
      <c r="I106" s="80">
        <v>1536.5952</v>
      </c>
      <c r="J106" s="26">
        <f t="shared" si="48"/>
        <v>15</v>
      </c>
      <c r="K106" s="27">
        <v>0.61824999999999997</v>
      </c>
      <c r="L106" s="44">
        <f t="shared" si="26"/>
        <v>50</v>
      </c>
      <c r="M106" s="26">
        <v>15</v>
      </c>
      <c r="N106" s="27">
        <v>0.61824999999999997</v>
      </c>
      <c r="O106" s="44">
        <f t="shared" si="27"/>
        <v>50</v>
      </c>
      <c r="P106" s="26">
        <v>45</v>
      </c>
      <c r="Q106" s="27">
        <v>1.0845</v>
      </c>
      <c r="R106" s="60">
        <f t="shared" si="28"/>
        <v>50</v>
      </c>
      <c r="S106" s="26">
        <v>15</v>
      </c>
      <c r="T106" s="27">
        <v>0.61824999999999997</v>
      </c>
      <c r="U106" s="60">
        <f t="shared" si="38"/>
        <v>50</v>
      </c>
      <c r="V106" s="7"/>
      <c r="W106" s="7"/>
      <c r="X106" s="7"/>
      <c r="Y106" s="7"/>
      <c r="Z106" s="7"/>
      <c r="AA106" s="54"/>
    </row>
    <row r="107" spans="1:27" s="3" customFormat="1" x14ac:dyDescent="0.25">
      <c r="A107" s="45">
        <v>89</v>
      </c>
      <c r="B107" s="8">
        <v>0.7</v>
      </c>
      <c r="C107" s="8">
        <v>20</v>
      </c>
      <c r="D107" s="8">
        <v>25</v>
      </c>
      <c r="E107" s="14">
        <f t="shared" si="49"/>
        <v>0.32181818181818178</v>
      </c>
      <c r="F107" s="104">
        <f t="shared" si="44"/>
        <v>0.89090909090909065</v>
      </c>
      <c r="G107" s="105">
        <f t="shared" si="45"/>
        <v>-1</v>
      </c>
      <c r="H107" s="79">
        <v>15</v>
      </c>
      <c r="I107" s="80">
        <v>1503.4434000000001</v>
      </c>
      <c r="J107" s="26">
        <f t="shared" si="48"/>
        <v>15</v>
      </c>
      <c r="K107" s="27">
        <v>0</v>
      </c>
      <c r="L107" s="44">
        <f t="shared" si="26"/>
        <v>0</v>
      </c>
      <c r="M107" s="26">
        <v>15</v>
      </c>
      <c r="N107" s="27">
        <v>0</v>
      </c>
      <c r="O107" s="44">
        <f t="shared" si="27"/>
        <v>0</v>
      </c>
      <c r="P107" s="26">
        <v>45</v>
      </c>
      <c r="Q107" s="27">
        <v>2.3206000000000002</v>
      </c>
      <c r="R107" s="60">
        <f t="shared" si="28"/>
        <v>200</v>
      </c>
      <c r="S107" s="26">
        <v>15</v>
      </c>
      <c r="T107" s="27">
        <v>0</v>
      </c>
      <c r="U107" s="60">
        <f t="shared" si="38"/>
        <v>0</v>
      </c>
      <c r="V107" s="7"/>
      <c r="W107" s="7"/>
      <c r="X107" s="7"/>
      <c r="Y107" s="7"/>
      <c r="Z107" s="7"/>
      <c r="AA107" s="54"/>
    </row>
    <row r="108" spans="1:27" s="3" customFormat="1" x14ac:dyDescent="0.25">
      <c r="A108" s="45">
        <v>90</v>
      </c>
      <c r="B108" s="8">
        <v>0.9</v>
      </c>
      <c r="C108" s="8">
        <v>20</v>
      </c>
      <c r="D108" s="8">
        <v>25</v>
      </c>
      <c r="E108" s="14">
        <f t="shared" si="49"/>
        <v>0.64</v>
      </c>
      <c r="F108" s="104">
        <f t="shared" si="44"/>
        <v>-0.69999999999999929</v>
      </c>
      <c r="G108" s="105">
        <f t="shared" si="45"/>
        <v>-2</v>
      </c>
      <c r="H108" s="79">
        <v>15</v>
      </c>
      <c r="I108" s="80">
        <v>1425.8653999999999</v>
      </c>
      <c r="J108" s="26">
        <f t="shared" si="48"/>
        <v>15</v>
      </c>
      <c r="K108" s="27">
        <v>0</v>
      </c>
      <c r="L108" s="44">
        <f t="shared" si="26"/>
        <v>0</v>
      </c>
      <c r="M108" s="26">
        <v>15</v>
      </c>
      <c r="N108" s="27">
        <v>0</v>
      </c>
      <c r="O108" s="44">
        <f t="shared" si="27"/>
        <v>0</v>
      </c>
      <c r="P108" s="26">
        <v>45</v>
      </c>
      <c r="Q108" s="27">
        <v>6.0702999999999996</v>
      </c>
      <c r="R108" s="60">
        <f t="shared" si="28"/>
        <v>200</v>
      </c>
      <c r="S108" s="26">
        <v>15</v>
      </c>
      <c r="T108" s="27">
        <v>0</v>
      </c>
      <c r="U108" s="60">
        <f t="shared" si="38"/>
        <v>0</v>
      </c>
      <c r="V108" s="7"/>
      <c r="W108" s="7"/>
      <c r="X108" s="7"/>
      <c r="Y108" s="7"/>
      <c r="Z108" s="7"/>
      <c r="AA108" s="54"/>
    </row>
    <row r="109" spans="1:27" s="3" customFormat="1" x14ac:dyDescent="0.25">
      <c r="A109" s="45">
        <v>91</v>
      </c>
      <c r="B109" s="8">
        <v>0.1</v>
      </c>
      <c r="C109" s="8">
        <v>25</v>
      </c>
      <c r="D109" s="8">
        <v>25</v>
      </c>
      <c r="E109" s="14">
        <f>(B109*$B$15*$L$13+(1-B109)*$B$16*$S$13)/(B109*$L$13+(1-B109)*$S$13)</f>
        <v>0.108</v>
      </c>
      <c r="F109" s="104">
        <f t="shared" si="44"/>
        <v>1.9600000000000009</v>
      </c>
      <c r="G109" s="105">
        <f t="shared" si="45"/>
        <v>2</v>
      </c>
      <c r="H109" s="79">
        <v>30</v>
      </c>
      <c r="I109" s="80">
        <v>1562.2571</v>
      </c>
      <c r="J109" s="26">
        <f t="shared" ref="J109:J113" si="50">J94</f>
        <v>30</v>
      </c>
      <c r="K109" s="27">
        <v>0</v>
      </c>
      <c r="L109" s="44">
        <f t="shared" si="26"/>
        <v>0</v>
      </c>
      <c r="M109" s="26">
        <v>15</v>
      </c>
      <c r="N109" s="27">
        <v>0.92174</v>
      </c>
      <c r="O109" s="44">
        <f t="shared" si="27"/>
        <v>50</v>
      </c>
      <c r="P109" s="26">
        <v>45</v>
      </c>
      <c r="Q109" s="27">
        <v>0.31835000000000002</v>
      </c>
      <c r="R109" s="60">
        <f t="shared" si="28"/>
        <v>50</v>
      </c>
      <c r="S109" s="26">
        <v>15</v>
      </c>
      <c r="T109" s="27">
        <v>0.92174</v>
      </c>
      <c r="U109" s="60">
        <f t="shared" si="38"/>
        <v>50</v>
      </c>
      <c r="V109" s="7"/>
      <c r="W109" s="7"/>
      <c r="X109" s="7"/>
      <c r="Y109" s="7"/>
      <c r="Z109" s="7"/>
      <c r="AA109" s="54"/>
    </row>
    <row r="110" spans="1:27" s="3" customFormat="1" x14ac:dyDescent="0.25">
      <c r="A110" s="45">
        <v>92</v>
      </c>
      <c r="B110" s="8">
        <v>0.3</v>
      </c>
      <c r="C110" s="8">
        <v>25</v>
      </c>
      <c r="D110" s="8">
        <v>25</v>
      </c>
      <c r="E110" s="14">
        <f t="shared" ref="E110:E113" si="51">(B110*$B$15*$L$13+(1-B110)*$B$16*$S$13)/(B110*$L$13+(1-B110)*$S$13)</f>
        <v>0.30400000000000005</v>
      </c>
      <c r="F110" s="104">
        <f t="shared" si="44"/>
        <v>0.97999999999999687</v>
      </c>
      <c r="G110" s="105">
        <f t="shared" si="45"/>
        <v>1</v>
      </c>
      <c r="H110" s="79">
        <v>15</v>
      </c>
      <c r="I110" s="80">
        <v>1530.9136000000001</v>
      </c>
      <c r="J110" s="26">
        <f t="shared" si="50"/>
        <v>15</v>
      </c>
      <c r="K110" s="27">
        <v>0</v>
      </c>
      <c r="L110" s="44">
        <f t="shared" si="26"/>
        <v>0</v>
      </c>
      <c r="M110" s="26">
        <v>15</v>
      </c>
      <c r="N110" s="27">
        <v>0</v>
      </c>
      <c r="O110" s="44">
        <f t="shared" si="27"/>
        <v>0</v>
      </c>
      <c r="P110" s="26">
        <v>45</v>
      </c>
      <c r="Q110" s="27">
        <v>1.2690999999999999</v>
      </c>
      <c r="R110" s="60">
        <f t="shared" si="28"/>
        <v>200</v>
      </c>
      <c r="S110" s="26">
        <v>15</v>
      </c>
      <c r="T110" s="27">
        <v>0</v>
      </c>
      <c r="U110" s="60">
        <f t="shared" si="38"/>
        <v>0</v>
      </c>
      <c r="V110" s="7"/>
      <c r="W110" s="7"/>
      <c r="X110" s="7"/>
      <c r="Y110" s="7"/>
      <c r="Z110" s="7"/>
      <c r="AA110" s="54"/>
    </row>
    <row r="111" spans="1:27" s="3" customFormat="1" x14ac:dyDescent="0.25">
      <c r="A111" s="45">
        <v>93</v>
      </c>
      <c r="B111" s="8">
        <v>0.5</v>
      </c>
      <c r="C111" s="8">
        <v>25</v>
      </c>
      <c r="D111" s="8">
        <v>25</v>
      </c>
      <c r="E111" s="14">
        <f t="shared" si="51"/>
        <v>0.5</v>
      </c>
      <c r="F111" s="104">
        <f t="shared" si="44"/>
        <v>0</v>
      </c>
      <c r="G111" s="105">
        <f t="shared" si="45"/>
        <v>0</v>
      </c>
      <c r="H111" s="79">
        <v>15</v>
      </c>
      <c r="I111" s="80">
        <v>1480.9674</v>
      </c>
      <c r="J111" s="26">
        <f t="shared" si="50"/>
        <v>15</v>
      </c>
      <c r="K111" s="27">
        <v>0</v>
      </c>
      <c r="L111" s="44">
        <f t="shared" si="26"/>
        <v>0</v>
      </c>
      <c r="M111" s="26">
        <v>15</v>
      </c>
      <c r="N111" s="27">
        <v>0</v>
      </c>
      <c r="O111" s="44">
        <f t="shared" si="27"/>
        <v>0</v>
      </c>
      <c r="P111" s="26">
        <v>45</v>
      </c>
      <c r="Q111" s="27">
        <v>3.5526</v>
      </c>
      <c r="R111" s="60">
        <f t="shared" si="28"/>
        <v>200</v>
      </c>
      <c r="S111" s="26">
        <v>15</v>
      </c>
      <c r="T111" s="27">
        <v>0</v>
      </c>
      <c r="U111" s="60">
        <f t="shared" si="38"/>
        <v>0</v>
      </c>
      <c r="V111" s="7"/>
      <c r="W111" s="7"/>
      <c r="X111" s="7"/>
      <c r="Y111" s="7"/>
      <c r="Z111" s="7"/>
      <c r="AA111" s="54"/>
    </row>
    <row r="112" spans="1:27" s="3" customFormat="1" x14ac:dyDescent="0.25">
      <c r="A112" s="45">
        <v>94</v>
      </c>
      <c r="B112" s="8">
        <v>0.7</v>
      </c>
      <c r="C112" s="8">
        <v>25</v>
      </c>
      <c r="D112" s="8">
        <v>25</v>
      </c>
      <c r="E112" s="14">
        <f t="shared" si="51"/>
        <v>0.69599999999999995</v>
      </c>
      <c r="F112" s="104">
        <f t="shared" si="44"/>
        <v>-0.98000000000000043</v>
      </c>
      <c r="G112" s="105">
        <f t="shared" si="45"/>
        <v>-1</v>
      </c>
      <c r="H112" s="79">
        <v>15</v>
      </c>
      <c r="I112" s="80">
        <v>1431.2621999999999</v>
      </c>
      <c r="J112" s="26">
        <f t="shared" si="50"/>
        <v>15</v>
      </c>
      <c r="K112" s="27">
        <v>0</v>
      </c>
      <c r="L112" s="44">
        <f t="shared" si="26"/>
        <v>0</v>
      </c>
      <c r="M112" s="26">
        <v>15</v>
      </c>
      <c r="N112" s="27">
        <v>0</v>
      </c>
      <c r="O112" s="44">
        <f t="shared" si="27"/>
        <v>0</v>
      </c>
      <c r="P112" s="26">
        <v>45</v>
      </c>
      <c r="Q112" s="27">
        <v>5.9958</v>
      </c>
      <c r="R112" s="60">
        <f t="shared" si="28"/>
        <v>200</v>
      </c>
      <c r="S112" s="26">
        <v>15</v>
      </c>
      <c r="T112" s="27">
        <v>0</v>
      </c>
      <c r="U112" s="60">
        <f t="shared" si="38"/>
        <v>0</v>
      </c>
      <c r="V112" s="7"/>
      <c r="W112" s="7"/>
      <c r="X112" s="7"/>
      <c r="Y112" s="7"/>
      <c r="Z112" s="7"/>
      <c r="AA112" s="54"/>
    </row>
    <row r="113" spans="1:27" s="3" customFormat="1" x14ac:dyDescent="0.25">
      <c r="A113" s="45">
        <v>95</v>
      </c>
      <c r="B113" s="8">
        <v>0.9</v>
      </c>
      <c r="C113" s="8">
        <v>25</v>
      </c>
      <c r="D113" s="8">
        <v>25</v>
      </c>
      <c r="E113" s="14">
        <f t="shared" si="51"/>
        <v>0.89200000000000002</v>
      </c>
      <c r="F113" s="104">
        <f t="shared" si="44"/>
        <v>-1.9600000000000009</v>
      </c>
      <c r="G113" s="105">
        <f t="shared" si="45"/>
        <v>-2</v>
      </c>
      <c r="H113" s="79">
        <v>15</v>
      </c>
      <c r="I113" s="80">
        <v>1381.0572</v>
      </c>
      <c r="J113" s="26">
        <f t="shared" si="50"/>
        <v>15</v>
      </c>
      <c r="K113" s="27">
        <v>0</v>
      </c>
      <c r="L113" s="44">
        <f t="shared" si="26"/>
        <v>0</v>
      </c>
      <c r="M113" s="26">
        <v>15</v>
      </c>
      <c r="N113" s="27">
        <v>0</v>
      </c>
      <c r="O113" s="44">
        <f t="shared" si="27"/>
        <v>0</v>
      </c>
      <c r="P113" s="26">
        <v>45</v>
      </c>
      <c r="Q113" s="27">
        <v>8.6219999999999999</v>
      </c>
      <c r="R113" s="60">
        <f t="shared" si="28"/>
        <v>200</v>
      </c>
      <c r="S113" s="26">
        <v>15</v>
      </c>
      <c r="T113" s="27">
        <v>0</v>
      </c>
      <c r="U113" s="60">
        <f t="shared" si="38"/>
        <v>0</v>
      </c>
      <c r="V113" s="7"/>
      <c r="W113" s="7"/>
      <c r="X113" s="7"/>
      <c r="Y113" s="7"/>
      <c r="Z113" s="7"/>
      <c r="AA113" s="54"/>
    </row>
    <row r="114" spans="1:27" s="3" customFormat="1" x14ac:dyDescent="0.25">
      <c r="A114" s="45">
        <v>96</v>
      </c>
      <c r="B114" s="8">
        <v>0.1</v>
      </c>
      <c r="C114" s="8">
        <v>30</v>
      </c>
      <c r="D114" s="8">
        <v>25</v>
      </c>
      <c r="E114" s="14">
        <f>(B114*$B$15*$L$14+(1-B114)*$B$16*$S$14)/(B114*$L$14+(1-B114)*$S$14)</f>
        <v>0.31153846153846154</v>
      </c>
      <c r="F114" s="104">
        <f t="shared" si="44"/>
        <v>0.9423076923076934</v>
      </c>
      <c r="G114" s="105">
        <f t="shared" si="45"/>
        <v>2</v>
      </c>
      <c r="H114" s="79">
        <v>15</v>
      </c>
      <c r="I114" s="80">
        <v>1534.5360000000001</v>
      </c>
      <c r="J114" s="26">
        <f t="shared" ref="J114:J118" si="52">J94</f>
        <v>30</v>
      </c>
      <c r="K114" s="27">
        <v>5.6394E-2</v>
      </c>
      <c r="L114" s="44">
        <f t="shared" si="26"/>
        <v>100</v>
      </c>
      <c r="M114" s="26">
        <v>15</v>
      </c>
      <c r="N114" s="27">
        <v>0</v>
      </c>
      <c r="O114" s="44">
        <f t="shared" si="27"/>
        <v>0</v>
      </c>
      <c r="P114" s="26">
        <v>45</v>
      </c>
      <c r="Q114" s="27">
        <v>1.2675000000000001</v>
      </c>
      <c r="R114" s="60">
        <f t="shared" si="28"/>
        <v>200</v>
      </c>
      <c r="S114" s="26">
        <v>15</v>
      </c>
      <c r="T114" s="27">
        <v>0</v>
      </c>
      <c r="U114" s="60">
        <f t="shared" si="38"/>
        <v>0</v>
      </c>
      <c r="V114" s="7"/>
      <c r="W114" s="7"/>
      <c r="X114" s="7"/>
      <c r="Y114" s="7"/>
      <c r="Z114" s="7"/>
      <c r="AA114" s="54"/>
    </row>
    <row r="115" spans="1:27" s="3" customFormat="1" x14ac:dyDescent="0.25">
      <c r="A115" s="45">
        <v>97</v>
      </c>
      <c r="B115" s="8">
        <v>0.3</v>
      </c>
      <c r="C115" s="8">
        <v>30</v>
      </c>
      <c r="D115" s="8">
        <v>25</v>
      </c>
      <c r="E115" s="14">
        <f t="shared" ref="E115:E118" si="53">(B115*$B$15*$L$14+(1-B115)*$B$16*$S$14)/(B115*$L$14+(1-B115)*$S$14)</f>
        <v>0.6289473684210527</v>
      </c>
      <c r="F115" s="104">
        <f t="shared" si="44"/>
        <v>-0.64473684210526372</v>
      </c>
      <c r="G115" s="105">
        <f t="shared" si="45"/>
        <v>1</v>
      </c>
      <c r="H115" s="79">
        <v>15</v>
      </c>
      <c r="I115" s="80">
        <v>1464.8190999999999</v>
      </c>
      <c r="J115" s="26">
        <f t="shared" si="52"/>
        <v>15</v>
      </c>
      <c r="K115" s="27">
        <v>0</v>
      </c>
      <c r="L115" s="44">
        <f t="shared" si="26"/>
        <v>0</v>
      </c>
      <c r="M115" s="26">
        <v>15</v>
      </c>
      <c r="N115" s="27">
        <v>0</v>
      </c>
      <c r="O115" s="44">
        <f t="shared" si="27"/>
        <v>0</v>
      </c>
      <c r="P115" s="26">
        <v>45</v>
      </c>
      <c r="Q115" s="27">
        <v>4.4499000000000004</v>
      </c>
      <c r="R115" s="60">
        <f t="shared" si="28"/>
        <v>200</v>
      </c>
      <c r="S115" s="26">
        <v>15</v>
      </c>
      <c r="T115" s="27">
        <v>0</v>
      </c>
      <c r="U115" s="60">
        <f t="shared" si="38"/>
        <v>0</v>
      </c>
      <c r="V115" s="7"/>
      <c r="W115" s="7"/>
      <c r="X115" s="7"/>
      <c r="Y115" s="7"/>
      <c r="Z115" s="7"/>
      <c r="AA115" s="54"/>
    </row>
    <row r="116" spans="1:27" s="3" customFormat="1" x14ac:dyDescent="0.25">
      <c r="A116" s="45">
        <v>98</v>
      </c>
      <c r="B116" s="8">
        <v>0.5</v>
      </c>
      <c r="C116" s="8">
        <v>30</v>
      </c>
      <c r="D116" s="8">
        <v>25</v>
      </c>
      <c r="E116" s="14">
        <f t="shared" si="53"/>
        <v>0.79400000000000004</v>
      </c>
      <c r="F116" s="104">
        <f t="shared" si="44"/>
        <v>-1.4699999999999989</v>
      </c>
      <c r="G116" s="105">
        <f t="shared" si="45"/>
        <v>0</v>
      </c>
      <c r="H116" s="79">
        <v>15</v>
      </c>
      <c r="I116" s="80">
        <v>1422.3523</v>
      </c>
      <c r="J116" s="26">
        <f t="shared" si="52"/>
        <v>15</v>
      </c>
      <c r="K116" s="27">
        <v>0</v>
      </c>
      <c r="L116" s="44">
        <f t="shared" si="26"/>
        <v>0</v>
      </c>
      <c r="M116" s="26">
        <v>15</v>
      </c>
      <c r="N116" s="27">
        <v>0</v>
      </c>
      <c r="O116" s="44">
        <f t="shared" si="27"/>
        <v>0</v>
      </c>
      <c r="P116" s="26">
        <v>45</v>
      </c>
      <c r="Q116" s="27">
        <v>6.5747</v>
      </c>
      <c r="R116" s="60">
        <f t="shared" si="28"/>
        <v>200</v>
      </c>
      <c r="S116" s="26">
        <v>15</v>
      </c>
      <c r="T116" s="27">
        <v>0</v>
      </c>
      <c r="U116" s="60">
        <f t="shared" si="38"/>
        <v>0</v>
      </c>
      <c r="V116" s="7"/>
      <c r="W116" s="7"/>
      <c r="X116" s="7"/>
      <c r="Y116" s="7"/>
      <c r="Z116" s="7"/>
      <c r="AA116" s="54"/>
    </row>
    <row r="117" spans="1:27" s="3" customFormat="1" x14ac:dyDescent="0.25">
      <c r="A117" s="45">
        <v>99</v>
      </c>
      <c r="B117" s="8">
        <v>0.7</v>
      </c>
      <c r="C117" s="8">
        <v>30</v>
      </c>
      <c r="D117" s="8">
        <v>25</v>
      </c>
      <c r="E117" s="14">
        <f t="shared" si="53"/>
        <v>0.89516129032258074</v>
      </c>
      <c r="F117" s="104">
        <f t="shared" si="44"/>
        <v>-1.9758064516129039</v>
      </c>
      <c r="G117" s="105">
        <f t="shared" si="45"/>
        <v>-1</v>
      </c>
      <c r="H117" s="79">
        <v>15</v>
      </c>
      <c r="I117" s="80">
        <v>1392.8431</v>
      </c>
      <c r="J117" s="26">
        <f t="shared" si="52"/>
        <v>15</v>
      </c>
      <c r="K117" s="27">
        <v>0</v>
      </c>
      <c r="L117" s="44">
        <f t="shared" si="26"/>
        <v>0</v>
      </c>
      <c r="M117" s="26">
        <v>15</v>
      </c>
      <c r="N117" s="27">
        <v>0</v>
      </c>
      <c r="O117" s="44">
        <f t="shared" si="27"/>
        <v>0</v>
      </c>
      <c r="P117" s="26">
        <v>45</v>
      </c>
      <c r="Q117" s="27">
        <v>8.1072000000000006</v>
      </c>
      <c r="R117" s="60">
        <f t="shared" si="28"/>
        <v>200</v>
      </c>
      <c r="S117" s="26">
        <v>15</v>
      </c>
      <c r="T117" s="27">
        <v>0</v>
      </c>
      <c r="U117" s="60">
        <f t="shared" si="38"/>
        <v>0</v>
      </c>
      <c r="V117" s="7"/>
      <c r="W117" s="7"/>
      <c r="X117" s="7"/>
      <c r="Y117" s="7"/>
      <c r="Z117" s="7"/>
      <c r="AA117" s="54"/>
    </row>
    <row r="118" spans="1:27" s="3" customFormat="1" x14ac:dyDescent="0.25">
      <c r="A118" s="45">
        <v>100</v>
      </c>
      <c r="B118" s="8">
        <v>0.9</v>
      </c>
      <c r="C118" s="8">
        <v>30</v>
      </c>
      <c r="D118" s="8">
        <v>25</v>
      </c>
      <c r="E118" s="14">
        <f t="shared" si="53"/>
        <v>0.96351351351351344</v>
      </c>
      <c r="F118" s="104">
        <f t="shared" si="44"/>
        <v>-2.3175675675675684</v>
      </c>
      <c r="G118" s="105">
        <f t="shared" si="45"/>
        <v>-2</v>
      </c>
      <c r="H118" s="79">
        <v>15</v>
      </c>
      <c r="I118" s="80">
        <v>1368.3414</v>
      </c>
      <c r="J118" s="26">
        <f t="shared" si="52"/>
        <v>15</v>
      </c>
      <c r="K118" s="27">
        <v>0</v>
      </c>
      <c r="L118" s="44">
        <f t="shared" si="26"/>
        <v>0</v>
      </c>
      <c r="M118" s="26">
        <v>15</v>
      </c>
      <c r="N118" s="27">
        <v>0</v>
      </c>
      <c r="O118" s="44">
        <f t="shared" si="27"/>
        <v>0</v>
      </c>
      <c r="P118" s="26">
        <v>45</v>
      </c>
      <c r="Q118" s="27">
        <v>9.3765000000000001</v>
      </c>
      <c r="R118" s="60">
        <f t="shared" si="28"/>
        <v>200</v>
      </c>
      <c r="S118" s="26">
        <v>15</v>
      </c>
      <c r="T118" s="27">
        <v>0</v>
      </c>
      <c r="U118" s="60">
        <f t="shared" si="38"/>
        <v>0</v>
      </c>
      <c r="V118" s="7"/>
      <c r="W118" s="7"/>
      <c r="X118" s="7"/>
      <c r="Y118" s="7"/>
      <c r="Z118" s="7"/>
      <c r="AA118" s="54"/>
    </row>
    <row r="119" spans="1:27" s="3" customFormat="1" x14ac:dyDescent="0.25">
      <c r="A119" s="45">
        <v>101</v>
      </c>
      <c r="B119" s="8">
        <v>0.1</v>
      </c>
      <c r="C119" s="8">
        <v>10</v>
      </c>
      <c r="D119" s="8">
        <v>30</v>
      </c>
      <c r="E119" s="106" t="e">
        <f t="shared" ref="E119:E123" si="54">(B119*$B$15*$M$10+(1-B119)*$B$16*$T$10)/(B119*$M$10+(1-B119)*$T$10)</f>
        <v>#DIV/0!</v>
      </c>
      <c r="F119" s="104" t="e">
        <f>E119*$N$14+(1-E119)*$U$14-D119</f>
        <v>#DIV/0!</v>
      </c>
      <c r="G119" s="105">
        <f>B119*$N$14+(1-B119)*$U$14-D119</f>
        <v>-1.2999999999999972</v>
      </c>
      <c r="H119" s="79">
        <v>15</v>
      </c>
      <c r="I119" s="80"/>
      <c r="J119" s="26">
        <v>15</v>
      </c>
      <c r="K119" s="27">
        <v>0</v>
      </c>
      <c r="L119" s="44">
        <f t="shared" si="26"/>
        <v>0</v>
      </c>
      <c r="M119" s="26">
        <v>15</v>
      </c>
      <c r="N119" s="27">
        <v>0</v>
      </c>
      <c r="O119" s="44">
        <f t="shared" si="27"/>
        <v>0</v>
      </c>
      <c r="P119" s="26">
        <v>15</v>
      </c>
      <c r="Q119" s="27">
        <v>0</v>
      </c>
      <c r="R119" s="60">
        <f t="shared" si="28"/>
        <v>0</v>
      </c>
      <c r="S119" s="26">
        <v>15</v>
      </c>
      <c r="T119" s="27">
        <v>0</v>
      </c>
      <c r="U119" s="60">
        <f t="shared" si="38"/>
        <v>0</v>
      </c>
      <c r="V119" s="7"/>
      <c r="W119" s="7"/>
      <c r="X119" s="7"/>
      <c r="Y119" s="7"/>
      <c r="Z119" s="7"/>
      <c r="AA119" s="54"/>
    </row>
    <row r="120" spans="1:27" s="3" customFormat="1" x14ac:dyDescent="0.25">
      <c r="A120" s="45">
        <v>102</v>
      </c>
      <c r="B120" s="8">
        <v>0.3</v>
      </c>
      <c r="C120" s="8">
        <v>10</v>
      </c>
      <c r="D120" s="8">
        <v>30</v>
      </c>
      <c r="E120" s="106" t="e">
        <f t="shared" si="54"/>
        <v>#DIV/0!</v>
      </c>
      <c r="F120" s="104" t="e">
        <f t="shared" ref="F120:F143" si="55">E120*$N$14+(1-E120)*$U$14-D120</f>
        <v>#DIV/0!</v>
      </c>
      <c r="G120" s="105">
        <f t="shared" ref="G120:G143" si="56">B120*$N$14+(1-B120)*$U$14-D120</f>
        <v>-1.9000000000000021</v>
      </c>
      <c r="H120" s="79">
        <v>15</v>
      </c>
      <c r="I120" s="80"/>
      <c r="J120" s="26">
        <v>15</v>
      </c>
      <c r="K120" s="27">
        <v>0</v>
      </c>
      <c r="L120" s="44">
        <f t="shared" si="26"/>
        <v>0</v>
      </c>
      <c r="M120" s="26">
        <v>15</v>
      </c>
      <c r="N120" s="27">
        <v>0</v>
      </c>
      <c r="O120" s="44">
        <f t="shared" si="27"/>
        <v>0</v>
      </c>
      <c r="P120" s="26">
        <v>15</v>
      </c>
      <c r="Q120" s="27">
        <v>0</v>
      </c>
      <c r="R120" s="60">
        <f t="shared" si="28"/>
        <v>0</v>
      </c>
      <c r="S120" s="26">
        <v>15</v>
      </c>
      <c r="T120" s="27">
        <v>0</v>
      </c>
      <c r="U120" s="60">
        <f t="shared" si="38"/>
        <v>0</v>
      </c>
      <c r="V120" s="7"/>
      <c r="W120" s="7"/>
      <c r="X120" s="7"/>
      <c r="Y120" s="7"/>
      <c r="Z120" s="7"/>
      <c r="AA120" s="54"/>
    </row>
    <row r="121" spans="1:27" s="3" customFormat="1" x14ac:dyDescent="0.25">
      <c r="A121" s="45">
        <v>103</v>
      </c>
      <c r="B121" s="8">
        <v>0.5</v>
      </c>
      <c r="C121" s="8">
        <v>10</v>
      </c>
      <c r="D121" s="8">
        <v>30</v>
      </c>
      <c r="E121" s="106" t="e">
        <f t="shared" si="54"/>
        <v>#DIV/0!</v>
      </c>
      <c r="F121" s="104" t="e">
        <f t="shared" si="55"/>
        <v>#DIV/0!</v>
      </c>
      <c r="G121" s="105">
        <f t="shared" si="56"/>
        <v>-2.5</v>
      </c>
      <c r="H121" s="79">
        <v>15</v>
      </c>
      <c r="I121" s="80"/>
      <c r="J121" s="26">
        <v>15</v>
      </c>
      <c r="K121" s="27">
        <v>0</v>
      </c>
      <c r="L121" s="44">
        <f t="shared" si="26"/>
        <v>0</v>
      </c>
      <c r="M121" s="26">
        <v>15</v>
      </c>
      <c r="N121" s="27">
        <v>0</v>
      </c>
      <c r="O121" s="44">
        <f t="shared" si="27"/>
        <v>0</v>
      </c>
      <c r="P121" s="26">
        <v>15</v>
      </c>
      <c r="Q121" s="27">
        <v>0</v>
      </c>
      <c r="R121" s="60">
        <f t="shared" si="28"/>
        <v>0</v>
      </c>
      <c r="S121" s="26">
        <v>15</v>
      </c>
      <c r="T121" s="27">
        <v>0</v>
      </c>
      <c r="U121" s="60">
        <f t="shared" si="38"/>
        <v>0</v>
      </c>
      <c r="V121" s="7"/>
      <c r="W121" s="7"/>
      <c r="X121" s="7"/>
      <c r="Y121" s="7"/>
      <c r="Z121" s="7"/>
      <c r="AA121" s="54"/>
    </row>
    <row r="122" spans="1:27" s="3" customFormat="1" x14ac:dyDescent="0.25">
      <c r="A122" s="45">
        <v>104</v>
      </c>
      <c r="B122" s="8">
        <v>0.7</v>
      </c>
      <c r="C122" s="8">
        <v>10</v>
      </c>
      <c r="D122" s="8">
        <v>30</v>
      </c>
      <c r="E122" s="106" t="e">
        <f t="shared" si="54"/>
        <v>#DIV/0!</v>
      </c>
      <c r="F122" s="104" t="e">
        <f t="shared" si="55"/>
        <v>#DIV/0!</v>
      </c>
      <c r="G122" s="105">
        <f t="shared" si="56"/>
        <v>-3.1000000000000014</v>
      </c>
      <c r="H122" s="79">
        <v>15</v>
      </c>
      <c r="I122" s="80"/>
      <c r="J122" s="26">
        <v>15</v>
      </c>
      <c r="K122" s="27">
        <v>0</v>
      </c>
      <c r="L122" s="44">
        <f t="shared" si="26"/>
        <v>0</v>
      </c>
      <c r="M122" s="26">
        <v>15</v>
      </c>
      <c r="N122" s="27">
        <v>0</v>
      </c>
      <c r="O122" s="44">
        <f t="shared" si="27"/>
        <v>0</v>
      </c>
      <c r="P122" s="26">
        <v>15</v>
      </c>
      <c r="Q122" s="27">
        <v>0</v>
      </c>
      <c r="R122" s="60">
        <f t="shared" si="28"/>
        <v>0</v>
      </c>
      <c r="S122" s="26">
        <v>15</v>
      </c>
      <c r="T122" s="27">
        <v>0</v>
      </c>
      <c r="U122" s="60">
        <f t="shared" si="38"/>
        <v>0</v>
      </c>
      <c r="V122" s="7"/>
      <c r="W122" s="7"/>
      <c r="X122" s="7"/>
      <c r="Y122" s="7"/>
      <c r="Z122" s="7"/>
      <c r="AA122" s="54"/>
    </row>
    <row r="123" spans="1:27" s="3" customFormat="1" x14ac:dyDescent="0.25">
      <c r="A123" s="45">
        <v>105</v>
      </c>
      <c r="B123" s="8">
        <v>0.9</v>
      </c>
      <c r="C123" s="8">
        <v>10</v>
      </c>
      <c r="D123" s="8">
        <v>30</v>
      </c>
      <c r="E123" s="106" t="e">
        <f t="shared" si="54"/>
        <v>#DIV/0!</v>
      </c>
      <c r="F123" s="104" t="e">
        <f t="shared" si="55"/>
        <v>#DIV/0!</v>
      </c>
      <c r="G123" s="105">
        <f t="shared" si="56"/>
        <v>-3.6999999999999993</v>
      </c>
      <c r="H123" s="79">
        <v>15</v>
      </c>
      <c r="I123" s="80"/>
      <c r="J123" s="26">
        <v>15</v>
      </c>
      <c r="K123" s="27">
        <v>0</v>
      </c>
      <c r="L123" s="44">
        <f t="shared" si="26"/>
        <v>0</v>
      </c>
      <c r="M123" s="26">
        <v>15</v>
      </c>
      <c r="N123" s="27">
        <v>0</v>
      </c>
      <c r="O123" s="44">
        <f t="shared" si="27"/>
        <v>0</v>
      </c>
      <c r="P123" s="26">
        <v>15</v>
      </c>
      <c r="Q123" s="27">
        <v>0</v>
      </c>
      <c r="R123" s="60">
        <f t="shared" si="28"/>
        <v>0</v>
      </c>
      <c r="S123" s="26">
        <v>15</v>
      </c>
      <c r="T123" s="27">
        <v>0</v>
      </c>
      <c r="U123" s="60">
        <f t="shared" si="38"/>
        <v>0</v>
      </c>
      <c r="V123" s="7"/>
      <c r="W123" s="7"/>
      <c r="X123" s="7"/>
      <c r="Y123" s="7"/>
      <c r="Z123" s="7"/>
      <c r="AA123" s="54"/>
    </row>
    <row r="124" spans="1:27" s="3" customFormat="1" x14ac:dyDescent="0.25">
      <c r="A124" s="45">
        <v>106</v>
      </c>
      <c r="B124" s="8">
        <v>0.1</v>
      </c>
      <c r="C124" s="8">
        <v>15</v>
      </c>
      <c r="D124" s="8">
        <v>30</v>
      </c>
      <c r="E124" s="106" t="e">
        <f>(B124*$B$15*$M$11+(1-B124)*$B$16*$T$11)/(B124*$M$11+(1-B124)*$T$11)</f>
        <v>#DIV/0!</v>
      </c>
      <c r="F124" s="104" t="e">
        <f t="shared" si="55"/>
        <v>#DIV/0!</v>
      </c>
      <c r="G124" s="105">
        <f t="shared" si="56"/>
        <v>-1.2999999999999972</v>
      </c>
      <c r="H124" s="79">
        <v>15</v>
      </c>
      <c r="I124" s="80"/>
      <c r="J124" s="26">
        <f t="shared" ref="J124:J128" si="57">J119</f>
        <v>15</v>
      </c>
      <c r="K124" s="27">
        <v>0</v>
      </c>
      <c r="L124" s="44">
        <f t="shared" si="26"/>
        <v>0</v>
      </c>
      <c r="M124" s="26">
        <v>15</v>
      </c>
      <c r="N124" s="27">
        <v>0</v>
      </c>
      <c r="O124" s="44">
        <f t="shared" si="27"/>
        <v>0</v>
      </c>
      <c r="P124" s="26">
        <v>15</v>
      </c>
      <c r="Q124" s="27">
        <v>0</v>
      </c>
      <c r="R124" s="60">
        <f t="shared" si="28"/>
        <v>0</v>
      </c>
      <c r="S124" s="26">
        <v>15</v>
      </c>
      <c r="T124" s="27">
        <v>0</v>
      </c>
      <c r="U124" s="60">
        <f t="shared" si="38"/>
        <v>0</v>
      </c>
      <c r="V124" s="7"/>
      <c r="W124" s="7"/>
      <c r="X124" s="7"/>
      <c r="Y124" s="7"/>
      <c r="Z124" s="7"/>
      <c r="AA124" s="54"/>
    </row>
    <row r="125" spans="1:27" s="3" customFormat="1" x14ac:dyDescent="0.25">
      <c r="A125" s="45">
        <v>107</v>
      </c>
      <c r="B125" s="8">
        <v>0.3</v>
      </c>
      <c r="C125" s="8">
        <v>15</v>
      </c>
      <c r="D125" s="8">
        <v>30</v>
      </c>
      <c r="E125" s="106" t="e">
        <f t="shared" ref="E125:E128" si="58">(B125*$B$15*$M$11+(1-B125)*$B$16*$T$11)/(B125*$M$11+(1-B125)*$T$11)</f>
        <v>#DIV/0!</v>
      </c>
      <c r="F125" s="104" t="e">
        <f t="shared" si="55"/>
        <v>#DIV/0!</v>
      </c>
      <c r="G125" s="105">
        <f t="shared" si="56"/>
        <v>-1.9000000000000021</v>
      </c>
      <c r="H125" s="79">
        <v>15</v>
      </c>
      <c r="I125" s="80"/>
      <c r="J125" s="26">
        <f t="shared" si="57"/>
        <v>15</v>
      </c>
      <c r="K125" s="27">
        <v>0</v>
      </c>
      <c r="L125" s="44">
        <f t="shared" si="26"/>
        <v>0</v>
      </c>
      <c r="M125" s="26">
        <v>15</v>
      </c>
      <c r="N125" s="27">
        <v>0</v>
      </c>
      <c r="O125" s="44">
        <f t="shared" si="27"/>
        <v>0</v>
      </c>
      <c r="P125" s="26">
        <v>15</v>
      </c>
      <c r="Q125" s="27">
        <v>0</v>
      </c>
      <c r="R125" s="60">
        <f t="shared" si="28"/>
        <v>0</v>
      </c>
      <c r="S125" s="26">
        <v>15</v>
      </c>
      <c r="T125" s="27">
        <v>0</v>
      </c>
      <c r="U125" s="60">
        <f t="shared" si="38"/>
        <v>0</v>
      </c>
      <c r="V125" s="7"/>
      <c r="W125" s="7"/>
      <c r="X125" s="7"/>
      <c r="Y125" s="7"/>
      <c r="Z125" s="7"/>
      <c r="AA125" s="54"/>
    </row>
    <row r="126" spans="1:27" s="3" customFormat="1" x14ac:dyDescent="0.25">
      <c r="A126" s="45">
        <v>108</v>
      </c>
      <c r="B126" s="8">
        <v>0.5</v>
      </c>
      <c r="C126" s="8">
        <v>15</v>
      </c>
      <c r="D126" s="8">
        <v>30</v>
      </c>
      <c r="E126" s="106" t="e">
        <f t="shared" si="58"/>
        <v>#DIV/0!</v>
      </c>
      <c r="F126" s="104" t="e">
        <f t="shared" si="55"/>
        <v>#DIV/0!</v>
      </c>
      <c r="G126" s="105">
        <f t="shared" si="56"/>
        <v>-2.5</v>
      </c>
      <c r="H126" s="79">
        <v>15</v>
      </c>
      <c r="I126" s="80"/>
      <c r="J126" s="26">
        <f t="shared" si="57"/>
        <v>15</v>
      </c>
      <c r="K126" s="27">
        <v>0</v>
      </c>
      <c r="L126" s="44">
        <f t="shared" si="26"/>
        <v>0</v>
      </c>
      <c r="M126" s="26">
        <v>15</v>
      </c>
      <c r="N126" s="27">
        <v>0</v>
      </c>
      <c r="O126" s="44">
        <f t="shared" si="27"/>
        <v>0</v>
      </c>
      <c r="P126" s="26">
        <v>15</v>
      </c>
      <c r="Q126" s="27">
        <v>0</v>
      </c>
      <c r="R126" s="60">
        <f t="shared" si="28"/>
        <v>0</v>
      </c>
      <c r="S126" s="26">
        <v>15</v>
      </c>
      <c r="T126" s="27">
        <v>0</v>
      </c>
      <c r="U126" s="60">
        <f t="shared" si="38"/>
        <v>0</v>
      </c>
      <c r="V126" s="7"/>
      <c r="W126" s="7"/>
      <c r="X126" s="7"/>
      <c r="Y126" s="7"/>
      <c r="Z126" s="7"/>
      <c r="AA126" s="54"/>
    </row>
    <row r="127" spans="1:27" s="3" customFormat="1" x14ac:dyDescent="0.25">
      <c r="A127" s="45">
        <v>109</v>
      </c>
      <c r="B127" s="8">
        <v>0.7</v>
      </c>
      <c r="C127" s="8">
        <v>15</v>
      </c>
      <c r="D127" s="8">
        <v>30</v>
      </c>
      <c r="E127" s="106" t="e">
        <f t="shared" si="58"/>
        <v>#DIV/0!</v>
      </c>
      <c r="F127" s="104" t="e">
        <f t="shared" si="55"/>
        <v>#DIV/0!</v>
      </c>
      <c r="G127" s="105">
        <f t="shared" si="56"/>
        <v>-3.1000000000000014</v>
      </c>
      <c r="H127" s="79">
        <v>15</v>
      </c>
      <c r="I127" s="80"/>
      <c r="J127" s="26">
        <f t="shared" si="57"/>
        <v>15</v>
      </c>
      <c r="K127" s="27">
        <v>0</v>
      </c>
      <c r="L127" s="44">
        <f t="shared" ref="L127:L143" si="59">ABS((100/$H127*J127)-100)</f>
        <v>0</v>
      </c>
      <c r="M127" s="26">
        <v>15</v>
      </c>
      <c r="N127" s="27">
        <v>0</v>
      </c>
      <c r="O127" s="44">
        <f t="shared" ref="O127:O143" si="60">ABS((100/$H127*M127)-100)</f>
        <v>0</v>
      </c>
      <c r="P127" s="26">
        <v>15</v>
      </c>
      <c r="Q127" s="27">
        <v>0</v>
      </c>
      <c r="R127" s="60">
        <f t="shared" ref="R127:R143" si="61">ABS((100/$H127*P127)-100)</f>
        <v>0</v>
      </c>
      <c r="S127" s="26">
        <v>15</v>
      </c>
      <c r="T127" s="27">
        <v>0</v>
      </c>
      <c r="U127" s="60">
        <f t="shared" si="38"/>
        <v>0</v>
      </c>
      <c r="V127" s="7"/>
      <c r="W127" s="7"/>
      <c r="X127" s="7"/>
      <c r="Y127" s="7"/>
      <c r="Z127" s="7"/>
      <c r="AA127" s="54"/>
    </row>
    <row r="128" spans="1:27" s="3" customFormat="1" x14ac:dyDescent="0.25">
      <c r="A128" s="45">
        <v>110</v>
      </c>
      <c r="B128" s="8">
        <v>0.9</v>
      </c>
      <c r="C128" s="8">
        <v>15</v>
      </c>
      <c r="D128" s="8">
        <v>30</v>
      </c>
      <c r="E128" s="106" t="e">
        <f t="shared" si="58"/>
        <v>#DIV/0!</v>
      </c>
      <c r="F128" s="104" t="e">
        <f t="shared" si="55"/>
        <v>#DIV/0!</v>
      </c>
      <c r="G128" s="105">
        <f t="shared" si="56"/>
        <v>-3.6999999999999993</v>
      </c>
      <c r="H128" s="79">
        <v>15</v>
      </c>
      <c r="I128" s="80"/>
      <c r="J128" s="26">
        <f t="shared" si="57"/>
        <v>15</v>
      </c>
      <c r="K128" s="27">
        <v>0</v>
      </c>
      <c r="L128" s="44">
        <f t="shared" si="59"/>
        <v>0</v>
      </c>
      <c r="M128" s="26">
        <v>15</v>
      </c>
      <c r="N128" s="27">
        <v>0</v>
      </c>
      <c r="O128" s="44">
        <f t="shared" si="60"/>
        <v>0</v>
      </c>
      <c r="P128" s="26">
        <v>15</v>
      </c>
      <c r="Q128" s="27">
        <v>0</v>
      </c>
      <c r="R128" s="60">
        <f t="shared" si="61"/>
        <v>0</v>
      </c>
      <c r="S128" s="26">
        <v>15</v>
      </c>
      <c r="T128" s="27">
        <v>0</v>
      </c>
      <c r="U128" s="60">
        <f t="shared" si="38"/>
        <v>0</v>
      </c>
      <c r="V128" s="7"/>
      <c r="W128" s="7"/>
      <c r="X128" s="7"/>
      <c r="Y128" s="7"/>
      <c r="Z128" s="7"/>
      <c r="AA128" s="54"/>
    </row>
    <row r="129" spans="1:28" s="3" customFormat="1" x14ac:dyDescent="0.25">
      <c r="A129" s="45">
        <v>111</v>
      </c>
      <c r="B129" s="8">
        <v>0.1</v>
      </c>
      <c r="C129" s="8">
        <v>20</v>
      </c>
      <c r="D129" s="8">
        <v>30</v>
      </c>
      <c r="E129" s="106" t="e">
        <f>(B129*$B$15*$M$12+(1-B129)*$B$16*$T$12)/(B129*$M$12+(1-B129)*$T$12)</f>
        <v>#DIV/0!</v>
      </c>
      <c r="F129" s="104" t="e">
        <f t="shared" si="55"/>
        <v>#DIV/0!</v>
      </c>
      <c r="G129" s="105">
        <f t="shared" si="56"/>
        <v>-1.2999999999999972</v>
      </c>
      <c r="H129" s="79">
        <v>15</v>
      </c>
      <c r="I129" s="80"/>
      <c r="J129" s="26">
        <f t="shared" ref="J129:J133" si="62">J119</f>
        <v>15</v>
      </c>
      <c r="K129" s="27">
        <v>0</v>
      </c>
      <c r="L129" s="44">
        <f t="shared" si="59"/>
        <v>0</v>
      </c>
      <c r="M129" s="26">
        <v>15</v>
      </c>
      <c r="N129" s="27">
        <v>0</v>
      </c>
      <c r="O129" s="44">
        <f t="shared" si="60"/>
        <v>0</v>
      </c>
      <c r="P129" s="26">
        <v>15</v>
      </c>
      <c r="Q129" s="27">
        <v>0</v>
      </c>
      <c r="R129" s="60">
        <f t="shared" si="61"/>
        <v>0</v>
      </c>
      <c r="S129" s="26">
        <v>15</v>
      </c>
      <c r="T129" s="27">
        <v>0</v>
      </c>
      <c r="U129" s="60">
        <f t="shared" si="38"/>
        <v>0</v>
      </c>
      <c r="V129" s="7"/>
      <c r="W129" s="7"/>
      <c r="X129" s="7"/>
      <c r="Y129" s="7"/>
      <c r="Z129" s="7"/>
      <c r="AA129" s="54"/>
    </row>
    <row r="130" spans="1:28" s="3" customFormat="1" x14ac:dyDescent="0.25">
      <c r="A130" s="45">
        <v>112</v>
      </c>
      <c r="B130" s="8">
        <v>0.3</v>
      </c>
      <c r="C130" s="8">
        <v>20</v>
      </c>
      <c r="D130" s="8">
        <v>30</v>
      </c>
      <c r="E130" s="106" t="e">
        <f t="shared" ref="E130:E133" si="63">(B130*$B$15*$M$12+(1-B130)*$B$16*$T$12)/(B130*$M$12+(1-B130)*$T$12)</f>
        <v>#DIV/0!</v>
      </c>
      <c r="F130" s="104" t="e">
        <f t="shared" si="55"/>
        <v>#DIV/0!</v>
      </c>
      <c r="G130" s="105">
        <f t="shared" si="56"/>
        <v>-1.9000000000000021</v>
      </c>
      <c r="H130" s="79">
        <v>15</v>
      </c>
      <c r="I130" s="80"/>
      <c r="J130" s="26">
        <f t="shared" si="62"/>
        <v>15</v>
      </c>
      <c r="K130" s="27">
        <v>0</v>
      </c>
      <c r="L130" s="44">
        <f t="shared" si="59"/>
        <v>0</v>
      </c>
      <c r="M130" s="26">
        <v>15</v>
      </c>
      <c r="N130" s="27">
        <v>0</v>
      </c>
      <c r="O130" s="44">
        <f t="shared" si="60"/>
        <v>0</v>
      </c>
      <c r="P130" s="26">
        <v>15</v>
      </c>
      <c r="Q130" s="27">
        <v>0</v>
      </c>
      <c r="R130" s="60">
        <f t="shared" si="61"/>
        <v>0</v>
      </c>
      <c r="S130" s="26">
        <v>15</v>
      </c>
      <c r="T130" s="27">
        <v>0</v>
      </c>
      <c r="U130" s="60">
        <f t="shared" si="38"/>
        <v>0</v>
      </c>
      <c r="V130" s="7"/>
      <c r="W130" s="7"/>
      <c r="X130" s="7"/>
      <c r="Y130" s="7"/>
      <c r="Z130" s="7"/>
      <c r="AA130" s="54"/>
    </row>
    <row r="131" spans="1:28" s="3" customFormat="1" x14ac:dyDescent="0.25">
      <c r="A131" s="45">
        <v>113</v>
      </c>
      <c r="B131" s="8">
        <v>0.5</v>
      </c>
      <c r="C131" s="8">
        <v>20</v>
      </c>
      <c r="D131" s="8">
        <v>30</v>
      </c>
      <c r="E131" s="106" t="e">
        <f t="shared" si="63"/>
        <v>#DIV/0!</v>
      </c>
      <c r="F131" s="104" t="e">
        <f t="shared" si="55"/>
        <v>#DIV/0!</v>
      </c>
      <c r="G131" s="105">
        <f t="shared" si="56"/>
        <v>-2.5</v>
      </c>
      <c r="H131" s="79">
        <v>15</v>
      </c>
      <c r="I131" s="80"/>
      <c r="J131" s="26">
        <f t="shared" si="62"/>
        <v>15</v>
      </c>
      <c r="K131" s="27">
        <v>0</v>
      </c>
      <c r="L131" s="44">
        <f t="shared" si="59"/>
        <v>0</v>
      </c>
      <c r="M131" s="26">
        <v>15</v>
      </c>
      <c r="N131" s="27">
        <v>0</v>
      </c>
      <c r="O131" s="44">
        <f t="shared" si="60"/>
        <v>0</v>
      </c>
      <c r="P131" s="26">
        <v>15</v>
      </c>
      <c r="Q131" s="27">
        <v>0</v>
      </c>
      <c r="R131" s="60">
        <f t="shared" si="61"/>
        <v>0</v>
      </c>
      <c r="S131" s="26">
        <v>15</v>
      </c>
      <c r="T131" s="27">
        <v>0</v>
      </c>
      <c r="U131" s="60">
        <f t="shared" si="38"/>
        <v>0</v>
      </c>
      <c r="V131" s="7"/>
      <c r="W131" s="7"/>
      <c r="X131" s="7"/>
      <c r="Y131" s="7"/>
      <c r="Z131" s="7"/>
      <c r="AA131" s="54"/>
    </row>
    <row r="132" spans="1:28" s="3" customFormat="1" x14ac:dyDescent="0.25">
      <c r="A132" s="45">
        <v>114</v>
      </c>
      <c r="B132" s="8">
        <v>0.7</v>
      </c>
      <c r="C132" s="8">
        <v>20</v>
      </c>
      <c r="D132" s="8">
        <v>30</v>
      </c>
      <c r="E132" s="106" t="e">
        <f t="shared" si="63"/>
        <v>#DIV/0!</v>
      </c>
      <c r="F132" s="104" t="e">
        <f t="shared" si="55"/>
        <v>#DIV/0!</v>
      </c>
      <c r="G132" s="105">
        <f t="shared" si="56"/>
        <v>-3.1000000000000014</v>
      </c>
      <c r="H132" s="79">
        <v>15</v>
      </c>
      <c r="I132" s="80"/>
      <c r="J132" s="26">
        <f t="shared" si="62"/>
        <v>15</v>
      </c>
      <c r="K132" s="27">
        <v>0</v>
      </c>
      <c r="L132" s="44">
        <f t="shared" si="59"/>
        <v>0</v>
      </c>
      <c r="M132" s="26">
        <v>15</v>
      </c>
      <c r="N132" s="27">
        <v>0</v>
      </c>
      <c r="O132" s="44">
        <f t="shared" si="60"/>
        <v>0</v>
      </c>
      <c r="P132" s="26">
        <v>15</v>
      </c>
      <c r="Q132" s="27">
        <v>0</v>
      </c>
      <c r="R132" s="60">
        <f t="shared" si="61"/>
        <v>0</v>
      </c>
      <c r="S132" s="26">
        <v>15</v>
      </c>
      <c r="T132" s="27">
        <v>0</v>
      </c>
      <c r="U132" s="60">
        <f t="shared" si="38"/>
        <v>0</v>
      </c>
      <c r="V132" s="7"/>
      <c r="W132" s="7"/>
      <c r="X132" s="7"/>
      <c r="Y132" s="7"/>
      <c r="Z132" s="7"/>
      <c r="AA132" s="54"/>
    </row>
    <row r="133" spans="1:28" s="3" customFormat="1" x14ac:dyDescent="0.25">
      <c r="A133" s="45">
        <v>115</v>
      </c>
      <c r="B133" s="8">
        <v>0.9</v>
      </c>
      <c r="C133" s="8">
        <v>20</v>
      </c>
      <c r="D133" s="8">
        <v>30</v>
      </c>
      <c r="E133" s="106" t="e">
        <f t="shared" si="63"/>
        <v>#DIV/0!</v>
      </c>
      <c r="F133" s="104" t="e">
        <f t="shared" si="55"/>
        <v>#DIV/0!</v>
      </c>
      <c r="G133" s="105">
        <f t="shared" si="56"/>
        <v>-3.6999999999999993</v>
      </c>
      <c r="H133" s="79">
        <v>15</v>
      </c>
      <c r="I133" s="80"/>
      <c r="J133" s="26">
        <f t="shared" si="62"/>
        <v>15</v>
      </c>
      <c r="K133" s="27">
        <v>0</v>
      </c>
      <c r="L133" s="44">
        <f t="shared" si="59"/>
        <v>0</v>
      </c>
      <c r="M133" s="26">
        <v>15</v>
      </c>
      <c r="N133" s="27">
        <v>0</v>
      </c>
      <c r="O133" s="44">
        <f t="shared" si="60"/>
        <v>0</v>
      </c>
      <c r="P133" s="26">
        <v>15</v>
      </c>
      <c r="Q133" s="27">
        <v>0</v>
      </c>
      <c r="R133" s="60">
        <f t="shared" si="61"/>
        <v>0</v>
      </c>
      <c r="S133" s="26">
        <v>15</v>
      </c>
      <c r="T133" s="27">
        <v>0</v>
      </c>
      <c r="U133" s="60">
        <f t="shared" si="38"/>
        <v>0</v>
      </c>
      <c r="V133" s="7"/>
      <c r="W133" s="7"/>
      <c r="X133" s="7"/>
      <c r="Y133" s="7"/>
      <c r="Z133" s="7"/>
      <c r="AA133" s="54"/>
    </row>
    <row r="134" spans="1:28" s="3" customFormat="1" x14ac:dyDescent="0.25">
      <c r="A134" s="45">
        <v>116</v>
      </c>
      <c r="B134" s="8">
        <v>0.1</v>
      </c>
      <c r="C134" s="8">
        <v>25</v>
      </c>
      <c r="D134" s="8">
        <v>30</v>
      </c>
      <c r="E134" s="14">
        <f>(B134*$B$15*$M$13+(1-B134)*$B$16*$T$13)/(B134*$M$13+(1-B134)*$T$13)</f>
        <v>2.7818181818181825E-2</v>
      </c>
      <c r="F134" s="104">
        <f t="shared" si="55"/>
        <v>-1.0834545454545434</v>
      </c>
      <c r="G134" s="105">
        <f t="shared" si="56"/>
        <v>-1.2999999999999972</v>
      </c>
      <c r="H134" s="79">
        <v>15</v>
      </c>
      <c r="I134" s="80"/>
      <c r="J134" s="26">
        <f t="shared" ref="J134:J138" si="64">J119</f>
        <v>15</v>
      </c>
      <c r="K134" s="27">
        <v>0</v>
      </c>
      <c r="L134" s="44">
        <f t="shared" si="59"/>
        <v>0</v>
      </c>
      <c r="M134" s="26">
        <v>15</v>
      </c>
      <c r="N134" s="27">
        <v>0</v>
      </c>
      <c r="O134" s="44">
        <f t="shared" si="60"/>
        <v>0</v>
      </c>
      <c r="P134" s="26">
        <v>15</v>
      </c>
      <c r="Q134" s="27">
        <v>0</v>
      </c>
      <c r="R134" s="60">
        <f t="shared" si="61"/>
        <v>0</v>
      </c>
      <c r="S134" s="26">
        <v>15</v>
      </c>
      <c r="T134" s="27">
        <v>0</v>
      </c>
      <c r="U134" s="60">
        <f t="shared" si="38"/>
        <v>0</v>
      </c>
      <c r="V134" s="7"/>
      <c r="W134" s="7"/>
      <c r="X134" s="7"/>
      <c r="Y134" s="7"/>
      <c r="Z134" s="7"/>
      <c r="AA134" s="54"/>
    </row>
    <row r="135" spans="1:28" s="3" customFormat="1" x14ac:dyDescent="0.25">
      <c r="A135" s="45">
        <v>117</v>
      </c>
      <c r="B135" s="8">
        <v>0.3</v>
      </c>
      <c r="C135" s="8">
        <v>25</v>
      </c>
      <c r="D135" s="8">
        <v>30</v>
      </c>
      <c r="E135" s="14">
        <f t="shared" ref="E135:E138" si="65">(B135*$B$15*$M$13+(1-B135)*$B$16*$T$13)/(B135*$M$13+(1-B135)*$T$13)</f>
        <v>7.5333333333333349E-2</v>
      </c>
      <c r="F135" s="104">
        <f t="shared" si="55"/>
        <v>-1.2260000000000026</v>
      </c>
      <c r="G135" s="105">
        <f t="shared" si="56"/>
        <v>-1.9000000000000021</v>
      </c>
      <c r="H135" s="79">
        <v>15</v>
      </c>
      <c r="I135" s="80"/>
      <c r="J135" s="26">
        <f t="shared" si="64"/>
        <v>15</v>
      </c>
      <c r="K135" s="27">
        <v>0</v>
      </c>
      <c r="L135" s="44">
        <f t="shared" si="59"/>
        <v>0</v>
      </c>
      <c r="M135" s="26">
        <v>15</v>
      </c>
      <c r="N135" s="27">
        <v>0</v>
      </c>
      <c r="O135" s="44">
        <f t="shared" si="60"/>
        <v>0</v>
      </c>
      <c r="P135" s="26">
        <v>15</v>
      </c>
      <c r="Q135" s="27">
        <v>0</v>
      </c>
      <c r="R135" s="60">
        <f t="shared" si="61"/>
        <v>0</v>
      </c>
      <c r="S135" s="26">
        <v>15</v>
      </c>
      <c r="T135" s="27">
        <v>0</v>
      </c>
      <c r="U135" s="60">
        <f t="shared" si="38"/>
        <v>0</v>
      </c>
      <c r="V135" s="7"/>
      <c r="W135" s="7"/>
      <c r="X135" s="7"/>
      <c r="Y135" s="7"/>
      <c r="Z135" s="7"/>
      <c r="AA135" s="54"/>
    </row>
    <row r="136" spans="1:28" s="3" customFormat="1" x14ac:dyDescent="0.25">
      <c r="A136" s="45">
        <v>118</v>
      </c>
      <c r="B136" s="8">
        <v>0.5</v>
      </c>
      <c r="C136" s="8">
        <v>25</v>
      </c>
      <c r="D136" s="8">
        <v>30</v>
      </c>
      <c r="E136" s="14">
        <f t="shared" si="65"/>
        <v>0.15000000000000002</v>
      </c>
      <c r="F136" s="104">
        <f t="shared" si="55"/>
        <v>-1.4500000000000028</v>
      </c>
      <c r="G136" s="105">
        <f t="shared" si="56"/>
        <v>-2.5</v>
      </c>
      <c r="H136" s="79">
        <v>15</v>
      </c>
      <c r="I136" s="80"/>
      <c r="J136" s="26">
        <f t="shared" si="64"/>
        <v>15</v>
      </c>
      <c r="K136" s="27">
        <v>0</v>
      </c>
      <c r="L136" s="44">
        <f t="shared" si="59"/>
        <v>0</v>
      </c>
      <c r="M136" s="26">
        <v>15</v>
      </c>
      <c r="N136" s="27">
        <v>0</v>
      </c>
      <c r="O136" s="44">
        <f t="shared" si="60"/>
        <v>0</v>
      </c>
      <c r="P136" s="26">
        <v>15</v>
      </c>
      <c r="Q136" s="27">
        <v>0</v>
      </c>
      <c r="R136" s="60">
        <f t="shared" si="61"/>
        <v>0</v>
      </c>
      <c r="S136" s="26">
        <v>15</v>
      </c>
      <c r="T136" s="27">
        <v>0</v>
      </c>
      <c r="U136" s="60">
        <f t="shared" si="38"/>
        <v>0</v>
      </c>
      <c r="V136" s="7"/>
      <c r="W136" s="7"/>
      <c r="X136" s="7"/>
      <c r="Y136" s="7"/>
      <c r="Z136" s="7"/>
      <c r="AA136" s="54"/>
    </row>
    <row r="137" spans="1:28" s="3" customFormat="1" x14ac:dyDescent="0.25">
      <c r="A137" s="45">
        <v>119</v>
      </c>
      <c r="B137" s="8">
        <v>0.7</v>
      </c>
      <c r="C137" s="8">
        <v>25</v>
      </c>
      <c r="D137" s="8">
        <v>30</v>
      </c>
      <c r="E137" s="14">
        <f t="shared" si="65"/>
        <v>0.28439999999999999</v>
      </c>
      <c r="F137" s="104">
        <f t="shared" si="55"/>
        <v>-1.8532000000000011</v>
      </c>
      <c r="G137" s="105">
        <f t="shared" si="56"/>
        <v>-3.1000000000000014</v>
      </c>
      <c r="H137" s="79">
        <v>15</v>
      </c>
      <c r="I137" s="80"/>
      <c r="J137" s="26">
        <f t="shared" si="64"/>
        <v>15</v>
      </c>
      <c r="K137" s="27">
        <v>0</v>
      </c>
      <c r="L137" s="44">
        <f t="shared" si="59"/>
        <v>0</v>
      </c>
      <c r="M137" s="26">
        <v>15</v>
      </c>
      <c r="N137" s="27">
        <v>0</v>
      </c>
      <c r="O137" s="44">
        <f t="shared" si="60"/>
        <v>0</v>
      </c>
      <c r="P137" s="26">
        <v>15</v>
      </c>
      <c r="Q137" s="27">
        <v>0</v>
      </c>
      <c r="R137" s="60">
        <f t="shared" si="61"/>
        <v>0</v>
      </c>
      <c r="S137" s="26">
        <v>15</v>
      </c>
      <c r="T137" s="27">
        <v>0</v>
      </c>
      <c r="U137" s="60">
        <f t="shared" si="38"/>
        <v>0</v>
      </c>
      <c r="V137" s="7"/>
      <c r="W137" s="7"/>
      <c r="X137" s="7"/>
      <c r="Y137" s="7"/>
      <c r="Z137" s="7"/>
      <c r="AA137" s="54"/>
    </row>
    <row r="138" spans="1:28" s="3" customFormat="1" x14ac:dyDescent="0.25">
      <c r="A138" s="45">
        <v>120</v>
      </c>
      <c r="B138" s="8">
        <v>0.9</v>
      </c>
      <c r="C138" s="8">
        <v>25</v>
      </c>
      <c r="D138" s="8">
        <v>30</v>
      </c>
      <c r="E138" s="14">
        <f t="shared" si="65"/>
        <v>0.59800000000000009</v>
      </c>
      <c r="F138" s="104">
        <f t="shared" si="55"/>
        <v>-2.7940000000000005</v>
      </c>
      <c r="G138" s="105">
        <f t="shared" si="56"/>
        <v>-3.6999999999999993</v>
      </c>
      <c r="H138" s="79">
        <v>15</v>
      </c>
      <c r="I138" s="80"/>
      <c r="J138" s="26">
        <f t="shared" si="64"/>
        <v>15</v>
      </c>
      <c r="K138" s="27">
        <v>0</v>
      </c>
      <c r="L138" s="44">
        <f t="shared" si="59"/>
        <v>0</v>
      </c>
      <c r="M138" s="26">
        <v>15</v>
      </c>
      <c r="N138" s="27">
        <v>0</v>
      </c>
      <c r="O138" s="44">
        <f t="shared" si="60"/>
        <v>0</v>
      </c>
      <c r="P138" s="26">
        <v>15</v>
      </c>
      <c r="Q138" s="27">
        <v>0</v>
      </c>
      <c r="R138" s="60">
        <f t="shared" si="61"/>
        <v>0</v>
      </c>
      <c r="S138" s="26">
        <v>15</v>
      </c>
      <c r="T138" s="27">
        <v>0</v>
      </c>
      <c r="U138" s="60">
        <f t="shared" si="38"/>
        <v>0</v>
      </c>
      <c r="V138" s="7"/>
      <c r="W138" s="7"/>
      <c r="X138" s="7"/>
      <c r="Y138" s="7"/>
      <c r="Z138" s="7"/>
      <c r="AA138" s="54"/>
    </row>
    <row r="139" spans="1:28" s="3" customFormat="1" x14ac:dyDescent="0.25">
      <c r="A139" s="45">
        <v>121</v>
      </c>
      <c r="B139" s="8">
        <v>0.1</v>
      </c>
      <c r="C139" s="8">
        <v>30</v>
      </c>
      <c r="D139" s="8">
        <v>30</v>
      </c>
      <c r="E139" s="14">
        <f>(B139*$B$15*$M$14+(1-B139)*$B$16*$T$14)/(B139*$M$14+(1-B139)*$T$14)</f>
        <v>3.6486486486486495E-2</v>
      </c>
      <c r="F139" s="104">
        <f t="shared" si="55"/>
        <v>-1.1094594594594582</v>
      </c>
      <c r="G139" s="105">
        <f t="shared" si="56"/>
        <v>-1.2999999999999972</v>
      </c>
      <c r="H139" s="79">
        <v>15</v>
      </c>
      <c r="I139" s="80"/>
      <c r="J139" s="26">
        <f t="shared" ref="J139:J143" si="66">J119</f>
        <v>15</v>
      </c>
      <c r="K139" s="27">
        <v>0</v>
      </c>
      <c r="L139" s="44">
        <f t="shared" si="59"/>
        <v>0</v>
      </c>
      <c r="M139" s="26">
        <v>15</v>
      </c>
      <c r="N139" s="27">
        <v>0</v>
      </c>
      <c r="O139" s="44">
        <f t="shared" si="60"/>
        <v>0</v>
      </c>
      <c r="P139" s="26">
        <v>15</v>
      </c>
      <c r="Q139" s="27">
        <v>0</v>
      </c>
      <c r="R139" s="60">
        <f t="shared" si="61"/>
        <v>0</v>
      </c>
      <c r="S139" s="26">
        <v>15</v>
      </c>
      <c r="T139" s="27">
        <v>0</v>
      </c>
      <c r="U139" s="60">
        <f t="shared" si="38"/>
        <v>0</v>
      </c>
      <c r="V139" s="7"/>
      <c r="W139" s="7"/>
      <c r="X139" s="7"/>
      <c r="Y139" s="7"/>
      <c r="Z139" s="7"/>
      <c r="AA139" s="54"/>
    </row>
    <row r="140" spans="1:28" s="3" customFormat="1" x14ac:dyDescent="0.25">
      <c r="A140" s="45">
        <v>122</v>
      </c>
      <c r="B140" s="8">
        <v>0.3</v>
      </c>
      <c r="C140" s="8">
        <v>30</v>
      </c>
      <c r="D140" s="8">
        <v>30</v>
      </c>
      <c r="E140" s="14">
        <f t="shared" ref="E140:E143" si="67">(B140*$B$15*$M$14+(1-B140)*$B$16*$T$14)/(B140*$M$14+(1-B140)*$T$14)</f>
        <v>0.10483870967741937</v>
      </c>
      <c r="F140" s="104">
        <f t="shared" si="55"/>
        <v>-1.3145161290322562</v>
      </c>
      <c r="G140" s="105">
        <f t="shared" si="56"/>
        <v>-1.9000000000000021</v>
      </c>
      <c r="H140" s="79">
        <v>15</v>
      </c>
      <c r="I140" s="80"/>
      <c r="J140" s="26">
        <f t="shared" si="66"/>
        <v>15</v>
      </c>
      <c r="K140" s="27">
        <v>0</v>
      </c>
      <c r="L140" s="44">
        <f t="shared" si="59"/>
        <v>0</v>
      </c>
      <c r="M140" s="26">
        <v>15</v>
      </c>
      <c r="N140" s="27">
        <v>0</v>
      </c>
      <c r="O140" s="44">
        <f t="shared" si="60"/>
        <v>0</v>
      </c>
      <c r="P140" s="26">
        <v>15</v>
      </c>
      <c r="Q140" s="27">
        <v>0</v>
      </c>
      <c r="R140" s="60">
        <f t="shared" si="61"/>
        <v>0</v>
      </c>
      <c r="S140" s="26">
        <v>15</v>
      </c>
      <c r="T140" s="27">
        <v>0</v>
      </c>
      <c r="U140" s="60">
        <f t="shared" si="38"/>
        <v>0</v>
      </c>
      <c r="V140" s="7"/>
      <c r="W140" s="7"/>
      <c r="X140" s="7"/>
      <c r="Y140" s="7"/>
      <c r="Z140" s="7"/>
      <c r="AA140" s="54"/>
    </row>
    <row r="141" spans="1:28" s="3" customFormat="1" x14ac:dyDescent="0.25">
      <c r="A141" s="45">
        <v>123</v>
      </c>
      <c r="B141" s="8">
        <v>0.5</v>
      </c>
      <c r="C141" s="8">
        <v>30</v>
      </c>
      <c r="D141" s="8">
        <v>30</v>
      </c>
      <c r="E141" s="14">
        <f t="shared" si="67"/>
        <v>0.20600000000000002</v>
      </c>
      <c r="F141" s="104">
        <f t="shared" si="55"/>
        <v>-1.6179999999999986</v>
      </c>
      <c r="G141" s="105">
        <f t="shared" si="56"/>
        <v>-2.5</v>
      </c>
      <c r="H141" s="79">
        <v>15</v>
      </c>
      <c r="I141" s="80"/>
      <c r="J141" s="26">
        <f t="shared" si="66"/>
        <v>15</v>
      </c>
      <c r="K141" s="27">
        <v>0</v>
      </c>
      <c r="L141" s="44">
        <f t="shared" si="59"/>
        <v>0</v>
      </c>
      <c r="M141" s="26">
        <v>15</v>
      </c>
      <c r="N141" s="27">
        <v>0</v>
      </c>
      <c r="O141" s="44">
        <f t="shared" si="60"/>
        <v>0</v>
      </c>
      <c r="P141" s="26">
        <v>15</v>
      </c>
      <c r="Q141" s="27">
        <v>0</v>
      </c>
      <c r="R141" s="60">
        <f t="shared" si="61"/>
        <v>0</v>
      </c>
      <c r="S141" s="26">
        <v>15</v>
      </c>
      <c r="T141" s="27">
        <v>0</v>
      </c>
      <c r="U141" s="60">
        <f t="shared" si="38"/>
        <v>0</v>
      </c>
      <c r="V141" s="7"/>
      <c r="W141" s="7"/>
      <c r="X141" s="7"/>
      <c r="Y141" s="7"/>
      <c r="Z141" s="7"/>
      <c r="AA141" s="54"/>
    </row>
    <row r="142" spans="1:28" s="3" customFormat="1" x14ac:dyDescent="0.25">
      <c r="A142" s="45">
        <v>124</v>
      </c>
      <c r="B142" s="8">
        <v>0.7</v>
      </c>
      <c r="C142" s="8">
        <v>30</v>
      </c>
      <c r="D142" s="8">
        <v>30</v>
      </c>
      <c r="E142" s="14">
        <f t="shared" si="67"/>
        <v>0.37105263157894741</v>
      </c>
      <c r="F142" s="104">
        <f t="shared" si="55"/>
        <v>-2.1131578947368403</v>
      </c>
      <c r="G142" s="105">
        <f t="shared" si="56"/>
        <v>-3.1000000000000014</v>
      </c>
      <c r="H142" s="79">
        <v>15</v>
      </c>
      <c r="I142" s="80"/>
      <c r="J142" s="26">
        <f t="shared" si="66"/>
        <v>15</v>
      </c>
      <c r="K142" s="27">
        <v>0</v>
      </c>
      <c r="L142" s="44">
        <f t="shared" si="59"/>
        <v>0</v>
      </c>
      <c r="M142" s="26">
        <v>15</v>
      </c>
      <c r="N142" s="27">
        <v>0</v>
      </c>
      <c r="O142" s="44">
        <f t="shared" si="60"/>
        <v>0</v>
      </c>
      <c r="P142" s="26">
        <v>15</v>
      </c>
      <c r="Q142" s="27">
        <v>0</v>
      </c>
      <c r="R142" s="60">
        <f t="shared" si="61"/>
        <v>0</v>
      </c>
      <c r="S142" s="26">
        <v>15</v>
      </c>
      <c r="T142" s="27">
        <v>0</v>
      </c>
      <c r="U142" s="60">
        <f t="shared" si="38"/>
        <v>0</v>
      </c>
      <c r="V142" s="7"/>
      <c r="W142" s="7"/>
      <c r="X142" s="7"/>
      <c r="Y142" s="7"/>
      <c r="Z142" s="7"/>
      <c r="AA142" s="54"/>
    </row>
    <row r="143" spans="1:28" s="3" customFormat="1" ht="15.75" thickBot="1" x14ac:dyDescent="0.3">
      <c r="A143" s="45">
        <v>125</v>
      </c>
      <c r="B143" s="8">
        <v>0.9</v>
      </c>
      <c r="C143" s="8">
        <v>30</v>
      </c>
      <c r="D143" s="8">
        <v>30</v>
      </c>
      <c r="E143" s="14">
        <f t="shared" si="67"/>
        <v>0.68846153846153857</v>
      </c>
      <c r="F143" s="104">
        <f t="shared" si="55"/>
        <v>-3.065384615384616</v>
      </c>
      <c r="G143" s="105">
        <f t="shared" si="56"/>
        <v>-3.6999999999999993</v>
      </c>
      <c r="H143" s="49">
        <v>15</v>
      </c>
      <c r="I143" s="50"/>
      <c r="J143" s="26">
        <f t="shared" si="66"/>
        <v>15</v>
      </c>
      <c r="K143" s="27">
        <v>0</v>
      </c>
      <c r="L143" s="44">
        <f t="shared" si="59"/>
        <v>0</v>
      </c>
      <c r="M143" s="26">
        <v>15</v>
      </c>
      <c r="N143" s="27">
        <v>0</v>
      </c>
      <c r="O143" s="44">
        <f t="shared" si="60"/>
        <v>0</v>
      </c>
      <c r="P143" s="26">
        <v>15</v>
      </c>
      <c r="Q143" s="27">
        <v>0</v>
      </c>
      <c r="R143" s="60">
        <f t="shared" si="61"/>
        <v>0</v>
      </c>
      <c r="S143" s="26">
        <v>15</v>
      </c>
      <c r="T143" s="27">
        <v>0</v>
      </c>
      <c r="U143" s="60">
        <f t="shared" si="38"/>
        <v>0</v>
      </c>
      <c r="V143" s="7"/>
      <c r="W143" s="7"/>
      <c r="X143" s="7"/>
      <c r="Y143" s="7"/>
      <c r="Z143" s="7"/>
      <c r="AA143" s="54"/>
    </row>
    <row r="144" spans="1:28" s="3" customFormat="1" x14ac:dyDescent="0.25">
      <c r="B144" s="6"/>
      <c r="C144" s="6"/>
      <c r="D144" s="7"/>
      <c r="E144" s="7"/>
      <c r="F144" s="7"/>
      <c r="G144" s="7"/>
      <c r="H144" s="125" t="s">
        <v>53</v>
      </c>
      <c r="I144" s="46" t="s">
        <v>19</v>
      </c>
      <c r="J144" s="17"/>
      <c r="K144" s="28">
        <f>AVERAGE(K19:K143)</f>
        <v>7.1183373600000002E-2</v>
      </c>
      <c r="L144" s="18"/>
      <c r="M144" s="17"/>
      <c r="N144" s="28">
        <f>AVERAGE(N19:N143)</f>
        <v>2.0225468272000002</v>
      </c>
      <c r="O144" s="18"/>
      <c r="P144" s="17"/>
      <c r="Q144" s="28">
        <f>AVERAGE(Q19:Q143)</f>
        <v>1.6416035200000008</v>
      </c>
      <c r="R144" s="18"/>
      <c r="S144" s="17"/>
      <c r="T144" s="28">
        <f>AVERAGE(T19:T143)</f>
        <v>1.4218038399999995</v>
      </c>
      <c r="U144" s="18"/>
      <c r="V144" s="70"/>
      <c r="W144" s="70"/>
      <c r="X144" s="70"/>
      <c r="Y144" s="70"/>
      <c r="Z144" s="70"/>
      <c r="AA144" s="70"/>
      <c r="AB144" s="70"/>
    </row>
    <row r="145" spans="2:28" x14ac:dyDescent="0.25">
      <c r="B145" s="6"/>
      <c r="C145" s="6"/>
      <c r="D145" s="9"/>
      <c r="E145" s="9"/>
      <c r="F145" s="9"/>
      <c r="G145" s="9"/>
      <c r="H145" s="126"/>
      <c r="I145" s="12" t="s">
        <v>18</v>
      </c>
      <c r="J145" s="19"/>
      <c r="K145" s="29">
        <f>_xlfn.STDEV.S(K19:K143)</f>
        <v>0.2845803412357289</v>
      </c>
      <c r="L145" s="20"/>
      <c r="M145" s="19"/>
      <c r="N145" s="29">
        <f>_xlfn.STDEV.S(N19:N143)</f>
        <v>4.8808986132426577</v>
      </c>
      <c r="O145" s="20"/>
      <c r="P145" s="19"/>
      <c r="Q145" s="29">
        <f>_xlfn.STDEV.S(Q19:Q143)</f>
        <v>3.0109523291855407</v>
      </c>
      <c r="R145" s="20"/>
      <c r="S145" s="19"/>
      <c r="T145" s="29">
        <f>_xlfn.STDEV.S(T19:T143)</f>
        <v>3.7008121563206395</v>
      </c>
      <c r="U145" s="20"/>
      <c r="V145" s="71"/>
      <c r="W145" s="71"/>
      <c r="X145" s="71"/>
      <c r="Y145" s="71"/>
      <c r="Z145" s="71"/>
      <c r="AA145" s="71"/>
      <c r="AB145" s="71"/>
    </row>
    <row r="146" spans="2:28" x14ac:dyDescent="0.25">
      <c r="B146" s="2"/>
      <c r="C146" s="2"/>
      <c r="H146" s="126"/>
      <c r="I146" s="12" t="s">
        <v>17</v>
      </c>
      <c r="J146" s="19"/>
      <c r="K146" s="29">
        <f>MIN(K19:K143)</f>
        <v>0</v>
      </c>
      <c r="L146" s="20"/>
      <c r="M146" s="19"/>
      <c r="N146" s="29">
        <f>MIN(N19:N143)</f>
        <v>0</v>
      </c>
      <c r="O146" s="20"/>
      <c r="P146" s="19"/>
      <c r="Q146" s="29">
        <f>MIN(Q19:Q143)</f>
        <v>0</v>
      </c>
      <c r="R146" s="20"/>
      <c r="S146" s="19"/>
      <c r="T146" s="29">
        <f>MIN(T19:T143)</f>
        <v>0</v>
      </c>
      <c r="U146" s="20"/>
      <c r="V146" s="9"/>
      <c r="W146" s="9"/>
      <c r="X146" s="9"/>
      <c r="Y146" s="9"/>
      <c r="Z146" s="9"/>
      <c r="AA146" s="9"/>
      <c r="AB146" s="9"/>
    </row>
    <row r="147" spans="2:28" ht="15.75" thickBot="1" x14ac:dyDescent="0.3">
      <c r="B147" s="2"/>
      <c r="C147" s="2"/>
      <c r="H147" s="126"/>
      <c r="I147" s="13" t="s">
        <v>20</v>
      </c>
      <c r="J147" s="21"/>
      <c r="K147" s="30">
        <f>MAX(K19:K143)</f>
        <v>2.1309999999999998</v>
      </c>
      <c r="L147" s="22"/>
      <c r="M147" s="25"/>
      <c r="N147" s="30">
        <f>MAX(N19:N143)</f>
        <v>22.7286</v>
      </c>
      <c r="O147" s="22"/>
      <c r="P147" s="25"/>
      <c r="Q147" s="30">
        <f>MAX(Q19:Q143)</f>
        <v>11.739100000000001</v>
      </c>
      <c r="R147" s="22"/>
      <c r="S147" s="25"/>
      <c r="T147" s="30">
        <f>MAX(T19:T143)</f>
        <v>17.608699999999999</v>
      </c>
      <c r="U147" s="22"/>
      <c r="V147" s="9"/>
      <c r="W147" s="9"/>
      <c r="X147" s="9"/>
      <c r="Y147" s="9"/>
      <c r="Z147" s="9"/>
      <c r="AA147" s="9"/>
      <c r="AB147" s="9"/>
    </row>
    <row r="148" spans="2:28" ht="15" customHeight="1" x14ac:dyDescent="0.25">
      <c r="B148" s="2"/>
      <c r="C148" s="2"/>
      <c r="H148" s="127" t="s">
        <v>60</v>
      </c>
      <c r="I148" s="46" t="s">
        <v>19</v>
      </c>
      <c r="J148" s="17"/>
      <c r="K148" s="28">
        <f>AVERAGE(K19:K28,K44:K58,K74:K88,K104:K118,K134:K143)</f>
        <v>0.13689110307692307</v>
      </c>
      <c r="L148" s="18"/>
    </row>
    <row r="149" spans="2:28" x14ac:dyDescent="0.25">
      <c r="B149" s="2"/>
      <c r="C149" s="2"/>
      <c r="H149" s="128"/>
      <c r="I149" s="12" t="s">
        <v>18</v>
      </c>
      <c r="J149" s="19"/>
      <c r="K149" s="29">
        <f>_xlfn.STDEV.S(K19:K28,K44:K58,K74:K88,K104:K118,K134:K143)</f>
        <v>0.38441510206745827</v>
      </c>
      <c r="L149" s="20"/>
    </row>
    <row r="150" spans="2:28" x14ac:dyDescent="0.25">
      <c r="B150" s="2"/>
      <c r="C150" s="2"/>
      <c r="H150" s="128"/>
      <c r="I150" s="12" t="s">
        <v>17</v>
      </c>
      <c r="J150" s="19"/>
      <c r="K150" s="29">
        <f>MIN(K19:K28,K44:K58,K74:K88,K104:K118,K134:K143)</f>
        <v>0</v>
      </c>
      <c r="L150" s="20"/>
    </row>
    <row r="151" spans="2:28" ht="43.5" customHeight="1" thickBot="1" x14ac:dyDescent="0.3">
      <c r="B151" s="2"/>
      <c r="C151" s="2"/>
      <c r="H151" s="128"/>
      <c r="I151" s="13" t="s">
        <v>20</v>
      </c>
      <c r="J151" s="21"/>
      <c r="K151" s="30">
        <f>MAX(K19:K28,K44:K58,K74:K88,K104:K118,K134:K143)</f>
        <v>2.1309999999999998</v>
      </c>
      <c r="L151" s="22"/>
    </row>
    <row r="152" spans="2:28" x14ac:dyDescent="0.25">
      <c r="B152" s="2"/>
      <c r="C152" s="2"/>
      <c r="H152" s="127" t="s">
        <v>54</v>
      </c>
      <c r="I152" s="46" t="s">
        <v>19</v>
      </c>
      <c r="J152" s="17"/>
      <c r="K152" s="28">
        <f>AVERAGE(K46:K47,K58,K105:K106,K114)</f>
        <v>1.0242073333333332</v>
      </c>
      <c r="L152" s="18"/>
    </row>
    <row r="153" spans="2:28" x14ac:dyDescent="0.25">
      <c r="B153" s="2"/>
      <c r="C153" s="2"/>
      <c r="H153" s="128"/>
      <c r="I153" s="12" t="s">
        <v>18</v>
      </c>
      <c r="J153" s="19"/>
      <c r="K153" s="29">
        <f>_xlfn.STDEV.S(K46:K47,K58,K105:K106,K114)</f>
        <v>0.74099179965952833</v>
      </c>
      <c r="L153" s="20"/>
      <c r="S153" s="56"/>
      <c r="T153" s="57"/>
    </row>
    <row r="154" spans="2:28" x14ac:dyDescent="0.25">
      <c r="B154" s="2"/>
      <c r="C154" s="2"/>
      <c r="H154" s="128"/>
      <c r="I154" s="12" t="s">
        <v>17</v>
      </c>
      <c r="J154" s="19"/>
      <c r="K154" s="29">
        <f>MIN(K46:K47,K58,K105:K106,K114)</f>
        <v>5.6394E-2</v>
      </c>
      <c r="L154" s="20"/>
      <c r="S154" s="56"/>
      <c r="T154" s="57"/>
    </row>
    <row r="155" spans="2:28" ht="15.75" thickBot="1" x14ac:dyDescent="0.3">
      <c r="B155" s="2"/>
      <c r="C155" s="2"/>
      <c r="H155" s="128"/>
      <c r="I155" s="13" t="s">
        <v>20</v>
      </c>
      <c r="J155" s="21"/>
      <c r="K155" s="30">
        <f>MAX(K46:K47,K58,K105:K106,K114)</f>
        <v>2.1309999999999998</v>
      </c>
      <c r="L155" s="22"/>
      <c r="S155" s="56"/>
      <c r="T155" s="57"/>
    </row>
    <row r="156" spans="2:28" x14ac:dyDescent="0.25">
      <c r="B156" s="2"/>
      <c r="C156" s="2"/>
      <c r="S156" s="56"/>
      <c r="T156" s="57"/>
    </row>
    <row r="157" spans="2:28" x14ac:dyDescent="0.25">
      <c r="B157" s="2"/>
      <c r="C157" s="2"/>
      <c r="S157" s="56"/>
      <c r="T157" s="57"/>
    </row>
    <row r="158" spans="2:28" x14ac:dyDescent="0.25">
      <c r="B158" s="2"/>
      <c r="C158" s="2"/>
      <c r="S158" s="56"/>
      <c r="T158" s="57"/>
    </row>
    <row r="159" spans="2:28" x14ac:dyDescent="0.25">
      <c r="B159" s="2"/>
      <c r="C159" s="2"/>
      <c r="S159" s="56"/>
      <c r="T159" s="57"/>
    </row>
    <row r="160" spans="2:28" x14ac:dyDescent="0.25">
      <c r="B160" s="2"/>
      <c r="C160" s="2"/>
      <c r="R160" s="57"/>
      <c r="S160" s="57"/>
      <c r="T160" s="57"/>
      <c r="U160" s="56"/>
    </row>
    <row r="161" spans="2:310" x14ac:dyDescent="0.25">
      <c r="B161" s="2"/>
      <c r="C161" s="2"/>
      <c r="H161" s="53" t="s">
        <v>27</v>
      </c>
      <c r="R161" s="57"/>
      <c r="S161" s="57"/>
      <c r="T161" s="57"/>
      <c r="U161" s="56"/>
    </row>
    <row r="162" spans="2:310" x14ac:dyDescent="0.25">
      <c r="B162" s="2"/>
      <c r="C162" s="2"/>
      <c r="H162" s="39"/>
      <c r="I162" s="37" t="s">
        <v>16</v>
      </c>
      <c r="J162" s="37" t="s">
        <v>2</v>
      </c>
      <c r="K162" s="37" t="s">
        <v>3</v>
      </c>
      <c r="L162" s="38" t="s">
        <v>45</v>
      </c>
      <c r="M162" s="57"/>
      <c r="N162" s="57"/>
      <c r="O162" s="59"/>
      <c r="P162" s="56"/>
    </row>
    <row r="163" spans="2:310" x14ac:dyDescent="0.25">
      <c r="B163" s="2"/>
      <c r="C163" s="2"/>
      <c r="H163" s="40" t="s">
        <v>28</v>
      </c>
      <c r="I163" s="41">
        <f>K144</f>
        <v>7.1183373600000002E-2</v>
      </c>
      <c r="J163" s="41">
        <f>N144</f>
        <v>2.0225468272000002</v>
      </c>
      <c r="K163" s="41">
        <f>Q144</f>
        <v>1.6416035200000008</v>
      </c>
      <c r="L163" s="42">
        <f>T144</f>
        <v>1.4218038399999995</v>
      </c>
      <c r="M163" s="57"/>
      <c r="N163" s="57"/>
      <c r="O163" s="59"/>
      <c r="P163" s="56"/>
    </row>
    <row r="164" spans="2:310" x14ac:dyDescent="0.25">
      <c r="B164" s="2"/>
      <c r="C164" s="2"/>
      <c r="H164" s="40" t="s">
        <v>29</v>
      </c>
      <c r="I164" s="41">
        <f>K145</f>
        <v>0.2845803412357289</v>
      </c>
      <c r="J164" s="41">
        <f>N145</f>
        <v>4.8808986132426577</v>
      </c>
      <c r="K164" s="41">
        <f>Q145</f>
        <v>3.0109523291855407</v>
      </c>
      <c r="L164" s="42">
        <f t="shared" ref="L164:L166" si="68">T145</f>
        <v>3.7008121563206395</v>
      </c>
      <c r="M164" s="57"/>
      <c r="N164" s="57"/>
      <c r="O164" s="59"/>
      <c r="P164" s="56"/>
    </row>
    <row r="165" spans="2:310" x14ac:dyDescent="0.25">
      <c r="B165" s="2"/>
      <c r="C165" s="2"/>
      <c r="H165" s="40" t="s">
        <v>30</v>
      </c>
      <c r="I165" s="41">
        <f>K146</f>
        <v>0</v>
      </c>
      <c r="J165" s="41">
        <f>N146</f>
        <v>0</v>
      </c>
      <c r="K165" s="41">
        <f>Q146</f>
        <v>0</v>
      </c>
      <c r="L165" s="42">
        <f t="shared" si="68"/>
        <v>0</v>
      </c>
      <c r="M165" s="57"/>
      <c r="N165" s="57"/>
      <c r="O165" s="59"/>
      <c r="P165" s="56"/>
    </row>
    <row r="166" spans="2:310" x14ac:dyDescent="0.25">
      <c r="B166" s="2"/>
      <c r="C166" s="2"/>
      <c r="H166" s="77" t="s">
        <v>31</v>
      </c>
      <c r="I166" s="36">
        <f>K147</f>
        <v>2.1309999999999998</v>
      </c>
      <c r="J166" s="36">
        <f>N147</f>
        <v>22.7286</v>
      </c>
      <c r="K166" s="36">
        <f>Q147</f>
        <v>11.739100000000001</v>
      </c>
      <c r="L166" s="43">
        <f t="shared" si="68"/>
        <v>17.608699999999999</v>
      </c>
      <c r="M166" s="57"/>
      <c r="N166" s="57"/>
      <c r="O166" s="59"/>
      <c r="P166" s="56"/>
    </row>
    <row r="167" spans="2:310" x14ac:dyDescent="0.25">
      <c r="B167" s="2"/>
      <c r="C167" s="2"/>
      <c r="H167" s="107">
        <v>0.25</v>
      </c>
      <c r="I167" s="111">
        <f>QUARTILE(K19:K143,1)</f>
        <v>0</v>
      </c>
      <c r="J167" s="111">
        <f>QUARTILE(N19:N143,1)</f>
        <v>0</v>
      </c>
      <c r="K167" s="111">
        <f>QUARTILE(Q19:Q143,1)</f>
        <v>0</v>
      </c>
      <c r="L167" s="112">
        <f>QUARTILE(T19:T143,1)</f>
        <v>0</v>
      </c>
      <c r="R167" s="57"/>
      <c r="S167" s="57"/>
      <c r="T167" s="59"/>
      <c r="U167" s="56"/>
    </row>
    <row r="168" spans="2:310" x14ac:dyDescent="0.25">
      <c r="B168" s="2"/>
      <c r="C168" s="2"/>
      <c r="H168" s="108" t="s">
        <v>64</v>
      </c>
      <c r="I168" s="41">
        <f>QUARTILE(K19:K143,2)</f>
        <v>0</v>
      </c>
      <c r="J168" s="41">
        <f>QUARTILE(N19:N143,2)</f>
        <v>0</v>
      </c>
      <c r="K168" s="41">
        <f>QUARTILE(Q19:Q143,2)</f>
        <v>0</v>
      </c>
      <c r="L168" s="113">
        <f>QUARTILE(T19:T143,2)</f>
        <v>0</v>
      </c>
      <c r="R168" s="57"/>
      <c r="S168" s="57"/>
      <c r="T168" s="59"/>
      <c r="U168" s="56"/>
    </row>
    <row r="169" spans="2:310" x14ac:dyDescent="0.25">
      <c r="C169" s="35"/>
      <c r="D169" s="35"/>
      <c r="E169" s="35"/>
      <c r="F169" s="35"/>
      <c r="G169" s="35"/>
      <c r="H169" s="109">
        <v>0.75</v>
      </c>
      <c r="I169" s="36">
        <f>QUARTILE(K19:K143,3)</f>
        <v>0</v>
      </c>
      <c r="J169" s="36">
        <f>QUARTILE(N19:N143,3)</f>
        <v>1.0228999999999999</v>
      </c>
      <c r="K169" s="36">
        <f>QUARTILE(Q19:Q143,3)</f>
        <v>2.1309999999999998</v>
      </c>
      <c r="L169" s="110">
        <f>QUARTILE(T19:T143,3)</f>
        <v>0.67545999999999995</v>
      </c>
      <c r="M169" s="35"/>
      <c r="N169" s="35"/>
      <c r="O169" s="35"/>
      <c r="P169" s="35"/>
      <c r="Q169" s="35"/>
      <c r="R169" s="57"/>
      <c r="S169" s="57"/>
      <c r="T169" s="59"/>
      <c r="U169" s="56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35"/>
      <c r="DL169" s="35"/>
      <c r="DM169" s="35"/>
      <c r="DN169" s="35"/>
      <c r="DO169" s="35"/>
      <c r="DP169" s="35"/>
      <c r="DQ169" s="35"/>
      <c r="DR169" s="35"/>
      <c r="DS169" s="35"/>
      <c r="DT169" s="35"/>
      <c r="DU169" s="35"/>
      <c r="DV169" s="35"/>
      <c r="DW169" s="35"/>
      <c r="DX169" s="35"/>
      <c r="DY169" s="35"/>
      <c r="DZ169" s="35"/>
      <c r="EA169" s="35"/>
      <c r="EB169" s="35"/>
      <c r="EC169" s="35"/>
      <c r="ED169" s="35"/>
      <c r="EE169" s="35"/>
      <c r="EF169" s="35"/>
      <c r="EG169" s="35"/>
      <c r="EH169" s="35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35"/>
      <c r="FI169" s="35"/>
      <c r="FJ169" s="35"/>
      <c r="FK169" s="35"/>
      <c r="FL169" s="35"/>
      <c r="FM169" s="35"/>
      <c r="FN169" s="35"/>
      <c r="FO169" s="35"/>
      <c r="FP169" s="35"/>
      <c r="FQ169" s="35"/>
      <c r="FR169" s="35"/>
      <c r="FS169" s="35"/>
      <c r="FT169" s="35"/>
      <c r="FU169" s="35"/>
      <c r="FV169" s="35"/>
      <c r="FW169" s="35"/>
      <c r="FX169" s="35"/>
      <c r="FY169" s="35"/>
      <c r="FZ169" s="35"/>
      <c r="GA169" s="35"/>
      <c r="GB169" s="35"/>
      <c r="GC169" s="35"/>
      <c r="GD169" s="35"/>
      <c r="GE169" s="35"/>
      <c r="GF169" s="35"/>
      <c r="GG169" s="35"/>
      <c r="GH169" s="35"/>
      <c r="GI169" s="35"/>
      <c r="GJ169" s="35"/>
      <c r="GK169" s="35"/>
      <c r="GL169" s="35"/>
      <c r="GM169" s="35"/>
      <c r="GN169" s="35"/>
      <c r="GO169" s="35"/>
      <c r="GP169" s="35"/>
      <c r="GQ169" s="35"/>
      <c r="GR169" s="35"/>
      <c r="GS169" s="35"/>
      <c r="GT169" s="35"/>
      <c r="GU169" s="35"/>
      <c r="GV169" s="35"/>
      <c r="GW169" s="35"/>
      <c r="GX169" s="35"/>
      <c r="GY169" s="35"/>
      <c r="GZ169" s="35"/>
      <c r="HA169" s="35"/>
      <c r="HB169" s="35"/>
      <c r="HC169" s="35"/>
      <c r="HD169" s="35"/>
      <c r="HE169" s="35"/>
      <c r="HF169" s="35"/>
      <c r="HG169" s="35"/>
      <c r="HH169" s="35"/>
      <c r="HI169" s="35"/>
      <c r="HJ169" s="35"/>
      <c r="HK169" s="35"/>
      <c r="HL169" s="35"/>
      <c r="HM169" s="35"/>
      <c r="HN169" s="35"/>
      <c r="HO169" s="35"/>
      <c r="HP169" s="35"/>
      <c r="HQ169" s="35"/>
      <c r="HR169" s="35"/>
      <c r="HS169" s="35"/>
      <c r="HT169" s="35"/>
      <c r="HU169" s="35"/>
      <c r="HV169" s="35"/>
      <c r="HW169" s="35"/>
      <c r="HX169" s="35"/>
      <c r="HY169" s="35"/>
      <c r="HZ169" s="35"/>
      <c r="IA169" s="35"/>
      <c r="IB169" s="35"/>
      <c r="IC169" s="35"/>
      <c r="ID169" s="35"/>
      <c r="IE169" s="35"/>
      <c r="IF169" s="35"/>
      <c r="IG169" s="35"/>
      <c r="IH169" s="35"/>
      <c r="II169" s="35"/>
      <c r="IJ169" s="35"/>
      <c r="IK169" s="35"/>
      <c r="IL169" s="35"/>
      <c r="IM169" s="35"/>
      <c r="IN169" s="35"/>
      <c r="IO169" s="35"/>
      <c r="IP169" s="35"/>
      <c r="IQ169" s="35"/>
      <c r="IR169" s="35"/>
      <c r="IS169" s="35"/>
      <c r="IT169" s="35"/>
      <c r="IU169" s="35"/>
      <c r="IV169" s="35"/>
      <c r="IW169" s="35"/>
      <c r="IX169" s="35"/>
      <c r="IY169" s="35"/>
      <c r="IZ169" s="35"/>
      <c r="JA169" s="35"/>
      <c r="JB169" s="35"/>
      <c r="JC169" s="35"/>
      <c r="JD169" s="35"/>
      <c r="JE169" s="35"/>
      <c r="JF169" s="35"/>
      <c r="JG169" s="35"/>
      <c r="JH169" s="35"/>
      <c r="JI169" s="35"/>
      <c r="JJ169" s="35"/>
      <c r="JK169" s="35"/>
      <c r="JL169" s="35"/>
      <c r="JM169" s="35"/>
      <c r="JN169" s="35"/>
      <c r="JO169" s="35"/>
      <c r="JP169" s="35"/>
      <c r="JQ169" s="35"/>
      <c r="JR169" s="35"/>
      <c r="JS169" s="35"/>
      <c r="JT169" s="35"/>
      <c r="JU169" s="35"/>
      <c r="JV169" s="35"/>
      <c r="JW169" s="35"/>
      <c r="JX169" s="35"/>
      <c r="JY169" s="35"/>
      <c r="JZ169" s="35"/>
      <c r="KA169" s="35"/>
      <c r="KB169" s="35"/>
      <c r="KC169" s="35"/>
      <c r="KD169" s="35"/>
      <c r="KE169" s="35"/>
      <c r="KF169" s="35"/>
      <c r="KG169" s="35"/>
      <c r="KH169" s="35"/>
      <c r="KI169" s="35"/>
      <c r="KJ169" s="35"/>
      <c r="KK169" s="35"/>
      <c r="KL169" s="35"/>
      <c r="KM169" s="35"/>
      <c r="KN169" s="35"/>
      <c r="KO169" s="35"/>
      <c r="KP169" s="35"/>
      <c r="KQ169" s="35"/>
      <c r="KR169" s="35"/>
      <c r="KS169" s="35"/>
      <c r="KT169" s="35"/>
      <c r="KU169" s="35"/>
      <c r="KV169" s="35"/>
      <c r="KW169" s="35"/>
      <c r="KX169" s="35"/>
    </row>
    <row r="170" spans="2:310" x14ac:dyDescent="0.25"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57"/>
      <c r="S170" s="57"/>
      <c r="T170" s="59"/>
      <c r="U170" s="56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35"/>
      <c r="DL170" s="35"/>
      <c r="DM170" s="35"/>
      <c r="DN170" s="35"/>
      <c r="DO170" s="35"/>
      <c r="DP170" s="35"/>
      <c r="DQ170" s="35"/>
      <c r="DR170" s="35"/>
      <c r="DS170" s="35"/>
      <c r="DT170" s="35"/>
      <c r="DU170" s="35"/>
      <c r="DV170" s="35"/>
      <c r="DW170" s="35"/>
      <c r="DX170" s="35"/>
      <c r="DY170" s="35"/>
      <c r="DZ170" s="35"/>
      <c r="EA170" s="35"/>
      <c r="EB170" s="35"/>
      <c r="EC170" s="35"/>
      <c r="ED170" s="35"/>
      <c r="EE170" s="35"/>
      <c r="EF170" s="35"/>
      <c r="EG170" s="35"/>
      <c r="EH170" s="35"/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35"/>
      <c r="FI170" s="35"/>
      <c r="FJ170" s="35"/>
      <c r="FK170" s="35"/>
      <c r="FL170" s="35"/>
      <c r="FM170" s="35"/>
      <c r="FN170" s="35"/>
      <c r="FO170" s="35"/>
      <c r="FP170" s="35"/>
      <c r="FQ170" s="35"/>
      <c r="FR170" s="35"/>
      <c r="FS170" s="35"/>
      <c r="FT170" s="35"/>
      <c r="FU170" s="35"/>
      <c r="FV170" s="35"/>
      <c r="FW170" s="35"/>
      <c r="FX170" s="35"/>
      <c r="FY170" s="35"/>
      <c r="FZ170" s="35"/>
      <c r="GA170" s="35"/>
      <c r="GB170" s="35"/>
      <c r="GC170" s="35"/>
      <c r="GD170" s="35"/>
      <c r="GE170" s="35"/>
      <c r="GF170" s="35"/>
      <c r="GG170" s="35"/>
      <c r="GH170" s="35"/>
      <c r="GI170" s="35"/>
      <c r="GJ170" s="35"/>
      <c r="GK170" s="35"/>
      <c r="GL170" s="35"/>
      <c r="GM170" s="35"/>
      <c r="GN170" s="35"/>
      <c r="GO170" s="35"/>
      <c r="GP170" s="35"/>
      <c r="GQ170" s="35"/>
      <c r="GR170" s="35"/>
      <c r="GS170" s="35"/>
      <c r="GT170" s="35"/>
      <c r="GU170" s="35"/>
      <c r="GV170" s="35"/>
      <c r="GW170" s="35"/>
      <c r="GX170" s="35"/>
      <c r="GY170" s="35"/>
      <c r="GZ170" s="35"/>
      <c r="HA170" s="35"/>
      <c r="HB170" s="35"/>
      <c r="HC170" s="35"/>
      <c r="HD170" s="35"/>
      <c r="HE170" s="35"/>
      <c r="HF170" s="35"/>
      <c r="HG170" s="35"/>
      <c r="HH170" s="35"/>
      <c r="HI170" s="35"/>
      <c r="HJ170" s="35"/>
      <c r="HK170" s="35"/>
      <c r="HL170" s="35"/>
      <c r="HM170" s="35"/>
      <c r="HN170" s="35"/>
      <c r="HO170" s="35"/>
      <c r="HP170" s="35"/>
      <c r="HQ170" s="35"/>
      <c r="HR170" s="35"/>
      <c r="HS170" s="35"/>
      <c r="HT170" s="35"/>
      <c r="HU170" s="35"/>
      <c r="HV170" s="35"/>
      <c r="HW170" s="35"/>
      <c r="HX170" s="35"/>
      <c r="HY170" s="35"/>
      <c r="HZ170" s="35"/>
      <c r="IA170" s="35"/>
      <c r="IB170" s="35"/>
      <c r="IC170" s="35"/>
      <c r="ID170" s="35"/>
      <c r="IE170" s="35"/>
      <c r="IF170" s="35"/>
      <c r="IG170" s="35"/>
      <c r="IH170" s="35"/>
      <c r="II170" s="35"/>
      <c r="IJ170" s="35"/>
      <c r="IK170" s="35"/>
      <c r="IL170" s="35"/>
      <c r="IM170" s="35"/>
      <c r="IN170" s="35"/>
      <c r="IO170" s="35"/>
      <c r="IP170" s="35"/>
      <c r="IQ170" s="35"/>
      <c r="IR170" s="35"/>
      <c r="IS170" s="35"/>
      <c r="IT170" s="35"/>
      <c r="IU170" s="35"/>
      <c r="IV170" s="35"/>
      <c r="IW170" s="35"/>
      <c r="IX170" s="35"/>
      <c r="IY170" s="35"/>
      <c r="IZ170" s="35"/>
      <c r="JA170" s="35"/>
      <c r="JB170" s="35"/>
      <c r="JC170" s="35"/>
      <c r="JD170" s="35"/>
      <c r="JE170" s="35"/>
      <c r="JF170" s="35"/>
      <c r="JG170" s="35"/>
      <c r="JH170" s="35"/>
      <c r="JI170" s="35"/>
      <c r="JJ170" s="35"/>
      <c r="JK170" s="35"/>
      <c r="JL170" s="35"/>
      <c r="JM170" s="35"/>
      <c r="JN170" s="35"/>
      <c r="JO170" s="35"/>
      <c r="JP170" s="35"/>
      <c r="JQ170" s="35"/>
      <c r="JR170" s="35"/>
      <c r="JS170" s="35"/>
      <c r="JT170" s="35"/>
      <c r="JU170" s="35"/>
      <c r="JV170" s="35"/>
      <c r="JW170" s="35"/>
      <c r="JX170" s="35"/>
      <c r="JY170" s="35"/>
      <c r="JZ170" s="35"/>
      <c r="KA170" s="35"/>
      <c r="KB170" s="35"/>
      <c r="KC170" s="35"/>
      <c r="KD170" s="35"/>
      <c r="KE170" s="35"/>
      <c r="KF170" s="35"/>
      <c r="KG170" s="35"/>
      <c r="KH170" s="35"/>
      <c r="KI170" s="35"/>
      <c r="KJ170" s="35"/>
      <c r="KK170" s="35"/>
      <c r="KL170" s="35"/>
      <c r="KM170" s="35"/>
      <c r="KN170" s="35"/>
      <c r="KO170" s="35"/>
      <c r="KP170" s="35"/>
      <c r="KQ170" s="35"/>
      <c r="KR170" s="35"/>
      <c r="KS170" s="35"/>
    </row>
    <row r="171" spans="2:310" x14ac:dyDescent="0.25">
      <c r="R171" s="57"/>
      <c r="S171" s="57"/>
      <c r="T171" s="59"/>
      <c r="U171" s="56"/>
    </row>
    <row r="172" spans="2:310" x14ac:dyDescent="0.25">
      <c r="R172" s="57"/>
      <c r="S172" s="57"/>
      <c r="T172" s="59"/>
      <c r="U172" s="56"/>
    </row>
    <row r="173" spans="2:310" x14ac:dyDescent="0.25">
      <c r="R173" s="57"/>
      <c r="S173" s="57"/>
      <c r="T173" s="59"/>
      <c r="U173" s="56"/>
    </row>
    <row r="174" spans="2:310" x14ac:dyDescent="0.25">
      <c r="R174" s="57"/>
      <c r="S174" s="57"/>
      <c r="T174" s="59"/>
      <c r="U174" s="56"/>
    </row>
    <row r="175" spans="2:310" x14ac:dyDescent="0.25">
      <c r="R175" s="57"/>
      <c r="S175" s="57"/>
      <c r="T175" s="59"/>
      <c r="U175" s="56"/>
    </row>
    <row r="176" spans="2:310" x14ac:dyDescent="0.25">
      <c r="R176" s="57"/>
      <c r="S176" s="57"/>
      <c r="T176" s="59"/>
      <c r="U176" s="59"/>
    </row>
    <row r="177" spans="18:21" x14ac:dyDescent="0.25">
      <c r="R177" s="57"/>
      <c r="S177" s="57"/>
      <c r="T177" s="59"/>
      <c r="U177" s="59"/>
    </row>
    <row r="178" spans="18:21" x14ac:dyDescent="0.25">
      <c r="R178" s="57"/>
      <c r="S178" s="57"/>
      <c r="T178" s="59"/>
      <c r="U178" s="59"/>
    </row>
    <row r="179" spans="18:21" x14ac:dyDescent="0.25">
      <c r="R179" s="57"/>
      <c r="S179" s="57"/>
      <c r="T179" s="59"/>
      <c r="U179" s="59"/>
    </row>
    <row r="180" spans="18:21" x14ac:dyDescent="0.25">
      <c r="R180" s="57"/>
      <c r="S180" s="57"/>
      <c r="T180" s="59"/>
      <c r="U180" s="59"/>
    </row>
    <row r="181" spans="18:21" x14ac:dyDescent="0.25">
      <c r="R181" s="58"/>
      <c r="S181" s="57"/>
      <c r="T181" s="59"/>
      <c r="U181" s="59"/>
    </row>
    <row r="182" spans="18:21" x14ac:dyDescent="0.25">
      <c r="R182" s="57"/>
      <c r="S182" s="57"/>
      <c r="T182" s="59"/>
      <c r="U182" s="59"/>
    </row>
    <row r="183" spans="18:21" x14ac:dyDescent="0.25">
      <c r="R183" s="57"/>
      <c r="S183" s="57"/>
      <c r="T183" s="58"/>
      <c r="U183" s="59"/>
    </row>
    <row r="184" spans="18:21" x14ac:dyDescent="0.25">
      <c r="R184" s="57"/>
      <c r="S184" s="57"/>
      <c r="T184" s="59"/>
      <c r="U184" s="59"/>
    </row>
    <row r="185" spans="18:21" x14ac:dyDescent="0.25">
      <c r="R185" s="57"/>
      <c r="S185" s="57"/>
      <c r="T185" s="59"/>
      <c r="U185" s="59"/>
    </row>
    <row r="186" spans="18:21" x14ac:dyDescent="0.25">
      <c r="R186" s="57"/>
      <c r="S186" s="57"/>
      <c r="T186" s="59"/>
      <c r="U186" s="59"/>
    </row>
    <row r="187" spans="18:21" x14ac:dyDescent="0.25">
      <c r="R187" s="57"/>
      <c r="S187" s="57"/>
      <c r="T187" s="59"/>
      <c r="U187" s="59"/>
    </row>
    <row r="188" spans="18:21" x14ac:dyDescent="0.25">
      <c r="R188" s="57"/>
      <c r="S188" s="57"/>
      <c r="T188" s="59"/>
      <c r="U188" s="59"/>
    </row>
    <row r="189" spans="18:21" x14ac:dyDescent="0.25">
      <c r="R189" s="57"/>
      <c r="S189" s="57"/>
      <c r="T189" s="59"/>
      <c r="U189" s="59"/>
    </row>
    <row r="190" spans="18:21" x14ac:dyDescent="0.25">
      <c r="R190" s="57"/>
      <c r="S190" s="57"/>
      <c r="T190" s="59"/>
      <c r="U190" s="59"/>
    </row>
    <row r="191" spans="18:21" x14ac:dyDescent="0.25">
      <c r="R191" s="57"/>
      <c r="S191" s="57"/>
      <c r="T191" s="59"/>
      <c r="U191" s="59"/>
    </row>
    <row r="192" spans="18:21" x14ac:dyDescent="0.25">
      <c r="R192" s="57"/>
      <c r="S192" s="57"/>
      <c r="T192" s="59"/>
      <c r="U192" s="59"/>
    </row>
    <row r="193" spans="18:21" x14ac:dyDescent="0.25">
      <c r="R193" s="57"/>
      <c r="S193" s="57"/>
      <c r="T193" s="59"/>
      <c r="U193" s="59"/>
    </row>
    <row r="194" spans="18:21" x14ac:dyDescent="0.25">
      <c r="R194" s="57"/>
      <c r="S194" s="57"/>
      <c r="T194" s="59"/>
      <c r="U194" s="59"/>
    </row>
    <row r="195" spans="18:21" x14ac:dyDescent="0.25">
      <c r="R195" s="56"/>
      <c r="S195" s="56"/>
      <c r="T195" s="59"/>
    </row>
    <row r="196" spans="18:21" x14ac:dyDescent="0.25">
      <c r="R196" s="56"/>
      <c r="S196" s="56"/>
      <c r="T196" s="59"/>
    </row>
    <row r="197" spans="18:21" x14ac:dyDescent="0.25">
      <c r="R197" s="56"/>
      <c r="S197" s="56"/>
      <c r="T197" s="59"/>
    </row>
    <row r="198" spans="18:21" x14ac:dyDescent="0.25">
      <c r="R198" s="56"/>
      <c r="S198" s="56"/>
      <c r="T198" s="57"/>
    </row>
    <row r="199" spans="18:21" x14ac:dyDescent="0.25">
      <c r="R199" s="56"/>
      <c r="S199" s="56"/>
      <c r="T199" s="59"/>
    </row>
    <row r="200" spans="18:21" x14ac:dyDescent="0.25">
      <c r="R200" s="56"/>
      <c r="S200" s="56"/>
      <c r="T200" s="59"/>
    </row>
    <row r="201" spans="18:21" x14ac:dyDescent="0.25">
      <c r="R201" s="56"/>
      <c r="S201" s="56"/>
      <c r="T201" s="57"/>
    </row>
    <row r="202" spans="18:21" x14ac:dyDescent="0.25">
      <c r="R202" s="56"/>
      <c r="S202" s="56"/>
      <c r="T202" s="57"/>
    </row>
    <row r="203" spans="18:21" x14ac:dyDescent="0.25">
      <c r="R203" s="56"/>
      <c r="S203" s="56"/>
      <c r="T203" s="57"/>
    </row>
    <row r="204" spans="18:21" x14ac:dyDescent="0.25">
      <c r="R204" s="56"/>
      <c r="S204" s="56"/>
      <c r="T204" s="57"/>
    </row>
    <row r="205" spans="18:21" x14ac:dyDescent="0.25">
      <c r="R205" s="56"/>
      <c r="S205" s="56"/>
      <c r="T205" s="57"/>
    </row>
    <row r="206" spans="18:21" x14ac:dyDescent="0.25">
      <c r="R206" s="56"/>
      <c r="S206" s="56"/>
      <c r="T206" s="57"/>
    </row>
    <row r="207" spans="18:21" x14ac:dyDescent="0.25">
      <c r="R207" s="56"/>
      <c r="S207" s="56"/>
      <c r="T207" s="57"/>
    </row>
    <row r="208" spans="18:21" x14ac:dyDescent="0.25">
      <c r="R208" s="56"/>
      <c r="S208" s="56"/>
      <c r="T208" s="57"/>
    </row>
    <row r="209" spans="18:20" x14ac:dyDescent="0.25">
      <c r="R209" s="56"/>
      <c r="S209" s="56"/>
      <c r="T209" s="57"/>
    </row>
    <row r="210" spans="18:20" x14ac:dyDescent="0.25">
      <c r="R210" s="56"/>
      <c r="S210" s="56"/>
      <c r="T210" s="57"/>
    </row>
    <row r="211" spans="18:20" x14ac:dyDescent="0.25">
      <c r="R211" s="56"/>
      <c r="S211" s="56"/>
      <c r="T211" s="57"/>
    </row>
    <row r="212" spans="18:20" x14ac:dyDescent="0.25">
      <c r="R212" s="56"/>
      <c r="S212" s="56"/>
      <c r="T212" s="57"/>
    </row>
    <row r="213" spans="18:20" x14ac:dyDescent="0.25">
      <c r="R213" s="56"/>
      <c r="S213" s="56"/>
      <c r="T213" s="57"/>
    </row>
    <row r="214" spans="18:20" x14ac:dyDescent="0.25">
      <c r="R214" s="56"/>
      <c r="S214" s="56"/>
      <c r="T214" s="57"/>
    </row>
    <row r="215" spans="18:20" x14ac:dyDescent="0.25">
      <c r="R215" s="56"/>
      <c r="S215" s="56"/>
      <c r="T215" s="57"/>
    </row>
    <row r="216" spans="18:20" x14ac:dyDescent="0.25">
      <c r="R216" s="56"/>
      <c r="S216" s="56"/>
      <c r="T216" s="57"/>
    </row>
    <row r="217" spans="18:20" x14ac:dyDescent="0.25">
      <c r="R217" s="56"/>
      <c r="S217" s="56"/>
      <c r="T217" s="57"/>
    </row>
    <row r="218" spans="18:20" x14ac:dyDescent="0.25">
      <c r="R218" s="56"/>
      <c r="S218" s="56"/>
      <c r="T218" s="57"/>
    </row>
    <row r="219" spans="18:20" x14ac:dyDescent="0.25">
      <c r="R219" s="56"/>
      <c r="S219" s="56"/>
      <c r="T219" s="57"/>
    </row>
    <row r="220" spans="18:20" x14ac:dyDescent="0.25">
      <c r="R220" s="56"/>
      <c r="S220" s="56"/>
      <c r="T220" s="57"/>
    </row>
    <row r="221" spans="18:20" x14ac:dyDescent="0.25">
      <c r="R221" s="56"/>
      <c r="S221" s="56"/>
      <c r="T221" s="57"/>
    </row>
    <row r="222" spans="18:20" x14ac:dyDescent="0.25">
      <c r="R222" s="56"/>
      <c r="S222" s="56"/>
      <c r="T222" s="57"/>
    </row>
    <row r="223" spans="18:20" x14ac:dyDescent="0.25">
      <c r="R223" s="56"/>
      <c r="S223" s="56"/>
      <c r="T223" s="57"/>
    </row>
    <row r="224" spans="18:20" x14ac:dyDescent="0.25">
      <c r="R224" s="56"/>
      <c r="S224" s="56"/>
      <c r="T224" s="57"/>
    </row>
    <row r="225" spans="18:20" x14ac:dyDescent="0.25">
      <c r="R225" s="56"/>
      <c r="S225" s="56"/>
      <c r="T225" s="57"/>
    </row>
    <row r="226" spans="18:20" x14ac:dyDescent="0.25">
      <c r="R226" s="56"/>
      <c r="S226" s="56"/>
      <c r="T226" s="57"/>
    </row>
    <row r="227" spans="18:20" x14ac:dyDescent="0.25">
      <c r="R227" s="56"/>
      <c r="S227" s="56"/>
      <c r="T227" s="57"/>
    </row>
    <row r="228" spans="18:20" x14ac:dyDescent="0.25">
      <c r="R228" s="56"/>
      <c r="S228" s="56"/>
      <c r="T228" s="57"/>
    </row>
    <row r="229" spans="18:20" x14ac:dyDescent="0.25">
      <c r="R229" s="56"/>
      <c r="S229" s="56"/>
      <c r="T229" s="57"/>
    </row>
    <row r="230" spans="18:20" x14ac:dyDescent="0.25">
      <c r="R230" s="56"/>
      <c r="S230" s="56"/>
      <c r="T230" s="57"/>
    </row>
    <row r="231" spans="18:20" x14ac:dyDescent="0.25">
      <c r="R231" s="56"/>
      <c r="S231" s="56"/>
      <c r="T231" s="57"/>
    </row>
    <row r="232" spans="18:20" x14ac:dyDescent="0.25">
      <c r="R232" s="56"/>
      <c r="S232" s="56"/>
      <c r="T232" s="57"/>
    </row>
    <row r="233" spans="18:20" x14ac:dyDescent="0.25">
      <c r="R233" s="56"/>
      <c r="S233" s="56"/>
      <c r="T233" s="57"/>
    </row>
    <row r="234" spans="18:20" x14ac:dyDescent="0.25">
      <c r="R234" s="56"/>
      <c r="S234" s="56"/>
      <c r="T234" s="57"/>
    </row>
    <row r="235" spans="18:20" x14ac:dyDescent="0.25">
      <c r="R235" s="56"/>
      <c r="S235" s="56"/>
      <c r="T235" s="57"/>
    </row>
    <row r="236" spans="18:20" x14ac:dyDescent="0.25">
      <c r="R236" s="56"/>
      <c r="S236" s="56"/>
      <c r="T236" s="57"/>
    </row>
    <row r="237" spans="18:20" x14ac:dyDescent="0.25">
      <c r="R237" s="56"/>
      <c r="S237" s="56"/>
      <c r="T237" s="57"/>
    </row>
    <row r="238" spans="18:20" x14ac:dyDescent="0.25">
      <c r="R238" s="56"/>
      <c r="S238" s="56"/>
      <c r="T238" s="57"/>
    </row>
    <row r="239" spans="18:20" x14ac:dyDescent="0.25">
      <c r="R239" s="56"/>
      <c r="S239" s="56"/>
      <c r="T239" s="57"/>
    </row>
    <row r="240" spans="18:20" x14ac:dyDescent="0.25">
      <c r="R240" s="56"/>
      <c r="S240" s="56"/>
      <c r="T240" s="57"/>
    </row>
    <row r="241" spans="18:20" x14ac:dyDescent="0.25">
      <c r="R241" s="56"/>
      <c r="S241" s="56"/>
      <c r="T241" s="57"/>
    </row>
    <row r="242" spans="18:20" x14ac:dyDescent="0.25">
      <c r="R242" s="56"/>
      <c r="S242" s="56"/>
      <c r="T242" s="57"/>
    </row>
    <row r="243" spans="18:20" x14ac:dyDescent="0.25">
      <c r="R243" s="56"/>
      <c r="S243" s="56"/>
      <c r="T243" s="57"/>
    </row>
    <row r="244" spans="18:20" x14ac:dyDescent="0.25">
      <c r="R244" s="56"/>
      <c r="S244" s="56"/>
      <c r="T244" s="57"/>
    </row>
    <row r="245" spans="18:20" x14ac:dyDescent="0.25">
      <c r="R245" s="56"/>
      <c r="S245" s="56"/>
      <c r="T245" s="57"/>
    </row>
    <row r="246" spans="18:20" x14ac:dyDescent="0.25">
      <c r="R246" s="56"/>
      <c r="S246" s="56"/>
      <c r="T246" s="57"/>
    </row>
    <row r="247" spans="18:20" x14ac:dyDescent="0.25">
      <c r="R247" s="56"/>
      <c r="S247" s="56"/>
      <c r="T247" s="57"/>
    </row>
    <row r="248" spans="18:20" x14ac:dyDescent="0.25">
      <c r="R248" s="56"/>
      <c r="S248" s="56"/>
      <c r="T248" s="57"/>
    </row>
    <row r="249" spans="18:20" x14ac:dyDescent="0.25">
      <c r="R249" s="56"/>
      <c r="S249" s="56"/>
      <c r="T249" s="57"/>
    </row>
    <row r="250" spans="18:20" x14ac:dyDescent="0.25">
      <c r="R250" s="56"/>
      <c r="S250" s="56"/>
      <c r="T250" s="57"/>
    </row>
    <row r="251" spans="18:20" x14ac:dyDescent="0.25">
      <c r="R251" s="56"/>
      <c r="S251" s="56"/>
      <c r="T251" s="57"/>
    </row>
    <row r="252" spans="18:20" x14ac:dyDescent="0.25">
      <c r="R252" s="56"/>
      <c r="S252" s="56"/>
      <c r="T252" s="57"/>
    </row>
    <row r="253" spans="18:20" x14ac:dyDescent="0.25">
      <c r="R253" s="56"/>
      <c r="S253" s="56"/>
      <c r="T253" s="57"/>
    </row>
    <row r="254" spans="18:20" x14ac:dyDescent="0.25">
      <c r="R254" s="56"/>
      <c r="S254" s="56"/>
      <c r="T254" s="57"/>
    </row>
    <row r="255" spans="18:20" x14ac:dyDescent="0.25">
      <c r="R255" s="56"/>
      <c r="S255" s="56"/>
      <c r="T255" s="57"/>
    </row>
    <row r="256" spans="18:20" x14ac:dyDescent="0.25">
      <c r="R256" s="56"/>
      <c r="S256" s="56"/>
      <c r="T256" s="57"/>
    </row>
    <row r="257" spans="18:20" x14ac:dyDescent="0.25">
      <c r="R257" s="56"/>
      <c r="S257" s="56"/>
      <c r="T257" s="57"/>
    </row>
    <row r="258" spans="18:20" x14ac:dyDescent="0.25">
      <c r="R258" s="56"/>
      <c r="S258" s="56"/>
      <c r="T258" s="57"/>
    </row>
    <row r="259" spans="18:20" x14ac:dyDescent="0.25">
      <c r="R259" s="56"/>
      <c r="S259" s="56"/>
      <c r="T259" s="57"/>
    </row>
    <row r="260" spans="18:20" x14ac:dyDescent="0.25">
      <c r="R260" s="56"/>
      <c r="S260" s="56"/>
      <c r="T260" s="57"/>
    </row>
    <row r="261" spans="18:20" x14ac:dyDescent="0.25">
      <c r="R261" s="56"/>
      <c r="S261" s="56"/>
      <c r="T261" s="57"/>
    </row>
    <row r="262" spans="18:20" x14ac:dyDescent="0.25">
      <c r="R262" s="56"/>
      <c r="S262" s="56"/>
      <c r="T262" s="57"/>
    </row>
    <row r="263" spans="18:20" x14ac:dyDescent="0.25">
      <c r="R263" s="56"/>
      <c r="S263" s="56"/>
      <c r="T263" s="57"/>
    </row>
    <row r="264" spans="18:20" x14ac:dyDescent="0.25">
      <c r="R264" s="56"/>
      <c r="S264" s="56"/>
      <c r="T264" s="57"/>
    </row>
    <row r="265" spans="18:20" x14ac:dyDescent="0.25">
      <c r="R265" s="56"/>
      <c r="S265" s="56"/>
      <c r="T265" s="57"/>
    </row>
    <row r="266" spans="18:20" x14ac:dyDescent="0.25">
      <c r="R266" s="56"/>
      <c r="S266" s="57"/>
      <c r="T266" s="57"/>
    </row>
    <row r="267" spans="18:20" x14ac:dyDescent="0.25">
      <c r="R267" s="56"/>
      <c r="S267" s="57"/>
      <c r="T267" s="57"/>
    </row>
    <row r="268" spans="18:20" x14ac:dyDescent="0.25">
      <c r="R268" s="56"/>
      <c r="S268" s="57"/>
      <c r="T268" s="57"/>
    </row>
    <row r="269" spans="18:20" x14ac:dyDescent="0.25">
      <c r="R269" s="56"/>
      <c r="S269" s="57"/>
      <c r="T269" s="57"/>
    </row>
    <row r="270" spans="18:20" x14ac:dyDescent="0.25">
      <c r="R270" s="56"/>
      <c r="S270" s="57"/>
      <c r="T270" s="57"/>
    </row>
    <row r="271" spans="18:20" x14ac:dyDescent="0.25">
      <c r="R271" s="56"/>
      <c r="S271" s="57"/>
      <c r="T271" s="57"/>
    </row>
    <row r="272" spans="18:20" x14ac:dyDescent="0.25">
      <c r="R272" s="56"/>
      <c r="S272" s="57"/>
      <c r="T272" s="57"/>
    </row>
    <row r="273" spans="18:20" x14ac:dyDescent="0.25">
      <c r="R273" s="56"/>
      <c r="S273" s="57"/>
      <c r="T273" s="57"/>
    </row>
    <row r="274" spans="18:20" x14ac:dyDescent="0.25">
      <c r="R274" s="56"/>
      <c r="S274" s="57"/>
      <c r="T274" s="57"/>
    </row>
    <row r="275" spans="18:20" x14ac:dyDescent="0.25">
      <c r="R275" s="56"/>
      <c r="S275" s="56"/>
    </row>
    <row r="276" spans="18:20" x14ac:dyDescent="0.25">
      <c r="R276" s="56"/>
      <c r="S276" s="56"/>
    </row>
    <row r="277" spans="18:20" x14ac:dyDescent="0.25">
      <c r="R277" s="56"/>
      <c r="S277" s="56"/>
    </row>
    <row r="278" spans="18:20" x14ac:dyDescent="0.25">
      <c r="R278" s="56"/>
      <c r="S278" s="56"/>
    </row>
    <row r="279" spans="18:20" x14ac:dyDescent="0.25">
      <c r="R279" s="56"/>
      <c r="S279" s="56"/>
    </row>
    <row r="280" spans="18:20" x14ac:dyDescent="0.25">
      <c r="R280" s="56"/>
      <c r="S280" s="56"/>
    </row>
    <row r="281" spans="18:20" x14ac:dyDescent="0.25">
      <c r="R281" s="56"/>
      <c r="S281" s="56"/>
    </row>
    <row r="282" spans="18:20" x14ac:dyDescent="0.25">
      <c r="R282" s="56"/>
      <c r="S282" s="56"/>
    </row>
    <row r="283" spans="18:20" x14ac:dyDescent="0.25">
      <c r="R283" s="56"/>
      <c r="S283" s="56"/>
    </row>
    <row r="284" spans="18:20" x14ac:dyDescent="0.25">
      <c r="R284" s="56"/>
      <c r="S284" s="56"/>
    </row>
    <row r="285" spans="18:20" x14ac:dyDescent="0.25">
      <c r="R285" s="56"/>
      <c r="S285" s="56"/>
    </row>
    <row r="286" spans="18:20" x14ac:dyDescent="0.25">
      <c r="R286" s="56"/>
      <c r="S286" s="56"/>
    </row>
    <row r="287" spans="18:20" x14ac:dyDescent="0.25">
      <c r="R287" s="56"/>
      <c r="S287" s="56"/>
    </row>
    <row r="288" spans="18:20" x14ac:dyDescent="0.25">
      <c r="R288" s="56"/>
      <c r="S288" s="56"/>
    </row>
    <row r="289" spans="18:19" x14ac:dyDescent="0.25">
      <c r="R289" s="56"/>
      <c r="S289" s="56"/>
    </row>
    <row r="290" spans="18:19" x14ac:dyDescent="0.25">
      <c r="R290" s="56"/>
      <c r="S290" s="56"/>
    </row>
    <row r="291" spans="18:19" x14ac:dyDescent="0.25">
      <c r="R291" s="56"/>
      <c r="S291" s="56"/>
    </row>
    <row r="292" spans="18:19" x14ac:dyDescent="0.25">
      <c r="R292" s="56"/>
      <c r="S292" s="56"/>
    </row>
    <row r="293" spans="18:19" x14ac:dyDescent="0.25">
      <c r="R293" s="56"/>
      <c r="S293" s="56"/>
    </row>
    <row r="294" spans="18:19" x14ac:dyDescent="0.25">
      <c r="R294" s="56"/>
      <c r="S294" s="56"/>
    </row>
  </sheetData>
  <mergeCells count="8">
    <mergeCell ref="S17:U17"/>
    <mergeCell ref="H144:H147"/>
    <mergeCell ref="H152:H155"/>
    <mergeCell ref="H148:H151"/>
    <mergeCell ref="M17:O17"/>
    <mergeCell ref="P17:R17"/>
    <mergeCell ref="H17:I17"/>
    <mergeCell ref="J17:L17"/>
  </mergeCells>
  <conditionalFormatting sqref="F19:G143">
    <cfRule type="cellIs" dxfId="11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V8:AM8 K8:U8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X294"/>
  <sheetViews>
    <sheetView showGridLines="0" zoomScale="70" zoomScaleNormal="70" workbookViewId="0">
      <selection activeCell="X136" sqref="X136"/>
    </sheetView>
  </sheetViews>
  <sheetFormatPr defaultRowHeight="15" outlineLevelCol="1" x14ac:dyDescent="0.25"/>
  <cols>
    <col min="2" max="2" width="12.7109375" customWidth="1"/>
    <col min="3" max="3" width="10.85546875" customWidth="1"/>
    <col min="4" max="4" width="17.42578125" customWidth="1"/>
    <col min="5" max="7" width="17.42578125" hidden="1" customWidth="1" outlineLevel="1"/>
    <col min="8" max="8" width="14.85546875" customWidth="1" collapsed="1"/>
    <col min="9" max="10" width="17.28515625" bestFit="1" customWidth="1"/>
    <col min="11" max="11" width="17.28515625" customWidth="1"/>
    <col min="12" max="18" width="17.28515625" bestFit="1" customWidth="1"/>
    <col min="19" max="19" width="17.5703125" customWidth="1"/>
    <col min="20" max="20" width="17.28515625" bestFit="1" customWidth="1"/>
    <col min="21" max="21" width="17.5703125" customWidth="1"/>
    <col min="22" max="22" width="17.28515625" bestFit="1" customWidth="1"/>
    <col min="23" max="23" width="17.5703125" customWidth="1"/>
    <col min="24" max="24" width="17.140625" customWidth="1"/>
    <col min="25" max="25" width="18" customWidth="1"/>
    <col min="26" max="41" width="15.5703125" customWidth="1"/>
  </cols>
  <sheetData>
    <row r="2" spans="2:41" x14ac:dyDescent="0.25">
      <c r="C2" s="32" t="s">
        <v>9</v>
      </c>
      <c r="D2" s="32"/>
      <c r="E2" s="101"/>
      <c r="F2" s="101"/>
      <c r="G2" s="101"/>
    </row>
    <row r="3" spans="2:41" x14ac:dyDescent="0.25">
      <c r="C3" s="33" t="s">
        <v>25</v>
      </c>
      <c r="D3" s="33">
        <v>4</v>
      </c>
      <c r="E3" s="71"/>
      <c r="F3" s="71"/>
      <c r="G3" s="71"/>
    </row>
    <row r="4" spans="2:41" x14ac:dyDescent="0.25">
      <c r="C4" s="33" t="s">
        <v>11</v>
      </c>
      <c r="D4" s="34" t="s">
        <v>43</v>
      </c>
      <c r="E4" s="102"/>
      <c r="F4" s="102"/>
      <c r="G4" s="102"/>
    </row>
    <row r="5" spans="2:41" x14ac:dyDescent="0.25">
      <c r="C5" s="33" t="s">
        <v>4</v>
      </c>
      <c r="D5" s="84">
        <v>6.0000010000000001</v>
      </c>
      <c r="E5" s="102"/>
      <c r="F5" s="102"/>
      <c r="G5" s="102"/>
      <c r="I5" t="s">
        <v>21</v>
      </c>
    </row>
    <row r="6" spans="2:41" x14ac:dyDescent="0.25">
      <c r="C6" s="33" t="s">
        <v>6</v>
      </c>
      <c r="D6" s="34" t="s">
        <v>42</v>
      </c>
      <c r="E6" s="102"/>
      <c r="F6" s="102"/>
      <c r="G6" s="102"/>
      <c r="I6" s="10"/>
      <c r="J6" s="4">
        <v>0</v>
      </c>
      <c r="K6" s="4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11">
        <v>10</v>
      </c>
      <c r="U6" s="4">
        <v>11</v>
      </c>
      <c r="V6" s="4">
        <v>12</v>
      </c>
      <c r="W6" s="4">
        <v>13</v>
      </c>
      <c r="X6" s="4">
        <v>14</v>
      </c>
      <c r="Y6" s="4">
        <v>15</v>
      </c>
      <c r="Z6" s="4">
        <v>16</v>
      </c>
      <c r="AA6" s="4">
        <v>17</v>
      </c>
      <c r="AB6" s="4">
        <v>18</v>
      </c>
      <c r="AC6" s="4">
        <v>19</v>
      </c>
      <c r="AD6" s="4">
        <v>20</v>
      </c>
      <c r="AE6" s="4">
        <v>21</v>
      </c>
      <c r="AF6" s="4">
        <v>22</v>
      </c>
      <c r="AG6" s="4">
        <v>23</v>
      </c>
      <c r="AH6" s="4">
        <v>24</v>
      </c>
      <c r="AI6" s="4">
        <v>25</v>
      </c>
      <c r="AJ6" s="4">
        <v>26</v>
      </c>
      <c r="AK6" s="4">
        <v>27</v>
      </c>
      <c r="AL6" s="4">
        <v>28</v>
      </c>
      <c r="AM6" s="4">
        <v>29</v>
      </c>
      <c r="AN6" s="4">
        <v>30</v>
      </c>
      <c r="AO6" s="4" t="s">
        <v>24</v>
      </c>
    </row>
    <row r="7" spans="2:41" x14ac:dyDescent="0.25">
      <c r="C7" s="33" t="s">
        <v>7</v>
      </c>
      <c r="D7" s="34">
        <v>30</v>
      </c>
      <c r="E7" s="102"/>
      <c r="F7" s="102"/>
      <c r="G7" s="102"/>
      <c r="I7" s="1" t="s">
        <v>22</v>
      </c>
      <c r="J7" s="14">
        <f>1/31</f>
        <v>3.2258064516129031E-2</v>
      </c>
      <c r="K7" s="14">
        <f t="shared" ref="K7:AN7" si="0">1/31</f>
        <v>3.2258064516129031E-2</v>
      </c>
      <c r="L7" s="14">
        <f t="shared" si="0"/>
        <v>3.2258064516129031E-2</v>
      </c>
      <c r="M7" s="14">
        <f t="shared" si="0"/>
        <v>3.2258064516129031E-2</v>
      </c>
      <c r="N7" s="14">
        <f t="shared" si="0"/>
        <v>3.2258064516129031E-2</v>
      </c>
      <c r="O7" s="14">
        <f t="shared" si="0"/>
        <v>3.2258064516129031E-2</v>
      </c>
      <c r="P7" s="14">
        <f t="shared" si="0"/>
        <v>3.2258064516129031E-2</v>
      </c>
      <c r="Q7" s="14">
        <f t="shared" si="0"/>
        <v>3.2258064516129031E-2</v>
      </c>
      <c r="R7" s="14">
        <f t="shared" si="0"/>
        <v>3.2258064516129031E-2</v>
      </c>
      <c r="S7" s="14">
        <f t="shared" si="0"/>
        <v>3.2258064516129031E-2</v>
      </c>
      <c r="T7" s="14">
        <f t="shared" si="0"/>
        <v>3.2258064516129031E-2</v>
      </c>
      <c r="U7" s="14">
        <f t="shared" si="0"/>
        <v>3.2258064516129031E-2</v>
      </c>
      <c r="V7" s="14">
        <f t="shared" si="0"/>
        <v>3.2258064516129031E-2</v>
      </c>
      <c r="W7" s="14">
        <f t="shared" si="0"/>
        <v>3.2258064516129031E-2</v>
      </c>
      <c r="X7" s="14">
        <f t="shared" si="0"/>
        <v>3.2258064516129031E-2</v>
      </c>
      <c r="Y7" s="14">
        <f t="shared" si="0"/>
        <v>3.2258064516129031E-2</v>
      </c>
      <c r="Z7" s="14">
        <f t="shared" si="0"/>
        <v>3.2258064516129031E-2</v>
      </c>
      <c r="AA7" s="14">
        <f t="shared" si="0"/>
        <v>3.2258064516129031E-2</v>
      </c>
      <c r="AB7" s="14">
        <f t="shared" si="0"/>
        <v>3.2258064516129031E-2</v>
      </c>
      <c r="AC7" s="14">
        <f t="shared" si="0"/>
        <v>3.2258064516129031E-2</v>
      </c>
      <c r="AD7" s="14">
        <f t="shared" si="0"/>
        <v>3.2258064516129031E-2</v>
      </c>
      <c r="AE7" s="14">
        <f t="shared" si="0"/>
        <v>3.2258064516129031E-2</v>
      </c>
      <c r="AF7" s="14">
        <f t="shared" si="0"/>
        <v>3.2258064516129031E-2</v>
      </c>
      <c r="AG7" s="14">
        <f t="shared" si="0"/>
        <v>3.2258064516129031E-2</v>
      </c>
      <c r="AH7" s="14">
        <f t="shared" si="0"/>
        <v>3.2258064516129031E-2</v>
      </c>
      <c r="AI7" s="14">
        <f t="shared" si="0"/>
        <v>3.2258064516129031E-2</v>
      </c>
      <c r="AJ7" s="14">
        <f t="shared" si="0"/>
        <v>3.2258064516129031E-2</v>
      </c>
      <c r="AK7" s="14">
        <f t="shared" si="0"/>
        <v>3.2258064516129031E-2</v>
      </c>
      <c r="AL7" s="14">
        <f t="shared" si="0"/>
        <v>3.2258064516129031E-2</v>
      </c>
      <c r="AM7" s="14">
        <f t="shared" si="0"/>
        <v>3.2258064516129031E-2</v>
      </c>
      <c r="AN7" s="14">
        <f t="shared" si="0"/>
        <v>3.2258064516129031E-2</v>
      </c>
      <c r="AO7" s="76">
        <f>SUMPRODUCT(J6:AN6,J7:AN7)</f>
        <v>15</v>
      </c>
    </row>
    <row r="8" spans="2:41" x14ac:dyDescent="0.25">
      <c r="C8" s="33" t="s">
        <v>8</v>
      </c>
      <c r="D8" s="34">
        <v>120</v>
      </c>
      <c r="E8" s="102"/>
      <c r="F8" s="102"/>
      <c r="G8" s="102"/>
      <c r="I8" s="1" t="s">
        <v>23</v>
      </c>
      <c r="J8" s="16">
        <f>SUM(J7)</f>
        <v>3.2258064516129031E-2</v>
      </c>
      <c r="K8" s="16">
        <f>SUM(J7:K7)</f>
        <v>6.4516129032258063E-2</v>
      </c>
      <c r="L8" s="16">
        <f>SUM(J7:L7)</f>
        <v>9.6774193548387094E-2</v>
      </c>
      <c r="M8" s="16">
        <f>SUM(J7:M7)</f>
        <v>0.12903225806451613</v>
      </c>
      <c r="N8" s="16">
        <f>SUM(J7:N7)</f>
        <v>0.16129032258064516</v>
      </c>
      <c r="O8" s="16">
        <f>SUM(J7:O7)</f>
        <v>0.19354838709677419</v>
      </c>
      <c r="P8" s="16">
        <f>SUM(J7:P7)</f>
        <v>0.22580645161290322</v>
      </c>
      <c r="Q8" s="16">
        <f>SUM(J7:Q7)</f>
        <v>0.25806451612903225</v>
      </c>
      <c r="R8" s="16">
        <f>SUM(J7:R7)</f>
        <v>0.29032258064516125</v>
      </c>
      <c r="S8" s="16">
        <f>SUM(J7:S7)</f>
        <v>0.32258064516129026</v>
      </c>
      <c r="T8" s="16">
        <f>SUM(J7:T7)</f>
        <v>0.35483870967741926</v>
      </c>
      <c r="U8" s="16">
        <f>SUM(J7:U7)</f>
        <v>0.38709677419354827</v>
      </c>
      <c r="V8" s="16">
        <f>SUM(J7:V7)</f>
        <v>0.41935483870967727</v>
      </c>
      <c r="W8" s="16">
        <f>SUM(J7:W7)</f>
        <v>0.45161290322580627</v>
      </c>
      <c r="X8" s="16">
        <f>SUM(J7:X7)</f>
        <v>0.48387096774193528</v>
      </c>
      <c r="Y8" s="16">
        <f>SUM(J7:Y7)</f>
        <v>0.51612903225806428</v>
      </c>
      <c r="Z8" s="16">
        <f>SUM(J7:Z7)</f>
        <v>0.54838709677419328</v>
      </c>
      <c r="AA8" s="16">
        <f>SUM(J7:AA7)</f>
        <v>0.58064516129032229</v>
      </c>
      <c r="AB8" s="16">
        <f>SUM(J7:AB7)</f>
        <v>0.61290322580645129</v>
      </c>
      <c r="AC8" s="16">
        <f>SUM(J7:AC7)</f>
        <v>0.64516129032258029</v>
      </c>
      <c r="AD8" s="16">
        <f>SUM(J7:AD7)</f>
        <v>0.6774193548387093</v>
      </c>
      <c r="AE8" s="16">
        <f>SUM(J7:AE7)</f>
        <v>0.7096774193548383</v>
      </c>
      <c r="AF8" s="16">
        <f>SUM(J7:AF7)</f>
        <v>0.74193548387096731</v>
      </c>
      <c r="AG8" s="16">
        <f>SUM(J7:AG7)</f>
        <v>0.77419354838709631</v>
      </c>
      <c r="AH8" s="16">
        <f>SUM(J7:AH7)</f>
        <v>0.80645161290322531</v>
      </c>
      <c r="AI8" s="16">
        <f>SUM(J7:AI7)</f>
        <v>0.83870967741935432</v>
      </c>
      <c r="AJ8" s="16">
        <f>SUM(J7:AJ7)</f>
        <v>0.87096774193548332</v>
      </c>
      <c r="AK8" s="16">
        <f>SUM(J7:AK7)</f>
        <v>0.90322580645161232</v>
      </c>
      <c r="AL8" s="16">
        <f>SUM(J7:AL7)</f>
        <v>0.93548387096774133</v>
      </c>
      <c r="AM8" s="16">
        <f>SUM(J7:AM7)</f>
        <v>0.96774193548387033</v>
      </c>
      <c r="AN8" s="16">
        <f>SUM(J7:AN7)</f>
        <v>0.99999999999999933</v>
      </c>
      <c r="AO8" s="76"/>
    </row>
    <row r="9" spans="2:41" x14ac:dyDescent="0.25">
      <c r="C9" s="33" t="s">
        <v>5</v>
      </c>
      <c r="D9" s="34">
        <v>0.49</v>
      </c>
      <c r="E9" s="102"/>
      <c r="F9" s="102"/>
      <c r="G9" s="102"/>
    </row>
    <row r="10" spans="2:41" x14ac:dyDescent="0.25">
      <c r="C10" s="33" t="s">
        <v>12</v>
      </c>
      <c r="D10" s="34">
        <v>40</v>
      </c>
      <c r="E10" s="102"/>
      <c r="F10" s="102"/>
      <c r="G10" s="102"/>
      <c r="I10" s="97">
        <v>0.2</v>
      </c>
      <c r="J10" s="97">
        <v>0.8</v>
      </c>
      <c r="K10" s="97">
        <v>0</v>
      </c>
      <c r="L10" s="97">
        <v>0</v>
      </c>
      <c r="M10" s="97">
        <v>0</v>
      </c>
      <c r="N10" s="95">
        <f>10*I10+15*J10+20*K10+25*L10+30*M10</f>
        <v>14</v>
      </c>
      <c r="O10" s="71"/>
      <c r="P10" s="97">
        <v>0.8</v>
      </c>
      <c r="Q10" s="97">
        <v>0.2</v>
      </c>
      <c r="R10" s="97">
        <v>0</v>
      </c>
      <c r="S10" s="97">
        <v>0</v>
      </c>
      <c r="T10" s="97">
        <v>0</v>
      </c>
      <c r="U10" s="95">
        <f>10*P10+15*Q10+20*R10+25*S10+30*T10</f>
        <v>11</v>
      </c>
    </row>
    <row r="11" spans="2:41" x14ac:dyDescent="0.25">
      <c r="I11" s="98">
        <v>0.1</v>
      </c>
      <c r="J11" s="98">
        <v>0.3</v>
      </c>
      <c r="K11" s="98">
        <v>0.6</v>
      </c>
      <c r="L11" s="98">
        <v>0</v>
      </c>
      <c r="M11" s="98">
        <v>0</v>
      </c>
      <c r="N11" s="95">
        <f t="shared" ref="N11:N14" si="1">10*I11+15*J11+20*K11+25*L11+30*M11</f>
        <v>17.5</v>
      </c>
      <c r="O11" s="68"/>
      <c r="P11" s="98">
        <v>0.6</v>
      </c>
      <c r="Q11" s="98">
        <v>0.3</v>
      </c>
      <c r="R11" s="98">
        <v>0.1</v>
      </c>
      <c r="S11" s="98">
        <v>0</v>
      </c>
      <c r="T11" s="98">
        <v>0</v>
      </c>
      <c r="U11" s="95">
        <f t="shared" ref="U11:U14" si="2">10*P11+15*Q11+20*R11+25*S11+30*T11</f>
        <v>12.5</v>
      </c>
    </row>
    <row r="12" spans="2:41" x14ac:dyDescent="0.25">
      <c r="H12" t="s">
        <v>55</v>
      </c>
      <c r="I12" s="97">
        <v>0</v>
      </c>
      <c r="J12" s="97">
        <v>0.1</v>
      </c>
      <c r="K12" s="97">
        <v>0.8</v>
      </c>
      <c r="L12" s="97">
        <v>0.1</v>
      </c>
      <c r="M12" s="97">
        <v>0</v>
      </c>
      <c r="N12" s="95">
        <f t="shared" si="1"/>
        <v>20</v>
      </c>
      <c r="O12" s="78" t="s">
        <v>56</v>
      </c>
      <c r="P12" s="97">
        <v>0</v>
      </c>
      <c r="Q12" s="97">
        <v>0.5</v>
      </c>
      <c r="R12" s="97">
        <v>0</v>
      </c>
      <c r="S12" s="97">
        <v>0.5</v>
      </c>
      <c r="T12" s="97">
        <v>0</v>
      </c>
      <c r="U12" s="95">
        <f t="shared" si="2"/>
        <v>20</v>
      </c>
    </row>
    <row r="13" spans="2:41" x14ac:dyDescent="0.25">
      <c r="I13" s="97">
        <v>0</v>
      </c>
      <c r="J13" s="97">
        <v>0</v>
      </c>
      <c r="K13" s="97">
        <v>0.6</v>
      </c>
      <c r="L13" s="97">
        <v>0.3</v>
      </c>
      <c r="M13" s="97">
        <v>0.1</v>
      </c>
      <c r="N13" s="95">
        <f t="shared" si="1"/>
        <v>22.5</v>
      </c>
      <c r="O13" s="78"/>
      <c r="P13" s="97">
        <v>0</v>
      </c>
      <c r="Q13" s="97">
        <v>0</v>
      </c>
      <c r="R13" s="97">
        <v>0.1</v>
      </c>
      <c r="S13" s="97">
        <v>0.3</v>
      </c>
      <c r="T13" s="97">
        <v>0.6</v>
      </c>
      <c r="U13" s="95">
        <f t="shared" si="2"/>
        <v>27.5</v>
      </c>
      <c r="AH13" s="3"/>
      <c r="AI13" s="3"/>
      <c r="AJ13" s="3"/>
      <c r="AK13" s="3"/>
      <c r="AL13" s="3"/>
      <c r="AM13" s="3"/>
      <c r="AN13" s="3"/>
      <c r="AO13" s="3"/>
    </row>
    <row r="14" spans="2:41" x14ac:dyDescent="0.25">
      <c r="I14" s="99">
        <v>0</v>
      </c>
      <c r="J14" s="99">
        <v>0</v>
      </c>
      <c r="K14" s="99">
        <v>0</v>
      </c>
      <c r="L14" s="99">
        <v>0.8</v>
      </c>
      <c r="M14" s="99">
        <v>0.2</v>
      </c>
      <c r="N14" s="95">
        <f t="shared" si="1"/>
        <v>26</v>
      </c>
      <c r="P14" s="99">
        <v>0</v>
      </c>
      <c r="Q14" s="99">
        <v>0</v>
      </c>
      <c r="R14" s="99">
        <v>0</v>
      </c>
      <c r="S14" s="99">
        <v>0.2</v>
      </c>
      <c r="T14" s="99">
        <v>0.8</v>
      </c>
      <c r="U14" s="95">
        <f t="shared" si="2"/>
        <v>29</v>
      </c>
    </row>
    <row r="15" spans="2:41" x14ac:dyDescent="0.25">
      <c r="B15" s="15">
        <f>0.5+D9</f>
        <v>0.99</v>
      </c>
      <c r="C15" s="15">
        <f>0.5-D9</f>
        <v>1.0000000000000009E-2</v>
      </c>
    </row>
    <row r="16" spans="2:41" ht="15.75" thickBot="1" x14ac:dyDescent="0.3">
      <c r="B16" s="15">
        <f>0.5-D9</f>
        <v>1.0000000000000009E-2</v>
      </c>
      <c r="C16" s="15">
        <f>0.5+D9</f>
        <v>0.99</v>
      </c>
    </row>
    <row r="17" spans="1:27" x14ac:dyDescent="0.25">
      <c r="B17" s="35"/>
      <c r="C17" s="35"/>
      <c r="D17" s="35"/>
      <c r="E17" s="35"/>
      <c r="F17" s="35"/>
      <c r="G17" s="35"/>
      <c r="H17" s="122" t="s">
        <v>33</v>
      </c>
      <c r="I17" s="124"/>
      <c r="J17" s="122" t="s">
        <v>16</v>
      </c>
      <c r="K17" s="123"/>
      <c r="L17" s="124"/>
      <c r="M17" s="122" t="s">
        <v>37</v>
      </c>
      <c r="N17" s="123"/>
      <c r="O17" s="124"/>
      <c r="P17" s="122" t="s">
        <v>38</v>
      </c>
      <c r="Q17" s="123"/>
      <c r="R17" s="124"/>
      <c r="S17" s="122" t="s">
        <v>45</v>
      </c>
      <c r="T17" s="123"/>
      <c r="U17" s="124"/>
      <c r="V17" s="122" t="s">
        <v>66</v>
      </c>
      <c r="W17" s="123"/>
      <c r="X17" s="124"/>
    </row>
    <row r="18" spans="1:27" ht="44.25" customHeight="1" x14ac:dyDescent="0.25">
      <c r="B18" s="4" t="s">
        <v>0</v>
      </c>
      <c r="C18" s="4" t="s">
        <v>41</v>
      </c>
      <c r="D18" s="4" t="s">
        <v>1</v>
      </c>
      <c r="E18" s="4" t="s">
        <v>57</v>
      </c>
      <c r="F18" s="5" t="s">
        <v>58</v>
      </c>
      <c r="G18" s="103" t="s">
        <v>59</v>
      </c>
      <c r="H18" s="23" t="s">
        <v>10</v>
      </c>
      <c r="I18" s="47" t="s">
        <v>15</v>
      </c>
      <c r="J18" s="23" t="s">
        <v>13</v>
      </c>
      <c r="K18" s="5" t="s">
        <v>14</v>
      </c>
      <c r="L18" s="24" t="s">
        <v>26</v>
      </c>
      <c r="M18" s="23" t="s">
        <v>13</v>
      </c>
      <c r="N18" s="5" t="s">
        <v>14</v>
      </c>
      <c r="O18" s="24" t="s">
        <v>26</v>
      </c>
      <c r="P18" s="23" t="s">
        <v>13</v>
      </c>
      <c r="Q18" s="5" t="s">
        <v>14</v>
      </c>
      <c r="R18" s="24" t="s">
        <v>26</v>
      </c>
      <c r="S18" s="23" t="s">
        <v>13</v>
      </c>
      <c r="T18" s="5" t="s">
        <v>14</v>
      </c>
      <c r="U18" s="24" t="s">
        <v>26</v>
      </c>
      <c r="V18" s="23" t="s">
        <v>13</v>
      </c>
      <c r="W18" s="5" t="s">
        <v>14</v>
      </c>
      <c r="X18" s="24" t="s">
        <v>26</v>
      </c>
      <c r="Y18" s="69"/>
      <c r="Z18" s="69"/>
    </row>
    <row r="19" spans="1:27" s="3" customFormat="1" x14ac:dyDescent="0.25">
      <c r="A19" s="45">
        <v>1</v>
      </c>
      <c r="B19" s="8">
        <v>0.1</v>
      </c>
      <c r="C19" s="8">
        <v>10</v>
      </c>
      <c r="D19" s="8">
        <v>10</v>
      </c>
      <c r="E19" s="14">
        <f>(B19*$B$15*$I$10+(1-B19)*$B$16*$P$10)/(B19*$I$10+(1-B19)*$P$10)</f>
        <v>3.6486486486486495E-2</v>
      </c>
      <c r="F19" s="104">
        <f>E19*$N$10+(1-E19)*$U$10-D19</f>
        <v>1.10945945945946</v>
      </c>
      <c r="G19" s="105">
        <f>B19*$N$10+(1-B19)*$U$10-D19</f>
        <v>1.3000000000000007</v>
      </c>
      <c r="H19" s="26">
        <v>26</v>
      </c>
      <c r="I19" s="48">
        <v>1044.9272000000001</v>
      </c>
      <c r="J19" s="26">
        <v>26</v>
      </c>
      <c r="K19" s="27">
        <v>0</v>
      </c>
      <c r="L19" s="44">
        <f t="shared" ref="L19:L82" si="3">ABS((100/$H19*J19)-100)</f>
        <v>0</v>
      </c>
      <c r="M19" s="26">
        <v>28</v>
      </c>
      <c r="N19" s="27">
        <v>0.20482</v>
      </c>
      <c r="O19" s="44">
        <f t="shared" ref="O19:O82" si="4">ABS((100/$H19*M19)-100)</f>
        <v>7.6923076923076934</v>
      </c>
      <c r="P19" s="26">
        <v>26</v>
      </c>
      <c r="Q19" s="27">
        <v>0</v>
      </c>
      <c r="R19" s="60">
        <f t="shared" ref="R19:R82" si="5">ABS((100/$H19*P19)-100)</f>
        <v>0</v>
      </c>
      <c r="S19" s="26">
        <v>15</v>
      </c>
      <c r="T19" s="27">
        <v>6.6950000000000003</v>
      </c>
      <c r="U19" s="60">
        <f t="shared" ref="U19:U82" si="6">ABS((100/$H19*S19)-100)</f>
        <v>42.307692307692307</v>
      </c>
      <c r="V19" s="26">
        <v>25</v>
      </c>
      <c r="W19" s="27">
        <v>6.7293000000000006E-2</v>
      </c>
      <c r="X19" s="60">
        <f t="shared" ref="X19:X82" si="7">ABS((100/$H19*V19)-100)</f>
        <v>3.8461538461538396</v>
      </c>
      <c r="AA19" s="54"/>
    </row>
    <row r="20" spans="1:27" s="3" customFormat="1" x14ac:dyDescent="0.25">
      <c r="A20" s="45">
        <v>2</v>
      </c>
      <c r="B20" s="8">
        <v>0.3</v>
      </c>
      <c r="C20" s="8">
        <v>10</v>
      </c>
      <c r="D20" s="8">
        <v>10</v>
      </c>
      <c r="E20" s="14">
        <f t="shared" ref="E20:E23" si="8">(B20*$B$15*$I$10+(1-B20)*$B$16*$P$10)/(B20*$I$10+(1-B20)*$P$10)</f>
        <v>0.10483870967741937</v>
      </c>
      <c r="F20" s="104">
        <f t="shared" ref="F20:F43" si="9">E20*$N$10+(1-E20)*$U$10-D20</f>
        <v>1.314516129032258</v>
      </c>
      <c r="G20" s="105">
        <f t="shared" ref="G20:G43" si="10">B20*$N$10+(1-B20)*$U$10-D20</f>
        <v>1.8999999999999986</v>
      </c>
      <c r="H20" s="26">
        <v>26</v>
      </c>
      <c r="I20" s="48">
        <v>1055.6863000000001</v>
      </c>
      <c r="J20" s="26">
        <v>27</v>
      </c>
      <c r="K20" s="27">
        <v>2.5944999999999999E-2</v>
      </c>
      <c r="L20" s="44">
        <f t="shared" si="3"/>
        <v>3.8461538461538538</v>
      </c>
      <c r="M20" s="26">
        <v>28</v>
      </c>
      <c r="N20" s="27">
        <v>0.16550000000000001</v>
      </c>
      <c r="O20" s="44">
        <f t="shared" si="4"/>
        <v>7.6923076923076934</v>
      </c>
      <c r="P20" s="26">
        <v>26</v>
      </c>
      <c r="Q20" s="27">
        <v>0</v>
      </c>
      <c r="R20" s="60">
        <f t="shared" si="5"/>
        <v>0</v>
      </c>
      <c r="S20" s="26">
        <v>15</v>
      </c>
      <c r="T20" s="27">
        <v>6.7733999999999996</v>
      </c>
      <c r="U20" s="60">
        <f t="shared" si="6"/>
        <v>42.307692307692307</v>
      </c>
      <c r="V20" s="26">
        <v>25</v>
      </c>
      <c r="W20" s="27">
        <v>8.3828E-2</v>
      </c>
      <c r="X20" s="60">
        <f t="shared" si="7"/>
        <v>3.8461538461538396</v>
      </c>
      <c r="AA20" s="54"/>
    </row>
    <row r="21" spans="1:27" s="3" customFormat="1" x14ac:dyDescent="0.25">
      <c r="A21" s="45">
        <v>3</v>
      </c>
      <c r="B21" s="8">
        <v>0.5</v>
      </c>
      <c r="C21" s="8">
        <v>10</v>
      </c>
      <c r="D21" s="8">
        <v>10</v>
      </c>
      <c r="E21" s="14">
        <f t="shared" si="8"/>
        <v>0.20600000000000002</v>
      </c>
      <c r="F21" s="104">
        <f t="shared" si="9"/>
        <v>1.6180000000000003</v>
      </c>
      <c r="G21" s="105">
        <f t="shared" si="10"/>
        <v>2.5</v>
      </c>
      <c r="H21" s="26">
        <v>27</v>
      </c>
      <c r="I21" s="48">
        <v>1071.5997</v>
      </c>
      <c r="J21" s="26">
        <v>27</v>
      </c>
      <c r="K21" s="27">
        <v>0</v>
      </c>
      <c r="L21" s="44">
        <f t="shared" si="3"/>
        <v>0</v>
      </c>
      <c r="M21" s="26">
        <v>28</v>
      </c>
      <c r="N21" s="27">
        <v>0.11008999999999999</v>
      </c>
      <c r="O21" s="44">
        <f t="shared" si="4"/>
        <v>3.7037037037037095</v>
      </c>
      <c r="P21" s="26">
        <v>26</v>
      </c>
      <c r="Q21" s="27">
        <v>4.5879999999999998E-4</v>
      </c>
      <c r="R21" s="60">
        <f t="shared" si="5"/>
        <v>3.7037037037037095</v>
      </c>
      <c r="S21" s="26">
        <v>15</v>
      </c>
      <c r="T21" s="27">
        <v>6.8857999999999997</v>
      </c>
      <c r="U21" s="60">
        <f t="shared" si="6"/>
        <v>44.444444444444443</v>
      </c>
      <c r="V21" s="26">
        <v>25</v>
      </c>
      <c r="W21" s="27">
        <v>0.10771</v>
      </c>
      <c r="X21" s="60">
        <f t="shared" si="7"/>
        <v>7.4074074074074048</v>
      </c>
      <c r="AA21" s="54"/>
    </row>
    <row r="22" spans="1:27" s="3" customFormat="1" x14ac:dyDescent="0.25">
      <c r="A22" s="45">
        <v>4</v>
      </c>
      <c r="B22" s="8">
        <v>0.7</v>
      </c>
      <c r="C22" s="8">
        <v>10</v>
      </c>
      <c r="D22" s="8">
        <v>10</v>
      </c>
      <c r="E22" s="14">
        <f t="shared" si="8"/>
        <v>0.37105263157894741</v>
      </c>
      <c r="F22" s="104">
        <f t="shared" si="9"/>
        <v>2.1131578947368421</v>
      </c>
      <c r="G22" s="105">
        <f t="shared" si="10"/>
        <v>3.0999999999999996</v>
      </c>
      <c r="H22" s="26">
        <v>27</v>
      </c>
      <c r="I22" s="48">
        <v>1097.1773000000001</v>
      </c>
      <c r="J22" s="26">
        <v>28</v>
      </c>
      <c r="K22" s="27">
        <v>6.4616000000000007E-2</v>
      </c>
      <c r="L22" s="44">
        <f t="shared" si="3"/>
        <v>3.7037037037037095</v>
      </c>
      <c r="M22" s="26">
        <v>28</v>
      </c>
      <c r="N22" s="27">
        <v>6.4616000000000007E-2</v>
      </c>
      <c r="O22" s="44">
        <f t="shared" si="4"/>
        <v>3.7037037037037095</v>
      </c>
      <c r="P22" s="26">
        <v>26</v>
      </c>
      <c r="Q22" s="27">
        <v>4.1151E-2</v>
      </c>
      <c r="R22" s="60">
        <f t="shared" si="5"/>
        <v>3.7037037037037095</v>
      </c>
      <c r="S22" s="26">
        <v>15</v>
      </c>
      <c r="T22" s="27">
        <v>7.1031000000000004</v>
      </c>
      <c r="U22" s="60">
        <f t="shared" si="6"/>
        <v>44.444444444444443</v>
      </c>
      <c r="V22" s="26">
        <v>25</v>
      </c>
      <c r="W22" s="27">
        <v>0.18445</v>
      </c>
      <c r="X22" s="60">
        <f t="shared" si="7"/>
        <v>7.4074074074074048</v>
      </c>
      <c r="AA22" s="54"/>
    </row>
    <row r="23" spans="1:27" s="3" customFormat="1" x14ac:dyDescent="0.25">
      <c r="A23" s="45">
        <v>5</v>
      </c>
      <c r="B23" s="8">
        <v>0.9</v>
      </c>
      <c r="C23" s="8">
        <v>10</v>
      </c>
      <c r="D23" s="8">
        <v>10</v>
      </c>
      <c r="E23" s="14">
        <f t="shared" si="8"/>
        <v>0.68846153846153857</v>
      </c>
      <c r="F23" s="104">
        <f t="shared" si="9"/>
        <v>3.065384615384616</v>
      </c>
      <c r="G23" s="105">
        <f t="shared" si="10"/>
        <v>3.6999999999999993</v>
      </c>
      <c r="H23" s="26">
        <v>28</v>
      </c>
      <c r="I23" s="48">
        <v>1147.3010999999999</v>
      </c>
      <c r="J23" s="26">
        <v>28</v>
      </c>
      <c r="K23" s="27">
        <v>0</v>
      </c>
      <c r="L23" s="44">
        <f t="shared" si="3"/>
        <v>0</v>
      </c>
      <c r="M23" s="26">
        <v>28</v>
      </c>
      <c r="N23" s="27">
        <v>0</v>
      </c>
      <c r="O23" s="44">
        <f t="shared" si="4"/>
        <v>0</v>
      </c>
      <c r="P23" s="26">
        <v>26</v>
      </c>
      <c r="Q23" s="27">
        <v>0.12936</v>
      </c>
      <c r="R23" s="60">
        <f t="shared" si="5"/>
        <v>7.1428571428571388</v>
      </c>
      <c r="S23" s="26">
        <v>15</v>
      </c>
      <c r="T23" s="27">
        <v>7.5018000000000002</v>
      </c>
      <c r="U23" s="60">
        <f t="shared" si="6"/>
        <v>46.428571428571423</v>
      </c>
      <c r="V23" s="26">
        <v>25</v>
      </c>
      <c r="W23" s="27">
        <v>0.33657999999999999</v>
      </c>
      <c r="X23" s="60">
        <f t="shared" si="7"/>
        <v>10.714285714285708</v>
      </c>
      <c r="AA23" s="54"/>
    </row>
    <row r="24" spans="1:27" s="3" customFormat="1" x14ac:dyDescent="0.25">
      <c r="A24" s="45">
        <v>6</v>
      </c>
      <c r="B24" s="8">
        <v>0.1</v>
      </c>
      <c r="C24" s="8">
        <v>15</v>
      </c>
      <c r="D24" s="8">
        <v>10</v>
      </c>
      <c r="E24" s="14">
        <f>(B24*$B$15*$I$11+(1-B24)*$B$16*$P$11)/(B24*$I$11+(1-B24)*$P$11)</f>
        <v>2.7818181818181825E-2</v>
      </c>
      <c r="F24" s="104">
        <f t="shared" si="9"/>
        <v>1.0834545454545452</v>
      </c>
      <c r="G24" s="105">
        <f t="shared" si="10"/>
        <v>1.3000000000000007</v>
      </c>
      <c r="H24" s="26">
        <v>26</v>
      </c>
      <c r="I24" s="48">
        <v>1044.3688</v>
      </c>
      <c r="J24" s="26">
        <f t="shared" ref="J24:J28" si="11">J19</f>
        <v>26</v>
      </c>
      <c r="K24" s="27">
        <v>0</v>
      </c>
      <c r="L24" s="44">
        <f t="shared" si="3"/>
        <v>0</v>
      </c>
      <c r="M24" s="26">
        <v>28</v>
      </c>
      <c r="N24" s="27">
        <v>0.20904</v>
      </c>
      <c r="O24" s="44">
        <f t="shared" si="4"/>
        <v>7.6923076923076934</v>
      </c>
      <c r="P24" s="26">
        <v>26</v>
      </c>
      <c r="Q24" s="27">
        <v>0</v>
      </c>
      <c r="R24" s="60">
        <f t="shared" si="5"/>
        <v>0</v>
      </c>
      <c r="S24" s="26">
        <v>15</v>
      </c>
      <c r="T24" s="27">
        <v>6.6801000000000004</v>
      </c>
      <c r="U24" s="60">
        <f t="shared" si="6"/>
        <v>42.307692307692307</v>
      </c>
      <c r="V24" s="26">
        <v>25</v>
      </c>
      <c r="W24" s="27">
        <v>6.5317E-2</v>
      </c>
      <c r="X24" s="60">
        <f t="shared" si="7"/>
        <v>3.8461538461538396</v>
      </c>
      <c r="Y24" s="55"/>
      <c r="Z24" s="55"/>
      <c r="AA24" s="54"/>
    </row>
    <row r="25" spans="1:27" s="3" customFormat="1" x14ac:dyDescent="0.25">
      <c r="A25" s="45">
        <v>7</v>
      </c>
      <c r="B25" s="8">
        <v>0.3</v>
      </c>
      <c r="C25" s="8">
        <v>15</v>
      </c>
      <c r="D25" s="8">
        <v>10</v>
      </c>
      <c r="E25" s="14">
        <f t="shared" ref="E25:E28" si="12">(B25*$B$15*$I$11+(1-B25)*$B$16*$P$11)/(B25*$I$11+(1-B25)*$P$11)</f>
        <v>7.5333333333333349E-2</v>
      </c>
      <c r="F25" s="104">
        <f t="shared" si="9"/>
        <v>1.2259999999999991</v>
      </c>
      <c r="G25" s="105">
        <f t="shared" si="10"/>
        <v>1.8999999999999986</v>
      </c>
      <c r="H25" s="26">
        <v>26</v>
      </c>
      <c r="I25" s="48">
        <v>1053.4634000000001</v>
      </c>
      <c r="J25" s="26">
        <f t="shared" si="11"/>
        <v>27</v>
      </c>
      <c r="K25" s="27">
        <v>3.3022999999999997E-2</v>
      </c>
      <c r="L25" s="44">
        <f t="shared" si="3"/>
        <v>3.8461538461538538</v>
      </c>
      <c r="M25" s="26">
        <v>28</v>
      </c>
      <c r="N25" s="27">
        <v>0.18003</v>
      </c>
      <c r="O25" s="44">
        <f t="shared" si="4"/>
        <v>7.6923076923076934</v>
      </c>
      <c r="P25" s="26">
        <v>26</v>
      </c>
      <c r="Q25" s="27">
        <v>0</v>
      </c>
      <c r="R25" s="60">
        <f t="shared" si="5"/>
        <v>0</v>
      </c>
      <c r="S25" s="26">
        <v>15</v>
      </c>
      <c r="T25" s="27">
        <v>6.7252999999999998</v>
      </c>
      <c r="U25" s="60">
        <f t="shared" si="6"/>
        <v>42.307692307692307</v>
      </c>
      <c r="V25" s="26">
        <v>25</v>
      </c>
      <c r="W25" s="27">
        <v>7.7110999999999999E-2</v>
      </c>
      <c r="X25" s="60">
        <f t="shared" si="7"/>
        <v>3.8461538461538396</v>
      </c>
      <c r="Y25" s="55"/>
      <c r="Z25" s="55"/>
      <c r="AA25" s="54"/>
    </row>
    <row r="26" spans="1:27" s="3" customFormat="1" x14ac:dyDescent="0.25">
      <c r="A26" s="45">
        <v>8</v>
      </c>
      <c r="B26" s="8">
        <v>0.5</v>
      </c>
      <c r="C26" s="8">
        <v>15</v>
      </c>
      <c r="D26" s="8">
        <v>10</v>
      </c>
      <c r="E26" s="14">
        <f t="shared" si="12"/>
        <v>0.15000000000000002</v>
      </c>
      <c r="F26" s="104">
        <f t="shared" si="9"/>
        <v>1.4499999999999993</v>
      </c>
      <c r="G26" s="105">
        <f t="shared" si="10"/>
        <v>2.5</v>
      </c>
      <c r="H26" s="26">
        <v>26</v>
      </c>
      <c r="I26" s="48">
        <v>1066.8000999999999</v>
      </c>
      <c r="J26" s="26">
        <f t="shared" si="11"/>
        <v>27</v>
      </c>
      <c r="K26" s="27">
        <v>1.2921E-2</v>
      </c>
      <c r="L26" s="44">
        <f t="shared" si="3"/>
        <v>3.8461538461538538</v>
      </c>
      <c r="M26" s="26">
        <v>28</v>
      </c>
      <c r="N26" s="27">
        <v>0.13719999999999999</v>
      </c>
      <c r="O26" s="44">
        <f t="shared" si="4"/>
        <v>7.6923076923076934</v>
      </c>
      <c r="P26" s="26">
        <v>26</v>
      </c>
      <c r="Q26" s="27">
        <v>0</v>
      </c>
      <c r="R26" s="60">
        <f t="shared" si="5"/>
        <v>0</v>
      </c>
      <c r="S26" s="26">
        <v>15</v>
      </c>
      <c r="T26" s="27">
        <v>6.7991000000000001</v>
      </c>
      <c r="U26" s="60">
        <f t="shared" si="6"/>
        <v>42.307692307692307</v>
      </c>
      <c r="V26" s="26">
        <v>25</v>
      </c>
      <c r="W26" s="27">
        <v>9.4662999999999997E-2</v>
      </c>
      <c r="X26" s="60">
        <f t="shared" si="7"/>
        <v>3.8461538461538396</v>
      </c>
      <c r="Y26" s="55"/>
      <c r="Z26" s="55"/>
      <c r="AA26" s="54"/>
    </row>
    <row r="27" spans="1:27" s="3" customFormat="1" x14ac:dyDescent="0.25">
      <c r="A27" s="45">
        <v>9</v>
      </c>
      <c r="B27" s="8">
        <v>0.7</v>
      </c>
      <c r="C27" s="8">
        <v>15</v>
      </c>
      <c r="D27" s="8">
        <v>10</v>
      </c>
      <c r="E27" s="14">
        <f t="shared" si="12"/>
        <v>0.28439999999999999</v>
      </c>
      <c r="F27" s="104">
        <f t="shared" si="9"/>
        <v>1.8531999999999993</v>
      </c>
      <c r="G27" s="105">
        <f t="shared" si="10"/>
        <v>3.0999999999999996</v>
      </c>
      <c r="H27" s="26">
        <v>27</v>
      </c>
      <c r="I27" s="48">
        <v>1089.1789000000001</v>
      </c>
      <c r="J27" s="26">
        <f t="shared" si="11"/>
        <v>28</v>
      </c>
      <c r="K27" s="27">
        <v>8.6175000000000002E-2</v>
      </c>
      <c r="L27" s="44">
        <f t="shared" si="3"/>
        <v>3.7037037037037095</v>
      </c>
      <c r="M27" s="26">
        <v>28</v>
      </c>
      <c r="N27" s="31">
        <v>8.6175000000000002E-2</v>
      </c>
      <c r="O27" s="44">
        <f t="shared" si="4"/>
        <v>3.7037037037037095</v>
      </c>
      <c r="P27" s="26">
        <v>26</v>
      </c>
      <c r="Q27" s="31">
        <v>2.0944000000000001E-2</v>
      </c>
      <c r="R27" s="60">
        <f t="shared" si="5"/>
        <v>3.7037037037037095</v>
      </c>
      <c r="S27" s="26">
        <v>15</v>
      </c>
      <c r="T27" s="27">
        <v>6.9569999999999999</v>
      </c>
      <c r="U27" s="60">
        <f t="shared" si="6"/>
        <v>44.444444444444443</v>
      </c>
      <c r="V27" s="26">
        <v>25</v>
      </c>
      <c r="W27" s="27">
        <v>0.14535000000000001</v>
      </c>
      <c r="X27" s="60">
        <f t="shared" si="7"/>
        <v>7.4074074074074048</v>
      </c>
      <c r="Y27" s="55"/>
      <c r="Z27" s="55"/>
      <c r="AA27" s="54"/>
    </row>
    <row r="28" spans="1:27" s="3" customFormat="1" x14ac:dyDescent="0.25">
      <c r="A28" s="45">
        <v>10</v>
      </c>
      <c r="B28" s="8">
        <v>0.9</v>
      </c>
      <c r="C28" s="8">
        <v>15</v>
      </c>
      <c r="D28" s="8">
        <v>10</v>
      </c>
      <c r="E28" s="14">
        <f t="shared" si="12"/>
        <v>0.59800000000000009</v>
      </c>
      <c r="F28" s="104">
        <f t="shared" si="9"/>
        <v>2.7940000000000005</v>
      </c>
      <c r="G28" s="105">
        <f t="shared" si="10"/>
        <v>3.6999999999999993</v>
      </c>
      <c r="H28" s="26">
        <v>27</v>
      </c>
      <c r="I28" s="48">
        <v>1138.8751</v>
      </c>
      <c r="J28" s="26">
        <f t="shared" si="11"/>
        <v>28</v>
      </c>
      <c r="K28" s="27">
        <v>4.9630999999999998E-3</v>
      </c>
      <c r="L28" s="44">
        <f t="shared" si="3"/>
        <v>3.7037037037037095</v>
      </c>
      <c r="M28" s="26">
        <v>28</v>
      </c>
      <c r="N28" s="27">
        <v>4.9630999999999998E-3</v>
      </c>
      <c r="O28" s="44">
        <f t="shared" si="4"/>
        <v>3.7037037037037095</v>
      </c>
      <c r="P28" s="26">
        <v>26</v>
      </c>
      <c r="Q28" s="27">
        <v>9.3417E-2</v>
      </c>
      <c r="R28" s="60">
        <f t="shared" si="5"/>
        <v>3.7037037037037095</v>
      </c>
      <c r="S28" s="26">
        <v>15</v>
      </c>
      <c r="T28" s="27">
        <v>7.3428000000000004</v>
      </c>
      <c r="U28" s="60">
        <f t="shared" si="6"/>
        <v>44.444444444444443</v>
      </c>
      <c r="V28" s="26">
        <v>25</v>
      </c>
      <c r="W28" s="27">
        <v>0.28217999999999999</v>
      </c>
      <c r="X28" s="60">
        <f t="shared" si="7"/>
        <v>7.4074074074074048</v>
      </c>
      <c r="Y28" s="55"/>
      <c r="Z28" s="55"/>
      <c r="AA28" s="54"/>
    </row>
    <row r="29" spans="1:27" s="3" customFormat="1" x14ac:dyDescent="0.25">
      <c r="A29" s="45">
        <v>11</v>
      </c>
      <c r="B29" s="8">
        <v>0.1</v>
      </c>
      <c r="C29" s="8">
        <v>20</v>
      </c>
      <c r="D29" s="8">
        <v>10</v>
      </c>
      <c r="E29" s="106" t="e">
        <f>(B29*$B$15*$I$12+(1-B29)*$B$16*$P$12)/(B29*$I$12+(1-B29)*$P$12)</f>
        <v>#DIV/0!</v>
      </c>
      <c r="F29" s="104" t="e">
        <f t="shared" si="9"/>
        <v>#DIV/0!</v>
      </c>
      <c r="G29" s="105">
        <f t="shared" si="10"/>
        <v>1.3000000000000007</v>
      </c>
      <c r="H29" s="26">
        <v>26</v>
      </c>
      <c r="I29" s="48">
        <v>1049.0183999999999</v>
      </c>
      <c r="J29" s="26">
        <f t="shared" ref="J29:J33" si="13">J19</f>
        <v>26</v>
      </c>
      <c r="K29" s="27">
        <v>0</v>
      </c>
      <c r="L29" s="44">
        <f t="shared" si="3"/>
        <v>0</v>
      </c>
      <c r="M29" s="26">
        <v>28</v>
      </c>
      <c r="N29" s="27">
        <v>0.17405999999999999</v>
      </c>
      <c r="O29" s="44">
        <f t="shared" si="4"/>
        <v>7.6923076923076934</v>
      </c>
      <c r="P29" s="26">
        <v>26</v>
      </c>
      <c r="Q29" s="27">
        <v>0</v>
      </c>
      <c r="R29" s="60">
        <f t="shared" si="5"/>
        <v>0</v>
      </c>
      <c r="S29" s="26">
        <v>15</v>
      </c>
      <c r="T29" s="27">
        <v>6.8033999999999999</v>
      </c>
      <c r="U29" s="60">
        <f t="shared" si="6"/>
        <v>42.307692307692307</v>
      </c>
      <c r="V29" s="26">
        <v>25</v>
      </c>
      <c r="W29" s="27">
        <v>8.1712000000000007E-2</v>
      </c>
      <c r="X29" s="60">
        <f t="shared" si="7"/>
        <v>3.8461538461538396</v>
      </c>
      <c r="Y29" s="55"/>
      <c r="AA29" s="54"/>
    </row>
    <row r="30" spans="1:27" s="3" customFormat="1" x14ac:dyDescent="0.25">
      <c r="A30" s="45">
        <v>12</v>
      </c>
      <c r="B30" s="8">
        <v>0.3</v>
      </c>
      <c r="C30" s="8">
        <v>20</v>
      </c>
      <c r="D30" s="8">
        <v>10</v>
      </c>
      <c r="E30" s="106" t="e">
        <f t="shared" ref="E30:E33" si="14">(B30*$B$15*$I$12+(1-B30)*$B$16*$P$12)/(B30*$I$12+(1-B30)*$P$12)</f>
        <v>#DIV/0!</v>
      </c>
      <c r="F30" s="104" t="e">
        <f t="shared" si="9"/>
        <v>#DIV/0!</v>
      </c>
      <c r="G30" s="105">
        <f t="shared" si="10"/>
        <v>1.8999999999999986</v>
      </c>
      <c r="H30" s="26">
        <v>27</v>
      </c>
      <c r="I30" s="48">
        <v>1070.1744000000001</v>
      </c>
      <c r="J30" s="26">
        <f t="shared" si="13"/>
        <v>27</v>
      </c>
      <c r="K30" s="27">
        <v>0</v>
      </c>
      <c r="L30" s="44">
        <f t="shared" si="3"/>
        <v>0</v>
      </c>
      <c r="M30" s="26">
        <v>28</v>
      </c>
      <c r="N30" s="27">
        <v>9.1074000000000002E-2</v>
      </c>
      <c r="O30" s="44">
        <f t="shared" si="4"/>
        <v>3.7037037037037095</v>
      </c>
      <c r="P30" s="26">
        <v>26</v>
      </c>
      <c r="Q30" s="27">
        <v>2.0140000000000002E-2</v>
      </c>
      <c r="R30" s="60">
        <f t="shared" si="5"/>
        <v>3.7037037037037095</v>
      </c>
      <c r="S30" s="26">
        <v>15</v>
      </c>
      <c r="T30" s="27">
        <v>7.1082000000000001</v>
      </c>
      <c r="U30" s="60">
        <f t="shared" si="6"/>
        <v>44.444444444444443</v>
      </c>
      <c r="V30" s="26">
        <v>25</v>
      </c>
      <c r="W30" s="27">
        <v>0.14771999999999999</v>
      </c>
      <c r="X30" s="60">
        <f t="shared" si="7"/>
        <v>7.4074074074074048</v>
      </c>
      <c r="Y30" s="55"/>
      <c r="AA30" s="54"/>
    </row>
    <row r="31" spans="1:27" s="3" customFormat="1" x14ac:dyDescent="0.25">
      <c r="A31" s="45">
        <v>13</v>
      </c>
      <c r="B31" s="8">
        <v>0.5</v>
      </c>
      <c r="C31" s="8">
        <v>20</v>
      </c>
      <c r="D31" s="8">
        <v>10</v>
      </c>
      <c r="E31" s="106" t="e">
        <f t="shared" si="14"/>
        <v>#DIV/0!</v>
      </c>
      <c r="F31" s="104" t="e">
        <f t="shared" si="9"/>
        <v>#DIV/0!</v>
      </c>
      <c r="G31" s="105">
        <f t="shared" si="10"/>
        <v>2.5</v>
      </c>
      <c r="H31" s="26">
        <v>27</v>
      </c>
      <c r="I31" s="48">
        <v>1096.0736999999999</v>
      </c>
      <c r="J31" s="26">
        <f t="shared" si="13"/>
        <v>27</v>
      </c>
      <c r="K31" s="27">
        <v>0</v>
      </c>
      <c r="L31" s="44">
        <f t="shared" si="3"/>
        <v>0</v>
      </c>
      <c r="M31" s="26">
        <v>28</v>
      </c>
      <c r="N31" s="27">
        <v>3.7628000000000002E-2</v>
      </c>
      <c r="O31" s="44">
        <f t="shared" si="4"/>
        <v>3.7037037037037095</v>
      </c>
      <c r="P31" s="26">
        <v>26</v>
      </c>
      <c r="Q31" s="27">
        <v>6.8826999999999999E-2</v>
      </c>
      <c r="R31" s="60">
        <f t="shared" si="5"/>
        <v>3.7037037037037095</v>
      </c>
      <c r="S31" s="26">
        <v>15</v>
      </c>
      <c r="T31" s="27">
        <v>7.3993000000000002</v>
      </c>
      <c r="U31" s="60">
        <f t="shared" si="6"/>
        <v>44.444444444444443</v>
      </c>
      <c r="V31" s="26">
        <v>25</v>
      </c>
      <c r="W31" s="27">
        <v>0.24046999999999999</v>
      </c>
      <c r="X31" s="60">
        <f t="shared" si="7"/>
        <v>7.4074074074074048</v>
      </c>
      <c r="Y31" s="55"/>
      <c r="AA31" s="54"/>
    </row>
    <row r="32" spans="1:27" s="3" customFormat="1" x14ac:dyDescent="0.25">
      <c r="A32" s="45">
        <v>14</v>
      </c>
      <c r="B32" s="8">
        <v>0.7</v>
      </c>
      <c r="C32" s="8">
        <v>20</v>
      </c>
      <c r="D32" s="8">
        <v>10</v>
      </c>
      <c r="E32" s="106" t="e">
        <f t="shared" si="14"/>
        <v>#DIV/0!</v>
      </c>
      <c r="F32" s="104" t="e">
        <f t="shared" si="9"/>
        <v>#DIV/0!</v>
      </c>
      <c r="G32" s="105">
        <f t="shared" si="10"/>
        <v>3.0999999999999996</v>
      </c>
      <c r="H32" s="26">
        <v>28</v>
      </c>
      <c r="I32" s="48">
        <v>1127.3778</v>
      </c>
      <c r="J32" s="26">
        <f t="shared" si="13"/>
        <v>28</v>
      </c>
      <c r="K32" s="27">
        <v>0</v>
      </c>
      <c r="L32" s="44">
        <f t="shared" si="3"/>
        <v>0</v>
      </c>
      <c r="M32" s="26">
        <v>28</v>
      </c>
      <c r="N32" s="27">
        <v>0</v>
      </c>
      <c r="O32" s="44">
        <f t="shared" si="4"/>
        <v>0</v>
      </c>
      <c r="P32" s="26">
        <v>26</v>
      </c>
      <c r="Q32" s="27">
        <v>0.12970999999999999</v>
      </c>
      <c r="R32" s="60">
        <f t="shared" si="5"/>
        <v>7.1428571428571388</v>
      </c>
      <c r="S32" s="26">
        <v>15</v>
      </c>
      <c r="T32" s="27">
        <v>7.6544999999999996</v>
      </c>
      <c r="U32" s="60">
        <f t="shared" si="6"/>
        <v>46.428571428571423</v>
      </c>
      <c r="V32" s="26">
        <v>25</v>
      </c>
      <c r="W32" s="27">
        <v>0.34231</v>
      </c>
      <c r="X32" s="60">
        <f t="shared" si="7"/>
        <v>10.714285714285708</v>
      </c>
      <c r="Y32" s="55"/>
      <c r="AA32" s="54"/>
    </row>
    <row r="33" spans="1:27" s="3" customFormat="1" x14ac:dyDescent="0.25">
      <c r="A33" s="45">
        <v>15</v>
      </c>
      <c r="B33" s="8">
        <v>0.9</v>
      </c>
      <c r="C33" s="8">
        <v>20</v>
      </c>
      <c r="D33" s="8">
        <v>10</v>
      </c>
      <c r="E33" s="106" t="e">
        <f t="shared" si="14"/>
        <v>#DIV/0!</v>
      </c>
      <c r="F33" s="104" t="e">
        <f t="shared" si="9"/>
        <v>#DIV/0!</v>
      </c>
      <c r="G33" s="105">
        <f t="shared" si="10"/>
        <v>3.6999999999999993</v>
      </c>
      <c r="H33" s="26">
        <v>28</v>
      </c>
      <c r="I33" s="48">
        <v>1166.8725999999999</v>
      </c>
      <c r="J33" s="26">
        <f t="shared" si="13"/>
        <v>28</v>
      </c>
      <c r="K33" s="27">
        <v>0</v>
      </c>
      <c r="L33" s="44">
        <f t="shared" si="3"/>
        <v>0</v>
      </c>
      <c r="M33" s="26">
        <v>28</v>
      </c>
      <c r="N33" s="27">
        <v>0</v>
      </c>
      <c r="O33" s="44">
        <f t="shared" si="4"/>
        <v>0</v>
      </c>
      <c r="P33" s="26">
        <v>26</v>
      </c>
      <c r="Q33" s="27">
        <v>0.22273999999999999</v>
      </c>
      <c r="R33" s="60">
        <f t="shared" si="5"/>
        <v>7.1428571428571388</v>
      </c>
      <c r="S33" s="26">
        <v>15</v>
      </c>
      <c r="T33" s="27">
        <v>7.8768000000000002</v>
      </c>
      <c r="U33" s="60">
        <f t="shared" si="6"/>
        <v>46.428571428571423</v>
      </c>
      <c r="V33" s="26">
        <v>25</v>
      </c>
      <c r="W33" s="27">
        <v>0.47210000000000002</v>
      </c>
      <c r="X33" s="60">
        <f t="shared" si="7"/>
        <v>10.714285714285708</v>
      </c>
      <c r="Y33" s="55"/>
      <c r="AA33" s="54"/>
    </row>
    <row r="34" spans="1:27" s="3" customFormat="1" x14ac:dyDescent="0.25">
      <c r="A34" s="45">
        <v>16</v>
      </c>
      <c r="B34" s="8">
        <v>0.1</v>
      </c>
      <c r="C34" s="8">
        <v>25</v>
      </c>
      <c r="D34" s="8">
        <v>10</v>
      </c>
      <c r="E34" s="106" t="e">
        <f>(B34*$B$15*$I$13+(1-B34)*$B$16*$P$13)/(B34*$I$13+(1-B34)*$P$13)</f>
        <v>#DIV/0!</v>
      </c>
      <c r="F34" s="104" t="e">
        <f t="shared" si="9"/>
        <v>#DIV/0!</v>
      </c>
      <c r="G34" s="105">
        <f t="shared" si="10"/>
        <v>1.3000000000000007</v>
      </c>
      <c r="H34" s="26">
        <v>26</v>
      </c>
      <c r="I34" s="48">
        <v>1049.0183999999999</v>
      </c>
      <c r="J34" s="26">
        <f t="shared" ref="J34:J38" si="15">J19</f>
        <v>26</v>
      </c>
      <c r="K34" s="27">
        <v>0</v>
      </c>
      <c r="L34" s="44">
        <f t="shared" si="3"/>
        <v>0</v>
      </c>
      <c r="M34" s="26">
        <v>28</v>
      </c>
      <c r="N34" s="27">
        <v>0.17405999999999999</v>
      </c>
      <c r="O34" s="44">
        <f t="shared" si="4"/>
        <v>7.6923076923076934</v>
      </c>
      <c r="P34" s="26">
        <v>26</v>
      </c>
      <c r="Q34" s="27">
        <v>0</v>
      </c>
      <c r="R34" s="60">
        <f t="shared" si="5"/>
        <v>0</v>
      </c>
      <c r="S34" s="26">
        <v>15</v>
      </c>
      <c r="T34" s="27">
        <v>6.8033999999999999</v>
      </c>
      <c r="U34" s="60">
        <f t="shared" si="6"/>
        <v>42.307692307692307</v>
      </c>
      <c r="V34" s="26">
        <v>25</v>
      </c>
      <c r="W34" s="27">
        <v>8.1712000000000007E-2</v>
      </c>
      <c r="X34" s="60">
        <f t="shared" si="7"/>
        <v>3.8461538461538396</v>
      </c>
      <c r="Y34" s="55"/>
      <c r="AA34" s="54"/>
    </row>
    <row r="35" spans="1:27" s="3" customFormat="1" x14ac:dyDescent="0.25">
      <c r="A35" s="45">
        <v>17</v>
      </c>
      <c r="B35" s="8">
        <v>0.3</v>
      </c>
      <c r="C35" s="8">
        <v>25</v>
      </c>
      <c r="D35" s="8">
        <v>10</v>
      </c>
      <c r="E35" s="106" t="e">
        <f t="shared" ref="E35:E38" si="16">(B35*$B$15*$I$13+(1-B35)*$B$16*$P$13)/(B35*$I$13+(1-B35)*$P$13)</f>
        <v>#DIV/0!</v>
      </c>
      <c r="F35" s="104" t="e">
        <f t="shared" si="9"/>
        <v>#DIV/0!</v>
      </c>
      <c r="G35" s="105">
        <f t="shared" si="10"/>
        <v>1.8999999999999986</v>
      </c>
      <c r="H35" s="26">
        <v>27</v>
      </c>
      <c r="I35" s="48">
        <v>1070.1744000000001</v>
      </c>
      <c r="J35" s="26">
        <f t="shared" si="15"/>
        <v>27</v>
      </c>
      <c r="K35" s="27">
        <v>0</v>
      </c>
      <c r="L35" s="44">
        <f t="shared" si="3"/>
        <v>0</v>
      </c>
      <c r="M35" s="26">
        <v>28</v>
      </c>
      <c r="N35" s="27">
        <v>9.1074000000000002E-2</v>
      </c>
      <c r="O35" s="44">
        <f t="shared" si="4"/>
        <v>3.7037037037037095</v>
      </c>
      <c r="P35" s="26">
        <v>26</v>
      </c>
      <c r="Q35" s="27">
        <v>2.0140000000000002E-2</v>
      </c>
      <c r="R35" s="60">
        <f t="shared" si="5"/>
        <v>3.7037037037037095</v>
      </c>
      <c r="S35" s="26">
        <v>15</v>
      </c>
      <c r="T35" s="27">
        <v>7.1082000000000001</v>
      </c>
      <c r="U35" s="60">
        <f t="shared" si="6"/>
        <v>44.444444444444443</v>
      </c>
      <c r="V35" s="26">
        <v>25</v>
      </c>
      <c r="W35" s="27">
        <v>0.14771999999999999</v>
      </c>
      <c r="X35" s="60">
        <f t="shared" si="7"/>
        <v>7.4074074074074048</v>
      </c>
      <c r="Y35" s="55"/>
      <c r="AA35" s="54"/>
    </row>
    <row r="36" spans="1:27" s="3" customFormat="1" x14ac:dyDescent="0.25">
      <c r="A36" s="45">
        <v>18</v>
      </c>
      <c r="B36" s="8">
        <v>0.5</v>
      </c>
      <c r="C36" s="8">
        <v>25</v>
      </c>
      <c r="D36" s="8">
        <v>10</v>
      </c>
      <c r="E36" s="106" t="e">
        <f t="shared" si="16"/>
        <v>#DIV/0!</v>
      </c>
      <c r="F36" s="104" t="e">
        <f t="shared" si="9"/>
        <v>#DIV/0!</v>
      </c>
      <c r="G36" s="105">
        <f t="shared" si="10"/>
        <v>2.5</v>
      </c>
      <c r="H36" s="26">
        <v>27</v>
      </c>
      <c r="I36" s="48">
        <v>1096.0736999999999</v>
      </c>
      <c r="J36" s="26">
        <f t="shared" si="15"/>
        <v>27</v>
      </c>
      <c r="K36" s="27">
        <v>0</v>
      </c>
      <c r="L36" s="44">
        <f t="shared" si="3"/>
        <v>0</v>
      </c>
      <c r="M36" s="26">
        <v>28</v>
      </c>
      <c r="N36" s="27">
        <v>3.7628000000000002E-2</v>
      </c>
      <c r="O36" s="44">
        <f t="shared" si="4"/>
        <v>3.7037037037037095</v>
      </c>
      <c r="P36" s="26">
        <v>26</v>
      </c>
      <c r="Q36" s="27">
        <v>6.8826999999999999E-2</v>
      </c>
      <c r="R36" s="60">
        <f t="shared" si="5"/>
        <v>3.7037037037037095</v>
      </c>
      <c r="S36" s="26">
        <v>15</v>
      </c>
      <c r="T36" s="27">
        <v>7.3993000000000002</v>
      </c>
      <c r="U36" s="60">
        <f t="shared" si="6"/>
        <v>44.444444444444443</v>
      </c>
      <c r="V36" s="26">
        <v>25</v>
      </c>
      <c r="W36" s="27">
        <v>0.24046999999999999</v>
      </c>
      <c r="X36" s="60">
        <f t="shared" si="7"/>
        <v>7.4074074074074048</v>
      </c>
      <c r="Y36" s="55"/>
      <c r="AA36" s="54"/>
    </row>
    <row r="37" spans="1:27" s="3" customFormat="1" x14ac:dyDescent="0.25">
      <c r="A37" s="45">
        <v>19</v>
      </c>
      <c r="B37" s="8">
        <v>0.7</v>
      </c>
      <c r="C37" s="8">
        <v>25</v>
      </c>
      <c r="D37" s="8">
        <v>10</v>
      </c>
      <c r="E37" s="106" t="e">
        <f t="shared" si="16"/>
        <v>#DIV/0!</v>
      </c>
      <c r="F37" s="104" t="e">
        <f t="shared" si="9"/>
        <v>#DIV/0!</v>
      </c>
      <c r="G37" s="105">
        <f t="shared" si="10"/>
        <v>3.0999999999999996</v>
      </c>
      <c r="H37" s="26">
        <v>28</v>
      </c>
      <c r="I37" s="48">
        <v>1127.3778</v>
      </c>
      <c r="J37" s="26">
        <f t="shared" si="15"/>
        <v>28</v>
      </c>
      <c r="K37" s="27">
        <v>0</v>
      </c>
      <c r="L37" s="44">
        <f t="shared" si="3"/>
        <v>0</v>
      </c>
      <c r="M37" s="26">
        <v>28</v>
      </c>
      <c r="N37" s="27">
        <v>0</v>
      </c>
      <c r="O37" s="44">
        <f t="shared" si="4"/>
        <v>0</v>
      </c>
      <c r="P37" s="26">
        <v>26</v>
      </c>
      <c r="Q37" s="27">
        <v>0.12970999999999999</v>
      </c>
      <c r="R37" s="60">
        <f t="shared" si="5"/>
        <v>7.1428571428571388</v>
      </c>
      <c r="S37" s="26">
        <v>15</v>
      </c>
      <c r="T37" s="27">
        <v>7.6544999999999996</v>
      </c>
      <c r="U37" s="60">
        <f t="shared" si="6"/>
        <v>46.428571428571423</v>
      </c>
      <c r="V37" s="26">
        <v>25</v>
      </c>
      <c r="W37" s="27">
        <v>0.34231</v>
      </c>
      <c r="X37" s="60">
        <f t="shared" si="7"/>
        <v>10.714285714285708</v>
      </c>
      <c r="Y37" s="55"/>
      <c r="AA37" s="54"/>
    </row>
    <row r="38" spans="1:27" s="3" customFormat="1" x14ac:dyDescent="0.25">
      <c r="A38" s="45">
        <v>20</v>
      </c>
      <c r="B38" s="8">
        <v>0.9</v>
      </c>
      <c r="C38" s="8">
        <v>25</v>
      </c>
      <c r="D38" s="8">
        <v>10</v>
      </c>
      <c r="E38" s="106" t="e">
        <f t="shared" si="16"/>
        <v>#DIV/0!</v>
      </c>
      <c r="F38" s="104" t="e">
        <f t="shared" si="9"/>
        <v>#DIV/0!</v>
      </c>
      <c r="G38" s="105">
        <f t="shared" si="10"/>
        <v>3.6999999999999993</v>
      </c>
      <c r="H38" s="26">
        <v>28</v>
      </c>
      <c r="I38" s="48">
        <v>1166.8725999999999</v>
      </c>
      <c r="J38" s="26">
        <f t="shared" si="15"/>
        <v>28</v>
      </c>
      <c r="K38" s="27">
        <v>0</v>
      </c>
      <c r="L38" s="44">
        <f t="shared" si="3"/>
        <v>0</v>
      </c>
      <c r="M38" s="26">
        <v>28</v>
      </c>
      <c r="N38" s="27">
        <v>0</v>
      </c>
      <c r="O38" s="44">
        <f t="shared" si="4"/>
        <v>0</v>
      </c>
      <c r="P38" s="26">
        <v>26</v>
      </c>
      <c r="Q38" s="27">
        <v>0.22273999999999999</v>
      </c>
      <c r="R38" s="60">
        <f t="shared" si="5"/>
        <v>7.1428571428571388</v>
      </c>
      <c r="S38" s="26">
        <v>15</v>
      </c>
      <c r="T38" s="27">
        <v>7.8768000000000002</v>
      </c>
      <c r="U38" s="60">
        <f t="shared" si="6"/>
        <v>46.428571428571423</v>
      </c>
      <c r="V38" s="26">
        <v>25</v>
      </c>
      <c r="W38" s="27">
        <v>0.47210000000000002</v>
      </c>
      <c r="X38" s="60">
        <f t="shared" si="7"/>
        <v>10.714285714285708</v>
      </c>
      <c r="Y38" s="55"/>
      <c r="Z38" s="55"/>
      <c r="AA38" s="54"/>
    </row>
    <row r="39" spans="1:27" s="3" customFormat="1" x14ac:dyDescent="0.25">
      <c r="A39" s="45">
        <v>21</v>
      </c>
      <c r="B39" s="8">
        <v>0.1</v>
      </c>
      <c r="C39" s="8">
        <v>30</v>
      </c>
      <c r="D39" s="8">
        <v>10</v>
      </c>
      <c r="E39" s="106" t="e">
        <f>(B39*$B$15*$I$14+(1-B39)*$B$16*$P$14)/(B39*$I$14+(1-B39)*$P$14)</f>
        <v>#DIV/0!</v>
      </c>
      <c r="F39" s="104" t="e">
        <f t="shared" si="9"/>
        <v>#DIV/0!</v>
      </c>
      <c r="G39" s="105">
        <f t="shared" si="10"/>
        <v>1.3000000000000007</v>
      </c>
      <c r="H39" s="26">
        <v>26</v>
      </c>
      <c r="I39" s="48">
        <v>1049.0183999999999</v>
      </c>
      <c r="J39" s="26">
        <f t="shared" ref="J39:J43" si="17">J19</f>
        <v>26</v>
      </c>
      <c r="K39" s="27">
        <v>0</v>
      </c>
      <c r="L39" s="44">
        <f t="shared" si="3"/>
        <v>0</v>
      </c>
      <c r="M39" s="26">
        <v>28</v>
      </c>
      <c r="N39" s="27">
        <v>0.17405999999999999</v>
      </c>
      <c r="O39" s="44">
        <f t="shared" si="4"/>
        <v>7.6923076923076934</v>
      </c>
      <c r="P39" s="26">
        <v>26</v>
      </c>
      <c r="Q39" s="27">
        <v>0</v>
      </c>
      <c r="R39" s="60">
        <f t="shared" si="5"/>
        <v>0</v>
      </c>
      <c r="S39" s="26">
        <v>15</v>
      </c>
      <c r="T39" s="27">
        <v>6.8033999999999999</v>
      </c>
      <c r="U39" s="60">
        <f t="shared" si="6"/>
        <v>42.307692307692307</v>
      </c>
      <c r="V39" s="26">
        <v>25</v>
      </c>
      <c r="W39" s="27">
        <v>8.1712000000000007E-2</v>
      </c>
      <c r="X39" s="60">
        <f t="shared" si="7"/>
        <v>3.8461538461538396</v>
      </c>
      <c r="Y39" s="55"/>
      <c r="AA39" s="54"/>
    </row>
    <row r="40" spans="1:27" s="3" customFormat="1" x14ac:dyDescent="0.25">
      <c r="A40" s="45">
        <v>22</v>
      </c>
      <c r="B40" s="8">
        <v>0.3</v>
      </c>
      <c r="C40" s="8">
        <v>30</v>
      </c>
      <c r="D40" s="8">
        <v>10</v>
      </c>
      <c r="E40" s="106" t="e">
        <f t="shared" ref="E40:E43" si="18">(B40*$B$15*$I$14+(1-B40)*$B$16*$P$14)/(B40*$I$14+(1-B40)*$P$14)</f>
        <v>#DIV/0!</v>
      </c>
      <c r="F40" s="104" t="e">
        <f t="shared" si="9"/>
        <v>#DIV/0!</v>
      </c>
      <c r="G40" s="105">
        <f t="shared" si="10"/>
        <v>1.8999999999999986</v>
      </c>
      <c r="H40" s="26">
        <v>27</v>
      </c>
      <c r="I40" s="48">
        <v>1070.1744000000001</v>
      </c>
      <c r="J40" s="26">
        <f t="shared" si="17"/>
        <v>27</v>
      </c>
      <c r="K40" s="27">
        <v>0</v>
      </c>
      <c r="L40" s="44">
        <f t="shared" si="3"/>
        <v>0</v>
      </c>
      <c r="M40" s="26">
        <v>28</v>
      </c>
      <c r="N40" s="27">
        <v>9.1074000000000002E-2</v>
      </c>
      <c r="O40" s="44">
        <f t="shared" si="4"/>
        <v>3.7037037037037095</v>
      </c>
      <c r="P40" s="26">
        <v>26</v>
      </c>
      <c r="Q40" s="27">
        <v>2.0140000000000002E-2</v>
      </c>
      <c r="R40" s="60">
        <f t="shared" si="5"/>
        <v>3.7037037037037095</v>
      </c>
      <c r="S40" s="26">
        <v>15</v>
      </c>
      <c r="T40" s="27">
        <v>7.1082000000000001</v>
      </c>
      <c r="U40" s="60">
        <f t="shared" si="6"/>
        <v>44.444444444444443</v>
      </c>
      <c r="V40" s="26">
        <v>25</v>
      </c>
      <c r="W40" s="27">
        <v>0.14771999999999999</v>
      </c>
      <c r="X40" s="60">
        <f t="shared" si="7"/>
        <v>7.4074074074074048</v>
      </c>
      <c r="Y40" s="55"/>
      <c r="AA40" s="54"/>
    </row>
    <row r="41" spans="1:27" s="3" customFormat="1" x14ac:dyDescent="0.25">
      <c r="A41" s="45">
        <v>23</v>
      </c>
      <c r="B41" s="8">
        <v>0.5</v>
      </c>
      <c r="C41" s="8">
        <v>30</v>
      </c>
      <c r="D41" s="8">
        <v>10</v>
      </c>
      <c r="E41" s="106" t="e">
        <f t="shared" si="18"/>
        <v>#DIV/0!</v>
      </c>
      <c r="F41" s="104" t="e">
        <f t="shared" si="9"/>
        <v>#DIV/0!</v>
      </c>
      <c r="G41" s="105">
        <f t="shared" si="10"/>
        <v>2.5</v>
      </c>
      <c r="H41" s="26">
        <v>27</v>
      </c>
      <c r="I41" s="48">
        <v>1096.0736999999999</v>
      </c>
      <c r="J41" s="26">
        <f t="shared" si="17"/>
        <v>27</v>
      </c>
      <c r="K41" s="27">
        <v>0</v>
      </c>
      <c r="L41" s="44">
        <f t="shared" si="3"/>
        <v>0</v>
      </c>
      <c r="M41" s="26">
        <v>28</v>
      </c>
      <c r="N41" s="27">
        <v>3.7628000000000002E-2</v>
      </c>
      <c r="O41" s="44">
        <f t="shared" si="4"/>
        <v>3.7037037037037095</v>
      </c>
      <c r="P41" s="26">
        <v>26</v>
      </c>
      <c r="Q41" s="27">
        <v>6.8826999999999999E-2</v>
      </c>
      <c r="R41" s="60">
        <f t="shared" si="5"/>
        <v>3.7037037037037095</v>
      </c>
      <c r="S41" s="26">
        <v>15</v>
      </c>
      <c r="T41" s="27">
        <v>7.3993000000000002</v>
      </c>
      <c r="U41" s="60">
        <f t="shared" si="6"/>
        <v>44.444444444444443</v>
      </c>
      <c r="V41" s="26">
        <v>25</v>
      </c>
      <c r="W41" s="27">
        <v>0.24046999999999999</v>
      </c>
      <c r="X41" s="60">
        <f t="shared" si="7"/>
        <v>7.4074074074074048</v>
      </c>
      <c r="Y41" s="55"/>
      <c r="AA41" s="54"/>
    </row>
    <row r="42" spans="1:27" s="3" customFormat="1" x14ac:dyDescent="0.25">
      <c r="A42" s="45">
        <v>24</v>
      </c>
      <c r="B42" s="8">
        <v>0.7</v>
      </c>
      <c r="C42" s="8">
        <v>30</v>
      </c>
      <c r="D42" s="8">
        <v>10</v>
      </c>
      <c r="E42" s="106" t="e">
        <f t="shared" si="18"/>
        <v>#DIV/0!</v>
      </c>
      <c r="F42" s="104" t="e">
        <f t="shared" si="9"/>
        <v>#DIV/0!</v>
      </c>
      <c r="G42" s="105">
        <f t="shared" si="10"/>
        <v>3.0999999999999996</v>
      </c>
      <c r="H42" s="26">
        <v>28</v>
      </c>
      <c r="I42" s="48">
        <v>1127.3778</v>
      </c>
      <c r="J42" s="26">
        <f t="shared" si="17"/>
        <v>28</v>
      </c>
      <c r="K42" s="27">
        <v>0</v>
      </c>
      <c r="L42" s="44">
        <f t="shared" si="3"/>
        <v>0</v>
      </c>
      <c r="M42" s="26">
        <v>28</v>
      </c>
      <c r="N42" s="27">
        <v>0</v>
      </c>
      <c r="O42" s="44">
        <f t="shared" si="4"/>
        <v>0</v>
      </c>
      <c r="P42" s="26">
        <v>26</v>
      </c>
      <c r="Q42" s="27">
        <v>0.12970999999999999</v>
      </c>
      <c r="R42" s="60">
        <f t="shared" si="5"/>
        <v>7.1428571428571388</v>
      </c>
      <c r="S42" s="26">
        <v>15</v>
      </c>
      <c r="T42" s="27">
        <v>7.6544999999999996</v>
      </c>
      <c r="U42" s="60">
        <f t="shared" si="6"/>
        <v>46.428571428571423</v>
      </c>
      <c r="V42" s="26">
        <v>25</v>
      </c>
      <c r="W42" s="27">
        <v>0.34231</v>
      </c>
      <c r="X42" s="60">
        <f t="shared" si="7"/>
        <v>10.714285714285708</v>
      </c>
      <c r="Y42" s="55"/>
      <c r="Z42" s="55"/>
      <c r="AA42" s="54"/>
    </row>
    <row r="43" spans="1:27" s="3" customFormat="1" x14ac:dyDescent="0.25">
      <c r="A43" s="45">
        <v>25</v>
      </c>
      <c r="B43" s="8">
        <v>0.9</v>
      </c>
      <c r="C43" s="8">
        <v>30</v>
      </c>
      <c r="D43" s="8">
        <v>10</v>
      </c>
      <c r="E43" s="106" t="e">
        <f t="shared" si="18"/>
        <v>#DIV/0!</v>
      </c>
      <c r="F43" s="104" t="e">
        <f t="shared" si="9"/>
        <v>#DIV/0!</v>
      </c>
      <c r="G43" s="105">
        <f t="shared" si="10"/>
        <v>3.6999999999999993</v>
      </c>
      <c r="H43" s="26">
        <v>28</v>
      </c>
      <c r="I43" s="48">
        <v>1166.8725999999999</v>
      </c>
      <c r="J43" s="26">
        <f t="shared" si="17"/>
        <v>28</v>
      </c>
      <c r="K43" s="27">
        <v>0</v>
      </c>
      <c r="L43" s="44">
        <f t="shared" si="3"/>
        <v>0</v>
      </c>
      <c r="M43" s="26">
        <v>28</v>
      </c>
      <c r="N43" s="27">
        <v>0</v>
      </c>
      <c r="O43" s="44">
        <f t="shared" si="4"/>
        <v>0</v>
      </c>
      <c r="P43" s="26">
        <v>26</v>
      </c>
      <c r="Q43" s="27">
        <v>0.22273999999999999</v>
      </c>
      <c r="R43" s="60">
        <f t="shared" si="5"/>
        <v>7.1428571428571388</v>
      </c>
      <c r="S43" s="26">
        <v>15</v>
      </c>
      <c r="T43" s="27">
        <v>7.8768000000000002</v>
      </c>
      <c r="U43" s="60">
        <f t="shared" si="6"/>
        <v>46.428571428571423</v>
      </c>
      <c r="V43" s="26">
        <v>25</v>
      </c>
      <c r="W43" s="27">
        <v>0.47210000000000002</v>
      </c>
      <c r="X43" s="60">
        <f t="shared" si="7"/>
        <v>10.714285714285708</v>
      </c>
      <c r="Y43" s="55"/>
      <c r="Z43" s="55"/>
      <c r="AA43" s="54"/>
    </row>
    <row r="44" spans="1:27" s="3" customFormat="1" x14ac:dyDescent="0.25">
      <c r="A44" s="45">
        <v>26</v>
      </c>
      <c r="B44" s="8">
        <v>0.1</v>
      </c>
      <c r="C44" s="8">
        <v>10</v>
      </c>
      <c r="D44" s="8">
        <v>15</v>
      </c>
      <c r="E44" s="14">
        <f>(B44*$B$15*$J$10+(1-B44)*$B$16*$Q$10)/(B44*$J$10+(1-B44)*$Q$10)</f>
        <v>0.31153846153846154</v>
      </c>
      <c r="F44" s="104">
        <f>E44*$N$11+(1-E44)*$U$11-D44</f>
        <v>-0.9423076923076934</v>
      </c>
      <c r="G44" s="105">
        <f>B44*$N$11+(1-B44)*$U$11-D44</f>
        <v>-2</v>
      </c>
      <c r="H44" s="26">
        <v>24</v>
      </c>
      <c r="I44" s="48">
        <v>1266.2660000000001</v>
      </c>
      <c r="J44" s="26">
        <v>23</v>
      </c>
      <c r="K44" s="27">
        <v>2.1127E-2</v>
      </c>
      <c r="L44" s="44">
        <f t="shared" si="3"/>
        <v>4.1666666666666572</v>
      </c>
      <c r="M44" s="26">
        <v>27</v>
      </c>
      <c r="N44" s="27">
        <v>0.44096000000000002</v>
      </c>
      <c r="O44" s="44">
        <f t="shared" si="4"/>
        <v>12.500000000000014</v>
      </c>
      <c r="P44" s="26">
        <v>23</v>
      </c>
      <c r="Q44" s="27">
        <v>2.1127E-2</v>
      </c>
      <c r="R44" s="60">
        <f t="shared" si="5"/>
        <v>4.1666666666666572</v>
      </c>
      <c r="S44" s="26">
        <v>15</v>
      </c>
      <c r="T44" s="27">
        <v>3.1214</v>
      </c>
      <c r="U44" s="60">
        <f t="shared" si="6"/>
        <v>37.499999999999993</v>
      </c>
      <c r="V44" s="26">
        <v>24</v>
      </c>
      <c r="W44" s="27">
        <v>0</v>
      </c>
      <c r="X44" s="60">
        <f t="shared" si="7"/>
        <v>0</v>
      </c>
      <c r="Y44" s="55"/>
      <c r="AA44" s="54"/>
    </row>
    <row r="45" spans="1:27" s="3" customFormat="1" x14ac:dyDescent="0.25">
      <c r="A45" s="45">
        <v>27</v>
      </c>
      <c r="B45" s="8">
        <v>0.3</v>
      </c>
      <c r="C45" s="8">
        <v>10</v>
      </c>
      <c r="D45" s="8">
        <v>15</v>
      </c>
      <c r="E45" s="14">
        <f t="shared" ref="E45:E48" si="19">(B45*$B$15*$J$10+(1-B45)*$B$16*$Q$10)/(B45*$J$10+(1-B45)*$Q$10)</f>
        <v>0.6289473684210527</v>
      </c>
      <c r="F45" s="104">
        <f t="shared" ref="F45:F68" si="20">E45*$N$11+(1-E45)*$U$11-D45</f>
        <v>0.64473684210526372</v>
      </c>
      <c r="G45" s="105">
        <f t="shared" ref="G45:G68" si="21">B45*$N$11+(1-B45)*$U$11-D45</f>
        <v>-1</v>
      </c>
      <c r="H45" s="26">
        <v>25</v>
      </c>
      <c r="I45" s="48">
        <v>1329.4639999999999</v>
      </c>
      <c r="J45" s="26">
        <v>24</v>
      </c>
      <c r="K45" s="27">
        <v>3.7420000000000002E-2</v>
      </c>
      <c r="L45" s="44">
        <f t="shared" si="3"/>
        <v>4</v>
      </c>
      <c r="M45" s="26">
        <v>27</v>
      </c>
      <c r="N45" s="27">
        <v>0.15701000000000001</v>
      </c>
      <c r="O45" s="44">
        <f t="shared" si="4"/>
        <v>8</v>
      </c>
      <c r="P45" s="26">
        <v>23</v>
      </c>
      <c r="Q45" s="27">
        <v>0.14984</v>
      </c>
      <c r="R45" s="60">
        <f t="shared" si="5"/>
        <v>8</v>
      </c>
      <c r="S45" s="26">
        <v>15</v>
      </c>
      <c r="T45" s="27">
        <v>3.7035</v>
      </c>
      <c r="U45" s="60">
        <f t="shared" si="6"/>
        <v>40</v>
      </c>
      <c r="V45" s="26">
        <v>24</v>
      </c>
      <c r="W45" s="27">
        <v>3.7420000000000002E-2</v>
      </c>
      <c r="X45" s="60">
        <f t="shared" si="7"/>
        <v>4</v>
      </c>
      <c r="Z45" s="55"/>
      <c r="AA45" s="54"/>
    </row>
    <row r="46" spans="1:27" s="3" customFormat="1" x14ac:dyDescent="0.25">
      <c r="A46" s="45">
        <v>28</v>
      </c>
      <c r="B46" s="8">
        <v>0.5</v>
      </c>
      <c r="C46" s="8">
        <v>10</v>
      </c>
      <c r="D46" s="8">
        <v>15</v>
      </c>
      <c r="E46" s="14">
        <f t="shared" si="19"/>
        <v>0.79400000000000004</v>
      </c>
      <c r="F46" s="104">
        <f t="shared" si="20"/>
        <v>1.4699999999999989</v>
      </c>
      <c r="G46" s="105">
        <f t="shared" si="21"/>
        <v>0</v>
      </c>
      <c r="H46" s="26">
        <v>26</v>
      </c>
      <c r="I46" s="48">
        <v>1362.1958999999999</v>
      </c>
      <c r="J46" s="26">
        <v>24</v>
      </c>
      <c r="K46" s="27">
        <v>9.7307000000000005E-2</v>
      </c>
      <c r="L46" s="44">
        <f t="shared" si="3"/>
        <v>7.6923076923076934</v>
      </c>
      <c r="M46" s="26">
        <v>27</v>
      </c>
      <c r="N46" s="27">
        <v>6.2659999999999993E-2</v>
      </c>
      <c r="O46" s="44">
        <f t="shared" si="4"/>
        <v>3.8461538461538538</v>
      </c>
      <c r="P46" s="26">
        <v>23</v>
      </c>
      <c r="Q46" s="27">
        <v>0.25385999999999997</v>
      </c>
      <c r="R46" s="60">
        <f t="shared" si="5"/>
        <v>11.538461538461533</v>
      </c>
      <c r="S46" s="26">
        <v>15</v>
      </c>
      <c r="T46" s="27">
        <v>4.0270000000000001</v>
      </c>
      <c r="U46" s="60">
        <f t="shared" si="6"/>
        <v>42.307692307692307</v>
      </c>
      <c r="V46" s="26">
        <v>24</v>
      </c>
      <c r="W46" s="27">
        <v>9.7307000000000005E-2</v>
      </c>
      <c r="X46" s="60">
        <f t="shared" si="7"/>
        <v>7.6923076923076934</v>
      </c>
      <c r="Z46" s="55"/>
      <c r="AA46" s="54"/>
    </row>
    <row r="47" spans="1:27" s="3" customFormat="1" x14ac:dyDescent="0.25">
      <c r="A47" s="45">
        <v>29</v>
      </c>
      <c r="B47" s="8">
        <v>0.7</v>
      </c>
      <c r="C47" s="8">
        <v>10</v>
      </c>
      <c r="D47" s="8">
        <v>15</v>
      </c>
      <c r="E47" s="14">
        <f t="shared" si="19"/>
        <v>0.89516129032258074</v>
      </c>
      <c r="F47" s="104">
        <f t="shared" si="20"/>
        <v>1.9758064516129039</v>
      </c>
      <c r="G47" s="105">
        <f t="shared" si="21"/>
        <v>1</v>
      </c>
      <c r="H47" s="26">
        <v>26</v>
      </c>
      <c r="I47" s="48">
        <v>1382.8205</v>
      </c>
      <c r="J47" s="26">
        <v>25</v>
      </c>
      <c r="K47" s="27">
        <v>4.2375999999999997E-2</v>
      </c>
      <c r="L47" s="44">
        <f t="shared" si="3"/>
        <v>3.8461538461538396</v>
      </c>
      <c r="M47" s="26">
        <v>27</v>
      </c>
      <c r="N47" s="27">
        <v>3.0341E-2</v>
      </c>
      <c r="O47" s="44">
        <f t="shared" si="4"/>
        <v>3.8461538461538538</v>
      </c>
      <c r="P47" s="26">
        <v>23</v>
      </c>
      <c r="Q47" s="27">
        <v>0.33798</v>
      </c>
      <c r="R47" s="60">
        <f t="shared" si="5"/>
        <v>11.538461538461533</v>
      </c>
      <c r="S47" s="26">
        <v>15</v>
      </c>
      <c r="T47" s="27">
        <v>4.2389000000000001</v>
      </c>
      <c r="U47" s="60">
        <f t="shared" si="6"/>
        <v>42.307692307692307</v>
      </c>
      <c r="V47" s="26">
        <v>24</v>
      </c>
      <c r="W47" s="27">
        <v>0.15548000000000001</v>
      </c>
      <c r="X47" s="60">
        <f t="shared" si="7"/>
        <v>7.6923076923076934</v>
      </c>
      <c r="Z47" s="55"/>
      <c r="AA47" s="54"/>
    </row>
    <row r="48" spans="1:27" s="3" customFormat="1" x14ac:dyDescent="0.25">
      <c r="A48" s="45">
        <v>30</v>
      </c>
      <c r="B48" s="8">
        <v>0.9</v>
      </c>
      <c r="C48" s="8">
        <v>10</v>
      </c>
      <c r="D48" s="8">
        <v>15</v>
      </c>
      <c r="E48" s="14">
        <f t="shared" si="19"/>
        <v>0.96351351351351344</v>
      </c>
      <c r="F48" s="104">
        <f t="shared" si="20"/>
        <v>2.3175675675675649</v>
      </c>
      <c r="G48" s="105">
        <f t="shared" si="21"/>
        <v>2</v>
      </c>
      <c r="H48" s="26">
        <v>26</v>
      </c>
      <c r="I48" s="48">
        <v>1398.9372000000001</v>
      </c>
      <c r="J48" s="26">
        <v>26</v>
      </c>
      <c r="K48" s="27">
        <v>0</v>
      </c>
      <c r="L48" s="44">
        <f t="shared" si="3"/>
        <v>0</v>
      </c>
      <c r="M48" s="26">
        <v>27</v>
      </c>
      <c r="N48" s="27">
        <v>9.0629000000000005E-3</v>
      </c>
      <c r="O48" s="44">
        <f t="shared" si="4"/>
        <v>3.8461538461538538</v>
      </c>
      <c r="P48" s="26">
        <v>23</v>
      </c>
      <c r="Q48" s="27">
        <v>0.39273999999999998</v>
      </c>
      <c r="R48" s="60">
        <f t="shared" si="5"/>
        <v>11.538461538461533</v>
      </c>
      <c r="S48" s="26">
        <v>15</v>
      </c>
      <c r="T48" s="27">
        <v>4.3716999999999997</v>
      </c>
      <c r="U48" s="60">
        <f t="shared" si="6"/>
        <v>42.307692307692307</v>
      </c>
      <c r="V48" s="26">
        <v>24</v>
      </c>
      <c r="W48" s="27">
        <v>0.19345000000000001</v>
      </c>
      <c r="X48" s="60">
        <f t="shared" si="7"/>
        <v>7.6923076923076934</v>
      </c>
      <c r="Z48" s="55"/>
      <c r="AA48" s="54"/>
    </row>
    <row r="49" spans="1:27" s="3" customFormat="1" x14ac:dyDescent="0.25">
      <c r="A49" s="45">
        <v>31</v>
      </c>
      <c r="B49" s="8">
        <v>0.1</v>
      </c>
      <c r="C49" s="8">
        <v>15</v>
      </c>
      <c r="D49" s="8">
        <v>15</v>
      </c>
      <c r="E49" s="14">
        <f>(B49*$B$15*$J$11+(1-B49)*$B$16*$Q$11)/(B49*$J$11+(1-B49)*$Q$11)</f>
        <v>0.108</v>
      </c>
      <c r="F49" s="104">
        <f t="shared" si="20"/>
        <v>-1.9599999999999991</v>
      </c>
      <c r="G49" s="105">
        <f t="shared" si="21"/>
        <v>-2</v>
      </c>
      <c r="H49" s="26">
        <v>23</v>
      </c>
      <c r="I49" s="48">
        <v>1232.9773</v>
      </c>
      <c r="J49" s="26">
        <f t="shared" ref="J49:J53" si="22">J44</f>
        <v>23</v>
      </c>
      <c r="K49" s="27">
        <v>0</v>
      </c>
      <c r="L49" s="44">
        <f t="shared" si="3"/>
        <v>0</v>
      </c>
      <c r="M49" s="26">
        <v>27</v>
      </c>
      <c r="N49" s="27">
        <v>0.69921</v>
      </c>
      <c r="O49" s="44">
        <f t="shared" si="4"/>
        <v>17.391304347826079</v>
      </c>
      <c r="P49" s="26">
        <v>23</v>
      </c>
      <c r="Q49" s="27">
        <v>0</v>
      </c>
      <c r="R49" s="60">
        <f t="shared" si="5"/>
        <v>0</v>
      </c>
      <c r="S49" s="26">
        <v>15</v>
      </c>
      <c r="T49" s="27">
        <v>2.7686000000000002</v>
      </c>
      <c r="U49" s="60">
        <f t="shared" si="6"/>
        <v>34.782608695652172</v>
      </c>
      <c r="V49" s="26">
        <v>24</v>
      </c>
      <c r="W49" s="27">
        <v>4.2109000000000001E-2</v>
      </c>
      <c r="X49" s="60">
        <f t="shared" si="7"/>
        <v>4.3478260869565162</v>
      </c>
      <c r="AA49" s="54"/>
    </row>
    <row r="50" spans="1:27" s="3" customFormat="1" x14ac:dyDescent="0.25">
      <c r="A50" s="45">
        <v>32</v>
      </c>
      <c r="B50" s="8">
        <v>0.3</v>
      </c>
      <c r="C50" s="8">
        <v>15</v>
      </c>
      <c r="D50" s="8">
        <v>15</v>
      </c>
      <c r="E50" s="14">
        <f t="shared" ref="E50:E53" si="23">(B50*$B$15*$J$11+(1-B50)*$B$16*$Q$11)/(B50*$J$11+(1-B50)*$Q$11)</f>
        <v>0.30400000000000005</v>
      </c>
      <c r="F50" s="104">
        <f t="shared" si="20"/>
        <v>-0.98000000000000043</v>
      </c>
      <c r="G50" s="105">
        <f t="shared" si="21"/>
        <v>-1</v>
      </c>
      <c r="H50" s="26">
        <v>24</v>
      </c>
      <c r="I50" s="48">
        <v>1278.6253999999999</v>
      </c>
      <c r="J50" s="26">
        <f t="shared" si="22"/>
        <v>24</v>
      </c>
      <c r="K50" s="27">
        <v>0</v>
      </c>
      <c r="L50" s="44">
        <f t="shared" si="3"/>
        <v>0</v>
      </c>
      <c r="M50" s="26">
        <v>27</v>
      </c>
      <c r="N50" s="27">
        <v>0.43868000000000001</v>
      </c>
      <c r="O50" s="44">
        <f t="shared" si="4"/>
        <v>12.500000000000014</v>
      </c>
      <c r="P50" s="26">
        <v>23</v>
      </c>
      <c r="Q50" s="27">
        <v>1.8651999999999998E-2</v>
      </c>
      <c r="R50" s="60">
        <f t="shared" si="5"/>
        <v>4.1666666666666572</v>
      </c>
      <c r="S50" s="26">
        <v>15</v>
      </c>
      <c r="T50" s="27">
        <v>3.0741999999999998</v>
      </c>
      <c r="U50" s="60">
        <f t="shared" si="6"/>
        <v>37.499999999999993</v>
      </c>
      <c r="V50" s="26">
        <v>24</v>
      </c>
      <c r="W50" s="27">
        <v>0</v>
      </c>
      <c r="X50" s="60">
        <f t="shared" si="7"/>
        <v>0</v>
      </c>
      <c r="AA50" s="54"/>
    </row>
    <row r="51" spans="1:27" s="3" customFormat="1" x14ac:dyDescent="0.25">
      <c r="A51" s="45">
        <v>33</v>
      </c>
      <c r="B51" s="8">
        <v>0.5</v>
      </c>
      <c r="C51" s="8">
        <v>15</v>
      </c>
      <c r="D51" s="8">
        <v>15</v>
      </c>
      <c r="E51" s="14">
        <f t="shared" si="23"/>
        <v>0.5</v>
      </c>
      <c r="F51" s="104">
        <f t="shared" si="20"/>
        <v>0</v>
      </c>
      <c r="G51" s="105">
        <f t="shared" si="21"/>
        <v>0</v>
      </c>
      <c r="H51" s="26">
        <v>24</v>
      </c>
      <c r="I51" s="48">
        <v>1318.3644999999999</v>
      </c>
      <c r="J51" s="26">
        <f t="shared" si="22"/>
        <v>24</v>
      </c>
      <c r="K51" s="27">
        <v>0</v>
      </c>
      <c r="L51" s="44">
        <f t="shared" si="3"/>
        <v>0</v>
      </c>
      <c r="M51" s="26">
        <v>27</v>
      </c>
      <c r="N51" s="27">
        <v>0.24001</v>
      </c>
      <c r="O51" s="44">
        <f t="shared" si="4"/>
        <v>12.500000000000014</v>
      </c>
      <c r="P51" s="26">
        <v>23</v>
      </c>
      <c r="Q51" s="27">
        <v>7.5561000000000003E-2</v>
      </c>
      <c r="R51" s="60">
        <f t="shared" si="5"/>
        <v>4.1666666666666572</v>
      </c>
      <c r="S51" s="26">
        <v>15</v>
      </c>
      <c r="T51" s="27">
        <v>3.4129999999999998</v>
      </c>
      <c r="U51" s="60">
        <f t="shared" si="6"/>
        <v>37.499999999999993</v>
      </c>
      <c r="V51" s="26">
        <v>24</v>
      </c>
      <c r="W51" s="27">
        <v>0</v>
      </c>
      <c r="X51" s="60">
        <f t="shared" si="7"/>
        <v>0</v>
      </c>
      <c r="AA51" s="54"/>
    </row>
    <row r="52" spans="1:27" s="3" customFormat="1" x14ac:dyDescent="0.25">
      <c r="A52" s="45">
        <v>34</v>
      </c>
      <c r="B52" s="8">
        <v>0.7</v>
      </c>
      <c r="C52" s="8">
        <v>15</v>
      </c>
      <c r="D52" s="8">
        <v>15</v>
      </c>
      <c r="E52" s="14">
        <f t="shared" si="23"/>
        <v>0.69599999999999995</v>
      </c>
      <c r="F52" s="104">
        <f t="shared" si="20"/>
        <v>0.98000000000000043</v>
      </c>
      <c r="G52" s="105">
        <f t="shared" si="21"/>
        <v>1</v>
      </c>
      <c r="H52" s="26">
        <v>25</v>
      </c>
      <c r="I52" s="48">
        <v>1354.8081999999999</v>
      </c>
      <c r="J52" s="26">
        <f t="shared" si="22"/>
        <v>25</v>
      </c>
      <c r="K52" s="27">
        <v>0</v>
      </c>
      <c r="L52" s="44">
        <f t="shared" si="3"/>
        <v>0</v>
      </c>
      <c r="M52" s="26">
        <v>27</v>
      </c>
      <c r="N52" s="27">
        <v>0.11065</v>
      </c>
      <c r="O52" s="44">
        <f t="shared" si="4"/>
        <v>8</v>
      </c>
      <c r="P52" s="26">
        <v>23</v>
      </c>
      <c r="Q52" s="27">
        <v>0.18601000000000001</v>
      </c>
      <c r="R52" s="60">
        <f t="shared" si="5"/>
        <v>8</v>
      </c>
      <c r="S52" s="26">
        <v>15</v>
      </c>
      <c r="T52" s="27">
        <v>3.7976999999999999</v>
      </c>
      <c r="U52" s="60">
        <f t="shared" si="6"/>
        <v>40</v>
      </c>
      <c r="V52" s="26">
        <v>24</v>
      </c>
      <c r="W52" s="27">
        <v>5.6558999999999998E-2</v>
      </c>
      <c r="X52" s="60">
        <f t="shared" si="7"/>
        <v>4</v>
      </c>
      <c r="AA52" s="54"/>
    </row>
    <row r="53" spans="1:27" s="3" customFormat="1" x14ac:dyDescent="0.25">
      <c r="A53" s="45">
        <v>35</v>
      </c>
      <c r="B53" s="8">
        <v>0.9</v>
      </c>
      <c r="C53" s="8">
        <v>15</v>
      </c>
      <c r="D53" s="8">
        <v>15</v>
      </c>
      <c r="E53" s="14">
        <f t="shared" si="23"/>
        <v>0.89200000000000002</v>
      </c>
      <c r="F53" s="104">
        <f t="shared" si="20"/>
        <v>1.9600000000000009</v>
      </c>
      <c r="G53" s="105">
        <f t="shared" si="21"/>
        <v>2</v>
      </c>
      <c r="H53" s="26">
        <v>26</v>
      </c>
      <c r="I53" s="48">
        <v>1389.6315999999999</v>
      </c>
      <c r="J53" s="26">
        <f t="shared" si="22"/>
        <v>26</v>
      </c>
      <c r="K53" s="27">
        <v>0</v>
      </c>
      <c r="L53" s="44">
        <f t="shared" si="3"/>
        <v>0</v>
      </c>
      <c r="M53" s="26">
        <v>27</v>
      </c>
      <c r="N53" s="27">
        <v>3.0915999999999999E-2</v>
      </c>
      <c r="O53" s="44">
        <f t="shared" si="4"/>
        <v>3.8461538461538538</v>
      </c>
      <c r="P53" s="26">
        <v>23</v>
      </c>
      <c r="Q53" s="27">
        <v>0.33362000000000003</v>
      </c>
      <c r="R53" s="60">
        <f t="shared" si="5"/>
        <v>11.538461538461533</v>
      </c>
      <c r="S53" s="26">
        <v>15</v>
      </c>
      <c r="T53" s="27">
        <v>4.2096999999999998</v>
      </c>
      <c r="U53" s="60">
        <f t="shared" si="6"/>
        <v>42.307692307692307</v>
      </c>
      <c r="V53" s="26">
        <v>24</v>
      </c>
      <c r="W53" s="27">
        <v>0.15289</v>
      </c>
      <c r="X53" s="60">
        <f t="shared" si="7"/>
        <v>7.6923076923076934</v>
      </c>
      <c r="AA53" s="54"/>
    </row>
    <row r="54" spans="1:27" s="3" customFormat="1" x14ac:dyDescent="0.25">
      <c r="A54" s="45">
        <v>36</v>
      </c>
      <c r="B54" s="8">
        <v>0.1</v>
      </c>
      <c r="C54" s="8">
        <v>20</v>
      </c>
      <c r="D54" s="8">
        <v>15</v>
      </c>
      <c r="E54" s="14">
        <f>(B54*$B$15*$J$12+(1-B54)*$B$16*$Q$12)/(B54*$J$12+(1-B54)*$Q$12)</f>
        <v>3.1304347826086966E-2</v>
      </c>
      <c r="F54" s="104">
        <f t="shared" si="20"/>
        <v>-2.3434782608695635</v>
      </c>
      <c r="G54" s="105">
        <f t="shared" si="21"/>
        <v>-2</v>
      </c>
      <c r="H54" s="26">
        <v>23</v>
      </c>
      <c r="I54" s="48">
        <v>1220.3329000000001</v>
      </c>
      <c r="J54" s="26">
        <f t="shared" ref="J54:J58" si="24">J44</f>
        <v>23</v>
      </c>
      <c r="K54" s="27">
        <v>0</v>
      </c>
      <c r="L54" s="44">
        <f t="shared" si="3"/>
        <v>0</v>
      </c>
      <c r="M54" s="26">
        <v>27</v>
      </c>
      <c r="N54" s="27">
        <v>0.8085</v>
      </c>
      <c r="O54" s="44">
        <f t="shared" si="4"/>
        <v>17.391304347826079</v>
      </c>
      <c r="P54" s="26">
        <v>23</v>
      </c>
      <c r="Q54" s="27">
        <v>0</v>
      </c>
      <c r="R54" s="60">
        <f t="shared" si="5"/>
        <v>0</v>
      </c>
      <c r="S54" s="26">
        <v>15</v>
      </c>
      <c r="T54" s="27">
        <v>2.6392000000000002</v>
      </c>
      <c r="U54" s="60">
        <f t="shared" si="6"/>
        <v>34.782608695652172</v>
      </c>
      <c r="V54" s="26">
        <v>24</v>
      </c>
      <c r="W54" s="27">
        <v>6.6837999999999995E-2</v>
      </c>
      <c r="X54" s="60">
        <f t="shared" si="7"/>
        <v>4.3478260869565162</v>
      </c>
      <c r="AA54" s="54"/>
    </row>
    <row r="55" spans="1:27" s="3" customFormat="1" x14ac:dyDescent="0.25">
      <c r="A55" s="45">
        <v>37</v>
      </c>
      <c r="B55" s="8">
        <v>0.3</v>
      </c>
      <c r="C55" s="8">
        <v>20</v>
      </c>
      <c r="D55" s="8">
        <v>15</v>
      </c>
      <c r="E55" s="14">
        <f t="shared" ref="E55:E58" si="25">(B55*$B$15*$J$12+(1-B55)*$B$16*$Q$12)/(B55*$J$12+(1-B55)*$Q$12)</f>
        <v>8.7368421052631581E-2</v>
      </c>
      <c r="F55" s="104">
        <f t="shared" si="20"/>
        <v>-2.0631578947368414</v>
      </c>
      <c r="G55" s="105">
        <f t="shared" si="21"/>
        <v>-1</v>
      </c>
      <c r="H55" s="26">
        <v>23</v>
      </c>
      <c r="I55" s="48">
        <v>1243.8024</v>
      </c>
      <c r="J55" s="26">
        <f t="shared" si="24"/>
        <v>24</v>
      </c>
      <c r="K55" s="27">
        <v>4.8148999999999997E-2</v>
      </c>
      <c r="L55" s="44">
        <f t="shared" si="3"/>
        <v>4.3478260869565162</v>
      </c>
      <c r="M55" s="26">
        <v>27</v>
      </c>
      <c r="N55" s="27">
        <v>0.71453999999999995</v>
      </c>
      <c r="O55" s="44">
        <f t="shared" si="4"/>
        <v>17.391304347826079</v>
      </c>
      <c r="P55" s="26">
        <v>23</v>
      </c>
      <c r="Q55" s="27">
        <v>0</v>
      </c>
      <c r="R55" s="60">
        <f t="shared" si="5"/>
        <v>0</v>
      </c>
      <c r="S55" s="26">
        <v>15</v>
      </c>
      <c r="T55" s="27">
        <v>2.7027999999999999</v>
      </c>
      <c r="U55" s="60">
        <f t="shared" si="6"/>
        <v>34.782608695652172</v>
      </c>
      <c r="V55" s="26">
        <v>24</v>
      </c>
      <c r="W55" s="27">
        <v>4.8148999999999997E-2</v>
      </c>
      <c r="X55" s="60">
        <f t="shared" si="7"/>
        <v>4.3478260869565162</v>
      </c>
      <c r="AA55" s="54"/>
    </row>
    <row r="56" spans="1:27" s="3" customFormat="1" x14ac:dyDescent="0.25">
      <c r="A56" s="45">
        <v>38</v>
      </c>
      <c r="B56" s="8">
        <v>0.5</v>
      </c>
      <c r="C56" s="8">
        <v>20</v>
      </c>
      <c r="D56" s="8">
        <v>15</v>
      </c>
      <c r="E56" s="14">
        <f t="shared" si="25"/>
        <v>0.17333333333333337</v>
      </c>
      <c r="F56" s="104">
        <f t="shared" si="20"/>
        <v>-1.6333333333333329</v>
      </c>
      <c r="G56" s="105">
        <f t="shared" si="21"/>
        <v>0</v>
      </c>
      <c r="H56" s="26">
        <v>23</v>
      </c>
      <c r="I56" s="48">
        <v>1267.9236000000001</v>
      </c>
      <c r="J56" s="26">
        <f t="shared" si="24"/>
        <v>24</v>
      </c>
      <c r="K56" s="27">
        <v>2.1023E-2</v>
      </c>
      <c r="L56" s="44">
        <f t="shared" si="3"/>
        <v>4.3478260869565162</v>
      </c>
      <c r="M56" s="26">
        <v>27</v>
      </c>
      <c r="N56" s="27">
        <v>0.58921999999999997</v>
      </c>
      <c r="O56" s="44">
        <f t="shared" si="4"/>
        <v>17.391304347826079</v>
      </c>
      <c r="P56" s="26">
        <v>23</v>
      </c>
      <c r="Q56" s="27">
        <v>0</v>
      </c>
      <c r="R56" s="60">
        <f t="shared" si="5"/>
        <v>0</v>
      </c>
      <c r="S56" s="26">
        <v>15</v>
      </c>
      <c r="T56" s="27">
        <v>2.8220000000000001</v>
      </c>
      <c r="U56" s="60">
        <f t="shared" si="6"/>
        <v>34.782608695652172</v>
      </c>
      <c r="V56" s="26">
        <v>24</v>
      </c>
      <c r="W56" s="27">
        <v>2.1023E-2</v>
      </c>
      <c r="X56" s="60">
        <f t="shared" si="7"/>
        <v>4.3478260869565162</v>
      </c>
      <c r="AA56" s="54"/>
    </row>
    <row r="57" spans="1:27" s="3" customFormat="1" x14ac:dyDescent="0.25">
      <c r="A57" s="45">
        <v>39</v>
      </c>
      <c r="B57" s="8">
        <v>0.7</v>
      </c>
      <c r="C57" s="8">
        <v>20</v>
      </c>
      <c r="D57" s="8">
        <v>15</v>
      </c>
      <c r="E57" s="14">
        <f t="shared" si="25"/>
        <v>0.32181818181818178</v>
      </c>
      <c r="F57" s="104">
        <f t="shared" si="20"/>
        <v>-0.89090909090909065</v>
      </c>
      <c r="G57" s="105">
        <f t="shared" si="21"/>
        <v>1</v>
      </c>
      <c r="H57" s="26">
        <v>24</v>
      </c>
      <c r="I57" s="48">
        <v>1300.3457000000001</v>
      </c>
      <c r="J57" s="26">
        <f t="shared" si="24"/>
        <v>25</v>
      </c>
      <c r="K57" s="27">
        <v>5.6329999999999998E-2</v>
      </c>
      <c r="L57" s="44">
        <f t="shared" si="3"/>
        <v>4.1666666666666714</v>
      </c>
      <c r="M57" s="26">
        <v>27</v>
      </c>
      <c r="N57" s="27">
        <v>0.41226000000000002</v>
      </c>
      <c r="O57" s="44">
        <f t="shared" si="4"/>
        <v>12.500000000000014</v>
      </c>
      <c r="P57" s="26">
        <v>23</v>
      </c>
      <c r="Q57" s="27">
        <v>2.3642E-2</v>
      </c>
      <c r="R57" s="60">
        <f t="shared" si="5"/>
        <v>4.1666666666666572</v>
      </c>
      <c r="S57" s="26">
        <v>15</v>
      </c>
      <c r="T57" s="27">
        <v>3.0626000000000002</v>
      </c>
      <c r="U57" s="60">
        <f t="shared" si="6"/>
        <v>37.499999999999993</v>
      </c>
      <c r="V57" s="26">
        <v>24</v>
      </c>
      <c r="W57" s="27">
        <v>0</v>
      </c>
      <c r="X57" s="60">
        <f t="shared" si="7"/>
        <v>0</v>
      </c>
      <c r="AA57" s="54"/>
    </row>
    <row r="58" spans="1:27" s="3" customFormat="1" x14ac:dyDescent="0.25">
      <c r="A58" s="45">
        <v>40</v>
      </c>
      <c r="B58" s="8">
        <v>0.9</v>
      </c>
      <c r="C58" s="8">
        <v>20</v>
      </c>
      <c r="D58" s="8">
        <v>15</v>
      </c>
      <c r="E58" s="14">
        <f t="shared" si="25"/>
        <v>0.64</v>
      </c>
      <c r="F58" s="104">
        <f t="shared" si="20"/>
        <v>0.70000000000000107</v>
      </c>
      <c r="G58" s="105">
        <f t="shared" si="21"/>
        <v>2</v>
      </c>
      <c r="H58" s="26">
        <v>25</v>
      </c>
      <c r="I58" s="48">
        <v>1356.3733999999999</v>
      </c>
      <c r="J58" s="26">
        <f t="shared" si="24"/>
        <v>26</v>
      </c>
      <c r="K58" s="27">
        <v>3.4452999999999998E-2</v>
      </c>
      <c r="L58" s="44">
        <f t="shared" si="3"/>
        <v>4</v>
      </c>
      <c r="M58" s="26">
        <v>27</v>
      </c>
      <c r="N58" s="27">
        <v>0.14480000000000001</v>
      </c>
      <c r="O58" s="44">
        <f t="shared" si="4"/>
        <v>8</v>
      </c>
      <c r="P58" s="26">
        <v>23</v>
      </c>
      <c r="Q58" s="27">
        <v>0.15331</v>
      </c>
      <c r="R58" s="60">
        <f t="shared" si="5"/>
        <v>8</v>
      </c>
      <c r="S58" s="26">
        <v>15</v>
      </c>
      <c r="T58" s="27">
        <v>3.657</v>
      </c>
      <c r="U58" s="60">
        <f t="shared" si="6"/>
        <v>40</v>
      </c>
      <c r="V58" s="26">
        <v>24</v>
      </c>
      <c r="W58" s="27">
        <v>3.9961999999999998E-2</v>
      </c>
      <c r="X58" s="60">
        <f t="shared" si="7"/>
        <v>4</v>
      </c>
      <c r="AA58" s="54"/>
    </row>
    <row r="59" spans="1:27" s="3" customFormat="1" x14ac:dyDescent="0.25">
      <c r="A59" s="45">
        <v>41</v>
      </c>
      <c r="B59" s="8">
        <v>0.1</v>
      </c>
      <c r="C59" s="8">
        <v>25</v>
      </c>
      <c r="D59" s="8">
        <v>15</v>
      </c>
      <c r="E59" s="106" t="e">
        <f>(B59*$B$15*$J$13+(1-B59)*$B$16*$Q$13)/(B59*$J$13+(1-B59)*$Q$13)</f>
        <v>#DIV/0!</v>
      </c>
      <c r="F59" s="104" t="e">
        <f t="shared" si="20"/>
        <v>#DIV/0!</v>
      </c>
      <c r="G59" s="105">
        <f t="shared" si="21"/>
        <v>-2</v>
      </c>
      <c r="H59" s="26">
        <v>23</v>
      </c>
      <c r="I59" s="48">
        <v>1231.6584</v>
      </c>
      <c r="J59" s="26">
        <f t="shared" ref="J59:J63" si="26">J44</f>
        <v>23</v>
      </c>
      <c r="K59" s="27">
        <v>0</v>
      </c>
      <c r="L59" s="44">
        <f t="shared" si="3"/>
        <v>0</v>
      </c>
      <c r="M59" s="26">
        <v>27</v>
      </c>
      <c r="N59" s="27">
        <v>0.71050999999999997</v>
      </c>
      <c r="O59" s="44">
        <f t="shared" si="4"/>
        <v>17.391304347826079</v>
      </c>
      <c r="P59" s="26">
        <v>23</v>
      </c>
      <c r="Q59" s="27">
        <v>0</v>
      </c>
      <c r="R59" s="60">
        <f t="shared" si="5"/>
        <v>0</v>
      </c>
      <c r="S59" s="26">
        <v>15</v>
      </c>
      <c r="T59" s="27">
        <v>2.7553000000000001</v>
      </c>
      <c r="U59" s="60">
        <f t="shared" si="6"/>
        <v>34.782608695652172</v>
      </c>
      <c r="V59" s="26">
        <v>24</v>
      </c>
      <c r="W59" s="27">
        <v>4.4665000000000003E-2</v>
      </c>
      <c r="X59" s="60">
        <f t="shared" si="7"/>
        <v>4.3478260869565162</v>
      </c>
      <c r="AA59" s="54"/>
    </row>
    <row r="60" spans="1:27" s="3" customFormat="1" x14ac:dyDescent="0.25">
      <c r="A60" s="45">
        <v>42</v>
      </c>
      <c r="B60" s="8">
        <v>0.3</v>
      </c>
      <c r="C60" s="8">
        <v>25</v>
      </c>
      <c r="D60" s="8">
        <v>15</v>
      </c>
      <c r="E60" s="106" t="e">
        <f t="shared" ref="E60:E63" si="27">(B60*$B$15*$J$13+(1-B60)*$B$16*$Q$13)/(B60*$J$13+(1-B60)*$Q$13)</f>
        <v>#DIV/0!</v>
      </c>
      <c r="F60" s="104" t="e">
        <f t="shared" si="20"/>
        <v>#DIV/0!</v>
      </c>
      <c r="G60" s="105">
        <f t="shared" si="21"/>
        <v>-1</v>
      </c>
      <c r="H60" s="26">
        <v>24</v>
      </c>
      <c r="I60" s="48">
        <v>1277.9934000000001</v>
      </c>
      <c r="J60" s="26">
        <f t="shared" si="26"/>
        <v>24</v>
      </c>
      <c r="K60" s="27">
        <v>0</v>
      </c>
      <c r="L60" s="44">
        <f t="shared" si="3"/>
        <v>0</v>
      </c>
      <c r="M60" s="26">
        <v>27</v>
      </c>
      <c r="N60" s="27">
        <v>0.44277</v>
      </c>
      <c r="O60" s="44">
        <f t="shared" si="4"/>
        <v>12.500000000000014</v>
      </c>
      <c r="P60" s="26">
        <v>23</v>
      </c>
      <c r="Q60" s="27">
        <v>1.7451999999999999E-2</v>
      </c>
      <c r="R60" s="60">
        <f t="shared" si="5"/>
        <v>4.1666666666666572</v>
      </c>
      <c r="S60" s="26">
        <v>15</v>
      </c>
      <c r="T60" s="27">
        <v>3.0666000000000002</v>
      </c>
      <c r="U60" s="60">
        <f t="shared" si="6"/>
        <v>37.499999999999993</v>
      </c>
      <c r="V60" s="26">
        <v>24</v>
      </c>
      <c r="W60" s="27">
        <v>0</v>
      </c>
      <c r="X60" s="60">
        <f t="shared" si="7"/>
        <v>0</v>
      </c>
      <c r="Y60" s="7"/>
      <c r="Z60" s="7"/>
      <c r="AA60" s="54"/>
    </row>
    <row r="61" spans="1:27" s="3" customFormat="1" x14ac:dyDescent="0.25">
      <c r="A61" s="45">
        <v>43</v>
      </c>
      <c r="B61" s="8">
        <v>0.5</v>
      </c>
      <c r="C61" s="8">
        <v>25</v>
      </c>
      <c r="D61" s="8">
        <v>15</v>
      </c>
      <c r="E61" s="106" t="e">
        <f t="shared" si="27"/>
        <v>#DIV/0!</v>
      </c>
      <c r="F61" s="104" t="e">
        <f t="shared" si="20"/>
        <v>#DIV/0!</v>
      </c>
      <c r="G61" s="105">
        <f t="shared" si="21"/>
        <v>0</v>
      </c>
      <c r="H61" s="26">
        <v>24</v>
      </c>
      <c r="I61" s="48">
        <v>1318.3644999999999</v>
      </c>
      <c r="J61" s="26">
        <f t="shared" si="26"/>
        <v>24</v>
      </c>
      <c r="K61" s="27">
        <v>0</v>
      </c>
      <c r="L61" s="44">
        <f t="shared" si="3"/>
        <v>0</v>
      </c>
      <c r="M61" s="26">
        <v>27</v>
      </c>
      <c r="N61" s="27">
        <v>0.24001</v>
      </c>
      <c r="O61" s="44">
        <f t="shared" si="4"/>
        <v>12.500000000000014</v>
      </c>
      <c r="P61" s="26">
        <v>23</v>
      </c>
      <c r="Q61" s="27">
        <v>7.5561000000000003E-2</v>
      </c>
      <c r="R61" s="60">
        <f t="shared" si="5"/>
        <v>4.1666666666666572</v>
      </c>
      <c r="S61" s="26">
        <v>15</v>
      </c>
      <c r="T61" s="27">
        <v>3.4129999999999998</v>
      </c>
      <c r="U61" s="60">
        <f t="shared" si="6"/>
        <v>37.499999999999993</v>
      </c>
      <c r="V61" s="26">
        <v>24</v>
      </c>
      <c r="W61" s="27">
        <v>0</v>
      </c>
      <c r="X61" s="60">
        <f t="shared" si="7"/>
        <v>0</v>
      </c>
      <c r="Y61" s="7"/>
      <c r="Z61" s="7"/>
      <c r="AA61" s="54"/>
    </row>
    <row r="62" spans="1:27" s="3" customFormat="1" x14ac:dyDescent="0.25">
      <c r="A62" s="45">
        <v>44</v>
      </c>
      <c r="B62" s="8">
        <v>0.7</v>
      </c>
      <c r="C62" s="8">
        <v>25</v>
      </c>
      <c r="D62" s="8">
        <v>15</v>
      </c>
      <c r="E62" s="106" t="e">
        <f t="shared" si="27"/>
        <v>#DIV/0!</v>
      </c>
      <c r="F62" s="104" t="e">
        <f t="shared" si="20"/>
        <v>#DIV/0!</v>
      </c>
      <c r="G62" s="105">
        <f t="shared" si="21"/>
        <v>1</v>
      </c>
      <c r="H62" s="26">
        <v>25</v>
      </c>
      <c r="I62" s="48">
        <v>1355.3825999999999</v>
      </c>
      <c r="J62" s="26">
        <f t="shared" si="26"/>
        <v>25</v>
      </c>
      <c r="K62" s="27">
        <v>0</v>
      </c>
      <c r="L62" s="44">
        <f t="shared" si="3"/>
        <v>0</v>
      </c>
      <c r="M62" s="26">
        <v>27</v>
      </c>
      <c r="N62" s="27">
        <v>0.10814</v>
      </c>
      <c r="O62" s="44">
        <f t="shared" si="4"/>
        <v>8</v>
      </c>
      <c r="P62" s="26">
        <v>23</v>
      </c>
      <c r="Q62" s="27">
        <v>0.18826000000000001</v>
      </c>
      <c r="R62" s="60">
        <f t="shared" si="5"/>
        <v>8</v>
      </c>
      <c r="S62" s="26">
        <v>15</v>
      </c>
      <c r="T62" s="27">
        <v>3.8058999999999998</v>
      </c>
      <c r="U62" s="60">
        <f t="shared" si="6"/>
        <v>40</v>
      </c>
      <c r="V62" s="26">
        <v>24</v>
      </c>
      <c r="W62" s="27">
        <v>5.7716999999999997E-2</v>
      </c>
      <c r="X62" s="60">
        <f t="shared" si="7"/>
        <v>4</v>
      </c>
      <c r="Y62" s="7"/>
      <c r="Z62" s="7"/>
      <c r="AA62" s="54"/>
    </row>
    <row r="63" spans="1:27" s="3" customFormat="1" x14ac:dyDescent="0.25">
      <c r="A63" s="45">
        <v>45</v>
      </c>
      <c r="B63" s="8">
        <v>0.9</v>
      </c>
      <c r="C63" s="8">
        <v>25</v>
      </c>
      <c r="D63" s="8">
        <v>15</v>
      </c>
      <c r="E63" s="106" t="e">
        <f t="shared" si="27"/>
        <v>#DIV/0!</v>
      </c>
      <c r="F63" s="104" t="e">
        <f t="shared" si="20"/>
        <v>#DIV/0!</v>
      </c>
      <c r="G63" s="105">
        <f t="shared" si="21"/>
        <v>2</v>
      </c>
      <c r="H63" s="79">
        <v>26</v>
      </c>
      <c r="I63" s="80">
        <v>1390.6726000000001</v>
      </c>
      <c r="J63" s="26">
        <f t="shared" si="26"/>
        <v>26</v>
      </c>
      <c r="K63" s="27">
        <v>0</v>
      </c>
      <c r="L63" s="44">
        <f t="shared" si="3"/>
        <v>0</v>
      </c>
      <c r="M63" s="26">
        <v>27</v>
      </c>
      <c r="N63" s="27">
        <v>2.8457E-2</v>
      </c>
      <c r="O63" s="44">
        <f t="shared" si="4"/>
        <v>3.8461538461538538</v>
      </c>
      <c r="P63" s="26">
        <v>23</v>
      </c>
      <c r="Q63" s="27">
        <v>0.34027000000000002</v>
      </c>
      <c r="R63" s="60">
        <f t="shared" si="5"/>
        <v>11.538461538461533</v>
      </c>
      <c r="S63" s="26">
        <v>15</v>
      </c>
      <c r="T63" s="27">
        <v>4.2279</v>
      </c>
      <c r="U63" s="60">
        <f t="shared" si="6"/>
        <v>42.307692307692307</v>
      </c>
      <c r="V63" s="26">
        <v>24</v>
      </c>
      <c r="W63" s="27">
        <v>0.15745000000000001</v>
      </c>
      <c r="X63" s="60">
        <f t="shared" si="7"/>
        <v>7.6923076923076934</v>
      </c>
      <c r="Y63" s="7"/>
      <c r="Z63" s="7"/>
      <c r="AA63" s="54"/>
    </row>
    <row r="64" spans="1:27" s="3" customFormat="1" x14ac:dyDescent="0.25">
      <c r="A64" s="45">
        <v>46</v>
      </c>
      <c r="B64" s="8">
        <v>0.1</v>
      </c>
      <c r="C64" s="8">
        <v>30</v>
      </c>
      <c r="D64" s="8">
        <v>15</v>
      </c>
      <c r="E64" s="106" t="e">
        <f>(B64*$B$15*$J$14+(1-B64)*$B$16*$Q$14)/(B64*$J$14+(1-B64)*$Q$14)</f>
        <v>#DIV/0!</v>
      </c>
      <c r="F64" s="104" t="e">
        <f t="shared" si="20"/>
        <v>#DIV/0!</v>
      </c>
      <c r="G64" s="105">
        <f t="shared" si="21"/>
        <v>-2</v>
      </c>
      <c r="H64" s="79">
        <v>23</v>
      </c>
      <c r="I64" s="80">
        <v>1231.6584</v>
      </c>
      <c r="J64" s="26">
        <f t="shared" ref="J64:J68" si="28">J44</f>
        <v>23</v>
      </c>
      <c r="K64" s="27">
        <v>0</v>
      </c>
      <c r="L64" s="44">
        <f t="shared" si="3"/>
        <v>0</v>
      </c>
      <c r="M64" s="26">
        <v>27</v>
      </c>
      <c r="N64" s="27">
        <v>0.71050999999999997</v>
      </c>
      <c r="O64" s="44">
        <f t="shared" si="4"/>
        <v>17.391304347826079</v>
      </c>
      <c r="P64" s="26">
        <v>23</v>
      </c>
      <c r="Q64" s="27">
        <v>0</v>
      </c>
      <c r="R64" s="60">
        <f t="shared" si="5"/>
        <v>0</v>
      </c>
      <c r="S64" s="26">
        <v>15</v>
      </c>
      <c r="T64" s="27">
        <v>2.7553000000000001</v>
      </c>
      <c r="U64" s="60">
        <f t="shared" si="6"/>
        <v>34.782608695652172</v>
      </c>
      <c r="V64" s="26">
        <v>24</v>
      </c>
      <c r="W64" s="27">
        <v>4.4665000000000003E-2</v>
      </c>
      <c r="X64" s="60">
        <f t="shared" si="7"/>
        <v>4.3478260869565162</v>
      </c>
      <c r="Y64" s="7"/>
      <c r="Z64" s="7"/>
      <c r="AA64" s="54"/>
    </row>
    <row r="65" spans="1:27" s="3" customFormat="1" x14ac:dyDescent="0.25">
      <c r="A65" s="45">
        <v>47</v>
      </c>
      <c r="B65" s="8">
        <v>0.3</v>
      </c>
      <c r="C65" s="8">
        <v>30</v>
      </c>
      <c r="D65" s="8">
        <v>15</v>
      </c>
      <c r="E65" s="106" t="e">
        <f t="shared" ref="E65:E68" si="29">(B65*$B$15*$J$14+(1-B65)*$B$16*$Q$14)/(B65*$J$14+(1-B65)*$Q$14)</f>
        <v>#DIV/0!</v>
      </c>
      <c r="F65" s="104" t="e">
        <f t="shared" si="20"/>
        <v>#DIV/0!</v>
      </c>
      <c r="G65" s="105">
        <f t="shared" si="21"/>
        <v>-1</v>
      </c>
      <c r="H65" s="79">
        <v>24</v>
      </c>
      <c r="I65" s="80">
        <v>1277.9934000000001</v>
      </c>
      <c r="J65" s="26">
        <f t="shared" si="28"/>
        <v>24</v>
      </c>
      <c r="K65" s="27">
        <v>0</v>
      </c>
      <c r="L65" s="44">
        <f t="shared" si="3"/>
        <v>0</v>
      </c>
      <c r="M65" s="26">
        <v>27</v>
      </c>
      <c r="N65" s="27">
        <v>0.44277</v>
      </c>
      <c r="O65" s="44">
        <f t="shared" si="4"/>
        <v>12.500000000000014</v>
      </c>
      <c r="P65" s="26">
        <v>23</v>
      </c>
      <c r="Q65" s="27">
        <v>1.7451999999999999E-2</v>
      </c>
      <c r="R65" s="60">
        <f t="shared" si="5"/>
        <v>4.1666666666666572</v>
      </c>
      <c r="S65" s="26">
        <v>15</v>
      </c>
      <c r="T65" s="27">
        <v>3.0666000000000002</v>
      </c>
      <c r="U65" s="60">
        <f t="shared" si="6"/>
        <v>37.499999999999993</v>
      </c>
      <c r="V65" s="26">
        <v>24</v>
      </c>
      <c r="W65" s="27">
        <v>0</v>
      </c>
      <c r="X65" s="60">
        <f t="shared" si="7"/>
        <v>0</v>
      </c>
      <c r="Y65" s="7"/>
      <c r="Z65" s="7"/>
      <c r="AA65" s="54"/>
    </row>
    <row r="66" spans="1:27" s="3" customFormat="1" x14ac:dyDescent="0.25">
      <c r="A66" s="45">
        <v>48</v>
      </c>
      <c r="B66" s="8">
        <v>0.5</v>
      </c>
      <c r="C66" s="8">
        <v>30</v>
      </c>
      <c r="D66" s="8">
        <v>15</v>
      </c>
      <c r="E66" s="106" t="e">
        <f t="shared" si="29"/>
        <v>#DIV/0!</v>
      </c>
      <c r="F66" s="104" t="e">
        <f t="shared" si="20"/>
        <v>#DIV/0!</v>
      </c>
      <c r="G66" s="105">
        <f t="shared" si="21"/>
        <v>0</v>
      </c>
      <c r="H66" s="79">
        <v>24</v>
      </c>
      <c r="I66" s="80">
        <v>1318.3644999999999</v>
      </c>
      <c r="J66" s="26">
        <f t="shared" si="28"/>
        <v>24</v>
      </c>
      <c r="K66" s="27">
        <v>0</v>
      </c>
      <c r="L66" s="44">
        <f t="shared" si="3"/>
        <v>0</v>
      </c>
      <c r="M66" s="26">
        <v>27</v>
      </c>
      <c r="N66" s="27">
        <v>0.24001</v>
      </c>
      <c r="O66" s="44">
        <f t="shared" si="4"/>
        <v>12.500000000000014</v>
      </c>
      <c r="P66" s="26">
        <v>23</v>
      </c>
      <c r="Q66" s="27">
        <v>7.5561000000000003E-2</v>
      </c>
      <c r="R66" s="60">
        <f t="shared" si="5"/>
        <v>4.1666666666666572</v>
      </c>
      <c r="S66" s="26">
        <v>15</v>
      </c>
      <c r="T66" s="27">
        <v>3.4129999999999998</v>
      </c>
      <c r="U66" s="60">
        <f t="shared" si="6"/>
        <v>37.499999999999993</v>
      </c>
      <c r="V66" s="26">
        <v>24</v>
      </c>
      <c r="W66" s="27">
        <v>0</v>
      </c>
      <c r="X66" s="60">
        <f t="shared" si="7"/>
        <v>0</v>
      </c>
      <c r="Y66" s="7"/>
      <c r="Z66" s="7"/>
      <c r="AA66" s="54"/>
    </row>
    <row r="67" spans="1:27" s="3" customFormat="1" x14ac:dyDescent="0.25">
      <c r="A67" s="45">
        <v>49</v>
      </c>
      <c r="B67" s="8">
        <v>0.7</v>
      </c>
      <c r="C67" s="8">
        <v>30</v>
      </c>
      <c r="D67" s="8">
        <v>15</v>
      </c>
      <c r="E67" s="106" t="e">
        <f t="shared" si="29"/>
        <v>#DIV/0!</v>
      </c>
      <c r="F67" s="104" t="e">
        <f t="shared" si="20"/>
        <v>#DIV/0!</v>
      </c>
      <c r="G67" s="105">
        <f t="shared" si="21"/>
        <v>1</v>
      </c>
      <c r="H67" s="79">
        <v>25</v>
      </c>
      <c r="I67" s="80">
        <v>1355.3825999999999</v>
      </c>
      <c r="J67" s="26">
        <f t="shared" si="28"/>
        <v>25</v>
      </c>
      <c r="K67" s="27">
        <v>0</v>
      </c>
      <c r="L67" s="44">
        <f t="shared" si="3"/>
        <v>0</v>
      </c>
      <c r="M67" s="26">
        <v>27</v>
      </c>
      <c r="N67" s="27">
        <v>0.10814</v>
      </c>
      <c r="O67" s="44">
        <f t="shared" si="4"/>
        <v>8</v>
      </c>
      <c r="P67" s="26">
        <v>23</v>
      </c>
      <c r="Q67" s="27">
        <v>0.18826000000000001</v>
      </c>
      <c r="R67" s="60">
        <f t="shared" si="5"/>
        <v>8</v>
      </c>
      <c r="S67" s="26">
        <v>15</v>
      </c>
      <c r="T67" s="27">
        <v>3.8058999999999998</v>
      </c>
      <c r="U67" s="60">
        <f t="shared" si="6"/>
        <v>40</v>
      </c>
      <c r="V67" s="26">
        <v>24</v>
      </c>
      <c r="W67" s="27">
        <v>5.7716999999999997E-2</v>
      </c>
      <c r="X67" s="60">
        <f t="shared" si="7"/>
        <v>4</v>
      </c>
      <c r="Y67" s="7"/>
      <c r="Z67" s="7"/>
      <c r="AA67" s="54"/>
    </row>
    <row r="68" spans="1:27" s="3" customFormat="1" x14ac:dyDescent="0.25">
      <c r="A68" s="45">
        <v>50</v>
      </c>
      <c r="B68" s="8">
        <v>0.9</v>
      </c>
      <c r="C68" s="8">
        <v>30</v>
      </c>
      <c r="D68" s="8">
        <v>15</v>
      </c>
      <c r="E68" s="106" t="e">
        <f t="shared" si="29"/>
        <v>#DIV/0!</v>
      </c>
      <c r="F68" s="104" t="e">
        <f t="shared" si="20"/>
        <v>#DIV/0!</v>
      </c>
      <c r="G68" s="105">
        <f t="shared" si="21"/>
        <v>2</v>
      </c>
      <c r="H68" s="79">
        <v>26</v>
      </c>
      <c r="I68" s="80">
        <v>1390.6726000000001</v>
      </c>
      <c r="J68" s="26">
        <f t="shared" si="28"/>
        <v>26</v>
      </c>
      <c r="K68" s="27">
        <v>0</v>
      </c>
      <c r="L68" s="44">
        <f t="shared" si="3"/>
        <v>0</v>
      </c>
      <c r="M68" s="26">
        <v>27</v>
      </c>
      <c r="N68" s="27">
        <v>2.8457E-2</v>
      </c>
      <c r="O68" s="44">
        <f t="shared" si="4"/>
        <v>3.8461538461538538</v>
      </c>
      <c r="P68" s="26">
        <v>23</v>
      </c>
      <c r="Q68" s="27">
        <v>0.34027000000000002</v>
      </c>
      <c r="R68" s="60">
        <f t="shared" si="5"/>
        <v>11.538461538461533</v>
      </c>
      <c r="S68" s="26">
        <v>15</v>
      </c>
      <c r="T68" s="27">
        <v>4.2279</v>
      </c>
      <c r="U68" s="60">
        <f t="shared" si="6"/>
        <v>42.307692307692307</v>
      </c>
      <c r="V68" s="26">
        <v>24</v>
      </c>
      <c r="W68" s="27">
        <v>0.15745000000000001</v>
      </c>
      <c r="X68" s="60">
        <f t="shared" si="7"/>
        <v>7.6923076923076934</v>
      </c>
      <c r="Y68" s="7"/>
      <c r="Z68" s="7"/>
      <c r="AA68" s="54"/>
    </row>
    <row r="69" spans="1:27" s="3" customFormat="1" x14ac:dyDescent="0.25">
      <c r="A69" s="45">
        <v>51</v>
      </c>
      <c r="B69" s="8">
        <v>0.1</v>
      </c>
      <c r="C69" s="8">
        <v>10</v>
      </c>
      <c r="D69" s="8">
        <v>20</v>
      </c>
      <c r="E69" s="106" t="e">
        <f>(B69*$B$15*$K$10+(1-B69)*$B$16*$R$10)/(B69*$K$10+(1-B69)*$R$10)</f>
        <v>#DIV/0!</v>
      </c>
      <c r="F69" s="104" t="e">
        <f>E69*$N$12+(1-E69)*$U$12-D69</f>
        <v>#DIV/0!</v>
      </c>
      <c r="G69" s="105">
        <f>B69*$N$12+(1-B69)*$U$12-D69</f>
        <v>0</v>
      </c>
      <c r="H69" s="79">
        <v>23</v>
      </c>
      <c r="I69" s="80"/>
      <c r="J69" s="26">
        <v>23</v>
      </c>
      <c r="K69" s="27">
        <v>0</v>
      </c>
      <c r="L69" s="44">
        <f t="shared" si="3"/>
        <v>0</v>
      </c>
      <c r="M69" s="26">
        <v>23</v>
      </c>
      <c r="N69" s="27">
        <v>0</v>
      </c>
      <c r="O69" s="44">
        <f t="shared" si="4"/>
        <v>0</v>
      </c>
      <c r="P69" s="26">
        <v>23</v>
      </c>
      <c r="Q69" s="27">
        <v>0</v>
      </c>
      <c r="R69" s="60">
        <f t="shared" si="5"/>
        <v>0</v>
      </c>
      <c r="S69" s="26">
        <v>15</v>
      </c>
      <c r="T69" s="27">
        <v>1.8549</v>
      </c>
      <c r="U69" s="60">
        <f t="shared" si="6"/>
        <v>34.782608695652172</v>
      </c>
      <c r="V69" s="26">
        <v>23</v>
      </c>
      <c r="W69" s="27">
        <v>0</v>
      </c>
      <c r="X69" s="60">
        <f t="shared" si="7"/>
        <v>0</v>
      </c>
      <c r="Y69" s="7"/>
      <c r="Z69" s="7"/>
      <c r="AA69" s="54"/>
    </row>
    <row r="70" spans="1:27" s="3" customFormat="1" x14ac:dyDescent="0.25">
      <c r="A70" s="45">
        <v>52</v>
      </c>
      <c r="B70" s="8">
        <v>0.3</v>
      </c>
      <c r="C70" s="8">
        <v>10</v>
      </c>
      <c r="D70" s="8">
        <v>20</v>
      </c>
      <c r="E70" s="106" t="e">
        <f t="shared" ref="E70:E73" si="30">(B70*$B$15*$K$10+(1-B70)*$B$16*$R$10)/(B70*$K$10+(1-B70)*$R$10)</f>
        <v>#DIV/0!</v>
      </c>
      <c r="F70" s="104" t="e">
        <f t="shared" ref="F70:F93" si="31">E70*$N$12+(1-E70)*$U$12-D70</f>
        <v>#DIV/0!</v>
      </c>
      <c r="G70" s="105">
        <f t="shared" ref="G70:G93" si="32">B70*$N$12+(1-B70)*$U$12-D70</f>
        <v>0</v>
      </c>
      <c r="H70" s="79">
        <v>23</v>
      </c>
      <c r="I70" s="80"/>
      <c r="J70" s="26">
        <v>23</v>
      </c>
      <c r="K70" s="27">
        <v>0</v>
      </c>
      <c r="L70" s="44">
        <f t="shared" si="3"/>
        <v>0</v>
      </c>
      <c r="M70" s="26">
        <v>23</v>
      </c>
      <c r="N70" s="27">
        <v>0</v>
      </c>
      <c r="O70" s="44">
        <f t="shared" si="4"/>
        <v>0</v>
      </c>
      <c r="P70" s="26">
        <v>23</v>
      </c>
      <c r="Q70" s="27">
        <v>0</v>
      </c>
      <c r="R70" s="60">
        <f t="shared" si="5"/>
        <v>0</v>
      </c>
      <c r="S70" s="26">
        <v>15</v>
      </c>
      <c r="T70" s="27">
        <v>1.8504</v>
      </c>
      <c r="U70" s="60">
        <f t="shared" si="6"/>
        <v>34.782608695652172</v>
      </c>
      <c r="V70" s="26">
        <v>23</v>
      </c>
      <c r="W70" s="27">
        <v>0</v>
      </c>
      <c r="X70" s="60">
        <f t="shared" si="7"/>
        <v>0</v>
      </c>
      <c r="Y70" s="7"/>
      <c r="Z70" s="7"/>
      <c r="AA70" s="54"/>
    </row>
    <row r="71" spans="1:27" s="3" customFormat="1" x14ac:dyDescent="0.25">
      <c r="A71" s="45">
        <v>53</v>
      </c>
      <c r="B71" s="8">
        <v>0.5</v>
      </c>
      <c r="C71" s="8">
        <v>10</v>
      </c>
      <c r="D71" s="8">
        <v>20</v>
      </c>
      <c r="E71" s="106" t="e">
        <f t="shared" si="30"/>
        <v>#DIV/0!</v>
      </c>
      <c r="F71" s="104" t="e">
        <f t="shared" si="31"/>
        <v>#DIV/0!</v>
      </c>
      <c r="G71" s="105">
        <f t="shared" si="32"/>
        <v>0</v>
      </c>
      <c r="H71" s="79">
        <v>23</v>
      </c>
      <c r="I71" s="80"/>
      <c r="J71" s="26">
        <v>23</v>
      </c>
      <c r="K71" s="27">
        <v>0</v>
      </c>
      <c r="L71" s="44">
        <f t="shared" si="3"/>
        <v>0</v>
      </c>
      <c r="M71" s="26">
        <v>23</v>
      </c>
      <c r="N71" s="27">
        <v>0</v>
      </c>
      <c r="O71" s="44">
        <f t="shared" si="4"/>
        <v>0</v>
      </c>
      <c r="P71" s="26">
        <v>23</v>
      </c>
      <c r="Q71" s="27">
        <v>0</v>
      </c>
      <c r="R71" s="60">
        <f t="shared" si="5"/>
        <v>0</v>
      </c>
      <c r="S71" s="26">
        <v>15</v>
      </c>
      <c r="T71" s="27">
        <v>1.8456999999999999</v>
      </c>
      <c r="U71" s="60">
        <f t="shared" si="6"/>
        <v>34.782608695652172</v>
      </c>
      <c r="V71" s="26">
        <v>23</v>
      </c>
      <c r="W71" s="27">
        <v>0</v>
      </c>
      <c r="X71" s="60">
        <f t="shared" si="7"/>
        <v>0</v>
      </c>
      <c r="Y71" s="7"/>
      <c r="Z71" s="7"/>
      <c r="AA71" s="54"/>
    </row>
    <row r="72" spans="1:27" s="3" customFormat="1" x14ac:dyDescent="0.25">
      <c r="A72" s="45">
        <v>54</v>
      </c>
      <c r="B72" s="8">
        <v>0.7</v>
      </c>
      <c r="C72" s="8">
        <v>10</v>
      </c>
      <c r="D72" s="8">
        <v>20</v>
      </c>
      <c r="E72" s="106" t="e">
        <f t="shared" si="30"/>
        <v>#DIV/0!</v>
      </c>
      <c r="F72" s="104" t="e">
        <f t="shared" si="31"/>
        <v>#DIV/0!</v>
      </c>
      <c r="G72" s="105">
        <f t="shared" si="32"/>
        <v>0</v>
      </c>
      <c r="H72" s="79">
        <v>23</v>
      </c>
      <c r="I72" s="80"/>
      <c r="J72" s="26">
        <v>23</v>
      </c>
      <c r="K72" s="27">
        <v>0</v>
      </c>
      <c r="L72" s="44">
        <f t="shared" si="3"/>
        <v>0</v>
      </c>
      <c r="M72" s="26">
        <v>23</v>
      </c>
      <c r="N72" s="27">
        <v>0</v>
      </c>
      <c r="O72" s="44">
        <f t="shared" si="4"/>
        <v>0</v>
      </c>
      <c r="P72" s="26">
        <v>23</v>
      </c>
      <c r="Q72" s="27">
        <v>0</v>
      </c>
      <c r="R72" s="60">
        <f t="shared" si="5"/>
        <v>0</v>
      </c>
      <c r="S72" s="26">
        <v>15</v>
      </c>
      <c r="T72" s="27">
        <v>1.8408</v>
      </c>
      <c r="U72" s="60">
        <f t="shared" si="6"/>
        <v>34.782608695652172</v>
      </c>
      <c r="V72" s="26">
        <v>23</v>
      </c>
      <c r="W72" s="27">
        <v>0</v>
      </c>
      <c r="X72" s="60">
        <f t="shared" si="7"/>
        <v>0</v>
      </c>
      <c r="Y72" s="7"/>
      <c r="Z72" s="7"/>
      <c r="AA72" s="54"/>
    </row>
    <row r="73" spans="1:27" s="3" customFormat="1" x14ac:dyDescent="0.25">
      <c r="A73" s="45">
        <v>55</v>
      </c>
      <c r="B73" s="8">
        <v>0.9</v>
      </c>
      <c r="C73" s="8">
        <v>10</v>
      </c>
      <c r="D73" s="8">
        <v>20</v>
      </c>
      <c r="E73" s="106" t="e">
        <f t="shared" si="30"/>
        <v>#DIV/0!</v>
      </c>
      <c r="F73" s="104" t="e">
        <f t="shared" si="31"/>
        <v>#DIV/0!</v>
      </c>
      <c r="G73" s="105">
        <f t="shared" si="32"/>
        <v>0</v>
      </c>
      <c r="H73" s="79">
        <v>23</v>
      </c>
      <c r="I73" s="80"/>
      <c r="J73" s="26">
        <v>23</v>
      </c>
      <c r="K73" s="27">
        <v>0</v>
      </c>
      <c r="L73" s="44">
        <f t="shared" si="3"/>
        <v>0</v>
      </c>
      <c r="M73" s="26">
        <v>23</v>
      </c>
      <c r="N73" s="27">
        <v>0</v>
      </c>
      <c r="O73" s="44">
        <f t="shared" si="4"/>
        <v>0</v>
      </c>
      <c r="P73" s="26">
        <v>23</v>
      </c>
      <c r="Q73" s="27">
        <v>0</v>
      </c>
      <c r="R73" s="60">
        <f t="shared" si="5"/>
        <v>0</v>
      </c>
      <c r="S73" s="26">
        <v>15</v>
      </c>
      <c r="T73" s="27">
        <v>1.8348</v>
      </c>
      <c r="U73" s="60">
        <f t="shared" si="6"/>
        <v>34.782608695652172</v>
      </c>
      <c r="V73" s="26">
        <v>23</v>
      </c>
      <c r="W73" s="27">
        <v>0</v>
      </c>
      <c r="X73" s="60">
        <f t="shared" si="7"/>
        <v>0</v>
      </c>
      <c r="Y73" s="7"/>
      <c r="Z73" s="7"/>
      <c r="AA73" s="54"/>
    </row>
    <row r="74" spans="1:27" s="3" customFormat="1" x14ac:dyDescent="0.25">
      <c r="A74" s="45">
        <v>56</v>
      </c>
      <c r="B74" s="8">
        <v>0.1</v>
      </c>
      <c r="C74" s="8">
        <v>15</v>
      </c>
      <c r="D74" s="8">
        <v>20</v>
      </c>
      <c r="E74" s="14">
        <f>(B74*$B$15*$K$11+(1-B74)*$B$16*$R$11)/(B74*$K$11+(1-B74)*$R$11)</f>
        <v>0.40199999999999991</v>
      </c>
      <c r="F74" s="104">
        <f t="shared" si="31"/>
        <v>0</v>
      </c>
      <c r="G74" s="105">
        <f t="shared" si="32"/>
        <v>0</v>
      </c>
      <c r="H74" s="79">
        <v>23</v>
      </c>
      <c r="I74" s="80"/>
      <c r="J74" s="26">
        <f t="shared" ref="J74:J78" si="33">J69</f>
        <v>23</v>
      </c>
      <c r="K74" s="27">
        <v>0</v>
      </c>
      <c r="L74" s="44">
        <f t="shared" si="3"/>
        <v>0</v>
      </c>
      <c r="M74" s="26">
        <v>23</v>
      </c>
      <c r="N74" s="27">
        <v>0</v>
      </c>
      <c r="O74" s="44">
        <f t="shared" si="4"/>
        <v>0</v>
      </c>
      <c r="P74" s="26">
        <v>23</v>
      </c>
      <c r="Q74" s="27">
        <v>0</v>
      </c>
      <c r="R74" s="60">
        <f t="shared" si="5"/>
        <v>0</v>
      </c>
      <c r="S74" s="26">
        <v>15</v>
      </c>
      <c r="T74" s="27">
        <v>1.8498000000000001</v>
      </c>
      <c r="U74" s="60">
        <f t="shared" si="6"/>
        <v>34.782608695652172</v>
      </c>
      <c r="V74" s="26">
        <v>23</v>
      </c>
      <c r="W74" s="27">
        <v>0</v>
      </c>
      <c r="X74" s="60">
        <f t="shared" si="7"/>
        <v>0</v>
      </c>
      <c r="Y74" s="7"/>
      <c r="Z74" s="7"/>
      <c r="AA74" s="54"/>
    </row>
    <row r="75" spans="1:27" s="3" customFormat="1" x14ac:dyDescent="0.25">
      <c r="A75" s="45">
        <v>57</v>
      </c>
      <c r="B75" s="8">
        <v>0.3</v>
      </c>
      <c r="C75" s="8">
        <v>15</v>
      </c>
      <c r="D75" s="8">
        <v>20</v>
      </c>
      <c r="E75" s="14">
        <f t="shared" ref="E75:E78" si="34">(B75*$B$15*$K$11+(1-B75)*$B$16*$R$11)/(B75*$K$11+(1-B75)*$R$11)</f>
        <v>0.71560000000000001</v>
      </c>
      <c r="F75" s="104">
        <f t="shared" si="31"/>
        <v>0</v>
      </c>
      <c r="G75" s="105">
        <f t="shared" si="32"/>
        <v>0</v>
      </c>
      <c r="H75" s="79">
        <v>23</v>
      </c>
      <c r="I75" s="80"/>
      <c r="J75" s="26">
        <f t="shared" si="33"/>
        <v>23</v>
      </c>
      <c r="K75" s="27">
        <v>0</v>
      </c>
      <c r="L75" s="44">
        <f t="shared" si="3"/>
        <v>0</v>
      </c>
      <c r="M75" s="26">
        <v>23</v>
      </c>
      <c r="N75" s="27">
        <v>0</v>
      </c>
      <c r="O75" s="44">
        <f t="shared" si="4"/>
        <v>0</v>
      </c>
      <c r="P75" s="26">
        <v>23</v>
      </c>
      <c r="Q75" s="27">
        <v>0</v>
      </c>
      <c r="R75" s="60">
        <f t="shared" si="5"/>
        <v>0</v>
      </c>
      <c r="S75" s="26">
        <v>15</v>
      </c>
      <c r="T75" s="27">
        <v>1.8436999999999999</v>
      </c>
      <c r="U75" s="60">
        <f t="shared" si="6"/>
        <v>34.782608695652172</v>
      </c>
      <c r="V75" s="26">
        <v>23</v>
      </c>
      <c r="W75" s="27">
        <v>0</v>
      </c>
      <c r="X75" s="60">
        <f t="shared" si="7"/>
        <v>0</v>
      </c>
      <c r="Y75" s="7"/>
      <c r="Z75" s="7"/>
      <c r="AA75" s="54"/>
    </row>
    <row r="76" spans="1:27" s="3" customFormat="1" x14ac:dyDescent="0.25">
      <c r="A76" s="45">
        <v>58</v>
      </c>
      <c r="B76" s="8">
        <v>0.5</v>
      </c>
      <c r="C76" s="8">
        <v>15</v>
      </c>
      <c r="D76" s="8">
        <v>20</v>
      </c>
      <c r="E76" s="14">
        <f t="shared" si="34"/>
        <v>0.85</v>
      </c>
      <c r="F76" s="104">
        <f t="shared" si="31"/>
        <v>0</v>
      </c>
      <c r="G76" s="105">
        <f t="shared" si="32"/>
        <v>0</v>
      </c>
      <c r="H76" s="79">
        <v>23</v>
      </c>
      <c r="I76" s="80"/>
      <c r="J76" s="26">
        <f t="shared" si="33"/>
        <v>23</v>
      </c>
      <c r="K76" s="27">
        <v>0</v>
      </c>
      <c r="L76" s="44">
        <f t="shared" si="3"/>
        <v>0</v>
      </c>
      <c r="M76" s="26">
        <v>23</v>
      </c>
      <c r="N76" s="27">
        <v>0</v>
      </c>
      <c r="O76" s="44">
        <f t="shared" si="4"/>
        <v>0</v>
      </c>
      <c r="P76" s="26">
        <v>23</v>
      </c>
      <c r="Q76" s="27">
        <v>0</v>
      </c>
      <c r="R76" s="60">
        <f t="shared" si="5"/>
        <v>0</v>
      </c>
      <c r="S76" s="26">
        <v>15</v>
      </c>
      <c r="T76" s="27">
        <v>1.8406</v>
      </c>
      <c r="U76" s="60">
        <f t="shared" si="6"/>
        <v>34.782608695652172</v>
      </c>
      <c r="V76" s="26">
        <v>23</v>
      </c>
      <c r="W76" s="27">
        <v>0</v>
      </c>
      <c r="X76" s="60">
        <f t="shared" si="7"/>
        <v>0</v>
      </c>
      <c r="Y76" s="7"/>
      <c r="Z76" s="7"/>
      <c r="AA76" s="54"/>
    </row>
    <row r="77" spans="1:27" s="3" customFormat="1" x14ac:dyDescent="0.25">
      <c r="A77" s="45">
        <v>59</v>
      </c>
      <c r="B77" s="8">
        <v>0.7</v>
      </c>
      <c r="C77" s="8">
        <v>15</v>
      </c>
      <c r="D77" s="8">
        <v>20</v>
      </c>
      <c r="E77" s="14">
        <f t="shared" si="34"/>
        <v>0.92466666666666653</v>
      </c>
      <c r="F77" s="104">
        <f t="shared" si="31"/>
        <v>0</v>
      </c>
      <c r="G77" s="105">
        <f t="shared" si="32"/>
        <v>0</v>
      </c>
      <c r="H77" s="79">
        <v>23</v>
      </c>
      <c r="I77" s="80"/>
      <c r="J77" s="26">
        <f t="shared" si="33"/>
        <v>23</v>
      </c>
      <c r="K77" s="27">
        <v>0</v>
      </c>
      <c r="L77" s="44">
        <f t="shared" si="3"/>
        <v>0</v>
      </c>
      <c r="M77" s="26">
        <v>23</v>
      </c>
      <c r="N77" s="27">
        <v>0</v>
      </c>
      <c r="O77" s="44">
        <f t="shared" si="4"/>
        <v>0</v>
      </c>
      <c r="P77" s="26">
        <v>23</v>
      </c>
      <c r="Q77" s="27">
        <v>0</v>
      </c>
      <c r="R77" s="60">
        <f t="shared" si="5"/>
        <v>0</v>
      </c>
      <c r="S77" s="26">
        <v>15</v>
      </c>
      <c r="T77" s="27">
        <v>1.8379000000000001</v>
      </c>
      <c r="U77" s="60">
        <f t="shared" si="6"/>
        <v>34.782608695652172</v>
      </c>
      <c r="V77" s="26">
        <v>23</v>
      </c>
      <c r="W77" s="27">
        <v>0</v>
      </c>
      <c r="X77" s="60">
        <f t="shared" si="7"/>
        <v>0</v>
      </c>
      <c r="Y77" s="7"/>
      <c r="Z77" s="7"/>
      <c r="AA77" s="54"/>
    </row>
    <row r="78" spans="1:27" s="3" customFormat="1" x14ac:dyDescent="0.25">
      <c r="A78" s="45">
        <v>60</v>
      </c>
      <c r="B78" s="8">
        <v>0.9</v>
      </c>
      <c r="C78" s="8">
        <v>15</v>
      </c>
      <c r="D78" s="8">
        <v>20</v>
      </c>
      <c r="E78" s="14">
        <f t="shared" si="34"/>
        <v>0.97218181818181804</v>
      </c>
      <c r="F78" s="104">
        <f t="shared" si="31"/>
        <v>0</v>
      </c>
      <c r="G78" s="105">
        <f t="shared" si="32"/>
        <v>0</v>
      </c>
      <c r="H78" s="79">
        <v>23</v>
      </c>
      <c r="I78" s="80"/>
      <c r="J78" s="26">
        <f t="shared" si="33"/>
        <v>23</v>
      </c>
      <c r="K78" s="27">
        <v>0</v>
      </c>
      <c r="L78" s="44">
        <f t="shared" si="3"/>
        <v>0</v>
      </c>
      <c r="M78" s="26">
        <v>23</v>
      </c>
      <c r="N78" s="27">
        <v>0</v>
      </c>
      <c r="O78" s="44">
        <f t="shared" si="4"/>
        <v>0</v>
      </c>
      <c r="P78" s="26">
        <v>23</v>
      </c>
      <c r="Q78" s="27">
        <v>0</v>
      </c>
      <c r="R78" s="60">
        <f t="shared" si="5"/>
        <v>0</v>
      </c>
      <c r="S78" s="26">
        <v>15</v>
      </c>
      <c r="T78" s="27">
        <v>1.8342000000000001</v>
      </c>
      <c r="U78" s="60">
        <f t="shared" si="6"/>
        <v>34.782608695652172</v>
      </c>
      <c r="V78" s="26">
        <v>23</v>
      </c>
      <c r="W78" s="27">
        <v>0</v>
      </c>
      <c r="X78" s="60">
        <f t="shared" si="7"/>
        <v>0</v>
      </c>
      <c r="Y78" s="7"/>
      <c r="Z78" s="7"/>
      <c r="AA78" s="54"/>
    </row>
    <row r="79" spans="1:27" s="3" customFormat="1" x14ac:dyDescent="0.25">
      <c r="A79" s="45">
        <v>61</v>
      </c>
      <c r="B79" s="8">
        <v>0.1</v>
      </c>
      <c r="C79" s="8">
        <v>20</v>
      </c>
      <c r="D79" s="8">
        <v>20</v>
      </c>
      <c r="E79" s="14">
        <f>(B79*$B$15*$K$12+(1-B79)*$B$16*$R$12)/(B79*$K$12+(1-B79)*$R$12)</f>
        <v>0.98999999999999988</v>
      </c>
      <c r="F79" s="104">
        <f t="shared" si="31"/>
        <v>0</v>
      </c>
      <c r="G79" s="105">
        <f t="shared" si="32"/>
        <v>0</v>
      </c>
      <c r="H79" s="79">
        <v>23</v>
      </c>
      <c r="I79" s="80"/>
      <c r="J79" s="26">
        <f t="shared" ref="J79:J83" si="35">J69</f>
        <v>23</v>
      </c>
      <c r="K79" s="27">
        <v>0</v>
      </c>
      <c r="L79" s="44">
        <f t="shared" si="3"/>
        <v>0</v>
      </c>
      <c r="M79" s="26">
        <v>23</v>
      </c>
      <c r="N79" s="27">
        <v>0</v>
      </c>
      <c r="O79" s="44">
        <f t="shared" si="4"/>
        <v>0</v>
      </c>
      <c r="P79" s="26">
        <v>23</v>
      </c>
      <c r="Q79" s="27">
        <v>0</v>
      </c>
      <c r="R79" s="60">
        <f t="shared" si="5"/>
        <v>0</v>
      </c>
      <c r="S79" s="26">
        <v>15</v>
      </c>
      <c r="T79" s="27">
        <v>1.8399000000000001</v>
      </c>
      <c r="U79" s="60">
        <f t="shared" si="6"/>
        <v>34.782608695652172</v>
      </c>
      <c r="V79" s="26">
        <v>23</v>
      </c>
      <c r="W79" s="27">
        <v>0</v>
      </c>
      <c r="X79" s="60">
        <f t="shared" si="7"/>
        <v>0</v>
      </c>
      <c r="Y79" s="7"/>
      <c r="Z79" s="7"/>
      <c r="AA79" s="54"/>
    </row>
    <row r="80" spans="1:27" s="3" customFormat="1" x14ac:dyDescent="0.25">
      <c r="A80" s="45">
        <v>62</v>
      </c>
      <c r="B80" s="8">
        <v>0.3</v>
      </c>
      <c r="C80" s="8">
        <v>20</v>
      </c>
      <c r="D80" s="8">
        <v>20</v>
      </c>
      <c r="E80" s="14">
        <f t="shared" ref="E80:E83" si="36">(B80*$B$15*$K$12+(1-B80)*$B$16*$R$12)/(B80*$K$12+(1-B80)*$R$12)</f>
        <v>0.9900000000000001</v>
      </c>
      <c r="F80" s="104">
        <f t="shared" si="31"/>
        <v>0</v>
      </c>
      <c r="G80" s="105">
        <f t="shared" si="32"/>
        <v>0</v>
      </c>
      <c r="H80" s="79">
        <v>23</v>
      </c>
      <c r="I80" s="80"/>
      <c r="J80" s="26">
        <f t="shared" si="35"/>
        <v>23</v>
      </c>
      <c r="K80" s="27">
        <v>0</v>
      </c>
      <c r="L80" s="44">
        <f t="shared" si="3"/>
        <v>0</v>
      </c>
      <c r="M80" s="26">
        <v>23</v>
      </c>
      <c r="N80" s="27">
        <v>0</v>
      </c>
      <c r="O80" s="44">
        <f t="shared" si="4"/>
        <v>0</v>
      </c>
      <c r="P80" s="26">
        <v>23</v>
      </c>
      <c r="Q80" s="27">
        <v>0</v>
      </c>
      <c r="R80" s="60">
        <f t="shared" si="5"/>
        <v>0</v>
      </c>
      <c r="S80" s="26">
        <v>15</v>
      </c>
      <c r="T80" s="27">
        <v>1.8392999999999999</v>
      </c>
      <c r="U80" s="60">
        <f t="shared" si="6"/>
        <v>34.782608695652172</v>
      </c>
      <c r="V80" s="26">
        <v>23</v>
      </c>
      <c r="W80" s="27">
        <v>0</v>
      </c>
      <c r="X80" s="60">
        <f t="shared" si="7"/>
        <v>0</v>
      </c>
      <c r="Y80" s="7"/>
      <c r="Z80" s="7"/>
      <c r="AA80" s="54"/>
    </row>
    <row r="81" spans="1:27" s="3" customFormat="1" x14ac:dyDescent="0.25">
      <c r="A81" s="45">
        <v>63</v>
      </c>
      <c r="B81" s="8">
        <v>0.5</v>
      </c>
      <c r="C81" s="8">
        <v>20</v>
      </c>
      <c r="D81" s="8">
        <v>20</v>
      </c>
      <c r="E81" s="14">
        <f t="shared" si="36"/>
        <v>0.99</v>
      </c>
      <c r="F81" s="104">
        <f t="shared" si="31"/>
        <v>0</v>
      </c>
      <c r="G81" s="105">
        <f t="shared" si="32"/>
        <v>0</v>
      </c>
      <c r="H81" s="79">
        <v>23</v>
      </c>
      <c r="I81" s="80"/>
      <c r="J81" s="26">
        <f t="shared" si="35"/>
        <v>23</v>
      </c>
      <c r="K81" s="27">
        <v>0</v>
      </c>
      <c r="L81" s="44">
        <f t="shared" si="3"/>
        <v>0</v>
      </c>
      <c r="M81" s="26">
        <v>23</v>
      </c>
      <c r="N81" s="27">
        <v>0</v>
      </c>
      <c r="O81" s="44">
        <f t="shared" si="4"/>
        <v>0</v>
      </c>
      <c r="P81" s="26">
        <v>23</v>
      </c>
      <c r="Q81" s="27">
        <v>0</v>
      </c>
      <c r="R81" s="60">
        <f t="shared" si="5"/>
        <v>0</v>
      </c>
      <c r="S81" s="26">
        <v>15</v>
      </c>
      <c r="T81" s="27">
        <v>1.8385</v>
      </c>
      <c r="U81" s="60">
        <f t="shared" si="6"/>
        <v>34.782608695652172</v>
      </c>
      <c r="V81" s="26">
        <v>23</v>
      </c>
      <c r="W81" s="27">
        <v>0</v>
      </c>
      <c r="X81" s="60">
        <f t="shared" si="7"/>
        <v>0</v>
      </c>
      <c r="Y81" s="7"/>
      <c r="Z81" s="7"/>
      <c r="AA81" s="54"/>
    </row>
    <row r="82" spans="1:27" s="3" customFormat="1" x14ac:dyDescent="0.25">
      <c r="A82" s="45">
        <v>64</v>
      </c>
      <c r="B82" s="8">
        <v>0.7</v>
      </c>
      <c r="C82" s="8">
        <v>20</v>
      </c>
      <c r="D82" s="8">
        <v>20</v>
      </c>
      <c r="E82" s="14">
        <f t="shared" si="36"/>
        <v>0.9900000000000001</v>
      </c>
      <c r="F82" s="104">
        <f t="shared" si="31"/>
        <v>0</v>
      </c>
      <c r="G82" s="105">
        <f t="shared" si="32"/>
        <v>0</v>
      </c>
      <c r="H82" s="79">
        <v>23</v>
      </c>
      <c r="I82" s="80"/>
      <c r="J82" s="26">
        <f t="shared" si="35"/>
        <v>23</v>
      </c>
      <c r="K82" s="27">
        <v>0</v>
      </c>
      <c r="L82" s="44">
        <f t="shared" si="3"/>
        <v>0</v>
      </c>
      <c r="M82" s="26">
        <v>23</v>
      </c>
      <c r="N82" s="27">
        <v>0</v>
      </c>
      <c r="O82" s="44">
        <f t="shared" si="4"/>
        <v>0</v>
      </c>
      <c r="P82" s="26">
        <v>23</v>
      </c>
      <c r="Q82" s="27">
        <v>0</v>
      </c>
      <c r="R82" s="60">
        <f t="shared" si="5"/>
        <v>0</v>
      </c>
      <c r="S82" s="26">
        <v>15</v>
      </c>
      <c r="T82" s="27">
        <v>1.8371</v>
      </c>
      <c r="U82" s="60">
        <f t="shared" si="6"/>
        <v>34.782608695652172</v>
      </c>
      <c r="V82" s="26">
        <v>23</v>
      </c>
      <c r="W82" s="27">
        <v>0</v>
      </c>
      <c r="X82" s="60">
        <f t="shared" si="7"/>
        <v>0</v>
      </c>
      <c r="Y82" s="7"/>
      <c r="Z82" s="7"/>
      <c r="AA82" s="54"/>
    </row>
    <row r="83" spans="1:27" s="3" customFormat="1" x14ac:dyDescent="0.25">
      <c r="A83" s="45">
        <v>65</v>
      </c>
      <c r="B83" s="8">
        <v>0.9</v>
      </c>
      <c r="C83" s="8">
        <v>20</v>
      </c>
      <c r="D83" s="8">
        <v>20</v>
      </c>
      <c r="E83" s="14">
        <f t="shared" si="36"/>
        <v>0.99</v>
      </c>
      <c r="F83" s="104">
        <f t="shared" si="31"/>
        <v>0</v>
      </c>
      <c r="G83" s="105">
        <f t="shared" si="32"/>
        <v>0</v>
      </c>
      <c r="H83" s="79">
        <v>23</v>
      </c>
      <c r="I83" s="80"/>
      <c r="J83" s="26">
        <f t="shared" si="35"/>
        <v>23</v>
      </c>
      <c r="K83" s="27">
        <v>0</v>
      </c>
      <c r="L83" s="44">
        <f t="shared" ref="L83:L143" si="37">ABS((100/$H83*J83)-100)</f>
        <v>0</v>
      </c>
      <c r="M83" s="26">
        <v>23</v>
      </c>
      <c r="N83" s="27">
        <v>0</v>
      </c>
      <c r="O83" s="44">
        <f t="shared" ref="O83:O143" si="38">ABS((100/$H83*M83)-100)</f>
        <v>0</v>
      </c>
      <c r="P83" s="26">
        <v>23</v>
      </c>
      <c r="Q83" s="27">
        <v>0</v>
      </c>
      <c r="R83" s="60">
        <f t="shared" ref="R83:R143" si="39">ABS((100/$H83*P83)-100)</f>
        <v>0</v>
      </c>
      <c r="S83" s="26">
        <v>15</v>
      </c>
      <c r="T83" s="27">
        <v>1.8341000000000001</v>
      </c>
      <c r="U83" s="60">
        <f t="shared" ref="U83:U143" si="40">ABS((100/$H83*S83)-100)</f>
        <v>34.782608695652172</v>
      </c>
      <c r="V83" s="26">
        <v>23</v>
      </c>
      <c r="W83" s="27">
        <v>0</v>
      </c>
      <c r="X83" s="60">
        <f t="shared" ref="X83:X143" si="41">ABS((100/$H83*V83)-100)</f>
        <v>0</v>
      </c>
      <c r="Y83" s="7"/>
      <c r="Z83" s="7"/>
      <c r="AA83" s="54"/>
    </row>
    <row r="84" spans="1:27" s="3" customFormat="1" x14ac:dyDescent="0.25">
      <c r="A84" s="45">
        <v>66</v>
      </c>
      <c r="B84" s="8">
        <v>0.1</v>
      </c>
      <c r="C84" s="8">
        <v>25</v>
      </c>
      <c r="D84" s="8">
        <v>20</v>
      </c>
      <c r="E84" s="14">
        <f>(B84*$B$15*$K$13+(1-B84)*$B$16*$R$13)/(B84*$K$13+(1-B84)*$R$13)</f>
        <v>0.40199999999999991</v>
      </c>
      <c r="F84" s="104">
        <f t="shared" si="31"/>
        <v>0</v>
      </c>
      <c r="G84" s="105">
        <f t="shared" si="32"/>
        <v>0</v>
      </c>
      <c r="H84" s="79">
        <v>23</v>
      </c>
      <c r="I84" s="80"/>
      <c r="J84" s="26">
        <f t="shared" ref="J84:J88" si="42">J69</f>
        <v>23</v>
      </c>
      <c r="K84" s="27">
        <v>0</v>
      </c>
      <c r="L84" s="44">
        <f t="shared" si="37"/>
        <v>0</v>
      </c>
      <c r="M84" s="26">
        <v>23</v>
      </c>
      <c r="N84" s="27">
        <v>0</v>
      </c>
      <c r="O84" s="44">
        <f t="shared" si="38"/>
        <v>0</v>
      </c>
      <c r="P84" s="26">
        <v>23</v>
      </c>
      <c r="Q84" s="27">
        <v>0</v>
      </c>
      <c r="R84" s="60">
        <f t="shared" si="39"/>
        <v>0</v>
      </c>
      <c r="S84" s="26">
        <v>15</v>
      </c>
      <c r="T84" s="27">
        <v>1.8498000000000001</v>
      </c>
      <c r="U84" s="60">
        <f t="shared" si="40"/>
        <v>34.782608695652172</v>
      </c>
      <c r="V84" s="26">
        <v>23</v>
      </c>
      <c r="W84" s="27">
        <v>0</v>
      </c>
      <c r="X84" s="60">
        <f t="shared" si="41"/>
        <v>0</v>
      </c>
      <c r="Y84" s="7"/>
      <c r="Z84" s="7"/>
      <c r="AA84" s="54"/>
    </row>
    <row r="85" spans="1:27" s="3" customFormat="1" x14ac:dyDescent="0.25">
      <c r="A85" s="45">
        <v>67</v>
      </c>
      <c r="B85" s="8">
        <v>0.3</v>
      </c>
      <c r="C85" s="8">
        <v>25</v>
      </c>
      <c r="D85" s="8">
        <v>20</v>
      </c>
      <c r="E85" s="14">
        <f t="shared" ref="E85:E88" si="43">(B85*$B$15*$K$13+(1-B85)*$B$16*$R$13)/(B85*$K$13+(1-B85)*$R$13)</f>
        <v>0.71560000000000001</v>
      </c>
      <c r="F85" s="104">
        <f t="shared" si="31"/>
        <v>0</v>
      </c>
      <c r="G85" s="105">
        <f t="shared" si="32"/>
        <v>0</v>
      </c>
      <c r="H85" s="79">
        <v>23</v>
      </c>
      <c r="I85" s="80"/>
      <c r="J85" s="26">
        <f t="shared" si="42"/>
        <v>23</v>
      </c>
      <c r="K85" s="27">
        <v>0</v>
      </c>
      <c r="L85" s="44">
        <f t="shared" si="37"/>
        <v>0</v>
      </c>
      <c r="M85" s="26">
        <v>23</v>
      </c>
      <c r="N85" s="27">
        <v>0</v>
      </c>
      <c r="O85" s="44">
        <f t="shared" si="38"/>
        <v>0</v>
      </c>
      <c r="P85" s="26">
        <v>23</v>
      </c>
      <c r="Q85" s="27">
        <v>0</v>
      </c>
      <c r="R85" s="60">
        <f t="shared" si="39"/>
        <v>0</v>
      </c>
      <c r="S85" s="26">
        <v>15</v>
      </c>
      <c r="T85" s="27">
        <v>1.8436999999999999</v>
      </c>
      <c r="U85" s="60">
        <f t="shared" si="40"/>
        <v>34.782608695652172</v>
      </c>
      <c r="V85" s="26">
        <v>23</v>
      </c>
      <c r="W85" s="27">
        <v>0</v>
      </c>
      <c r="X85" s="60">
        <f t="shared" si="41"/>
        <v>0</v>
      </c>
      <c r="Y85" s="7"/>
      <c r="Z85" s="7"/>
      <c r="AA85" s="54"/>
    </row>
    <row r="86" spans="1:27" s="3" customFormat="1" x14ac:dyDescent="0.25">
      <c r="A86" s="45">
        <v>68</v>
      </c>
      <c r="B86" s="8">
        <v>0.5</v>
      </c>
      <c r="C86" s="8">
        <v>25</v>
      </c>
      <c r="D86" s="8">
        <v>20</v>
      </c>
      <c r="E86" s="14">
        <f t="shared" si="43"/>
        <v>0.85</v>
      </c>
      <c r="F86" s="104">
        <f t="shared" si="31"/>
        <v>0</v>
      </c>
      <c r="G86" s="105">
        <f t="shared" si="32"/>
        <v>0</v>
      </c>
      <c r="H86" s="79">
        <v>23</v>
      </c>
      <c r="I86" s="80"/>
      <c r="J86" s="26">
        <f t="shared" si="42"/>
        <v>23</v>
      </c>
      <c r="K86" s="27">
        <v>0</v>
      </c>
      <c r="L86" s="44">
        <f t="shared" si="37"/>
        <v>0</v>
      </c>
      <c r="M86" s="26">
        <v>23</v>
      </c>
      <c r="N86" s="27">
        <v>0</v>
      </c>
      <c r="O86" s="44">
        <f t="shared" si="38"/>
        <v>0</v>
      </c>
      <c r="P86" s="26">
        <v>23</v>
      </c>
      <c r="Q86" s="27">
        <v>0</v>
      </c>
      <c r="R86" s="60">
        <f t="shared" si="39"/>
        <v>0</v>
      </c>
      <c r="S86" s="26">
        <v>15</v>
      </c>
      <c r="T86" s="27">
        <v>1.8406</v>
      </c>
      <c r="U86" s="60">
        <f t="shared" si="40"/>
        <v>34.782608695652172</v>
      </c>
      <c r="V86" s="26">
        <v>23</v>
      </c>
      <c r="W86" s="27">
        <v>0</v>
      </c>
      <c r="X86" s="60">
        <f t="shared" si="41"/>
        <v>0</v>
      </c>
      <c r="Y86" s="7"/>
      <c r="Z86" s="7"/>
      <c r="AA86" s="54"/>
    </row>
    <row r="87" spans="1:27" s="3" customFormat="1" x14ac:dyDescent="0.25">
      <c r="A87" s="45">
        <v>69</v>
      </c>
      <c r="B87" s="8">
        <v>0.7</v>
      </c>
      <c r="C87" s="8">
        <v>25</v>
      </c>
      <c r="D87" s="8">
        <v>20</v>
      </c>
      <c r="E87" s="14">
        <f t="shared" si="43"/>
        <v>0.92466666666666653</v>
      </c>
      <c r="F87" s="104">
        <f t="shared" si="31"/>
        <v>0</v>
      </c>
      <c r="G87" s="105">
        <f t="shared" si="32"/>
        <v>0</v>
      </c>
      <c r="H87" s="79">
        <v>23</v>
      </c>
      <c r="I87" s="80"/>
      <c r="J87" s="26">
        <f t="shared" si="42"/>
        <v>23</v>
      </c>
      <c r="K87" s="27">
        <v>0</v>
      </c>
      <c r="L87" s="44">
        <f t="shared" si="37"/>
        <v>0</v>
      </c>
      <c r="M87" s="26">
        <v>23</v>
      </c>
      <c r="N87" s="27">
        <v>0</v>
      </c>
      <c r="O87" s="44">
        <f t="shared" si="38"/>
        <v>0</v>
      </c>
      <c r="P87" s="26">
        <v>23</v>
      </c>
      <c r="Q87" s="27">
        <v>0</v>
      </c>
      <c r="R87" s="60">
        <f t="shared" si="39"/>
        <v>0</v>
      </c>
      <c r="S87" s="26">
        <v>15</v>
      </c>
      <c r="T87" s="27">
        <v>1.8379000000000001</v>
      </c>
      <c r="U87" s="60">
        <f t="shared" si="40"/>
        <v>34.782608695652172</v>
      </c>
      <c r="V87" s="26">
        <v>23</v>
      </c>
      <c r="W87" s="27">
        <v>0</v>
      </c>
      <c r="X87" s="60">
        <f t="shared" si="41"/>
        <v>0</v>
      </c>
      <c r="Y87" s="7"/>
      <c r="Z87" s="7"/>
      <c r="AA87" s="54"/>
    </row>
    <row r="88" spans="1:27" s="3" customFormat="1" x14ac:dyDescent="0.25">
      <c r="A88" s="45">
        <v>70</v>
      </c>
      <c r="B88" s="8">
        <v>0.9</v>
      </c>
      <c r="C88" s="8">
        <v>25</v>
      </c>
      <c r="D88" s="8">
        <v>20</v>
      </c>
      <c r="E88" s="14">
        <f t="shared" si="43"/>
        <v>0.97218181818181804</v>
      </c>
      <c r="F88" s="104">
        <f t="shared" si="31"/>
        <v>0</v>
      </c>
      <c r="G88" s="105">
        <f t="shared" si="32"/>
        <v>0</v>
      </c>
      <c r="H88" s="79">
        <v>23</v>
      </c>
      <c r="I88" s="80"/>
      <c r="J88" s="26">
        <f t="shared" si="42"/>
        <v>23</v>
      </c>
      <c r="K88" s="27">
        <v>0</v>
      </c>
      <c r="L88" s="44">
        <f t="shared" si="37"/>
        <v>0</v>
      </c>
      <c r="M88" s="26">
        <v>23</v>
      </c>
      <c r="N88" s="27">
        <v>0</v>
      </c>
      <c r="O88" s="44">
        <f t="shared" si="38"/>
        <v>0</v>
      </c>
      <c r="P88" s="26">
        <v>23</v>
      </c>
      <c r="Q88" s="27">
        <v>0</v>
      </c>
      <c r="R88" s="60">
        <f t="shared" si="39"/>
        <v>0</v>
      </c>
      <c r="S88" s="26">
        <v>15</v>
      </c>
      <c r="T88" s="27">
        <v>1.8342000000000001</v>
      </c>
      <c r="U88" s="60">
        <f t="shared" si="40"/>
        <v>34.782608695652172</v>
      </c>
      <c r="V88" s="26">
        <v>23</v>
      </c>
      <c r="W88" s="27">
        <v>0</v>
      </c>
      <c r="X88" s="60">
        <f t="shared" si="41"/>
        <v>0</v>
      </c>
      <c r="Y88" s="7"/>
      <c r="Z88" s="7"/>
      <c r="AA88" s="54"/>
    </row>
    <row r="89" spans="1:27" s="3" customFormat="1" x14ac:dyDescent="0.25">
      <c r="A89" s="45">
        <v>71</v>
      </c>
      <c r="B89" s="8">
        <v>0.1</v>
      </c>
      <c r="C89" s="8">
        <v>30</v>
      </c>
      <c r="D89" s="8">
        <v>20</v>
      </c>
      <c r="E89" s="106" t="e">
        <f>(B89*$B$15*$K$14+(1-B89)*$B$16*$R$14)/(B89*$K$14+(1-B89)*$R$14)</f>
        <v>#DIV/0!</v>
      </c>
      <c r="F89" s="104" t="e">
        <f t="shared" si="31"/>
        <v>#DIV/0!</v>
      </c>
      <c r="G89" s="105">
        <f t="shared" si="32"/>
        <v>0</v>
      </c>
      <c r="H89" s="79">
        <v>23</v>
      </c>
      <c r="I89" s="80"/>
      <c r="J89" s="26">
        <f t="shared" ref="J89:J93" si="44">J69</f>
        <v>23</v>
      </c>
      <c r="K89" s="27">
        <v>0</v>
      </c>
      <c r="L89" s="44">
        <f t="shared" si="37"/>
        <v>0</v>
      </c>
      <c r="M89" s="26">
        <v>23</v>
      </c>
      <c r="N89" s="27">
        <v>0</v>
      </c>
      <c r="O89" s="44">
        <f t="shared" si="38"/>
        <v>0</v>
      </c>
      <c r="P89" s="26">
        <v>23</v>
      </c>
      <c r="Q89" s="27">
        <v>0</v>
      </c>
      <c r="R89" s="60">
        <f t="shared" si="39"/>
        <v>0</v>
      </c>
      <c r="S89" s="26">
        <v>15</v>
      </c>
      <c r="T89" s="27">
        <v>1.8549</v>
      </c>
      <c r="U89" s="60">
        <f t="shared" si="40"/>
        <v>34.782608695652172</v>
      </c>
      <c r="V89" s="26">
        <v>23</v>
      </c>
      <c r="W89" s="27">
        <v>0</v>
      </c>
      <c r="X89" s="60">
        <f t="shared" si="41"/>
        <v>0</v>
      </c>
      <c r="Y89" s="7"/>
      <c r="Z89" s="7"/>
      <c r="AA89" s="54"/>
    </row>
    <row r="90" spans="1:27" s="3" customFormat="1" x14ac:dyDescent="0.25">
      <c r="A90" s="45">
        <v>72</v>
      </c>
      <c r="B90" s="8">
        <v>0.3</v>
      </c>
      <c r="C90" s="8">
        <v>30</v>
      </c>
      <c r="D90" s="8">
        <v>20</v>
      </c>
      <c r="E90" s="106" t="e">
        <f t="shared" ref="E90:E93" si="45">(B90*$B$15*$K$14+(1-B90)*$B$16*$R$14)/(B90*$K$14+(1-B90)*$R$14)</f>
        <v>#DIV/0!</v>
      </c>
      <c r="F90" s="104" t="e">
        <f t="shared" si="31"/>
        <v>#DIV/0!</v>
      </c>
      <c r="G90" s="105">
        <f t="shared" si="32"/>
        <v>0</v>
      </c>
      <c r="H90" s="79">
        <v>23</v>
      </c>
      <c r="I90" s="80"/>
      <c r="J90" s="26">
        <f t="shared" si="44"/>
        <v>23</v>
      </c>
      <c r="K90" s="27">
        <v>0</v>
      </c>
      <c r="L90" s="44">
        <f t="shared" si="37"/>
        <v>0</v>
      </c>
      <c r="M90" s="26">
        <v>23</v>
      </c>
      <c r="N90" s="27">
        <v>0</v>
      </c>
      <c r="O90" s="44">
        <f t="shared" si="38"/>
        <v>0</v>
      </c>
      <c r="P90" s="26">
        <v>23</v>
      </c>
      <c r="Q90" s="27">
        <v>0</v>
      </c>
      <c r="R90" s="60">
        <f t="shared" si="39"/>
        <v>0</v>
      </c>
      <c r="S90" s="26">
        <v>15</v>
      </c>
      <c r="T90" s="27">
        <v>1.8504</v>
      </c>
      <c r="U90" s="60">
        <f t="shared" si="40"/>
        <v>34.782608695652172</v>
      </c>
      <c r="V90" s="26">
        <v>23</v>
      </c>
      <c r="W90" s="27">
        <v>0</v>
      </c>
      <c r="X90" s="60">
        <f t="shared" si="41"/>
        <v>0</v>
      </c>
      <c r="Y90" s="7"/>
      <c r="Z90" s="7"/>
      <c r="AA90" s="54"/>
    </row>
    <row r="91" spans="1:27" s="3" customFormat="1" x14ac:dyDescent="0.25">
      <c r="A91" s="45">
        <v>73</v>
      </c>
      <c r="B91" s="8">
        <v>0.5</v>
      </c>
      <c r="C91" s="8">
        <v>30</v>
      </c>
      <c r="D91" s="8">
        <v>20</v>
      </c>
      <c r="E91" s="106" t="e">
        <f t="shared" si="45"/>
        <v>#DIV/0!</v>
      </c>
      <c r="F91" s="104" t="e">
        <f t="shared" si="31"/>
        <v>#DIV/0!</v>
      </c>
      <c r="G91" s="105">
        <f t="shared" si="32"/>
        <v>0</v>
      </c>
      <c r="H91" s="79">
        <v>23</v>
      </c>
      <c r="I91" s="80"/>
      <c r="J91" s="26">
        <f t="shared" si="44"/>
        <v>23</v>
      </c>
      <c r="K91" s="27">
        <v>0</v>
      </c>
      <c r="L91" s="44">
        <f t="shared" si="37"/>
        <v>0</v>
      </c>
      <c r="M91" s="26">
        <v>23</v>
      </c>
      <c r="N91" s="27">
        <v>0</v>
      </c>
      <c r="O91" s="44">
        <f t="shared" si="38"/>
        <v>0</v>
      </c>
      <c r="P91" s="26">
        <v>23</v>
      </c>
      <c r="Q91" s="27">
        <v>0</v>
      </c>
      <c r="R91" s="60">
        <f t="shared" si="39"/>
        <v>0</v>
      </c>
      <c r="S91" s="26">
        <v>15</v>
      </c>
      <c r="T91" s="27">
        <v>1.8456999999999999</v>
      </c>
      <c r="U91" s="60">
        <f t="shared" si="40"/>
        <v>34.782608695652172</v>
      </c>
      <c r="V91" s="26">
        <v>23</v>
      </c>
      <c r="W91" s="27">
        <v>0</v>
      </c>
      <c r="X91" s="60">
        <f t="shared" si="41"/>
        <v>0</v>
      </c>
      <c r="Y91" s="7"/>
      <c r="Z91" s="7"/>
      <c r="AA91" s="54"/>
    </row>
    <row r="92" spans="1:27" s="3" customFormat="1" x14ac:dyDescent="0.25">
      <c r="A92" s="45">
        <v>74</v>
      </c>
      <c r="B92" s="8">
        <v>0.7</v>
      </c>
      <c r="C92" s="8">
        <v>30</v>
      </c>
      <c r="D92" s="8">
        <v>20</v>
      </c>
      <c r="E92" s="106" t="e">
        <f t="shared" si="45"/>
        <v>#DIV/0!</v>
      </c>
      <c r="F92" s="104" t="e">
        <f t="shared" si="31"/>
        <v>#DIV/0!</v>
      </c>
      <c r="G92" s="105">
        <f t="shared" si="32"/>
        <v>0</v>
      </c>
      <c r="H92" s="79">
        <v>23</v>
      </c>
      <c r="I92" s="80"/>
      <c r="J92" s="26">
        <f t="shared" si="44"/>
        <v>23</v>
      </c>
      <c r="K92" s="27">
        <v>0</v>
      </c>
      <c r="L92" s="44">
        <f t="shared" si="37"/>
        <v>0</v>
      </c>
      <c r="M92" s="26">
        <v>23</v>
      </c>
      <c r="N92" s="27">
        <v>0</v>
      </c>
      <c r="O92" s="44">
        <f t="shared" si="38"/>
        <v>0</v>
      </c>
      <c r="P92" s="26">
        <v>23</v>
      </c>
      <c r="Q92" s="27">
        <v>0</v>
      </c>
      <c r="R92" s="60">
        <f t="shared" si="39"/>
        <v>0</v>
      </c>
      <c r="S92" s="26">
        <v>15</v>
      </c>
      <c r="T92" s="27">
        <v>1.8408</v>
      </c>
      <c r="U92" s="60">
        <f t="shared" si="40"/>
        <v>34.782608695652172</v>
      </c>
      <c r="V92" s="26">
        <v>23</v>
      </c>
      <c r="W92" s="27">
        <v>0</v>
      </c>
      <c r="X92" s="60">
        <f t="shared" si="41"/>
        <v>0</v>
      </c>
      <c r="Y92" s="7"/>
      <c r="Z92" s="7"/>
      <c r="AA92" s="54"/>
    </row>
    <row r="93" spans="1:27" s="3" customFormat="1" x14ac:dyDescent="0.25">
      <c r="A93" s="45">
        <v>75</v>
      </c>
      <c r="B93" s="8">
        <v>0.9</v>
      </c>
      <c r="C93" s="8">
        <v>30</v>
      </c>
      <c r="D93" s="8">
        <v>20</v>
      </c>
      <c r="E93" s="106" t="e">
        <f t="shared" si="45"/>
        <v>#DIV/0!</v>
      </c>
      <c r="F93" s="104" t="e">
        <f t="shared" si="31"/>
        <v>#DIV/0!</v>
      </c>
      <c r="G93" s="105">
        <f t="shared" si="32"/>
        <v>0</v>
      </c>
      <c r="H93" s="79">
        <v>23</v>
      </c>
      <c r="I93" s="80"/>
      <c r="J93" s="26">
        <f t="shared" si="44"/>
        <v>23</v>
      </c>
      <c r="K93" s="27">
        <v>0</v>
      </c>
      <c r="L93" s="44">
        <f t="shared" si="37"/>
        <v>0</v>
      </c>
      <c r="M93" s="26">
        <v>23</v>
      </c>
      <c r="N93" s="27">
        <v>0</v>
      </c>
      <c r="O93" s="44">
        <f t="shared" si="38"/>
        <v>0</v>
      </c>
      <c r="P93" s="26">
        <v>23</v>
      </c>
      <c r="Q93" s="27">
        <v>0</v>
      </c>
      <c r="R93" s="60">
        <f t="shared" si="39"/>
        <v>0</v>
      </c>
      <c r="S93" s="26">
        <v>15</v>
      </c>
      <c r="T93" s="27">
        <v>1.8348</v>
      </c>
      <c r="U93" s="60">
        <f t="shared" si="40"/>
        <v>34.782608695652172</v>
      </c>
      <c r="V93" s="26">
        <v>23</v>
      </c>
      <c r="W93" s="27">
        <v>0</v>
      </c>
      <c r="X93" s="60">
        <f t="shared" si="41"/>
        <v>0</v>
      </c>
      <c r="Y93" s="7"/>
      <c r="Z93" s="7"/>
      <c r="AA93" s="54"/>
    </row>
    <row r="94" spans="1:27" s="3" customFormat="1" x14ac:dyDescent="0.25">
      <c r="A94" s="45">
        <v>76</v>
      </c>
      <c r="B94" s="8">
        <v>0.1</v>
      </c>
      <c r="C94" s="8">
        <v>10</v>
      </c>
      <c r="D94" s="8">
        <v>25</v>
      </c>
      <c r="E94" s="106" t="e">
        <f>(B94*$B$15*$L$10+(1-B94)*$B$16*$S$10)/(B94*$L$10+(1-B94)*$S$10)</f>
        <v>#DIV/0!</v>
      </c>
      <c r="F94" s="104" t="e">
        <f>E94*$N$13+(1-E94)*$U$13-D94</f>
        <v>#DIV/0!</v>
      </c>
      <c r="G94" s="105">
        <f>B94*$N$13+(1-B94)*$U$13-D94</f>
        <v>2</v>
      </c>
      <c r="H94" s="79">
        <v>24</v>
      </c>
      <c r="I94" s="80"/>
      <c r="J94" s="26">
        <v>23</v>
      </c>
      <c r="K94" s="27">
        <v>4.3391000000000002E-4</v>
      </c>
      <c r="L94" s="44">
        <f t="shared" si="37"/>
        <v>4.1666666666666572</v>
      </c>
      <c r="M94" s="26">
        <v>19</v>
      </c>
      <c r="N94" s="27">
        <v>0.35968</v>
      </c>
      <c r="O94" s="44">
        <f t="shared" si="38"/>
        <v>20.833333333333329</v>
      </c>
      <c r="P94" s="26">
        <v>24</v>
      </c>
      <c r="Q94" s="27">
        <v>0</v>
      </c>
      <c r="R94" s="60">
        <f t="shared" si="39"/>
        <v>0</v>
      </c>
      <c r="S94" s="26">
        <v>15</v>
      </c>
      <c r="T94" s="27">
        <v>1.2546999999999999</v>
      </c>
      <c r="U94" s="60">
        <f t="shared" si="40"/>
        <v>37.499999999999993</v>
      </c>
      <c r="V94" s="26">
        <v>22</v>
      </c>
      <c r="W94" s="27">
        <v>3.7676000000000001E-2</v>
      </c>
      <c r="X94" s="60">
        <f t="shared" si="41"/>
        <v>8.3333333333333286</v>
      </c>
      <c r="Y94" s="7"/>
      <c r="Z94" s="7"/>
      <c r="AA94" s="54"/>
    </row>
    <row r="95" spans="1:27" s="3" customFormat="1" x14ac:dyDescent="0.25">
      <c r="A95" s="45">
        <v>77</v>
      </c>
      <c r="B95" s="8">
        <v>0.3</v>
      </c>
      <c r="C95" s="8">
        <v>10</v>
      </c>
      <c r="D95" s="8">
        <v>25</v>
      </c>
      <c r="E95" s="106" t="e">
        <f t="shared" ref="E95:E98" si="46">(B95*$B$15*$L$10+(1-B95)*$B$16*$S$10)/(B95*$L$10+(1-B95)*$S$10)</f>
        <v>#DIV/0!</v>
      </c>
      <c r="F95" s="104" t="e">
        <f t="shared" ref="F95:F118" si="47">E95*$N$13+(1-E95)*$U$13-D95</f>
        <v>#DIV/0!</v>
      </c>
      <c r="G95" s="105">
        <f t="shared" ref="G95:G118" si="48">B95*$N$13+(1-B95)*$U$13-D95</f>
        <v>1</v>
      </c>
      <c r="H95" s="79">
        <v>22</v>
      </c>
      <c r="I95" s="80"/>
      <c r="J95" s="26">
        <v>22</v>
      </c>
      <c r="K95" s="27">
        <v>0</v>
      </c>
      <c r="L95" s="44">
        <f t="shared" si="37"/>
        <v>1.4210854715202004E-14</v>
      </c>
      <c r="M95" s="26">
        <v>19</v>
      </c>
      <c r="N95" s="27">
        <v>0.22087000000000001</v>
      </c>
      <c r="O95" s="44">
        <f t="shared" si="38"/>
        <v>13.636363636363626</v>
      </c>
      <c r="P95" s="26">
        <v>24</v>
      </c>
      <c r="Q95" s="27">
        <v>3.9709000000000001E-2</v>
      </c>
      <c r="R95" s="60">
        <f t="shared" si="39"/>
        <v>9.0909090909090935</v>
      </c>
      <c r="S95" s="26">
        <v>15</v>
      </c>
      <c r="T95" s="27">
        <v>1.0111000000000001</v>
      </c>
      <c r="U95" s="60">
        <f t="shared" si="40"/>
        <v>31.818181818181813</v>
      </c>
      <c r="V95" s="26">
        <v>22</v>
      </c>
      <c r="W95" s="27">
        <v>0</v>
      </c>
      <c r="X95" s="60">
        <f t="shared" si="41"/>
        <v>1.4210854715202004E-14</v>
      </c>
      <c r="Y95" s="7"/>
      <c r="Z95" s="7"/>
      <c r="AA95" s="54"/>
    </row>
    <row r="96" spans="1:27" s="3" customFormat="1" x14ac:dyDescent="0.25">
      <c r="A96" s="45">
        <v>78</v>
      </c>
      <c r="B96" s="8">
        <v>0.5</v>
      </c>
      <c r="C96" s="8">
        <v>10</v>
      </c>
      <c r="D96" s="8">
        <v>25</v>
      </c>
      <c r="E96" s="106" t="e">
        <f t="shared" si="46"/>
        <v>#DIV/0!</v>
      </c>
      <c r="F96" s="104" t="e">
        <f t="shared" si="47"/>
        <v>#DIV/0!</v>
      </c>
      <c r="G96" s="105">
        <f t="shared" si="48"/>
        <v>0</v>
      </c>
      <c r="H96" s="79">
        <v>22</v>
      </c>
      <c r="I96" s="80"/>
      <c r="J96" s="26">
        <v>21</v>
      </c>
      <c r="K96" s="27">
        <v>7.4313999999999994E-5</v>
      </c>
      <c r="L96" s="44">
        <f t="shared" si="37"/>
        <v>4.5454545454545325</v>
      </c>
      <c r="M96" s="26">
        <v>19</v>
      </c>
      <c r="N96" s="27">
        <v>0.11605</v>
      </c>
      <c r="O96" s="44">
        <f t="shared" si="38"/>
        <v>13.636363636363626</v>
      </c>
      <c r="P96" s="26">
        <v>24</v>
      </c>
      <c r="Q96" s="27">
        <v>0.12031</v>
      </c>
      <c r="R96" s="60">
        <f t="shared" si="39"/>
        <v>9.0909090909090935</v>
      </c>
      <c r="S96" s="26">
        <v>15</v>
      </c>
      <c r="T96" s="27">
        <v>0.79798000000000002</v>
      </c>
      <c r="U96" s="60">
        <f t="shared" si="40"/>
        <v>31.818181818181813</v>
      </c>
      <c r="V96" s="26">
        <v>22</v>
      </c>
      <c r="W96" s="27">
        <v>0</v>
      </c>
      <c r="X96" s="60">
        <f t="shared" si="41"/>
        <v>1.4210854715202004E-14</v>
      </c>
      <c r="Y96" s="7"/>
      <c r="Z96" s="7"/>
      <c r="AA96" s="54"/>
    </row>
    <row r="97" spans="1:27" s="3" customFormat="1" x14ac:dyDescent="0.25">
      <c r="A97" s="45">
        <v>79</v>
      </c>
      <c r="B97" s="8">
        <v>0.7</v>
      </c>
      <c r="C97" s="8">
        <v>10</v>
      </c>
      <c r="D97" s="8">
        <v>25</v>
      </c>
      <c r="E97" s="106" t="e">
        <f t="shared" si="46"/>
        <v>#DIV/0!</v>
      </c>
      <c r="F97" s="104" t="e">
        <f t="shared" si="47"/>
        <v>#DIV/0!</v>
      </c>
      <c r="G97" s="105">
        <f t="shared" si="48"/>
        <v>-1</v>
      </c>
      <c r="H97" s="79">
        <v>21</v>
      </c>
      <c r="I97" s="80"/>
      <c r="J97" s="26">
        <v>21</v>
      </c>
      <c r="K97" s="27">
        <v>0</v>
      </c>
      <c r="L97" s="44">
        <f t="shared" si="37"/>
        <v>0</v>
      </c>
      <c r="M97" s="26">
        <v>19</v>
      </c>
      <c r="N97" s="27">
        <v>4.5675E-2</v>
      </c>
      <c r="O97" s="44">
        <f t="shared" si="38"/>
        <v>9.5238095238095184</v>
      </c>
      <c r="P97" s="26">
        <v>24</v>
      </c>
      <c r="Q97" s="27">
        <v>0.24302000000000001</v>
      </c>
      <c r="R97" s="60">
        <f t="shared" si="39"/>
        <v>14.285714285714278</v>
      </c>
      <c r="S97" s="26">
        <v>15</v>
      </c>
      <c r="T97" s="27">
        <v>0.61558999999999997</v>
      </c>
      <c r="U97" s="60">
        <f t="shared" si="40"/>
        <v>28.571428571428569</v>
      </c>
      <c r="V97" s="26">
        <v>22</v>
      </c>
      <c r="W97" s="27">
        <v>3.8595999999999998E-2</v>
      </c>
      <c r="X97" s="60">
        <f t="shared" si="41"/>
        <v>4.7619047619047592</v>
      </c>
      <c r="Y97" s="7"/>
      <c r="Z97" s="7"/>
      <c r="AA97" s="54"/>
    </row>
    <row r="98" spans="1:27" s="3" customFormat="1" x14ac:dyDescent="0.25">
      <c r="A98" s="45">
        <v>80</v>
      </c>
      <c r="B98" s="8">
        <v>0.9</v>
      </c>
      <c r="C98" s="8">
        <v>10</v>
      </c>
      <c r="D98" s="8">
        <v>25</v>
      </c>
      <c r="E98" s="106" t="e">
        <f t="shared" si="46"/>
        <v>#DIV/0!</v>
      </c>
      <c r="F98" s="104" t="e">
        <f t="shared" si="47"/>
        <v>#DIV/0!</v>
      </c>
      <c r="G98" s="105">
        <f t="shared" si="48"/>
        <v>-2</v>
      </c>
      <c r="H98" s="79">
        <v>20</v>
      </c>
      <c r="I98" s="80"/>
      <c r="J98" s="26">
        <v>20</v>
      </c>
      <c r="K98" s="27">
        <v>0</v>
      </c>
      <c r="L98" s="44">
        <f t="shared" si="37"/>
        <v>0</v>
      </c>
      <c r="M98" s="26">
        <v>19</v>
      </c>
      <c r="N98" s="27">
        <v>7.6226999999999996E-3</v>
      </c>
      <c r="O98" s="44">
        <f t="shared" si="38"/>
        <v>5</v>
      </c>
      <c r="P98" s="26">
        <v>24</v>
      </c>
      <c r="Q98" s="27">
        <v>0.40737000000000001</v>
      </c>
      <c r="R98" s="60">
        <f t="shared" si="39"/>
        <v>20</v>
      </c>
      <c r="S98" s="26">
        <v>15</v>
      </c>
      <c r="T98" s="27">
        <v>0.46111999999999997</v>
      </c>
      <c r="U98" s="60">
        <f t="shared" si="40"/>
        <v>25</v>
      </c>
      <c r="V98" s="26">
        <v>22</v>
      </c>
      <c r="W98" s="27">
        <v>0.11463</v>
      </c>
      <c r="X98" s="60">
        <f t="shared" si="41"/>
        <v>10</v>
      </c>
      <c r="Y98" s="7"/>
      <c r="Z98" s="7"/>
      <c r="AA98" s="54"/>
    </row>
    <row r="99" spans="1:27" s="3" customFormat="1" x14ac:dyDescent="0.25">
      <c r="A99" s="45">
        <v>81</v>
      </c>
      <c r="B99" s="8">
        <v>0.1</v>
      </c>
      <c r="C99" s="8">
        <v>15</v>
      </c>
      <c r="D99" s="8">
        <v>25</v>
      </c>
      <c r="E99" s="106" t="e">
        <f>(B99*$B$15*$L$11+(1-B99)*$B$16*$S$11)/(B99*$L$11+(1-B99)*$S$11)</f>
        <v>#DIV/0!</v>
      </c>
      <c r="F99" s="104" t="e">
        <f t="shared" si="47"/>
        <v>#DIV/0!</v>
      </c>
      <c r="G99" s="105">
        <f t="shared" si="48"/>
        <v>2</v>
      </c>
      <c r="H99" s="79">
        <v>24</v>
      </c>
      <c r="I99" s="80"/>
      <c r="J99" s="26">
        <f t="shared" ref="J99:J103" si="49">J94</f>
        <v>23</v>
      </c>
      <c r="K99" s="27">
        <v>4.3391000000000002E-4</v>
      </c>
      <c r="L99" s="44">
        <f t="shared" si="37"/>
        <v>4.1666666666666572</v>
      </c>
      <c r="M99" s="26">
        <v>19</v>
      </c>
      <c r="N99" s="27">
        <v>0.35968</v>
      </c>
      <c r="O99" s="44">
        <f t="shared" si="38"/>
        <v>20.833333333333329</v>
      </c>
      <c r="P99" s="26">
        <v>24</v>
      </c>
      <c r="Q99" s="27">
        <v>0</v>
      </c>
      <c r="R99" s="60">
        <f t="shared" si="39"/>
        <v>0</v>
      </c>
      <c r="S99" s="26">
        <v>15</v>
      </c>
      <c r="T99" s="27">
        <v>1.2546999999999999</v>
      </c>
      <c r="U99" s="60">
        <f t="shared" si="40"/>
        <v>37.499999999999993</v>
      </c>
      <c r="V99" s="26">
        <v>22</v>
      </c>
      <c r="W99" s="27">
        <v>3.7676000000000001E-2</v>
      </c>
      <c r="X99" s="60">
        <f t="shared" si="41"/>
        <v>8.3333333333333286</v>
      </c>
      <c r="Y99" s="7"/>
      <c r="Z99" s="7"/>
      <c r="AA99" s="54"/>
    </row>
    <row r="100" spans="1:27" s="3" customFormat="1" x14ac:dyDescent="0.25">
      <c r="A100" s="45">
        <v>82</v>
      </c>
      <c r="B100" s="8">
        <v>0.3</v>
      </c>
      <c r="C100" s="8">
        <v>15</v>
      </c>
      <c r="D100" s="8">
        <v>25</v>
      </c>
      <c r="E100" s="106" t="e">
        <f t="shared" ref="E100:E103" si="50">(B100*$B$15*$L$11+(1-B100)*$B$16*$S$11)/(B100*$L$11+(1-B100)*$S$11)</f>
        <v>#DIV/0!</v>
      </c>
      <c r="F100" s="104" t="e">
        <f t="shared" si="47"/>
        <v>#DIV/0!</v>
      </c>
      <c r="G100" s="105">
        <f t="shared" si="48"/>
        <v>1</v>
      </c>
      <c r="H100" s="79">
        <v>22</v>
      </c>
      <c r="I100" s="80"/>
      <c r="J100" s="26">
        <f t="shared" si="49"/>
        <v>22</v>
      </c>
      <c r="K100" s="27">
        <v>0</v>
      </c>
      <c r="L100" s="44">
        <f t="shared" si="37"/>
        <v>1.4210854715202004E-14</v>
      </c>
      <c r="M100" s="26">
        <v>19</v>
      </c>
      <c r="N100" s="27">
        <v>0.22087000000000001</v>
      </c>
      <c r="O100" s="44">
        <f t="shared" si="38"/>
        <v>13.636363636363626</v>
      </c>
      <c r="P100" s="26">
        <v>24</v>
      </c>
      <c r="Q100" s="27">
        <v>3.9709000000000001E-2</v>
      </c>
      <c r="R100" s="60">
        <f t="shared" si="39"/>
        <v>9.0909090909090935</v>
      </c>
      <c r="S100" s="26">
        <v>15</v>
      </c>
      <c r="T100" s="27">
        <v>1.0111000000000001</v>
      </c>
      <c r="U100" s="60">
        <f t="shared" si="40"/>
        <v>31.818181818181813</v>
      </c>
      <c r="V100" s="26">
        <v>22</v>
      </c>
      <c r="W100" s="27">
        <v>0</v>
      </c>
      <c r="X100" s="60">
        <f t="shared" si="41"/>
        <v>1.4210854715202004E-14</v>
      </c>
      <c r="Y100" s="7"/>
      <c r="Z100" s="7"/>
      <c r="AA100" s="54"/>
    </row>
    <row r="101" spans="1:27" s="3" customFormat="1" x14ac:dyDescent="0.25">
      <c r="A101" s="45">
        <v>83</v>
      </c>
      <c r="B101" s="8">
        <v>0.5</v>
      </c>
      <c r="C101" s="8">
        <v>15</v>
      </c>
      <c r="D101" s="8">
        <v>25</v>
      </c>
      <c r="E101" s="106" t="e">
        <f t="shared" si="50"/>
        <v>#DIV/0!</v>
      </c>
      <c r="F101" s="104" t="e">
        <f t="shared" si="47"/>
        <v>#DIV/0!</v>
      </c>
      <c r="G101" s="105">
        <f t="shared" si="48"/>
        <v>0</v>
      </c>
      <c r="H101" s="79">
        <v>22</v>
      </c>
      <c r="I101" s="80"/>
      <c r="J101" s="26">
        <f t="shared" si="49"/>
        <v>21</v>
      </c>
      <c r="K101" s="27">
        <v>7.4313999999999994E-5</v>
      </c>
      <c r="L101" s="44">
        <f t="shared" si="37"/>
        <v>4.5454545454545325</v>
      </c>
      <c r="M101" s="26">
        <v>19</v>
      </c>
      <c r="N101" s="27">
        <v>0.11605</v>
      </c>
      <c r="O101" s="44">
        <f t="shared" si="38"/>
        <v>13.636363636363626</v>
      </c>
      <c r="P101" s="26">
        <v>24</v>
      </c>
      <c r="Q101" s="27">
        <v>0.12031</v>
      </c>
      <c r="R101" s="60">
        <f t="shared" si="39"/>
        <v>9.0909090909090935</v>
      </c>
      <c r="S101" s="26">
        <v>15</v>
      </c>
      <c r="T101" s="27">
        <v>0.79798000000000002</v>
      </c>
      <c r="U101" s="60">
        <f t="shared" si="40"/>
        <v>31.818181818181813</v>
      </c>
      <c r="V101" s="26">
        <v>22</v>
      </c>
      <c r="W101" s="27">
        <v>0</v>
      </c>
      <c r="X101" s="60">
        <f t="shared" si="41"/>
        <v>1.4210854715202004E-14</v>
      </c>
      <c r="Y101" s="7"/>
      <c r="Z101" s="7"/>
      <c r="AA101" s="54"/>
    </row>
    <row r="102" spans="1:27" s="3" customFormat="1" x14ac:dyDescent="0.25">
      <c r="A102" s="45">
        <v>84</v>
      </c>
      <c r="B102" s="8">
        <v>0.7</v>
      </c>
      <c r="C102" s="8">
        <v>15</v>
      </c>
      <c r="D102" s="8">
        <v>25</v>
      </c>
      <c r="E102" s="106" t="e">
        <f t="shared" si="50"/>
        <v>#DIV/0!</v>
      </c>
      <c r="F102" s="104" t="e">
        <f t="shared" si="47"/>
        <v>#DIV/0!</v>
      </c>
      <c r="G102" s="105">
        <f t="shared" si="48"/>
        <v>-1</v>
      </c>
      <c r="H102" s="79">
        <v>21</v>
      </c>
      <c r="I102" s="80"/>
      <c r="J102" s="26">
        <f t="shared" si="49"/>
        <v>21</v>
      </c>
      <c r="K102" s="27">
        <v>0</v>
      </c>
      <c r="L102" s="44">
        <f t="shared" si="37"/>
        <v>0</v>
      </c>
      <c r="M102" s="26">
        <v>19</v>
      </c>
      <c r="N102" s="27">
        <v>4.5675E-2</v>
      </c>
      <c r="O102" s="44">
        <f t="shared" si="38"/>
        <v>9.5238095238095184</v>
      </c>
      <c r="P102" s="26">
        <v>24</v>
      </c>
      <c r="Q102" s="27">
        <v>0.24302000000000001</v>
      </c>
      <c r="R102" s="60">
        <f t="shared" si="39"/>
        <v>14.285714285714278</v>
      </c>
      <c r="S102" s="26">
        <v>15</v>
      </c>
      <c r="T102" s="27">
        <v>0.61558999999999997</v>
      </c>
      <c r="U102" s="60">
        <f t="shared" si="40"/>
        <v>28.571428571428569</v>
      </c>
      <c r="V102" s="26">
        <v>22</v>
      </c>
      <c r="W102" s="27">
        <v>3.8595999999999998E-2</v>
      </c>
      <c r="X102" s="60">
        <f t="shared" si="41"/>
        <v>4.7619047619047592</v>
      </c>
      <c r="Y102" s="7"/>
      <c r="Z102" s="7"/>
      <c r="AA102" s="54"/>
    </row>
    <row r="103" spans="1:27" s="3" customFormat="1" x14ac:dyDescent="0.25">
      <c r="A103" s="45">
        <v>85</v>
      </c>
      <c r="B103" s="8">
        <v>0.9</v>
      </c>
      <c r="C103" s="8">
        <v>15</v>
      </c>
      <c r="D103" s="8">
        <v>25</v>
      </c>
      <c r="E103" s="106" t="e">
        <f t="shared" si="50"/>
        <v>#DIV/0!</v>
      </c>
      <c r="F103" s="104" t="e">
        <f t="shared" si="47"/>
        <v>#DIV/0!</v>
      </c>
      <c r="G103" s="105">
        <f t="shared" si="48"/>
        <v>-2</v>
      </c>
      <c r="H103" s="79">
        <v>20</v>
      </c>
      <c r="I103" s="80"/>
      <c r="J103" s="26">
        <f t="shared" si="49"/>
        <v>20</v>
      </c>
      <c r="K103" s="27">
        <v>0</v>
      </c>
      <c r="L103" s="44">
        <f t="shared" si="37"/>
        <v>0</v>
      </c>
      <c r="M103" s="26">
        <v>19</v>
      </c>
      <c r="N103" s="27">
        <v>7.6226999999999996E-3</v>
      </c>
      <c r="O103" s="44">
        <f t="shared" si="38"/>
        <v>5</v>
      </c>
      <c r="P103" s="26">
        <v>24</v>
      </c>
      <c r="Q103" s="27">
        <v>0.40737000000000001</v>
      </c>
      <c r="R103" s="60">
        <f t="shared" si="39"/>
        <v>20</v>
      </c>
      <c r="S103" s="26">
        <v>15</v>
      </c>
      <c r="T103" s="27">
        <v>0.46111999999999997</v>
      </c>
      <c r="U103" s="60">
        <f t="shared" si="40"/>
        <v>25</v>
      </c>
      <c r="V103" s="26">
        <v>22</v>
      </c>
      <c r="W103" s="27">
        <v>0.11463</v>
      </c>
      <c r="X103" s="60">
        <f t="shared" si="41"/>
        <v>10</v>
      </c>
      <c r="Y103" s="7"/>
      <c r="Z103" s="7"/>
      <c r="AA103" s="54"/>
    </row>
    <row r="104" spans="1:27" s="3" customFormat="1" x14ac:dyDescent="0.25">
      <c r="A104" s="45">
        <v>86</v>
      </c>
      <c r="B104" s="8">
        <v>0.1</v>
      </c>
      <c r="C104" s="8">
        <v>20</v>
      </c>
      <c r="D104" s="8">
        <v>25</v>
      </c>
      <c r="E104" s="14">
        <f>(B104*$B$15*$L$12+(1-B104)*$B$16*$S$12)/(B104*$L$12+(1-B104)*$S$12)</f>
        <v>3.1304347826086966E-2</v>
      </c>
      <c r="F104" s="104">
        <f t="shared" si="47"/>
        <v>2.3434782608695635</v>
      </c>
      <c r="G104" s="105">
        <f t="shared" si="48"/>
        <v>2</v>
      </c>
      <c r="H104" s="79">
        <v>24</v>
      </c>
      <c r="I104" s="80"/>
      <c r="J104" s="26">
        <f t="shared" ref="J104:J108" si="51">J94</f>
        <v>23</v>
      </c>
      <c r="K104" s="27">
        <v>1.3429999999999999E-2</v>
      </c>
      <c r="L104" s="44">
        <f t="shared" si="37"/>
        <v>4.1666666666666572</v>
      </c>
      <c r="M104" s="26">
        <v>19</v>
      </c>
      <c r="N104" s="27">
        <v>0.41921000000000003</v>
      </c>
      <c r="O104" s="44">
        <f t="shared" si="38"/>
        <v>20.833333333333329</v>
      </c>
      <c r="P104" s="26">
        <v>24</v>
      </c>
      <c r="Q104" s="27">
        <v>0</v>
      </c>
      <c r="R104" s="60">
        <f t="shared" si="39"/>
        <v>0</v>
      </c>
      <c r="S104" s="26">
        <v>15</v>
      </c>
      <c r="T104" s="27">
        <v>1.3503000000000001</v>
      </c>
      <c r="U104" s="60">
        <f t="shared" si="40"/>
        <v>37.499999999999993</v>
      </c>
      <c r="V104" s="26">
        <v>22</v>
      </c>
      <c r="W104" s="27">
        <v>6.3153000000000001E-2</v>
      </c>
      <c r="X104" s="60">
        <f t="shared" si="41"/>
        <v>8.3333333333333286</v>
      </c>
      <c r="Y104" s="7"/>
      <c r="Z104" s="7"/>
      <c r="AA104" s="54"/>
    </row>
    <row r="105" spans="1:27" s="3" customFormat="1" x14ac:dyDescent="0.25">
      <c r="A105" s="45">
        <v>87</v>
      </c>
      <c r="B105" s="8">
        <v>0.3</v>
      </c>
      <c r="C105" s="8">
        <v>20</v>
      </c>
      <c r="D105" s="8">
        <v>25</v>
      </c>
      <c r="E105" s="14">
        <f t="shared" ref="E105:E108" si="52">(B105*$B$15*$L$12+(1-B105)*$B$16*$S$12)/(B105*$L$12+(1-B105)*$S$12)</f>
        <v>8.7368421052631581E-2</v>
      </c>
      <c r="F105" s="104">
        <f t="shared" si="47"/>
        <v>2.0631578947368432</v>
      </c>
      <c r="G105" s="105">
        <f t="shared" si="48"/>
        <v>1</v>
      </c>
      <c r="H105" s="79">
        <v>24</v>
      </c>
      <c r="I105" s="80"/>
      <c r="J105" s="26">
        <f t="shared" si="51"/>
        <v>22</v>
      </c>
      <c r="K105" s="27">
        <v>4.0665E-2</v>
      </c>
      <c r="L105" s="44">
        <f t="shared" si="37"/>
        <v>8.3333333333333286</v>
      </c>
      <c r="M105" s="26">
        <v>19</v>
      </c>
      <c r="N105" s="27">
        <v>0.36897999999999997</v>
      </c>
      <c r="O105" s="44">
        <f t="shared" si="38"/>
        <v>20.833333333333329</v>
      </c>
      <c r="P105" s="26">
        <v>24</v>
      </c>
      <c r="Q105" s="27">
        <v>0</v>
      </c>
      <c r="R105" s="60">
        <f t="shared" si="39"/>
        <v>0</v>
      </c>
      <c r="S105" s="26">
        <v>15</v>
      </c>
      <c r="T105" s="27">
        <v>1.2729999999999999</v>
      </c>
      <c r="U105" s="60">
        <f t="shared" si="40"/>
        <v>37.499999999999993</v>
      </c>
      <c r="V105" s="26">
        <v>22</v>
      </c>
      <c r="W105" s="27">
        <v>4.0665E-2</v>
      </c>
      <c r="X105" s="60">
        <f t="shared" si="41"/>
        <v>8.3333333333333286</v>
      </c>
      <c r="Y105" s="7"/>
      <c r="Z105" s="7"/>
      <c r="AA105" s="54"/>
    </row>
    <row r="106" spans="1:27" s="3" customFormat="1" x14ac:dyDescent="0.25">
      <c r="A106" s="45">
        <v>88</v>
      </c>
      <c r="B106" s="8">
        <v>0.5</v>
      </c>
      <c r="C106" s="8">
        <v>20</v>
      </c>
      <c r="D106" s="8">
        <v>25</v>
      </c>
      <c r="E106" s="14">
        <f t="shared" si="52"/>
        <v>0.17333333333333337</v>
      </c>
      <c r="F106" s="104">
        <f t="shared" si="47"/>
        <v>1.6333333333333364</v>
      </c>
      <c r="G106" s="105">
        <f t="shared" si="48"/>
        <v>0</v>
      </c>
      <c r="H106" s="79">
        <v>23</v>
      </c>
      <c r="I106" s="80"/>
      <c r="J106" s="26">
        <f t="shared" si="51"/>
        <v>21</v>
      </c>
      <c r="K106" s="27">
        <v>8.1313999999999997E-2</v>
      </c>
      <c r="L106" s="44">
        <f t="shared" si="37"/>
        <v>8.6956521739130466</v>
      </c>
      <c r="M106" s="26">
        <v>19</v>
      </c>
      <c r="N106" s="27">
        <v>0.30684</v>
      </c>
      <c r="O106" s="44">
        <f t="shared" si="38"/>
        <v>17.391304347826093</v>
      </c>
      <c r="P106" s="26">
        <v>24</v>
      </c>
      <c r="Q106" s="27">
        <v>1.6327000000000001E-2</v>
      </c>
      <c r="R106" s="60">
        <f t="shared" si="39"/>
        <v>4.3478260869565162</v>
      </c>
      <c r="S106" s="26">
        <v>15</v>
      </c>
      <c r="T106" s="27">
        <v>1.1677999999999999</v>
      </c>
      <c r="U106" s="60">
        <f t="shared" si="40"/>
        <v>34.782608695652172</v>
      </c>
      <c r="V106" s="26">
        <v>22</v>
      </c>
      <c r="W106" s="27">
        <v>2.2099000000000001E-2</v>
      </c>
      <c r="X106" s="60">
        <f t="shared" si="41"/>
        <v>4.3478260869565304</v>
      </c>
      <c r="Y106" s="7"/>
      <c r="Z106" s="7"/>
      <c r="AA106" s="54"/>
    </row>
    <row r="107" spans="1:27" s="3" customFormat="1" x14ac:dyDescent="0.25">
      <c r="A107" s="45">
        <v>89</v>
      </c>
      <c r="B107" s="8">
        <v>0.7</v>
      </c>
      <c r="C107" s="8">
        <v>20</v>
      </c>
      <c r="D107" s="8">
        <v>25</v>
      </c>
      <c r="E107" s="14">
        <f t="shared" si="52"/>
        <v>0.32181818181818178</v>
      </c>
      <c r="F107" s="104">
        <f t="shared" si="47"/>
        <v>0.89090909090909065</v>
      </c>
      <c r="G107" s="105">
        <f t="shared" si="48"/>
        <v>-1</v>
      </c>
      <c r="H107" s="79">
        <v>22</v>
      </c>
      <c r="I107" s="80"/>
      <c r="J107" s="26">
        <f t="shared" si="51"/>
        <v>21</v>
      </c>
      <c r="K107" s="27">
        <v>3.1570000000000001E-2</v>
      </c>
      <c r="L107" s="44">
        <f t="shared" si="37"/>
        <v>4.5454545454545325</v>
      </c>
      <c r="M107" s="26">
        <v>19</v>
      </c>
      <c r="N107" s="27">
        <v>0.20738999999999999</v>
      </c>
      <c r="O107" s="44">
        <f t="shared" si="38"/>
        <v>13.636363636363626</v>
      </c>
      <c r="P107" s="26">
        <v>24</v>
      </c>
      <c r="Q107" s="27">
        <v>5.5003999999999997E-2</v>
      </c>
      <c r="R107" s="60">
        <f t="shared" si="39"/>
        <v>9.0909090909090935</v>
      </c>
      <c r="S107" s="26">
        <v>15</v>
      </c>
      <c r="T107" s="27">
        <v>0.99060000000000004</v>
      </c>
      <c r="U107" s="60">
        <f t="shared" si="40"/>
        <v>31.818181818181813</v>
      </c>
      <c r="V107" s="26">
        <v>22</v>
      </c>
      <c r="W107" s="27">
        <v>0</v>
      </c>
      <c r="X107" s="60">
        <f t="shared" si="41"/>
        <v>1.4210854715202004E-14</v>
      </c>
      <c r="Y107" s="7"/>
      <c r="Z107" s="7"/>
      <c r="AA107" s="54"/>
    </row>
    <row r="108" spans="1:27" s="3" customFormat="1" x14ac:dyDescent="0.25">
      <c r="A108" s="45">
        <v>90</v>
      </c>
      <c r="B108" s="8">
        <v>0.9</v>
      </c>
      <c r="C108" s="8">
        <v>20</v>
      </c>
      <c r="D108" s="8">
        <v>25</v>
      </c>
      <c r="E108" s="14">
        <f t="shared" si="52"/>
        <v>0.64</v>
      </c>
      <c r="F108" s="104">
        <f t="shared" si="47"/>
        <v>-0.69999999999999929</v>
      </c>
      <c r="G108" s="105">
        <f t="shared" si="48"/>
        <v>-2</v>
      </c>
      <c r="H108" s="79">
        <v>21</v>
      </c>
      <c r="I108" s="80"/>
      <c r="J108" s="26">
        <f t="shared" si="51"/>
        <v>20</v>
      </c>
      <c r="K108" s="27">
        <v>1.1974E-2</v>
      </c>
      <c r="L108" s="44">
        <f t="shared" si="37"/>
        <v>4.7619047619047592</v>
      </c>
      <c r="M108" s="26">
        <v>19</v>
      </c>
      <c r="N108" s="27">
        <v>6.4621999999999999E-2</v>
      </c>
      <c r="O108" s="44">
        <f t="shared" si="38"/>
        <v>9.5238095238095184</v>
      </c>
      <c r="P108" s="26">
        <v>24</v>
      </c>
      <c r="Q108" s="27">
        <v>0.21690999999999999</v>
      </c>
      <c r="R108" s="60">
        <f t="shared" si="39"/>
        <v>14.285714285714278</v>
      </c>
      <c r="S108" s="26">
        <v>15</v>
      </c>
      <c r="T108" s="27">
        <v>0.67105999999999999</v>
      </c>
      <c r="U108" s="60">
        <f t="shared" si="40"/>
        <v>28.571428571428569</v>
      </c>
      <c r="V108" s="26">
        <v>22</v>
      </c>
      <c r="W108" s="27">
        <v>2.9531000000000002E-2</v>
      </c>
      <c r="X108" s="60">
        <f t="shared" si="41"/>
        <v>4.7619047619047592</v>
      </c>
      <c r="Y108" s="7"/>
      <c r="Z108" s="7"/>
      <c r="AA108" s="54"/>
    </row>
    <row r="109" spans="1:27" s="3" customFormat="1" x14ac:dyDescent="0.25">
      <c r="A109" s="45">
        <v>91</v>
      </c>
      <c r="B109" s="8">
        <v>0.1</v>
      </c>
      <c r="C109" s="8">
        <v>25</v>
      </c>
      <c r="D109" s="8">
        <v>25</v>
      </c>
      <c r="E109" s="14">
        <f>(B109*$B$15*$L$13+(1-B109)*$B$16*$S$13)/(B109*$L$13+(1-B109)*$S$13)</f>
        <v>0.108</v>
      </c>
      <c r="F109" s="104">
        <f t="shared" si="47"/>
        <v>1.9600000000000009</v>
      </c>
      <c r="G109" s="105">
        <f t="shared" si="48"/>
        <v>2</v>
      </c>
      <c r="H109" s="79">
        <v>23</v>
      </c>
      <c r="I109" s="80"/>
      <c r="J109" s="26">
        <f t="shared" ref="J109:J113" si="53">J94</f>
        <v>23</v>
      </c>
      <c r="K109" s="27">
        <v>0</v>
      </c>
      <c r="L109" s="44">
        <f t="shared" si="37"/>
        <v>0</v>
      </c>
      <c r="M109" s="26">
        <v>19</v>
      </c>
      <c r="N109" s="27">
        <v>0.3538</v>
      </c>
      <c r="O109" s="44">
        <f t="shared" si="38"/>
        <v>17.391304347826093</v>
      </c>
      <c r="P109" s="26">
        <v>24</v>
      </c>
      <c r="Q109" s="27">
        <v>1.0878999999999999E-3</v>
      </c>
      <c r="R109" s="60">
        <f t="shared" si="39"/>
        <v>4.3478260869565162</v>
      </c>
      <c r="S109" s="26">
        <v>15</v>
      </c>
      <c r="T109" s="27">
        <v>1.2445999999999999</v>
      </c>
      <c r="U109" s="60">
        <f t="shared" si="40"/>
        <v>34.782608695652172</v>
      </c>
      <c r="V109" s="26">
        <v>22</v>
      </c>
      <c r="W109" s="27">
        <v>3.5781E-2</v>
      </c>
      <c r="X109" s="60">
        <f t="shared" si="41"/>
        <v>4.3478260869565304</v>
      </c>
      <c r="Y109" s="7"/>
      <c r="Z109" s="7"/>
      <c r="AA109" s="54"/>
    </row>
    <row r="110" spans="1:27" s="3" customFormat="1" x14ac:dyDescent="0.25">
      <c r="A110" s="45">
        <v>92</v>
      </c>
      <c r="B110" s="8">
        <v>0.3</v>
      </c>
      <c r="C110" s="8">
        <v>25</v>
      </c>
      <c r="D110" s="8">
        <v>25</v>
      </c>
      <c r="E110" s="14">
        <f t="shared" ref="E110:E113" si="54">(B110*$B$15*$L$13+(1-B110)*$B$16*$S$13)/(B110*$L$13+(1-B110)*$S$13)</f>
        <v>0.30400000000000005</v>
      </c>
      <c r="F110" s="104">
        <f t="shared" si="47"/>
        <v>0.97999999999999687</v>
      </c>
      <c r="G110" s="105">
        <f t="shared" si="48"/>
        <v>1</v>
      </c>
      <c r="H110" s="79">
        <v>22</v>
      </c>
      <c r="I110" s="80"/>
      <c r="J110" s="26">
        <f t="shared" si="53"/>
        <v>22</v>
      </c>
      <c r="K110" s="27">
        <v>0</v>
      </c>
      <c r="L110" s="44">
        <f t="shared" si="37"/>
        <v>1.4210854715202004E-14</v>
      </c>
      <c r="M110" s="26">
        <v>19</v>
      </c>
      <c r="N110" s="27">
        <v>0.21881999999999999</v>
      </c>
      <c r="O110" s="44">
        <f t="shared" si="38"/>
        <v>13.636363636363626</v>
      </c>
      <c r="P110" s="26">
        <v>24</v>
      </c>
      <c r="Q110" s="27">
        <v>4.1244999999999997E-2</v>
      </c>
      <c r="R110" s="60">
        <f t="shared" si="39"/>
        <v>9.0909090909090935</v>
      </c>
      <c r="S110" s="26">
        <v>15</v>
      </c>
      <c r="T110" s="27">
        <v>1.0067999999999999</v>
      </c>
      <c r="U110" s="60">
        <f t="shared" si="40"/>
        <v>31.818181818181813</v>
      </c>
      <c r="V110" s="26">
        <v>22</v>
      </c>
      <c r="W110" s="27">
        <v>0</v>
      </c>
      <c r="X110" s="60">
        <f t="shared" si="41"/>
        <v>1.4210854715202004E-14</v>
      </c>
      <c r="Y110" s="7"/>
      <c r="Z110" s="7"/>
      <c r="AA110" s="54"/>
    </row>
    <row r="111" spans="1:27" s="3" customFormat="1" x14ac:dyDescent="0.25">
      <c r="A111" s="45">
        <v>93</v>
      </c>
      <c r="B111" s="8">
        <v>0.5</v>
      </c>
      <c r="C111" s="8">
        <v>25</v>
      </c>
      <c r="D111" s="8">
        <v>25</v>
      </c>
      <c r="E111" s="14">
        <f t="shared" si="54"/>
        <v>0.5</v>
      </c>
      <c r="F111" s="104">
        <f t="shared" si="47"/>
        <v>0</v>
      </c>
      <c r="G111" s="105">
        <f t="shared" si="48"/>
        <v>0</v>
      </c>
      <c r="H111" s="79">
        <v>22</v>
      </c>
      <c r="I111" s="80"/>
      <c r="J111" s="26">
        <f t="shared" si="53"/>
        <v>21</v>
      </c>
      <c r="K111" s="27">
        <v>7.4313999999999994E-5</v>
      </c>
      <c r="L111" s="44">
        <f t="shared" si="37"/>
        <v>4.5454545454545325</v>
      </c>
      <c r="M111" s="26">
        <v>19</v>
      </c>
      <c r="N111" s="27">
        <v>0.11605</v>
      </c>
      <c r="O111" s="44">
        <f t="shared" si="38"/>
        <v>13.636363636363626</v>
      </c>
      <c r="P111" s="26">
        <v>24</v>
      </c>
      <c r="Q111" s="27">
        <v>0.12031</v>
      </c>
      <c r="R111" s="60">
        <f t="shared" si="39"/>
        <v>9.0909090909090935</v>
      </c>
      <c r="S111" s="26">
        <v>15</v>
      </c>
      <c r="T111" s="27">
        <v>0.79798000000000002</v>
      </c>
      <c r="U111" s="60">
        <f t="shared" si="40"/>
        <v>31.818181818181813</v>
      </c>
      <c r="V111" s="26">
        <v>22</v>
      </c>
      <c r="W111" s="27">
        <v>0</v>
      </c>
      <c r="X111" s="60">
        <f t="shared" si="41"/>
        <v>1.4210854715202004E-14</v>
      </c>
      <c r="Y111" s="7"/>
      <c r="Z111" s="7"/>
      <c r="AA111" s="54"/>
    </row>
    <row r="112" spans="1:27" s="3" customFormat="1" x14ac:dyDescent="0.25">
      <c r="A112" s="45">
        <v>94</v>
      </c>
      <c r="B112" s="8">
        <v>0.7</v>
      </c>
      <c r="C112" s="8">
        <v>25</v>
      </c>
      <c r="D112" s="8">
        <v>25</v>
      </c>
      <c r="E112" s="14">
        <f t="shared" si="54"/>
        <v>0.69599999999999995</v>
      </c>
      <c r="F112" s="104">
        <f t="shared" si="47"/>
        <v>-0.98000000000000043</v>
      </c>
      <c r="G112" s="105">
        <f t="shared" si="48"/>
        <v>-1</v>
      </c>
      <c r="H112" s="79">
        <v>21</v>
      </c>
      <c r="I112" s="80"/>
      <c r="J112" s="26">
        <f t="shared" si="53"/>
        <v>21</v>
      </c>
      <c r="K112" s="27">
        <v>0</v>
      </c>
      <c r="L112" s="44">
        <f t="shared" si="37"/>
        <v>0</v>
      </c>
      <c r="M112" s="26">
        <v>19</v>
      </c>
      <c r="N112" s="27">
        <v>4.709E-2</v>
      </c>
      <c r="O112" s="44">
        <f t="shared" si="38"/>
        <v>9.5238095238095184</v>
      </c>
      <c r="P112" s="26">
        <v>24</v>
      </c>
      <c r="Q112" s="27">
        <v>0.24063000000000001</v>
      </c>
      <c r="R112" s="60">
        <f t="shared" si="39"/>
        <v>14.285714285714278</v>
      </c>
      <c r="S112" s="26">
        <v>15</v>
      </c>
      <c r="T112" s="27">
        <v>0.61931999999999998</v>
      </c>
      <c r="U112" s="60">
        <f t="shared" si="40"/>
        <v>28.571428571428569</v>
      </c>
      <c r="V112" s="26">
        <v>22</v>
      </c>
      <c r="W112" s="27">
        <v>3.7832999999999999E-2</v>
      </c>
      <c r="X112" s="60">
        <f t="shared" si="41"/>
        <v>4.7619047619047592</v>
      </c>
      <c r="Y112" s="7"/>
      <c r="Z112" s="7"/>
      <c r="AA112" s="54"/>
    </row>
    <row r="113" spans="1:27" s="3" customFormat="1" x14ac:dyDescent="0.25">
      <c r="A113" s="45">
        <v>95</v>
      </c>
      <c r="B113" s="8">
        <v>0.9</v>
      </c>
      <c r="C113" s="8">
        <v>25</v>
      </c>
      <c r="D113" s="8">
        <v>25</v>
      </c>
      <c r="E113" s="14">
        <f t="shared" si="54"/>
        <v>0.89200000000000002</v>
      </c>
      <c r="F113" s="104">
        <f t="shared" si="47"/>
        <v>-1.9600000000000009</v>
      </c>
      <c r="G113" s="105">
        <f t="shared" si="48"/>
        <v>-2</v>
      </c>
      <c r="H113" s="79">
        <v>20</v>
      </c>
      <c r="I113" s="80"/>
      <c r="J113" s="26">
        <f t="shared" si="53"/>
        <v>20</v>
      </c>
      <c r="K113" s="27">
        <v>0</v>
      </c>
      <c r="L113" s="44">
        <f t="shared" si="37"/>
        <v>0</v>
      </c>
      <c r="M113" s="26">
        <v>19</v>
      </c>
      <c r="N113" s="27">
        <v>9.0334000000000005E-3</v>
      </c>
      <c r="O113" s="44">
        <f t="shared" si="38"/>
        <v>5</v>
      </c>
      <c r="P113" s="26">
        <v>24</v>
      </c>
      <c r="Q113" s="27">
        <v>0.40101999999999999</v>
      </c>
      <c r="R113" s="60">
        <f t="shared" si="39"/>
        <v>20</v>
      </c>
      <c r="S113" s="26">
        <v>15</v>
      </c>
      <c r="T113" s="27">
        <v>0.46732000000000001</v>
      </c>
      <c r="U113" s="60">
        <f t="shared" si="40"/>
        <v>25</v>
      </c>
      <c r="V113" s="26">
        <v>22</v>
      </c>
      <c r="W113" s="27">
        <v>0.11158999999999999</v>
      </c>
      <c r="X113" s="60">
        <f t="shared" si="41"/>
        <v>10</v>
      </c>
      <c r="Y113" s="7"/>
      <c r="Z113" s="7"/>
      <c r="AA113" s="54"/>
    </row>
    <row r="114" spans="1:27" s="3" customFormat="1" x14ac:dyDescent="0.25">
      <c r="A114" s="45">
        <v>96</v>
      </c>
      <c r="B114" s="8">
        <v>0.1</v>
      </c>
      <c r="C114" s="8">
        <v>30</v>
      </c>
      <c r="D114" s="8">
        <v>25</v>
      </c>
      <c r="E114" s="14">
        <f>(B114*$B$15*$L$14+(1-B114)*$B$16*$S$14)/(B114*$L$14+(1-B114)*$S$14)</f>
        <v>0.31153846153846154</v>
      </c>
      <c r="F114" s="104">
        <f t="shared" si="47"/>
        <v>0.9423076923076934</v>
      </c>
      <c r="G114" s="105">
        <f t="shared" si="48"/>
        <v>2</v>
      </c>
      <c r="H114" s="79">
        <v>22</v>
      </c>
      <c r="I114" s="80"/>
      <c r="J114" s="26">
        <f t="shared" ref="J114:J118" si="55">J94</f>
        <v>23</v>
      </c>
      <c r="K114" s="27">
        <v>1.9656999999999999E-3</v>
      </c>
      <c r="L114" s="44">
        <f t="shared" si="37"/>
        <v>4.545454545454561</v>
      </c>
      <c r="M114" s="26">
        <v>19</v>
      </c>
      <c r="N114" s="27">
        <v>0.21512999999999999</v>
      </c>
      <c r="O114" s="44">
        <f t="shared" si="38"/>
        <v>13.636363636363626</v>
      </c>
      <c r="P114" s="26">
        <v>24</v>
      </c>
      <c r="Q114" s="27">
        <v>4.2376999999999998E-2</v>
      </c>
      <c r="R114" s="60">
        <f t="shared" si="39"/>
        <v>9.0909090909090935</v>
      </c>
      <c r="S114" s="26">
        <v>15</v>
      </c>
      <c r="T114" s="27">
        <v>0.99721000000000004</v>
      </c>
      <c r="U114" s="60">
        <f t="shared" si="40"/>
        <v>31.818181818181813</v>
      </c>
      <c r="V114" s="26">
        <v>22</v>
      </c>
      <c r="W114" s="27">
        <v>0</v>
      </c>
      <c r="X114" s="60">
        <f t="shared" si="41"/>
        <v>1.4210854715202004E-14</v>
      </c>
      <c r="Y114" s="7"/>
      <c r="Z114" s="7"/>
      <c r="AA114" s="54"/>
    </row>
    <row r="115" spans="1:27" s="3" customFormat="1" x14ac:dyDescent="0.25">
      <c r="A115" s="45">
        <v>97</v>
      </c>
      <c r="B115" s="8">
        <v>0.3</v>
      </c>
      <c r="C115" s="8">
        <v>30</v>
      </c>
      <c r="D115" s="8">
        <v>25</v>
      </c>
      <c r="E115" s="14">
        <f t="shared" ref="E115:E118" si="56">(B115*$B$15*$L$14+(1-B115)*$B$16*$S$14)/(B115*$L$14+(1-B115)*$S$14)</f>
        <v>0.6289473684210527</v>
      </c>
      <c r="F115" s="104">
        <f t="shared" si="47"/>
        <v>-0.64473684210526372</v>
      </c>
      <c r="G115" s="105">
        <f t="shared" si="48"/>
        <v>1</v>
      </c>
      <c r="H115" s="79">
        <v>21</v>
      </c>
      <c r="I115" s="80"/>
      <c r="J115" s="26">
        <f t="shared" si="55"/>
        <v>22</v>
      </c>
      <c r="K115" s="27">
        <v>2.3529000000000001E-2</v>
      </c>
      <c r="L115" s="44">
        <f t="shared" si="37"/>
        <v>4.7619047619047592</v>
      </c>
      <c r="M115" s="26">
        <v>19</v>
      </c>
      <c r="N115" s="27">
        <v>7.1526999999999993E-2</v>
      </c>
      <c r="O115" s="44">
        <f t="shared" si="38"/>
        <v>9.5238095238095184</v>
      </c>
      <c r="P115" s="26">
        <v>24</v>
      </c>
      <c r="Q115" s="27">
        <v>0.19273000000000001</v>
      </c>
      <c r="R115" s="60">
        <f t="shared" si="39"/>
        <v>14.285714285714278</v>
      </c>
      <c r="S115" s="26">
        <v>15</v>
      </c>
      <c r="T115" s="27">
        <v>0.67906</v>
      </c>
      <c r="U115" s="60">
        <f t="shared" si="40"/>
        <v>28.571428571428569</v>
      </c>
      <c r="V115" s="26">
        <v>22</v>
      </c>
      <c r="W115" s="27">
        <v>2.3529000000000001E-2</v>
      </c>
      <c r="X115" s="60">
        <f t="shared" si="41"/>
        <v>4.7619047619047592</v>
      </c>
      <c r="Y115" s="7"/>
      <c r="Z115" s="7"/>
      <c r="AA115" s="54"/>
    </row>
    <row r="116" spans="1:27" s="3" customFormat="1" x14ac:dyDescent="0.25">
      <c r="A116" s="45">
        <v>98</v>
      </c>
      <c r="B116" s="8">
        <v>0.5</v>
      </c>
      <c r="C116" s="8">
        <v>30</v>
      </c>
      <c r="D116" s="8">
        <v>25</v>
      </c>
      <c r="E116" s="14">
        <f t="shared" si="56"/>
        <v>0.79400000000000004</v>
      </c>
      <c r="F116" s="104">
        <f t="shared" si="47"/>
        <v>-1.4699999999999989</v>
      </c>
      <c r="G116" s="105">
        <f t="shared" si="48"/>
        <v>0</v>
      </c>
      <c r="H116" s="79">
        <v>20</v>
      </c>
      <c r="I116" s="80"/>
      <c r="J116" s="26">
        <f t="shared" si="55"/>
        <v>21</v>
      </c>
      <c r="K116" s="27">
        <v>1.4163E-2</v>
      </c>
      <c r="L116" s="44">
        <f t="shared" si="37"/>
        <v>5</v>
      </c>
      <c r="M116" s="26">
        <v>19</v>
      </c>
      <c r="N116" s="27">
        <v>2.6932999999999999E-2</v>
      </c>
      <c r="O116" s="44">
        <f t="shared" si="38"/>
        <v>5</v>
      </c>
      <c r="P116" s="26">
        <v>24</v>
      </c>
      <c r="Q116" s="27">
        <v>0.30915999999999999</v>
      </c>
      <c r="R116" s="60">
        <f t="shared" si="39"/>
        <v>20</v>
      </c>
      <c r="S116" s="26">
        <v>15</v>
      </c>
      <c r="T116" s="27">
        <v>0.54066999999999998</v>
      </c>
      <c r="U116" s="60">
        <f t="shared" si="40"/>
        <v>25</v>
      </c>
      <c r="V116" s="26">
        <v>22</v>
      </c>
      <c r="W116" s="27">
        <v>6.9856000000000001E-2</v>
      </c>
      <c r="X116" s="60">
        <f t="shared" si="41"/>
        <v>10</v>
      </c>
      <c r="Y116" s="7"/>
      <c r="Z116" s="7"/>
      <c r="AA116" s="54"/>
    </row>
    <row r="117" spans="1:27" s="3" customFormat="1" x14ac:dyDescent="0.25">
      <c r="A117" s="45">
        <v>99</v>
      </c>
      <c r="B117" s="8">
        <v>0.7</v>
      </c>
      <c r="C117" s="8">
        <v>30</v>
      </c>
      <c r="D117" s="8">
        <v>25</v>
      </c>
      <c r="E117" s="14">
        <f t="shared" si="56"/>
        <v>0.89516129032258074</v>
      </c>
      <c r="F117" s="104">
        <f t="shared" si="47"/>
        <v>-1.9758064516129039</v>
      </c>
      <c r="G117" s="105">
        <f t="shared" si="48"/>
        <v>-1</v>
      </c>
      <c r="H117" s="79">
        <v>20</v>
      </c>
      <c r="I117" s="80"/>
      <c r="J117" s="26">
        <f t="shared" si="55"/>
        <v>21</v>
      </c>
      <c r="K117" s="27">
        <v>3.3391999999999998E-2</v>
      </c>
      <c r="L117" s="44">
        <f t="shared" si="37"/>
        <v>5</v>
      </c>
      <c r="M117" s="26">
        <v>19</v>
      </c>
      <c r="N117" s="27">
        <v>8.9779000000000005E-3</v>
      </c>
      <c r="O117" s="44">
        <f t="shared" si="38"/>
        <v>5</v>
      </c>
      <c r="P117" s="26">
        <v>24</v>
      </c>
      <c r="Q117" s="27">
        <v>0.39483000000000001</v>
      </c>
      <c r="R117" s="60">
        <f t="shared" si="39"/>
        <v>20</v>
      </c>
      <c r="S117" s="26">
        <v>15</v>
      </c>
      <c r="T117" s="27">
        <v>0.46426000000000001</v>
      </c>
      <c r="U117" s="60">
        <f t="shared" si="40"/>
        <v>25</v>
      </c>
      <c r="V117" s="26">
        <v>22</v>
      </c>
      <c r="W117" s="27">
        <v>0.10981</v>
      </c>
      <c r="X117" s="60">
        <f t="shared" si="41"/>
        <v>10</v>
      </c>
      <c r="Y117" s="7"/>
      <c r="Z117" s="7"/>
      <c r="AA117" s="54"/>
    </row>
    <row r="118" spans="1:27" s="3" customFormat="1" x14ac:dyDescent="0.25">
      <c r="A118" s="45">
        <v>100</v>
      </c>
      <c r="B118" s="8">
        <v>0.9</v>
      </c>
      <c r="C118" s="8">
        <v>30</v>
      </c>
      <c r="D118" s="8">
        <v>25</v>
      </c>
      <c r="E118" s="14">
        <f t="shared" si="56"/>
        <v>0.96351351351351344</v>
      </c>
      <c r="F118" s="104">
        <f t="shared" si="47"/>
        <v>-2.3175675675675684</v>
      </c>
      <c r="G118" s="105">
        <f t="shared" si="48"/>
        <v>-2</v>
      </c>
      <c r="H118" s="79">
        <v>19</v>
      </c>
      <c r="I118" s="80"/>
      <c r="J118" s="26">
        <f t="shared" si="55"/>
        <v>20</v>
      </c>
      <c r="K118" s="27">
        <v>3.6367000000000001E-3</v>
      </c>
      <c r="L118" s="44">
        <f t="shared" si="37"/>
        <v>5.2631578947368496</v>
      </c>
      <c r="M118" s="26">
        <v>19</v>
      </c>
      <c r="N118" s="27">
        <v>0</v>
      </c>
      <c r="O118" s="44">
        <f t="shared" si="38"/>
        <v>0</v>
      </c>
      <c r="P118" s="26">
        <v>24</v>
      </c>
      <c r="Q118" s="27">
        <v>0.46166000000000001</v>
      </c>
      <c r="R118" s="60">
        <f t="shared" si="39"/>
        <v>26.31578947368422</v>
      </c>
      <c r="S118" s="26">
        <v>15</v>
      </c>
      <c r="T118" s="27">
        <v>0.41527999999999998</v>
      </c>
      <c r="U118" s="60">
        <f t="shared" si="40"/>
        <v>21.05263157894737</v>
      </c>
      <c r="V118" s="26">
        <v>22</v>
      </c>
      <c r="W118" s="27">
        <v>0.14255000000000001</v>
      </c>
      <c r="X118" s="60">
        <f t="shared" si="41"/>
        <v>15.789473684210535</v>
      </c>
      <c r="Y118" s="7"/>
      <c r="Z118" s="7"/>
      <c r="AA118" s="54"/>
    </row>
    <row r="119" spans="1:27" s="3" customFormat="1" x14ac:dyDescent="0.25">
      <c r="A119" s="45">
        <v>101</v>
      </c>
      <c r="B119" s="8">
        <v>0.1</v>
      </c>
      <c r="C119" s="8">
        <v>10</v>
      </c>
      <c r="D119" s="8">
        <v>30</v>
      </c>
      <c r="E119" s="106" t="e">
        <f t="shared" ref="E119:E123" si="57">(B119*$B$15*$M$10+(1-B119)*$B$16*$T$10)/(B119*$M$10+(1-B119)*$T$10)</f>
        <v>#DIV/0!</v>
      </c>
      <c r="F119" s="104" t="e">
        <f>E119*$N$14+(1-E119)*$U$14-D119</f>
        <v>#DIV/0!</v>
      </c>
      <c r="G119" s="105">
        <f>B119*$N$14+(1-B119)*$U$14-D119</f>
        <v>-1.2999999999999972</v>
      </c>
      <c r="H119" s="79">
        <v>17</v>
      </c>
      <c r="I119" s="80"/>
      <c r="J119" s="26">
        <v>17</v>
      </c>
      <c r="K119" s="27">
        <v>0</v>
      </c>
      <c r="L119" s="44">
        <f t="shared" si="37"/>
        <v>0</v>
      </c>
      <c r="M119" s="26">
        <v>15</v>
      </c>
      <c r="N119" s="27">
        <v>7.7068999999999999E-2</v>
      </c>
      <c r="O119" s="44">
        <f t="shared" si="38"/>
        <v>11.764705882352928</v>
      </c>
      <c r="P119" s="26">
        <v>18</v>
      </c>
      <c r="Q119" s="27">
        <v>2.2815000000000001E-3</v>
      </c>
      <c r="R119" s="60">
        <f t="shared" si="39"/>
        <v>5.8823529411764781</v>
      </c>
      <c r="S119" s="26">
        <v>15</v>
      </c>
      <c r="T119" s="27">
        <v>7.7068999999999999E-2</v>
      </c>
      <c r="U119" s="60">
        <f t="shared" si="40"/>
        <v>11.764705882352928</v>
      </c>
      <c r="V119" s="26">
        <v>19</v>
      </c>
      <c r="W119" s="27">
        <v>3.2557999999999997E-2</v>
      </c>
      <c r="X119" s="60">
        <f t="shared" si="41"/>
        <v>11.764705882352956</v>
      </c>
      <c r="Y119" s="7"/>
      <c r="Z119" s="7"/>
      <c r="AA119" s="54"/>
    </row>
    <row r="120" spans="1:27" s="3" customFormat="1" x14ac:dyDescent="0.25">
      <c r="A120" s="45">
        <v>102</v>
      </c>
      <c r="B120" s="8">
        <v>0.3</v>
      </c>
      <c r="C120" s="8">
        <v>10</v>
      </c>
      <c r="D120" s="8">
        <v>30</v>
      </c>
      <c r="E120" s="106" t="e">
        <f t="shared" si="57"/>
        <v>#DIV/0!</v>
      </c>
      <c r="F120" s="104" t="e">
        <f t="shared" ref="F120:F143" si="58">E120*$N$14+(1-E120)*$U$14-D120</f>
        <v>#DIV/0!</v>
      </c>
      <c r="G120" s="105">
        <f t="shared" ref="G120:G143" si="59">B120*$N$14+(1-B120)*$U$14-D120</f>
        <v>-1.9000000000000021</v>
      </c>
      <c r="H120" s="79">
        <v>17</v>
      </c>
      <c r="I120" s="80"/>
      <c r="J120" s="26">
        <v>17</v>
      </c>
      <c r="K120" s="27">
        <v>0</v>
      </c>
      <c r="L120" s="44">
        <f t="shared" si="37"/>
        <v>0</v>
      </c>
      <c r="M120" s="26">
        <v>15</v>
      </c>
      <c r="N120" s="27">
        <v>4.6589999999999999E-2</v>
      </c>
      <c r="O120" s="44">
        <f t="shared" si="38"/>
        <v>11.764705882352928</v>
      </c>
      <c r="P120" s="26">
        <v>18</v>
      </c>
      <c r="Q120" s="27">
        <v>1.9581999999999999E-2</v>
      </c>
      <c r="R120" s="60">
        <f t="shared" si="39"/>
        <v>5.8823529411764781</v>
      </c>
      <c r="S120" s="26">
        <v>15</v>
      </c>
      <c r="T120" s="27">
        <v>4.6589999999999999E-2</v>
      </c>
      <c r="U120" s="60">
        <f t="shared" si="40"/>
        <v>11.764705882352928</v>
      </c>
      <c r="V120" s="26">
        <v>19</v>
      </c>
      <c r="W120" s="27">
        <v>6.8454000000000001E-2</v>
      </c>
      <c r="X120" s="60">
        <f t="shared" si="41"/>
        <v>11.764705882352956</v>
      </c>
      <c r="Y120" s="7"/>
      <c r="Z120" s="7"/>
      <c r="AA120" s="54"/>
    </row>
    <row r="121" spans="1:27" s="3" customFormat="1" x14ac:dyDescent="0.25">
      <c r="A121" s="45">
        <v>103</v>
      </c>
      <c r="B121" s="8">
        <v>0.5</v>
      </c>
      <c r="C121" s="8">
        <v>10</v>
      </c>
      <c r="D121" s="8">
        <v>30</v>
      </c>
      <c r="E121" s="106" t="e">
        <f t="shared" si="57"/>
        <v>#DIV/0!</v>
      </c>
      <c r="F121" s="104" t="e">
        <f t="shared" si="58"/>
        <v>#DIV/0!</v>
      </c>
      <c r="G121" s="105">
        <f t="shared" si="59"/>
        <v>-2.5</v>
      </c>
      <c r="H121" s="79">
        <v>16</v>
      </c>
      <c r="I121" s="80"/>
      <c r="J121" s="26">
        <v>16</v>
      </c>
      <c r="K121" s="27">
        <v>0</v>
      </c>
      <c r="L121" s="44">
        <f t="shared" si="37"/>
        <v>0</v>
      </c>
      <c r="M121" s="26">
        <v>15</v>
      </c>
      <c r="N121" s="27">
        <v>2.2561999999999999E-2</v>
      </c>
      <c r="O121" s="44">
        <f t="shared" si="38"/>
        <v>6.25</v>
      </c>
      <c r="P121" s="26">
        <v>18</v>
      </c>
      <c r="Q121" s="27">
        <v>4.4602000000000003E-2</v>
      </c>
      <c r="R121" s="60">
        <f t="shared" si="39"/>
        <v>12.5</v>
      </c>
      <c r="S121" s="26">
        <v>15</v>
      </c>
      <c r="T121" s="27">
        <v>2.2561999999999999E-2</v>
      </c>
      <c r="U121" s="60">
        <f t="shared" si="40"/>
        <v>6.25</v>
      </c>
      <c r="V121" s="26">
        <v>19</v>
      </c>
      <c r="W121" s="27">
        <v>0.11258</v>
      </c>
      <c r="X121" s="60">
        <f t="shared" si="41"/>
        <v>18.75</v>
      </c>
      <c r="Y121" s="7"/>
      <c r="Z121" s="7"/>
      <c r="AA121" s="54"/>
    </row>
    <row r="122" spans="1:27" s="3" customFormat="1" x14ac:dyDescent="0.25">
      <c r="A122" s="45">
        <v>104</v>
      </c>
      <c r="B122" s="8">
        <v>0.7</v>
      </c>
      <c r="C122" s="8">
        <v>10</v>
      </c>
      <c r="D122" s="8">
        <v>30</v>
      </c>
      <c r="E122" s="106" t="e">
        <f t="shared" si="57"/>
        <v>#DIV/0!</v>
      </c>
      <c r="F122" s="104" t="e">
        <f t="shared" si="58"/>
        <v>#DIV/0!</v>
      </c>
      <c r="G122" s="105">
        <f t="shared" si="59"/>
        <v>-3.1000000000000014</v>
      </c>
      <c r="H122" s="79">
        <v>16</v>
      </c>
      <c r="I122" s="80"/>
      <c r="J122" s="26">
        <v>16</v>
      </c>
      <c r="K122" s="27">
        <v>0</v>
      </c>
      <c r="L122" s="44">
        <f t="shared" si="37"/>
        <v>0</v>
      </c>
      <c r="M122" s="26">
        <v>15</v>
      </c>
      <c r="N122" s="27">
        <v>7.1898999999999999E-3</v>
      </c>
      <c r="O122" s="44">
        <f t="shared" si="38"/>
        <v>6.25</v>
      </c>
      <c r="P122" s="26">
        <v>18</v>
      </c>
      <c r="Q122" s="27">
        <v>7.9640000000000002E-2</v>
      </c>
      <c r="R122" s="60">
        <f t="shared" si="39"/>
        <v>12.5</v>
      </c>
      <c r="S122" s="26">
        <v>15</v>
      </c>
      <c r="T122" s="27">
        <v>7.1898999999999999E-3</v>
      </c>
      <c r="U122" s="60">
        <f t="shared" si="40"/>
        <v>6.25</v>
      </c>
      <c r="V122" s="26">
        <v>19</v>
      </c>
      <c r="W122" s="27">
        <v>0.16727</v>
      </c>
      <c r="X122" s="60">
        <f t="shared" si="41"/>
        <v>18.75</v>
      </c>
      <c r="Y122" s="7"/>
      <c r="Z122" s="7"/>
      <c r="AA122" s="54"/>
    </row>
    <row r="123" spans="1:27" s="3" customFormat="1" x14ac:dyDescent="0.25">
      <c r="A123" s="45">
        <v>105</v>
      </c>
      <c r="B123" s="8">
        <v>0.9</v>
      </c>
      <c r="C123" s="8">
        <v>10</v>
      </c>
      <c r="D123" s="8">
        <v>30</v>
      </c>
      <c r="E123" s="106" t="e">
        <f t="shared" si="57"/>
        <v>#DIV/0!</v>
      </c>
      <c r="F123" s="104" t="e">
        <f t="shared" si="58"/>
        <v>#DIV/0!</v>
      </c>
      <c r="G123" s="105">
        <f t="shared" si="59"/>
        <v>-3.6999999999999993</v>
      </c>
      <c r="H123" s="79">
        <v>15</v>
      </c>
      <c r="I123" s="80"/>
      <c r="J123" s="26">
        <v>15</v>
      </c>
      <c r="K123" s="27">
        <v>0</v>
      </c>
      <c r="L123" s="44">
        <f t="shared" si="37"/>
        <v>0</v>
      </c>
      <c r="M123" s="26">
        <v>15</v>
      </c>
      <c r="N123" s="27">
        <v>0</v>
      </c>
      <c r="O123" s="44">
        <f t="shared" si="38"/>
        <v>0</v>
      </c>
      <c r="P123" s="26">
        <v>18</v>
      </c>
      <c r="Q123" s="27">
        <v>0.12483</v>
      </c>
      <c r="R123" s="60">
        <f t="shared" si="39"/>
        <v>20</v>
      </c>
      <c r="S123" s="26">
        <v>15</v>
      </c>
      <c r="T123" s="27">
        <v>0</v>
      </c>
      <c r="U123" s="60">
        <f t="shared" si="40"/>
        <v>0</v>
      </c>
      <c r="V123" s="26">
        <v>19</v>
      </c>
      <c r="W123" s="27">
        <v>0.23299</v>
      </c>
      <c r="X123" s="60">
        <f t="shared" si="41"/>
        <v>26.666666666666671</v>
      </c>
      <c r="Y123" s="7"/>
      <c r="Z123" s="7"/>
      <c r="AA123" s="54"/>
    </row>
    <row r="124" spans="1:27" s="3" customFormat="1" x14ac:dyDescent="0.25">
      <c r="A124" s="45">
        <v>106</v>
      </c>
      <c r="B124" s="8">
        <v>0.1</v>
      </c>
      <c r="C124" s="8">
        <v>15</v>
      </c>
      <c r="D124" s="8">
        <v>30</v>
      </c>
      <c r="E124" s="106" t="e">
        <f>(B124*$B$15*$M$11+(1-B124)*$B$16*$T$11)/(B124*$M$11+(1-B124)*$T$11)</f>
        <v>#DIV/0!</v>
      </c>
      <c r="F124" s="104" t="e">
        <f t="shared" si="58"/>
        <v>#DIV/0!</v>
      </c>
      <c r="G124" s="105">
        <f t="shared" si="59"/>
        <v>-1.2999999999999972</v>
      </c>
      <c r="H124" s="79">
        <v>17</v>
      </c>
      <c r="I124" s="80"/>
      <c r="J124" s="26">
        <f t="shared" ref="J124:J128" si="60">J119</f>
        <v>17</v>
      </c>
      <c r="K124" s="27">
        <v>0</v>
      </c>
      <c r="L124" s="44">
        <f t="shared" si="37"/>
        <v>0</v>
      </c>
      <c r="M124" s="26">
        <v>15</v>
      </c>
      <c r="N124" s="27">
        <v>7.7068999999999999E-2</v>
      </c>
      <c r="O124" s="44">
        <f t="shared" si="38"/>
        <v>11.764705882352928</v>
      </c>
      <c r="P124" s="26">
        <v>18</v>
      </c>
      <c r="Q124" s="27">
        <v>2.2815000000000001E-3</v>
      </c>
      <c r="R124" s="60">
        <f t="shared" si="39"/>
        <v>5.8823529411764781</v>
      </c>
      <c r="S124" s="26">
        <v>15</v>
      </c>
      <c r="T124" s="27">
        <v>7.7068999999999999E-2</v>
      </c>
      <c r="U124" s="60">
        <f t="shared" si="40"/>
        <v>11.764705882352928</v>
      </c>
      <c r="V124" s="26">
        <v>19</v>
      </c>
      <c r="W124" s="27">
        <v>3.2557999999999997E-2</v>
      </c>
      <c r="X124" s="60">
        <f t="shared" si="41"/>
        <v>11.764705882352956</v>
      </c>
      <c r="Y124" s="7"/>
      <c r="Z124" s="7"/>
      <c r="AA124" s="54"/>
    </row>
    <row r="125" spans="1:27" s="3" customFormat="1" x14ac:dyDescent="0.25">
      <c r="A125" s="45">
        <v>107</v>
      </c>
      <c r="B125" s="8">
        <v>0.3</v>
      </c>
      <c r="C125" s="8">
        <v>15</v>
      </c>
      <c r="D125" s="8">
        <v>30</v>
      </c>
      <c r="E125" s="106" t="e">
        <f t="shared" ref="E125:E128" si="61">(B125*$B$15*$M$11+(1-B125)*$B$16*$T$11)/(B125*$M$11+(1-B125)*$T$11)</f>
        <v>#DIV/0!</v>
      </c>
      <c r="F125" s="104" t="e">
        <f t="shared" si="58"/>
        <v>#DIV/0!</v>
      </c>
      <c r="G125" s="105">
        <f t="shared" si="59"/>
        <v>-1.9000000000000021</v>
      </c>
      <c r="H125" s="79">
        <v>17</v>
      </c>
      <c r="I125" s="80"/>
      <c r="J125" s="26">
        <f t="shared" si="60"/>
        <v>17</v>
      </c>
      <c r="K125" s="27">
        <v>0</v>
      </c>
      <c r="L125" s="44">
        <f t="shared" si="37"/>
        <v>0</v>
      </c>
      <c r="M125" s="26">
        <v>15</v>
      </c>
      <c r="N125" s="27">
        <v>4.6589999999999999E-2</v>
      </c>
      <c r="O125" s="44">
        <f t="shared" si="38"/>
        <v>11.764705882352928</v>
      </c>
      <c r="P125" s="26">
        <v>18</v>
      </c>
      <c r="Q125" s="27">
        <v>1.9581999999999999E-2</v>
      </c>
      <c r="R125" s="60">
        <f t="shared" si="39"/>
        <v>5.8823529411764781</v>
      </c>
      <c r="S125" s="26">
        <v>15</v>
      </c>
      <c r="T125" s="27">
        <v>4.6589999999999999E-2</v>
      </c>
      <c r="U125" s="60">
        <f t="shared" si="40"/>
        <v>11.764705882352928</v>
      </c>
      <c r="V125" s="26">
        <v>19</v>
      </c>
      <c r="W125" s="27">
        <v>6.8454000000000001E-2</v>
      </c>
      <c r="X125" s="60">
        <f t="shared" si="41"/>
        <v>11.764705882352956</v>
      </c>
      <c r="Y125" s="7"/>
      <c r="Z125" s="7"/>
      <c r="AA125" s="54"/>
    </row>
    <row r="126" spans="1:27" s="3" customFormat="1" x14ac:dyDescent="0.25">
      <c r="A126" s="45">
        <v>108</v>
      </c>
      <c r="B126" s="8">
        <v>0.5</v>
      </c>
      <c r="C126" s="8">
        <v>15</v>
      </c>
      <c r="D126" s="8">
        <v>30</v>
      </c>
      <c r="E126" s="106" t="e">
        <f t="shared" si="61"/>
        <v>#DIV/0!</v>
      </c>
      <c r="F126" s="104" t="e">
        <f t="shared" si="58"/>
        <v>#DIV/0!</v>
      </c>
      <c r="G126" s="105">
        <f t="shared" si="59"/>
        <v>-2.5</v>
      </c>
      <c r="H126" s="79">
        <v>16</v>
      </c>
      <c r="I126" s="80"/>
      <c r="J126" s="26">
        <f t="shared" si="60"/>
        <v>16</v>
      </c>
      <c r="K126" s="27">
        <v>0</v>
      </c>
      <c r="L126" s="44">
        <f t="shared" si="37"/>
        <v>0</v>
      </c>
      <c r="M126" s="26">
        <v>15</v>
      </c>
      <c r="N126" s="27">
        <v>2.2561999999999999E-2</v>
      </c>
      <c r="O126" s="44">
        <f t="shared" si="38"/>
        <v>6.25</v>
      </c>
      <c r="P126" s="26">
        <v>18</v>
      </c>
      <c r="Q126" s="27">
        <v>4.4602000000000003E-2</v>
      </c>
      <c r="R126" s="60">
        <f t="shared" si="39"/>
        <v>12.5</v>
      </c>
      <c r="S126" s="26">
        <v>15</v>
      </c>
      <c r="T126" s="27">
        <v>2.2561999999999999E-2</v>
      </c>
      <c r="U126" s="60">
        <f t="shared" si="40"/>
        <v>6.25</v>
      </c>
      <c r="V126" s="26">
        <v>19</v>
      </c>
      <c r="W126" s="27">
        <v>0.11258</v>
      </c>
      <c r="X126" s="60">
        <f t="shared" si="41"/>
        <v>18.75</v>
      </c>
      <c r="Y126" s="7"/>
      <c r="Z126" s="7"/>
      <c r="AA126" s="54"/>
    </row>
    <row r="127" spans="1:27" s="3" customFormat="1" x14ac:dyDescent="0.25">
      <c r="A127" s="45">
        <v>109</v>
      </c>
      <c r="B127" s="8">
        <v>0.7</v>
      </c>
      <c r="C127" s="8">
        <v>15</v>
      </c>
      <c r="D127" s="8">
        <v>30</v>
      </c>
      <c r="E127" s="106" t="e">
        <f t="shared" si="61"/>
        <v>#DIV/0!</v>
      </c>
      <c r="F127" s="104" t="e">
        <f t="shared" si="58"/>
        <v>#DIV/0!</v>
      </c>
      <c r="G127" s="105">
        <f t="shared" si="59"/>
        <v>-3.1000000000000014</v>
      </c>
      <c r="H127" s="79">
        <v>16</v>
      </c>
      <c r="I127" s="80"/>
      <c r="J127" s="26">
        <f t="shared" si="60"/>
        <v>16</v>
      </c>
      <c r="K127" s="27">
        <v>0</v>
      </c>
      <c r="L127" s="44">
        <f t="shared" si="37"/>
        <v>0</v>
      </c>
      <c r="M127" s="26">
        <v>15</v>
      </c>
      <c r="N127" s="27">
        <v>7.1898999999999999E-3</v>
      </c>
      <c r="O127" s="44">
        <f t="shared" si="38"/>
        <v>6.25</v>
      </c>
      <c r="P127" s="26">
        <v>18</v>
      </c>
      <c r="Q127" s="27">
        <v>7.9640000000000002E-2</v>
      </c>
      <c r="R127" s="60">
        <f t="shared" si="39"/>
        <v>12.5</v>
      </c>
      <c r="S127" s="26">
        <v>15</v>
      </c>
      <c r="T127" s="27">
        <v>7.1898999999999999E-3</v>
      </c>
      <c r="U127" s="60">
        <f t="shared" si="40"/>
        <v>6.25</v>
      </c>
      <c r="V127" s="26">
        <v>19</v>
      </c>
      <c r="W127" s="27">
        <v>0.16727</v>
      </c>
      <c r="X127" s="60">
        <f t="shared" si="41"/>
        <v>18.75</v>
      </c>
      <c r="Y127" s="7"/>
      <c r="Z127" s="7"/>
      <c r="AA127" s="54"/>
    </row>
    <row r="128" spans="1:27" s="3" customFormat="1" x14ac:dyDescent="0.25">
      <c r="A128" s="45">
        <v>110</v>
      </c>
      <c r="B128" s="8">
        <v>0.9</v>
      </c>
      <c r="C128" s="8">
        <v>15</v>
      </c>
      <c r="D128" s="8">
        <v>30</v>
      </c>
      <c r="E128" s="106" t="e">
        <f t="shared" si="61"/>
        <v>#DIV/0!</v>
      </c>
      <c r="F128" s="104" t="e">
        <f t="shared" si="58"/>
        <v>#DIV/0!</v>
      </c>
      <c r="G128" s="105">
        <f t="shared" si="59"/>
        <v>-3.6999999999999993</v>
      </c>
      <c r="H128" s="79">
        <v>15</v>
      </c>
      <c r="I128" s="80"/>
      <c r="J128" s="26">
        <f t="shared" si="60"/>
        <v>15</v>
      </c>
      <c r="K128" s="27">
        <v>0</v>
      </c>
      <c r="L128" s="44">
        <f t="shared" si="37"/>
        <v>0</v>
      </c>
      <c r="M128" s="26">
        <v>15</v>
      </c>
      <c r="N128" s="27">
        <v>0</v>
      </c>
      <c r="O128" s="44">
        <f t="shared" si="38"/>
        <v>0</v>
      </c>
      <c r="P128" s="26">
        <v>18</v>
      </c>
      <c r="Q128" s="27">
        <v>0.12483</v>
      </c>
      <c r="R128" s="60">
        <f t="shared" si="39"/>
        <v>20</v>
      </c>
      <c r="S128" s="26">
        <v>15</v>
      </c>
      <c r="T128" s="27">
        <v>0</v>
      </c>
      <c r="U128" s="60">
        <f t="shared" si="40"/>
        <v>0</v>
      </c>
      <c r="V128" s="26">
        <v>19</v>
      </c>
      <c r="W128" s="27">
        <v>0.23299</v>
      </c>
      <c r="X128" s="60">
        <f t="shared" si="41"/>
        <v>26.666666666666671</v>
      </c>
      <c r="Y128" s="7"/>
      <c r="Z128" s="7"/>
      <c r="AA128" s="54"/>
    </row>
    <row r="129" spans="1:28" s="3" customFormat="1" x14ac:dyDescent="0.25">
      <c r="A129" s="45">
        <v>111</v>
      </c>
      <c r="B129" s="8">
        <v>0.1</v>
      </c>
      <c r="C129" s="8">
        <v>20</v>
      </c>
      <c r="D129" s="8">
        <v>30</v>
      </c>
      <c r="E129" s="106" t="e">
        <f>(B129*$B$15*$M$12+(1-B129)*$B$16*$T$12)/(B129*$M$12+(1-B129)*$T$12)</f>
        <v>#DIV/0!</v>
      </c>
      <c r="F129" s="104" t="e">
        <f t="shared" si="58"/>
        <v>#DIV/0!</v>
      </c>
      <c r="G129" s="105">
        <f t="shared" si="59"/>
        <v>-1.2999999999999972</v>
      </c>
      <c r="H129" s="79">
        <v>17</v>
      </c>
      <c r="I129" s="80"/>
      <c r="J129" s="26">
        <f t="shared" ref="J129:J133" si="62">J119</f>
        <v>17</v>
      </c>
      <c r="K129" s="27">
        <v>0</v>
      </c>
      <c r="L129" s="44">
        <f t="shared" si="37"/>
        <v>0</v>
      </c>
      <c r="M129" s="26">
        <v>15</v>
      </c>
      <c r="N129" s="27">
        <v>7.7068999999999999E-2</v>
      </c>
      <c r="O129" s="44">
        <f t="shared" si="38"/>
        <v>11.764705882352928</v>
      </c>
      <c r="P129" s="26">
        <v>18</v>
      </c>
      <c r="Q129" s="27">
        <v>2.2815000000000001E-3</v>
      </c>
      <c r="R129" s="60">
        <f t="shared" si="39"/>
        <v>5.8823529411764781</v>
      </c>
      <c r="S129" s="26">
        <v>15</v>
      </c>
      <c r="T129" s="27">
        <v>7.7068999999999999E-2</v>
      </c>
      <c r="U129" s="60">
        <f t="shared" si="40"/>
        <v>11.764705882352928</v>
      </c>
      <c r="V129" s="26">
        <v>19</v>
      </c>
      <c r="W129" s="27">
        <v>3.2557999999999997E-2</v>
      </c>
      <c r="X129" s="60">
        <f t="shared" si="41"/>
        <v>11.764705882352956</v>
      </c>
      <c r="Y129" s="7"/>
      <c r="Z129" s="7"/>
      <c r="AA129" s="54"/>
    </row>
    <row r="130" spans="1:28" s="3" customFormat="1" x14ac:dyDescent="0.25">
      <c r="A130" s="45">
        <v>112</v>
      </c>
      <c r="B130" s="8">
        <v>0.3</v>
      </c>
      <c r="C130" s="8">
        <v>20</v>
      </c>
      <c r="D130" s="8">
        <v>30</v>
      </c>
      <c r="E130" s="106" t="e">
        <f t="shared" ref="E130:E133" si="63">(B130*$B$15*$M$12+(1-B130)*$B$16*$T$12)/(B130*$M$12+(1-B130)*$T$12)</f>
        <v>#DIV/0!</v>
      </c>
      <c r="F130" s="104" t="e">
        <f t="shared" si="58"/>
        <v>#DIV/0!</v>
      </c>
      <c r="G130" s="105">
        <f t="shared" si="59"/>
        <v>-1.9000000000000021</v>
      </c>
      <c r="H130" s="79">
        <v>17</v>
      </c>
      <c r="I130" s="80"/>
      <c r="J130" s="26">
        <f t="shared" si="62"/>
        <v>17</v>
      </c>
      <c r="K130" s="27">
        <v>0</v>
      </c>
      <c r="L130" s="44">
        <f t="shared" si="37"/>
        <v>0</v>
      </c>
      <c r="M130" s="26">
        <v>15</v>
      </c>
      <c r="N130" s="27">
        <v>4.6589999999999999E-2</v>
      </c>
      <c r="O130" s="44">
        <f t="shared" si="38"/>
        <v>11.764705882352928</v>
      </c>
      <c r="P130" s="26">
        <v>18</v>
      </c>
      <c r="Q130" s="27">
        <v>1.9581999999999999E-2</v>
      </c>
      <c r="R130" s="60">
        <f t="shared" si="39"/>
        <v>5.8823529411764781</v>
      </c>
      <c r="S130" s="26">
        <v>15</v>
      </c>
      <c r="T130" s="27">
        <v>4.6589999999999999E-2</v>
      </c>
      <c r="U130" s="60">
        <f t="shared" si="40"/>
        <v>11.764705882352928</v>
      </c>
      <c r="V130" s="26">
        <v>19</v>
      </c>
      <c r="W130" s="27">
        <v>6.8454000000000001E-2</v>
      </c>
      <c r="X130" s="60">
        <f t="shared" si="41"/>
        <v>11.764705882352956</v>
      </c>
      <c r="Y130" s="7"/>
      <c r="Z130" s="7"/>
      <c r="AA130" s="54"/>
    </row>
    <row r="131" spans="1:28" s="3" customFormat="1" x14ac:dyDescent="0.25">
      <c r="A131" s="45">
        <v>113</v>
      </c>
      <c r="B131" s="8">
        <v>0.5</v>
      </c>
      <c r="C131" s="8">
        <v>20</v>
      </c>
      <c r="D131" s="8">
        <v>30</v>
      </c>
      <c r="E131" s="106" t="e">
        <f t="shared" si="63"/>
        <v>#DIV/0!</v>
      </c>
      <c r="F131" s="104" t="e">
        <f t="shared" si="58"/>
        <v>#DIV/0!</v>
      </c>
      <c r="G131" s="105">
        <f t="shared" si="59"/>
        <v>-2.5</v>
      </c>
      <c r="H131" s="79">
        <v>16</v>
      </c>
      <c r="I131" s="80"/>
      <c r="J131" s="26">
        <f t="shared" si="62"/>
        <v>16</v>
      </c>
      <c r="K131" s="27">
        <v>0</v>
      </c>
      <c r="L131" s="44">
        <f t="shared" si="37"/>
        <v>0</v>
      </c>
      <c r="M131" s="26">
        <v>15</v>
      </c>
      <c r="N131" s="27">
        <v>2.2561999999999999E-2</v>
      </c>
      <c r="O131" s="44">
        <f t="shared" si="38"/>
        <v>6.25</v>
      </c>
      <c r="P131" s="26">
        <v>18</v>
      </c>
      <c r="Q131" s="27">
        <v>4.4602000000000003E-2</v>
      </c>
      <c r="R131" s="60">
        <f t="shared" si="39"/>
        <v>12.5</v>
      </c>
      <c r="S131" s="26">
        <v>15</v>
      </c>
      <c r="T131" s="27">
        <v>2.2561999999999999E-2</v>
      </c>
      <c r="U131" s="60">
        <f t="shared" si="40"/>
        <v>6.25</v>
      </c>
      <c r="V131" s="26">
        <v>19</v>
      </c>
      <c r="W131" s="27">
        <v>0.11258</v>
      </c>
      <c r="X131" s="60">
        <f t="shared" si="41"/>
        <v>18.75</v>
      </c>
      <c r="Y131" s="7"/>
      <c r="Z131" s="7"/>
      <c r="AA131" s="54"/>
    </row>
    <row r="132" spans="1:28" s="3" customFormat="1" x14ac:dyDescent="0.25">
      <c r="A132" s="45">
        <v>114</v>
      </c>
      <c r="B132" s="8">
        <v>0.7</v>
      </c>
      <c r="C132" s="8">
        <v>20</v>
      </c>
      <c r="D132" s="8">
        <v>30</v>
      </c>
      <c r="E132" s="106" t="e">
        <f t="shared" si="63"/>
        <v>#DIV/0!</v>
      </c>
      <c r="F132" s="104" t="e">
        <f t="shared" si="58"/>
        <v>#DIV/0!</v>
      </c>
      <c r="G132" s="105">
        <f t="shared" si="59"/>
        <v>-3.1000000000000014</v>
      </c>
      <c r="H132" s="79">
        <v>16</v>
      </c>
      <c r="I132" s="80"/>
      <c r="J132" s="26">
        <f t="shared" si="62"/>
        <v>16</v>
      </c>
      <c r="K132" s="27">
        <v>0</v>
      </c>
      <c r="L132" s="44">
        <f t="shared" si="37"/>
        <v>0</v>
      </c>
      <c r="M132" s="26">
        <v>15</v>
      </c>
      <c r="N132" s="27">
        <v>7.1898999999999999E-3</v>
      </c>
      <c r="O132" s="44">
        <f t="shared" si="38"/>
        <v>6.25</v>
      </c>
      <c r="P132" s="26">
        <v>18</v>
      </c>
      <c r="Q132" s="27">
        <v>7.9640000000000002E-2</v>
      </c>
      <c r="R132" s="60">
        <f t="shared" si="39"/>
        <v>12.5</v>
      </c>
      <c r="S132" s="26">
        <v>15</v>
      </c>
      <c r="T132" s="27">
        <v>7.1898999999999999E-3</v>
      </c>
      <c r="U132" s="60">
        <f t="shared" si="40"/>
        <v>6.25</v>
      </c>
      <c r="V132" s="26">
        <v>19</v>
      </c>
      <c r="W132" s="27">
        <v>0.16727</v>
      </c>
      <c r="X132" s="60">
        <f t="shared" si="41"/>
        <v>18.75</v>
      </c>
      <c r="Y132" s="7"/>
      <c r="Z132" s="7"/>
      <c r="AA132" s="54"/>
    </row>
    <row r="133" spans="1:28" s="3" customFormat="1" x14ac:dyDescent="0.25">
      <c r="A133" s="45">
        <v>115</v>
      </c>
      <c r="B133" s="8">
        <v>0.9</v>
      </c>
      <c r="C133" s="8">
        <v>20</v>
      </c>
      <c r="D133" s="8">
        <v>30</v>
      </c>
      <c r="E133" s="106" t="e">
        <f t="shared" si="63"/>
        <v>#DIV/0!</v>
      </c>
      <c r="F133" s="104" t="e">
        <f t="shared" si="58"/>
        <v>#DIV/0!</v>
      </c>
      <c r="G133" s="105">
        <f t="shared" si="59"/>
        <v>-3.6999999999999993</v>
      </c>
      <c r="H133" s="79">
        <v>15</v>
      </c>
      <c r="I133" s="80"/>
      <c r="J133" s="26">
        <f t="shared" si="62"/>
        <v>15</v>
      </c>
      <c r="K133" s="27">
        <v>0</v>
      </c>
      <c r="L133" s="44">
        <f t="shared" si="37"/>
        <v>0</v>
      </c>
      <c r="M133" s="26">
        <v>15</v>
      </c>
      <c r="N133" s="27">
        <v>0</v>
      </c>
      <c r="O133" s="44">
        <f t="shared" si="38"/>
        <v>0</v>
      </c>
      <c r="P133" s="26">
        <v>18</v>
      </c>
      <c r="Q133" s="27">
        <v>0.12483</v>
      </c>
      <c r="R133" s="60">
        <f t="shared" si="39"/>
        <v>20</v>
      </c>
      <c r="S133" s="26">
        <v>15</v>
      </c>
      <c r="T133" s="27">
        <v>0</v>
      </c>
      <c r="U133" s="60">
        <f t="shared" si="40"/>
        <v>0</v>
      </c>
      <c r="V133" s="26">
        <v>19</v>
      </c>
      <c r="W133" s="27">
        <v>0.23299</v>
      </c>
      <c r="X133" s="60">
        <f t="shared" si="41"/>
        <v>26.666666666666671</v>
      </c>
      <c r="Y133" s="7"/>
      <c r="Z133" s="7"/>
      <c r="AA133" s="54"/>
    </row>
    <row r="134" spans="1:28" s="3" customFormat="1" x14ac:dyDescent="0.25">
      <c r="A134" s="45">
        <v>116</v>
      </c>
      <c r="B134" s="8">
        <v>0.1</v>
      </c>
      <c r="C134" s="8">
        <v>25</v>
      </c>
      <c r="D134" s="8">
        <v>30</v>
      </c>
      <c r="E134" s="14">
        <f>(B134*$B$15*$M$13+(1-B134)*$B$16*$T$13)/(B134*$M$13+(1-B134)*$T$13)</f>
        <v>2.7818181818181825E-2</v>
      </c>
      <c r="F134" s="104">
        <f t="shared" si="58"/>
        <v>-1.0834545454545434</v>
      </c>
      <c r="G134" s="105">
        <f t="shared" si="59"/>
        <v>-1.2999999999999972</v>
      </c>
      <c r="H134" s="79">
        <v>18</v>
      </c>
      <c r="I134" s="80"/>
      <c r="J134" s="26">
        <f t="shared" ref="J134:J138" si="64">J119</f>
        <v>17</v>
      </c>
      <c r="K134" s="27">
        <v>3.8219999999999999E-3</v>
      </c>
      <c r="L134" s="44">
        <f t="shared" si="37"/>
        <v>5.5555555555555571</v>
      </c>
      <c r="M134" s="26">
        <v>15</v>
      </c>
      <c r="N134" s="27">
        <v>9.1883000000000006E-2</v>
      </c>
      <c r="O134" s="44">
        <f t="shared" si="38"/>
        <v>16.666666666666671</v>
      </c>
      <c r="P134" s="26">
        <v>18</v>
      </c>
      <c r="Q134" s="27">
        <v>0</v>
      </c>
      <c r="R134" s="60">
        <f t="shared" si="39"/>
        <v>0</v>
      </c>
      <c r="S134" s="26">
        <v>15</v>
      </c>
      <c r="T134" s="27">
        <v>9.1883000000000006E-2</v>
      </c>
      <c r="U134" s="60">
        <f t="shared" si="40"/>
        <v>16.666666666666671</v>
      </c>
      <c r="V134" s="26">
        <v>19</v>
      </c>
      <c r="W134" s="27">
        <v>2.3812E-2</v>
      </c>
      <c r="X134" s="60">
        <f t="shared" si="41"/>
        <v>5.5555555555555571</v>
      </c>
      <c r="Y134" s="7"/>
      <c r="Z134" s="7"/>
      <c r="AA134" s="54"/>
    </row>
    <row r="135" spans="1:28" s="3" customFormat="1" x14ac:dyDescent="0.25">
      <c r="A135" s="45">
        <v>117</v>
      </c>
      <c r="B135" s="8">
        <v>0.3</v>
      </c>
      <c r="C135" s="8">
        <v>25</v>
      </c>
      <c r="D135" s="8">
        <v>30</v>
      </c>
      <c r="E135" s="14">
        <f t="shared" ref="E135:E138" si="65">(B135*$B$15*$M$13+(1-B135)*$B$16*$T$13)/(B135*$M$13+(1-B135)*$T$13)</f>
        <v>7.5333333333333349E-2</v>
      </c>
      <c r="F135" s="104">
        <f t="shared" si="58"/>
        <v>-1.2260000000000026</v>
      </c>
      <c r="G135" s="105">
        <f t="shared" si="59"/>
        <v>-1.9000000000000021</v>
      </c>
      <c r="H135" s="79">
        <v>17</v>
      </c>
      <c r="I135" s="80"/>
      <c r="J135" s="26">
        <f t="shared" si="64"/>
        <v>17</v>
      </c>
      <c r="K135" s="27">
        <v>0</v>
      </c>
      <c r="L135" s="44">
        <f t="shared" si="37"/>
        <v>0</v>
      </c>
      <c r="M135" s="26">
        <v>15</v>
      </c>
      <c r="N135" s="27">
        <v>8.1173999999999996E-2</v>
      </c>
      <c r="O135" s="44">
        <f t="shared" si="38"/>
        <v>11.764705882352928</v>
      </c>
      <c r="P135" s="26">
        <v>18</v>
      </c>
      <c r="Q135" s="27">
        <v>3.2721999999999997E-4</v>
      </c>
      <c r="R135" s="60">
        <f t="shared" si="39"/>
        <v>5.8823529411764781</v>
      </c>
      <c r="S135" s="26">
        <v>15</v>
      </c>
      <c r="T135" s="27">
        <v>8.1173999999999996E-2</v>
      </c>
      <c r="U135" s="60">
        <f t="shared" si="40"/>
        <v>11.764705882352928</v>
      </c>
      <c r="V135" s="26">
        <v>19</v>
      </c>
      <c r="W135" s="27">
        <v>2.878E-2</v>
      </c>
      <c r="X135" s="60">
        <f t="shared" si="41"/>
        <v>11.764705882352956</v>
      </c>
      <c r="Y135" s="7"/>
      <c r="Z135" s="7"/>
      <c r="AA135" s="54"/>
    </row>
    <row r="136" spans="1:28" s="3" customFormat="1" x14ac:dyDescent="0.25">
      <c r="A136" s="45">
        <v>118</v>
      </c>
      <c r="B136" s="8">
        <v>0.5</v>
      </c>
      <c r="C136" s="8">
        <v>25</v>
      </c>
      <c r="D136" s="8">
        <v>30</v>
      </c>
      <c r="E136" s="14">
        <f t="shared" si="65"/>
        <v>0.15000000000000002</v>
      </c>
      <c r="F136" s="104">
        <f t="shared" si="58"/>
        <v>-1.4500000000000028</v>
      </c>
      <c r="G136" s="105">
        <f t="shared" si="59"/>
        <v>-2.5</v>
      </c>
      <c r="H136" s="79">
        <v>17</v>
      </c>
      <c r="I136" s="80"/>
      <c r="J136" s="26">
        <f t="shared" si="64"/>
        <v>16</v>
      </c>
      <c r="K136" s="27">
        <v>2.1169E-2</v>
      </c>
      <c r="L136" s="44">
        <f t="shared" si="37"/>
        <v>5.8823529411764639</v>
      </c>
      <c r="M136" s="26">
        <v>15</v>
      </c>
      <c r="N136" s="27">
        <v>7.0010000000000003E-2</v>
      </c>
      <c r="O136" s="44">
        <f t="shared" si="38"/>
        <v>11.764705882352928</v>
      </c>
      <c r="P136" s="26">
        <v>18</v>
      </c>
      <c r="Q136" s="27">
        <v>6.8979000000000002E-3</v>
      </c>
      <c r="R136" s="60">
        <f t="shared" si="39"/>
        <v>5.8823529411764781</v>
      </c>
      <c r="S136" s="26">
        <v>15</v>
      </c>
      <c r="T136" s="27">
        <v>7.0010000000000003E-2</v>
      </c>
      <c r="U136" s="60">
        <f t="shared" si="40"/>
        <v>11.764705882352928</v>
      </c>
      <c r="V136" s="26">
        <v>19</v>
      </c>
      <c r="W136" s="27">
        <v>4.2602000000000001E-2</v>
      </c>
      <c r="X136" s="60">
        <f t="shared" si="41"/>
        <v>11.764705882352956</v>
      </c>
      <c r="Y136" s="7"/>
      <c r="Z136" s="7"/>
      <c r="AA136" s="54"/>
    </row>
    <row r="137" spans="1:28" s="3" customFormat="1" x14ac:dyDescent="0.25">
      <c r="A137" s="45">
        <v>119</v>
      </c>
      <c r="B137" s="8">
        <v>0.7</v>
      </c>
      <c r="C137" s="8">
        <v>25</v>
      </c>
      <c r="D137" s="8">
        <v>30</v>
      </c>
      <c r="E137" s="14">
        <f t="shared" si="65"/>
        <v>0.28439999999999999</v>
      </c>
      <c r="F137" s="104">
        <f t="shared" si="58"/>
        <v>-1.8532000000000011</v>
      </c>
      <c r="G137" s="105">
        <f t="shared" si="59"/>
        <v>-3.1000000000000014</v>
      </c>
      <c r="H137" s="79">
        <v>17</v>
      </c>
      <c r="I137" s="80"/>
      <c r="J137" s="26">
        <f t="shared" si="64"/>
        <v>16</v>
      </c>
      <c r="K137" s="27">
        <v>1.0407E-2</v>
      </c>
      <c r="L137" s="44">
        <f t="shared" si="37"/>
        <v>5.8823529411764639</v>
      </c>
      <c r="M137" s="26">
        <v>15</v>
      </c>
      <c r="N137" s="27">
        <v>4.9418999999999998E-2</v>
      </c>
      <c r="O137" s="44">
        <f t="shared" si="38"/>
        <v>11.764705882352928</v>
      </c>
      <c r="P137" s="26">
        <v>18</v>
      </c>
      <c r="Q137" s="27">
        <v>1.8827E-2</v>
      </c>
      <c r="R137" s="60">
        <f t="shared" si="39"/>
        <v>5.8823529411764781</v>
      </c>
      <c r="S137" s="26">
        <v>15</v>
      </c>
      <c r="T137" s="27">
        <v>4.9418999999999998E-2</v>
      </c>
      <c r="U137" s="60">
        <f t="shared" si="40"/>
        <v>11.764705882352928</v>
      </c>
      <c r="V137" s="26">
        <v>19</v>
      </c>
      <c r="W137" s="27">
        <v>6.7553000000000002E-2</v>
      </c>
      <c r="X137" s="60">
        <f t="shared" si="41"/>
        <v>11.764705882352956</v>
      </c>
      <c r="Y137" s="7"/>
      <c r="Z137" s="7"/>
      <c r="AA137" s="54"/>
    </row>
    <row r="138" spans="1:28" s="3" customFormat="1" x14ac:dyDescent="0.25">
      <c r="A138" s="45">
        <v>120</v>
      </c>
      <c r="B138" s="8">
        <v>0.9</v>
      </c>
      <c r="C138" s="8">
        <v>25</v>
      </c>
      <c r="D138" s="8">
        <v>30</v>
      </c>
      <c r="E138" s="14">
        <f t="shared" si="65"/>
        <v>0.59800000000000009</v>
      </c>
      <c r="F138" s="104">
        <f t="shared" si="58"/>
        <v>-2.7940000000000005</v>
      </c>
      <c r="G138" s="105">
        <f t="shared" si="59"/>
        <v>-3.6999999999999993</v>
      </c>
      <c r="H138" s="79">
        <v>16</v>
      </c>
      <c r="I138" s="80"/>
      <c r="J138" s="26">
        <f t="shared" si="64"/>
        <v>15</v>
      </c>
      <c r="K138" s="27">
        <v>1.521E-2</v>
      </c>
      <c r="L138" s="44">
        <f t="shared" si="37"/>
        <v>6.25</v>
      </c>
      <c r="M138" s="26">
        <v>15</v>
      </c>
      <c r="N138" s="27">
        <v>1.521E-2</v>
      </c>
      <c r="O138" s="44">
        <f t="shared" si="38"/>
        <v>6.25</v>
      </c>
      <c r="P138" s="26">
        <v>18</v>
      </c>
      <c r="Q138" s="27">
        <v>6.3379000000000005E-2</v>
      </c>
      <c r="R138" s="60">
        <f t="shared" si="39"/>
        <v>12.5</v>
      </c>
      <c r="S138" s="26">
        <v>15</v>
      </c>
      <c r="T138" s="27">
        <v>1.521E-2</v>
      </c>
      <c r="U138" s="60">
        <f t="shared" si="40"/>
        <v>6.25</v>
      </c>
      <c r="V138" s="26">
        <v>19</v>
      </c>
      <c r="W138" s="27">
        <v>0.14291999999999999</v>
      </c>
      <c r="X138" s="60">
        <f t="shared" si="41"/>
        <v>18.75</v>
      </c>
      <c r="Y138" s="7"/>
      <c r="Z138" s="7"/>
      <c r="AA138" s="54"/>
    </row>
    <row r="139" spans="1:28" s="3" customFormat="1" x14ac:dyDescent="0.25">
      <c r="A139" s="45">
        <v>121</v>
      </c>
      <c r="B139" s="8">
        <v>0.1</v>
      </c>
      <c r="C139" s="8">
        <v>30</v>
      </c>
      <c r="D139" s="8">
        <v>30</v>
      </c>
      <c r="E139" s="14">
        <f>(B139*$B$15*$M$14+(1-B139)*$B$16*$T$14)/(B139*$M$14+(1-B139)*$T$14)</f>
        <v>3.6486486486486495E-2</v>
      </c>
      <c r="F139" s="104">
        <f t="shared" si="58"/>
        <v>-1.1094594594594582</v>
      </c>
      <c r="G139" s="105">
        <f t="shared" si="59"/>
        <v>-1.2999999999999972</v>
      </c>
      <c r="H139" s="79">
        <v>18</v>
      </c>
      <c r="I139" s="80"/>
      <c r="J139" s="26">
        <f t="shared" ref="J139:J143" si="66">J119</f>
        <v>17</v>
      </c>
      <c r="K139" s="27">
        <v>3.0906000000000002E-3</v>
      </c>
      <c r="L139" s="44">
        <f t="shared" si="37"/>
        <v>5.5555555555555571</v>
      </c>
      <c r="M139" s="26">
        <v>15</v>
      </c>
      <c r="N139" s="27">
        <v>8.9833999999999997E-2</v>
      </c>
      <c r="O139" s="44">
        <f t="shared" si="38"/>
        <v>16.666666666666671</v>
      </c>
      <c r="P139" s="26">
        <v>18</v>
      </c>
      <c r="Q139" s="27">
        <v>0</v>
      </c>
      <c r="R139" s="60">
        <f t="shared" si="39"/>
        <v>0</v>
      </c>
      <c r="S139" s="26">
        <v>15</v>
      </c>
      <c r="T139" s="27">
        <v>8.9833999999999997E-2</v>
      </c>
      <c r="U139" s="60">
        <f t="shared" si="40"/>
        <v>16.666666666666671</v>
      </c>
      <c r="V139" s="26">
        <v>19</v>
      </c>
      <c r="W139" s="27">
        <v>2.4587000000000001E-2</v>
      </c>
      <c r="X139" s="60">
        <f t="shared" si="41"/>
        <v>5.5555555555555571</v>
      </c>
      <c r="Y139" s="7"/>
      <c r="Z139" s="7"/>
      <c r="AA139" s="54"/>
    </row>
    <row r="140" spans="1:28" s="3" customFormat="1" x14ac:dyDescent="0.25">
      <c r="A140" s="45">
        <v>122</v>
      </c>
      <c r="B140" s="8">
        <v>0.3</v>
      </c>
      <c r="C140" s="8">
        <v>30</v>
      </c>
      <c r="D140" s="8">
        <v>30</v>
      </c>
      <c r="E140" s="14">
        <f t="shared" ref="E140:E143" si="67">(B140*$B$15*$M$14+(1-B140)*$B$16*$T$14)/(B140*$M$14+(1-B140)*$T$14)</f>
        <v>0.10483870967741937</v>
      </c>
      <c r="F140" s="104">
        <f t="shared" si="58"/>
        <v>-1.3145161290322562</v>
      </c>
      <c r="G140" s="105">
        <f t="shared" si="59"/>
        <v>-1.9000000000000021</v>
      </c>
      <c r="H140" s="79">
        <v>17</v>
      </c>
      <c r="I140" s="80"/>
      <c r="J140" s="26">
        <f t="shared" si="66"/>
        <v>17</v>
      </c>
      <c r="K140" s="27">
        <v>0</v>
      </c>
      <c r="L140" s="44">
        <f t="shared" si="37"/>
        <v>0</v>
      </c>
      <c r="M140" s="26">
        <v>15</v>
      </c>
      <c r="N140" s="27">
        <v>7.6670000000000002E-2</v>
      </c>
      <c r="O140" s="44">
        <f t="shared" si="38"/>
        <v>11.764705882352928</v>
      </c>
      <c r="P140" s="26">
        <v>18</v>
      </c>
      <c r="Q140" s="27">
        <v>2.8349E-3</v>
      </c>
      <c r="R140" s="60">
        <f t="shared" si="39"/>
        <v>5.8823529411764781</v>
      </c>
      <c r="S140" s="26">
        <v>15</v>
      </c>
      <c r="T140" s="27">
        <v>7.6670000000000002E-2</v>
      </c>
      <c r="U140" s="60">
        <f t="shared" si="40"/>
        <v>11.764705882352928</v>
      </c>
      <c r="V140" s="26">
        <v>19</v>
      </c>
      <c r="W140" s="27">
        <v>3.3946999999999998E-2</v>
      </c>
      <c r="X140" s="60">
        <f t="shared" si="41"/>
        <v>11.764705882352956</v>
      </c>
      <c r="Y140" s="7"/>
      <c r="Z140" s="7"/>
      <c r="AA140" s="54"/>
    </row>
    <row r="141" spans="1:28" s="3" customFormat="1" x14ac:dyDescent="0.25">
      <c r="A141" s="45">
        <v>123</v>
      </c>
      <c r="B141" s="8">
        <v>0.5</v>
      </c>
      <c r="C141" s="8">
        <v>30</v>
      </c>
      <c r="D141" s="8">
        <v>30</v>
      </c>
      <c r="E141" s="14">
        <f t="shared" si="67"/>
        <v>0.20600000000000002</v>
      </c>
      <c r="F141" s="104">
        <f t="shared" si="58"/>
        <v>-1.6179999999999986</v>
      </c>
      <c r="G141" s="105">
        <f t="shared" si="59"/>
        <v>-2.5</v>
      </c>
      <c r="H141" s="79">
        <v>17</v>
      </c>
      <c r="I141" s="80"/>
      <c r="J141" s="26">
        <f t="shared" si="66"/>
        <v>16</v>
      </c>
      <c r="K141" s="27">
        <v>1.6683E-2</v>
      </c>
      <c r="L141" s="44">
        <f t="shared" si="37"/>
        <v>5.8823529411764639</v>
      </c>
      <c r="M141" s="26">
        <v>15</v>
      </c>
      <c r="N141" s="27">
        <v>6.1374999999999999E-2</v>
      </c>
      <c r="O141" s="44">
        <f t="shared" si="38"/>
        <v>11.764705882352928</v>
      </c>
      <c r="P141" s="26">
        <v>18</v>
      </c>
      <c r="Q141" s="27">
        <v>1.1704000000000001E-2</v>
      </c>
      <c r="R141" s="60">
        <f t="shared" si="39"/>
        <v>5.8823529411764781</v>
      </c>
      <c r="S141" s="26">
        <v>15</v>
      </c>
      <c r="T141" s="27">
        <v>6.1374999999999999E-2</v>
      </c>
      <c r="U141" s="60">
        <f t="shared" si="40"/>
        <v>11.764705882352928</v>
      </c>
      <c r="V141" s="26">
        <v>19</v>
      </c>
      <c r="W141" s="27">
        <v>5.2500999999999999E-2</v>
      </c>
      <c r="X141" s="60">
        <f t="shared" si="41"/>
        <v>11.764705882352956</v>
      </c>
      <c r="Y141" s="7"/>
      <c r="Z141" s="7"/>
      <c r="AA141" s="54"/>
    </row>
    <row r="142" spans="1:28" s="3" customFormat="1" x14ac:dyDescent="0.25">
      <c r="A142" s="45">
        <v>124</v>
      </c>
      <c r="B142" s="8">
        <v>0.7</v>
      </c>
      <c r="C142" s="8">
        <v>30</v>
      </c>
      <c r="D142" s="8">
        <v>30</v>
      </c>
      <c r="E142" s="14">
        <f t="shared" si="67"/>
        <v>0.37105263157894741</v>
      </c>
      <c r="F142" s="104">
        <f t="shared" si="58"/>
        <v>-2.1131578947368403</v>
      </c>
      <c r="G142" s="105">
        <f t="shared" si="59"/>
        <v>-3.1000000000000014</v>
      </c>
      <c r="H142" s="79">
        <v>17</v>
      </c>
      <c r="I142" s="80"/>
      <c r="J142" s="26">
        <f t="shared" si="66"/>
        <v>16</v>
      </c>
      <c r="K142" s="27">
        <v>3.3400999999999999E-3</v>
      </c>
      <c r="L142" s="44">
        <f t="shared" si="37"/>
        <v>5.8823529411764639</v>
      </c>
      <c r="M142" s="26">
        <v>15</v>
      </c>
      <c r="N142" s="27">
        <v>3.5818000000000003E-2</v>
      </c>
      <c r="O142" s="44">
        <f t="shared" si="38"/>
        <v>11.764705882352928</v>
      </c>
      <c r="P142" s="26">
        <v>18</v>
      </c>
      <c r="Q142" s="27">
        <v>2.6377999999999999E-2</v>
      </c>
      <c r="R142" s="60">
        <f t="shared" si="39"/>
        <v>5.8823529411764781</v>
      </c>
      <c r="S142" s="26">
        <v>15</v>
      </c>
      <c r="T142" s="27">
        <v>3.5818000000000003E-2</v>
      </c>
      <c r="U142" s="60">
        <f t="shared" si="40"/>
        <v>11.764705882352928</v>
      </c>
      <c r="V142" s="26">
        <v>19</v>
      </c>
      <c r="W142" s="27">
        <v>8.3086999999999994E-2</v>
      </c>
      <c r="X142" s="60">
        <f t="shared" si="41"/>
        <v>11.764705882352956</v>
      </c>
      <c r="Y142" s="7"/>
      <c r="Z142" s="7"/>
      <c r="AA142" s="54"/>
    </row>
    <row r="143" spans="1:28" s="3" customFormat="1" ht="15.75" thickBot="1" x14ac:dyDescent="0.3">
      <c r="A143" s="45">
        <v>125</v>
      </c>
      <c r="B143" s="8">
        <v>0.9</v>
      </c>
      <c r="C143" s="8">
        <v>30</v>
      </c>
      <c r="D143" s="8">
        <v>30</v>
      </c>
      <c r="E143" s="14">
        <f t="shared" si="67"/>
        <v>0.68846153846153857</v>
      </c>
      <c r="F143" s="104">
        <f t="shared" si="58"/>
        <v>-3.065384615384616</v>
      </c>
      <c r="G143" s="105">
        <f t="shared" si="59"/>
        <v>-3.6999999999999993</v>
      </c>
      <c r="H143" s="49">
        <v>16</v>
      </c>
      <c r="I143" s="50"/>
      <c r="J143" s="26">
        <f t="shared" si="66"/>
        <v>15</v>
      </c>
      <c r="K143" s="27">
        <v>8.1384999999999999E-3</v>
      </c>
      <c r="L143" s="44">
        <f t="shared" si="37"/>
        <v>6.25</v>
      </c>
      <c r="M143" s="26">
        <v>15</v>
      </c>
      <c r="N143" s="27">
        <v>8.1384999999999999E-3</v>
      </c>
      <c r="O143" s="44">
        <f t="shared" si="38"/>
        <v>6.25</v>
      </c>
      <c r="P143" s="26">
        <v>18</v>
      </c>
      <c r="Q143" s="27">
        <v>7.9049999999999995E-2</v>
      </c>
      <c r="R143" s="60">
        <f t="shared" si="39"/>
        <v>12.5</v>
      </c>
      <c r="S143" s="26">
        <v>15</v>
      </c>
      <c r="T143" s="27">
        <v>8.1384999999999999E-3</v>
      </c>
      <c r="U143" s="60">
        <f t="shared" si="40"/>
        <v>6.25</v>
      </c>
      <c r="V143" s="26">
        <v>19</v>
      </c>
      <c r="W143" s="27">
        <v>0.16708000000000001</v>
      </c>
      <c r="X143" s="60">
        <f t="shared" si="41"/>
        <v>18.75</v>
      </c>
      <c r="Y143" s="7"/>
      <c r="Z143" s="7"/>
      <c r="AA143" s="54"/>
    </row>
    <row r="144" spans="1:28" s="3" customFormat="1" x14ac:dyDescent="0.25">
      <c r="B144" s="6"/>
      <c r="C144" s="6"/>
      <c r="D144" s="7"/>
      <c r="E144" s="7"/>
      <c r="F144" s="7"/>
      <c r="G144" s="7"/>
      <c r="H144" s="125" t="s">
        <v>53</v>
      </c>
      <c r="I144" s="46" t="s">
        <v>19</v>
      </c>
      <c r="J144" s="17"/>
      <c r="K144" s="28">
        <f>AVERAGE(K19:K143)</f>
        <v>7.3953476960000007E-3</v>
      </c>
      <c r="L144" s="18"/>
      <c r="M144" s="17"/>
      <c r="N144" s="28">
        <f>AVERAGE(N19:N143)</f>
        <v>0.11994621519999997</v>
      </c>
      <c r="O144" s="18"/>
      <c r="P144" s="17"/>
      <c r="Q144" s="28">
        <f>AVERAGE(Q19:Q143)</f>
        <v>7.9482585759999974E-2</v>
      </c>
      <c r="R144" s="18"/>
      <c r="S144" s="17"/>
      <c r="T144" s="28">
        <f>AVERAGE(T19:T143)</f>
        <v>2.673577633599999</v>
      </c>
      <c r="U144" s="18"/>
      <c r="V144" s="17"/>
      <c r="W144" s="28">
        <f>AVERAGE(W19:W143)</f>
        <v>8.2439159999999956E-2</v>
      </c>
      <c r="X144" s="18"/>
      <c r="Y144" s="70"/>
      <c r="Z144" s="70"/>
      <c r="AA144" s="70"/>
      <c r="AB144" s="70"/>
    </row>
    <row r="145" spans="2:28" x14ac:dyDescent="0.25">
      <c r="B145" s="6"/>
      <c r="C145" s="6"/>
      <c r="D145" s="9"/>
      <c r="E145" s="9"/>
      <c r="F145" s="9"/>
      <c r="G145" s="9"/>
      <c r="H145" s="126"/>
      <c r="I145" s="12" t="s">
        <v>18</v>
      </c>
      <c r="J145" s="19"/>
      <c r="K145" s="29">
        <f>_xlfn.STDEV.S(K19:K143)</f>
        <v>1.7868683428721274E-2</v>
      </c>
      <c r="L145" s="20"/>
      <c r="M145" s="19"/>
      <c r="N145" s="29">
        <f>_xlfn.STDEV.S(N19:N143)</f>
        <v>0.17688122591787897</v>
      </c>
      <c r="O145" s="20"/>
      <c r="P145" s="19"/>
      <c r="Q145" s="29">
        <f>_xlfn.STDEV.S(Q19:Q143)</f>
        <v>0.1155033810395714</v>
      </c>
      <c r="R145" s="20"/>
      <c r="S145" s="19"/>
      <c r="T145" s="29">
        <f>_xlfn.STDEV.S(T19:T143)</f>
        <v>2.5648556112219016</v>
      </c>
      <c r="U145" s="20"/>
      <c r="V145" s="19"/>
      <c r="W145" s="29">
        <f>_xlfn.STDEV.S(W19:W143)</f>
        <v>0.10440038921123843</v>
      </c>
      <c r="X145" s="20"/>
      <c r="Y145" s="71"/>
      <c r="Z145" s="71"/>
      <c r="AA145" s="71"/>
      <c r="AB145" s="71"/>
    </row>
    <row r="146" spans="2:28" x14ac:dyDescent="0.25">
      <c r="B146" s="2"/>
      <c r="C146" s="2"/>
      <c r="H146" s="126"/>
      <c r="I146" s="12" t="s">
        <v>17</v>
      </c>
      <c r="J146" s="19"/>
      <c r="K146" s="29">
        <f>MIN(K19:K143)</f>
        <v>0</v>
      </c>
      <c r="L146" s="20"/>
      <c r="M146" s="19"/>
      <c r="N146" s="29">
        <f>MIN(N19:N143)</f>
        <v>0</v>
      </c>
      <c r="O146" s="20"/>
      <c r="P146" s="19"/>
      <c r="Q146" s="29">
        <f>MIN(Q19:Q143)</f>
        <v>0</v>
      </c>
      <c r="R146" s="20"/>
      <c r="S146" s="19"/>
      <c r="T146" s="29">
        <f>MIN(T19:T143)</f>
        <v>0</v>
      </c>
      <c r="U146" s="20"/>
      <c r="V146" s="19"/>
      <c r="W146" s="29">
        <f>MIN(W19:W143)</f>
        <v>0</v>
      </c>
      <c r="X146" s="20"/>
      <c r="Y146" s="9"/>
      <c r="Z146" s="9"/>
      <c r="AA146" s="9"/>
      <c r="AB146" s="9"/>
    </row>
    <row r="147" spans="2:28" ht="15.75" thickBot="1" x14ac:dyDescent="0.3">
      <c r="B147" s="2"/>
      <c r="C147" s="2"/>
      <c r="H147" s="129"/>
      <c r="I147" s="13" t="s">
        <v>20</v>
      </c>
      <c r="J147" s="21"/>
      <c r="K147" s="30">
        <f>MAX(K19:K143)</f>
        <v>9.7307000000000005E-2</v>
      </c>
      <c r="L147" s="22"/>
      <c r="M147" s="25"/>
      <c r="N147" s="30">
        <f>MAX(N19:N143)</f>
        <v>0.8085</v>
      </c>
      <c r="O147" s="22"/>
      <c r="P147" s="25"/>
      <c r="Q147" s="30">
        <f>MAX(Q19:Q143)</f>
        <v>0.46166000000000001</v>
      </c>
      <c r="R147" s="22"/>
      <c r="S147" s="25"/>
      <c r="T147" s="30">
        <f>MAX(T19:T143)</f>
        <v>7.8768000000000002</v>
      </c>
      <c r="U147" s="22"/>
      <c r="V147" s="25"/>
      <c r="W147" s="30">
        <f>MAX(W19:W143)</f>
        <v>0.47210000000000002</v>
      </c>
      <c r="X147" s="22"/>
      <c r="Y147" s="9"/>
      <c r="Z147" s="9"/>
      <c r="AA147" s="9"/>
      <c r="AB147" s="9"/>
    </row>
    <row r="148" spans="2:28" ht="15" customHeight="1" x14ac:dyDescent="0.25">
      <c r="B148" s="2"/>
      <c r="C148" s="2"/>
      <c r="H148" s="127" t="s">
        <v>60</v>
      </c>
      <c r="I148" s="46" t="s">
        <v>19</v>
      </c>
      <c r="J148" s="17"/>
      <c r="K148" s="28">
        <f>AVERAGE(K19:K28,K44:K58,K74:K88,K104:K118,K134:K143)</f>
        <v>1.4206184830769231E-2</v>
      </c>
      <c r="L148" s="18"/>
    </row>
    <row r="149" spans="2:28" x14ac:dyDescent="0.25">
      <c r="B149" s="2"/>
      <c r="C149" s="2"/>
      <c r="H149" s="128"/>
      <c r="I149" s="12" t="s">
        <v>18</v>
      </c>
      <c r="J149" s="19"/>
      <c r="K149" s="29">
        <f>_xlfn.STDEV.S(K19:K28,K44:K58,K74:K88,K104:K118,K134:K143)</f>
        <v>2.2813760151904502E-2</v>
      </c>
      <c r="L149" s="20"/>
    </row>
    <row r="150" spans="2:28" x14ac:dyDescent="0.25">
      <c r="B150" s="2"/>
      <c r="C150" s="2"/>
      <c r="H150" s="128"/>
      <c r="I150" s="12" t="s">
        <v>17</v>
      </c>
      <c r="J150" s="19"/>
      <c r="K150" s="29">
        <f>MIN(K19:K28,K44:K58,K74:K88,K104:K118,K134:K143)</f>
        <v>0</v>
      </c>
      <c r="L150" s="20"/>
    </row>
    <row r="151" spans="2:28" ht="15.75" thickBot="1" x14ac:dyDescent="0.3">
      <c r="B151" s="2"/>
      <c r="C151" s="2"/>
      <c r="H151" s="130"/>
      <c r="I151" s="13" t="s">
        <v>20</v>
      </c>
      <c r="J151" s="21"/>
      <c r="K151" s="30">
        <f>MAX(K19:K28,K44:K58,K74:K88,K104:K118,K134:K143)</f>
        <v>9.7307000000000005E-2</v>
      </c>
      <c r="L151" s="22"/>
    </row>
    <row r="152" spans="2:28" ht="15" customHeight="1" x14ac:dyDescent="0.25">
      <c r="B152" s="2"/>
      <c r="C152" s="2"/>
      <c r="H152" s="127" t="s">
        <v>54</v>
      </c>
      <c r="I152" s="46" t="s">
        <v>19</v>
      </c>
      <c r="J152" s="17"/>
      <c r="K152" s="28"/>
      <c r="L152" s="18"/>
    </row>
    <row r="153" spans="2:28" x14ac:dyDescent="0.25">
      <c r="B153" s="2"/>
      <c r="C153" s="2"/>
      <c r="H153" s="128"/>
      <c r="I153" s="12" t="s">
        <v>18</v>
      </c>
      <c r="J153" s="19"/>
      <c r="K153" s="19" t="s">
        <v>61</v>
      </c>
      <c r="L153" s="20"/>
    </row>
    <row r="154" spans="2:28" x14ac:dyDescent="0.25">
      <c r="B154" s="2"/>
      <c r="C154" s="2"/>
      <c r="H154" s="128"/>
      <c r="I154" s="12" t="s">
        <v>17</v>
      </c>
      <c r="J154" s="19"/>
      <c r="K154" s="29"/>
      <c r="L154" s="20"/>
    </row>
    <row r="155" spans="2:28" ht="15.75" thickBot="1" x14ac:dyDescent="0.3">
      <c r="B155" s="2"/>
      <c r="C155" s="2"/>
      <c r="H155" s="128"/>
      <c r="I155" s="13" t="s">
        <v>20</v>
      </c>
      <c r="J155" s="21"/>
      <c r="K155" s="30"/>
      <c r="L155" s="22"/>
    </row>
    <row r="156" spans="2:28" x14ac:dyDescent="0.25">
      <c r="B156" s="2"/>
      <c r="C156" s="2"/>
    </row>
    <row r="157" spans="2:28" x14ac:dyDescent="0.25">
      <c r="B157" s="2"/>
      <c r="C157" s="2"/>
    </row>
    <row r="158" spans="2:28" x14ac:dyDescent="0.25">
      <c r="B158" s="2"/>
      <c r="C158" s="2"/>
    </row>
    <row r="159" spans="2:28" x14ac:dyDescent="0.25">
      <c r="B159" s="2"/>
      <c r="C159" s="2"/>
      <c r="S159" s="56"/>
      <c r="T159" s="57"/>
    </row>
    <row r="160" spans="2:28" x14ac:dyDescent="0.25">
      <c r="B160" s="2"/>
      <c r="C160" s="2"/>
      <c r="R160" s="57"/>
      <c r="S160" s="57"/>
      <c r="T160" s="57"/>
      <c r="U160" s="56"/>
    </row>
    <row r="161" spans="2:310" x14ac:dyDescent="0.25">
      <c r="B161" s="2"/>
      <c r="C161" s="2"/>
      <c r="H161" s="53" t="s">
        <v>27</v>
      </c>
      <c r="R161" s="57"/>
      <c r="S161" s="57"/>
      <c r="T161" s="57"/>
      <c r="U161" s="56"/>
    </row>
    <row r="162" spans="2:310" x14ac:dyDescent="0.25">
      <c r="B162" s="2"/>
      <c r="C162" s="2"/>
      <c r="H162" s="114"/>
      <c r="I162" s="115" t="s">
        <v>16</v>
      </c>
      <c r="J162" s="115" t="s">
        <v>2</v>
      </c>
      <c r="K162" s="115" t="s">
        <v>3</v>
      </c>
      <c r="L162" s="115" t="s">
        <v>45</v>
      </c>
      <c r="M162" s="116" t="s">
        <v>66</v>
      </c>
      <c r="N162" s="57"/>
      <c r="O162" s="59"/>
      <c r="P162" s="56"/>
    </row>
    <row r="163" spans="2:310" x14ac:dyDescent="0.25">
      <c r="B163" s="2"/>
      <c r="C163" s="2"/>
      <c r="H163" s="118" t="s">
        <v>28</v>
      </c>
      <c r="I163" s="111">
        <f>K144</f>
        <v>7.3953476960000007E-3</v>
      </c>
      <c r="J163" s="111">
        <f>N144</f>
        <v>0.11994621519999997</v>
      </c>
      <c r="K163" s="111">
        <f>Q144</f>
        <v>7.9482585759999974E-2</v>
      </c>
      <c r="L163" s="111">
        <f>T144</f>
        <v>2.673577633599999</v>
      </c>
      <c r="M163" s="119">
        <f>W144</f>
        <v>8.2439159999999956E-2</v>
      </c>
      <c r="N163" s="57"/>
      <c r="O163" s="59"/>
      <c r="P163" s="56"/>
    </row>
    <row r="164" spans="2:310" x14ac:dyDescent="0.25">
      <c r="B164" s="2"/>
      <c r="C164" s="2"/>
      <c r="H164" s="40" t="s">
        <v>29</v>
      </c>
      <c r="I164" s="41">
        <f>K145</f>
        <v>1.7868683428721274E-2</v>
      </c>
      <c r="J164" s="41">
        <f>N145</f>
        <v>0.17688122591787897</v>
      </c>
      <c r="K164" s="41">
        <f>Q145</f>
        <v>0.1155033810395714</v>
      </c>
      <c r="L164" s="41">
        <f t="shared" ref="L164:L166" si="68">T145</f>
        <v>2.5648556112219016</v>
      </c>
      <c r="M164" s="42">
        <f>W145</f>
        <v>0.10440038921123843</v>
      </c>
      <c r="N164" s="57"/>
      <c r="O164" s="59"/>
      <c r="P164" s="56"/>
    </row>
    <row r="165" spans="2:310" x14ac:dyDescent="0.25">
      <c r="B165" s="2"/>
      <c r="C165" s="2"/>
      <c r="H165" s="40" t="s">
        <v>30</v>
      </c>
      <c r="I165" s="41">
        <f>K146</f>
        <v>0</v>
      </c>
      <c r="J165" s="41">
        <f>N146</f>
        <v>0</v>
      </c>
      <c r="K165" s="41">
        <f>Q146</f>
        <v>0</v>
      </c>
      <c r="L165" s="41">
        <f t="shared" si="68"/>
        <v>0</v>
      </c>
      <c r="M165" s="42">
        <f>W146</f>
        <v>0</v>
      </c>
      <c r="N165" s="57"/>
      <c r="O165" s="59"/>
      <c r="P165" s="56"/>
    </row>
    <row r="166" spans="2:310" x14ac:dyDescent="0.25">
      <c r="B166" s="2"/>
      <c r="C166" s="2"/>
      <c r="H166" s="40" t="s">
        <v>31</v>
      </c>
      <c r="I166" s="41">
        <f>K147</f>
        <v>9.7307000000000005E-2</v>
      </c>
      <c r="J166" s="41">
        <f>N147</f>
        <v>0.8085</v>
      </c>
      <c r="K166" s="41">
        <f>Q147</f>
        <v>0.46166000000000001</v>
      </c>
      <c r="L166" s="41">
        <f t="shared" si="68"/>
        <v>7.8768000000000002</v>
      </c>
      <c r="M166" s="42">
        <f>W147</f>
        <v>0.47210000000000002</v>
      </c>
      <c r="N166" s="57"/>
      <c r="O166" s="59"/>
      <c r="P166" s="56"/>
    </row>
    <row r="167" spans="2:310" x14ac:dyDescent="0.25">
      <c r="B167" s="2"/>
      <c r="C167" s="2"/>
      <c r="H167" s="120">
        <v>0.25</v>
      </c>
      <c r="I167" s="41">
        <f>QUARTILE(K19:K143,1)</f>
        <v>0</v>
      </c>
      <c r="J167" s="41">
        <f>QUARTILE(N19:N143,1)</f>
        <v>0</v>
      </c>
      <c r="K167" s="41">
        <f>QUARTILE(Q19:Q143,1)</f>
        <v>0</v>
      </c>
      <c r="L167" s="117">
        <f>QUARTILE(T19:T143,1)</f>
        <v>0.61558999999999997</v>
      </c>
      <c r="M167" s="42">
        <f>QUARTILE(W19:W143,1)</f>
        <v>0</v>
      </c>
      <c r="R167" s="57"/>
      <c r="S167" s="57"/>
      <c r="T167" s="59"/>
      <c r="U167" s="56"/>
    </row>
    <row r="168" spans="2:310" x14ac:dyDescent="0.25">
      <c r="B168" s="2"/>
      <c r="C168" s="2"/>
      <c r="H168" s="108" t="s">
        <v>64</v>
      </c>
      <c r="I168" s="41">
        <f>QUARTILE(K19:K143,2)</f>
        <v>0</v>
      </c>
      <c r="J168" s="41">
        <f>QUARTILE(N19:N143,2)</f>
        <v>4.6589999999999999E-2</v>
      </c>
      <c r="K168" s="41">
        <f>QUARTILE(Q19:Q143,2)</f>
        <v>2.0140000000000002E-2</v>
      </c>
      <c r="L168" s="117">
        <f>QUARTILE(T19:T143,2)</f>
        <v>1.8406</v>
      </c>
      <c r="M168" s="42">
        <f>MEDIAN(W19:W143)</f>
        <v>4.2602000000000001E-2</v>
      </c>
      <c r="R168" s="57"/>
      <c r="S168" s="57"/>
      <c r="T168" s="59"/>
      <c r="U168" s="56"/>
    </row>
    <row r="169" spans="2:310" x14ac:dyDescent="0.25">
      <c r="C169" s="35"/>
      <c r="D169" s="35"/>
      <c r="E169" s="35"/>
      <c r="F169" s="35"/>
      <c r="G169" s="35"/>
      <c r="H169" s="109">
        <v>0.75</v>
      </c>
      <c r="I169" s="36">
        <f>QUARTILE(K19:K143,3)</f>
        <v>1.9656999999999999E-3</v>
      </c>
      <c r="J169" s="36">
        <f>QUARTILE(N19:N143,3)</f>
        <v>0.16550000000000001</v>
      </c>
      <c r="K169" s="36">
        <f>QUARTILE(Q19:Q143,3)</f>
        <v>0.12483</v>
      </c>
      <c r="L169" s="121">
        <f>QUARTILE(T19:T143,3)</f>
        <v>3.8058999999999998</v>
      </c>
      <c r="M169" s="43">
        <f>QUARTILE(W19:W143,3)</f>
        <v>0.11463</v>
      </c>
      <c r="N169" s="35"/>
      <c r="O169" s="35"/>
      <c r="P169" s="35"/>
      <c r="Q169" s="35"/>
      <c r="R169" s="57"/>
      <c r="S169" s="57"/>
      <c r="T169" s="59"/>
      <c r="U169" s="56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35"/>
      <c r="DL169" s="35"/>
      <c r="DM169" s="35"/>
      <c r="DN169" s="35"/>
      <c r="DO169" s="35"/>
      <c r="DP169" s="35"/>
      <c r="DQ169" s="35"/>
      <c r="DR169" s="35"/>
      <c r="DS169" s="35"/>
      <c r="DT169" s="35"/>
      <c r="DU169" s="35"/>
      <c r="DV169" s="35"/>
      <c r="DW169" s="35"/>
      <c r="DX169" s="35"/>
      <c r="DY169" s="35"/>
      <c r="DZ169" s="35"/>
      <c r="EA169" s="35"/>
      <c r="EB169" s="35"/>
      <c r="EC169" s="35"/>
      <c r="ED169" s="35"/>
      <c r="EE169" s="35"/>
      <c r="EF169" s="35"/>
      <c r="EG169" s="35"/>
      <c r="EH169" s="35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35"/>
      <c r="FI169" s="35"/>
      <c r="FJ169" s="35"/>
      <c r="FK169" s="35"/>
      <c r="FL169" s="35"/>
      <c r="FM169" s="35"/>
      <c r="FN169" s="35"/>
      <c r="FO169" s="35"/>
      <c r="FP169" s="35"/>
      <c r="FQ169" s="35"/>
      <c r="FR169" s="35"/>
      <c r="FS169" s="35"/>
      <c r="FT169" s="35"/>
      <c r="FU169" s="35"/>
      <c r="FV169" s="35"/>
      <c r="FW169" s="35"/>
      <c r="FX169" s="35"/>
      <c r="FY169" s="35"/>
      <c r="FZ169" s="35"/>
      <c r="GA169" s="35"/>
      <c r="GB169" s="35"/>
      <c r="GC169" s="35"/>
      <c r="GD169" s="35"/>
      <c r="GE169" s="35"/>
      <c r="GF169" s="35"/>
      <c r="GG169" s="35"/>
      <c r="GH169" s="35"/>
      <c r="GI169" s="35"/>
      <c r="GJ169" s="35"/>
      <c r="GK169" s="35"/>
      <c r="GL169" s="35"/>
      <c r="GM169" s="35"/>
      <c r="GN169" s="35"/>
      <c r="GO169" s="35"/>
      <c r="GP169" s="35"/>
      <c r="GQ169" s="35"/>
      <c r="GR169" s="35"/>
      <c r="GS169" s="35"/>
      <c r="GT169" s="35"/>
      <c r="GU169" s="35"/>
      <c r="GV169" s="35"/>
      <c r="GW169" s="35"/>
      <c r="GX169" s="35"/>
      <c r="GY169" s="35"/>
      <c r="GZ169" s="35"/>
      <c r="HA169" s="35"/>
      <c r="HB169" s="35"/>
      <c r="HC169" s="35"/>
      <c r="HD169" s="35"/>
      <c r="HE169" s="35"/>
      <c r="HF169" s="35"/>
      <c r="HG169" s="35"/>
      <c r="HH169" s="35"/>
      <c r="HI169" s="35"/>
      <c r="HJ169" s="35"/>
      <c r="HK169" s="35"/>
      <c r="HL169" s="35"/>
      <c r="HM169" s="35"/>
      <c r="HN169" s="35"/>
      <c r="HO169" s="35"/>
      <c r="HP169" s="35"/>
      <c r="HQ169" s="35"/>
      <c r="HR169" s="35"/>
      <c r="HS169" s="35"/>
      <c r="HT169" s="35"/>
      <c r="HU169" s="35"/>
      <c r="HV169" s="35"/>
      <c r="HW169" s="35"/>
      <c r="HX169" s="35"/>
      <c r="HY169" s="35"/>
      <c r="HZ169" s="35"/>
      <c r="IA169" s="35"/>
      <c r="IB169" s="35"/>
      <c r="IC169" s="35"/>
      <c r="ID169" s="35"/>
      <c r="IE169" s="35"/>
      <c r="IF169" s="35"/>
      <c r="IG169" s="35"/>
      <c r="IH169" s="35"/>
      <c r="II169" s="35"/>
      <c r="IJ169" s="35"/>
      <c r="IK169" s="35"/>
      <c r="IL169" s="35"/>
      <c r="IM169" s="35"/>
      <c r="IN169" s="35"/>
      <c r="IO169" s="35"/>
      <c r="IP169" s="35"/>
      <c r="IQ169" s="35"/>
      <c r="IR169" s="35"/>
      <c r="IS169" s="35"/>
      <c r="IT169" s="35"/>
      <c r="IU169" s="35"/>
      <c r="IV169" s="35"/>
      <c r="IW169" s="35"/>
      <c r="IX169" s="35"/>
      <c r="IY169" s="35"/>
      <c r="IZ169" s="35"/>
      <c r="JA169" s="35"/>
      <c r="JB169" s="35"/>
      <c r="JC169" s="35"/>
      <c r="JD169" s="35"/>
      <c r="JE169" s="35"/>
      <c r="JF169" s="35"/>
      <c r="JG169" s="35"/>
      <c r="JH169" s="35"/>
      <c r="JI169" s="35"/>
      <c r="JJ169" s="35"/>
      <c r="JK169" s="35"/>
      <c r="JL169" s="35"/>
      <c r="JM169" s="35"/>
      <c r="JN169" s="35"/>
      <c r="JO169" s="35"/>
      <c r="JP169" s="35"/>
      <c r="JQ169" s="35"/>
      <c r="JR169" s="35"/>
      <c r="JS169" s="35"/>
      <c r="JT169" s="35"/>
      <c r="JU169" s="35"/>
      <c r="JV169" s="35"/>
      <c r="JW169" s="35"/>
      <c r="JX169" s="35"/>
      <c r="JY169" s="35"/>
      <c r="JZ169" s="35"/>
      <c r="KA169" s="35"/>
      <c r="KB169" s="35"/>
      <c r="KC169" s="35"/>
      <c r="KD169" s="35"/>
      <c r="KE169" s="35"/>
      <c r="KF169" s="35"/>
      <c r="KG169" s="35"/>
      <c r="KH169" s="35"/>
      <c r="KI169" s="35"/>
      <c r="KJ169" s="35"/>
      <c r="KK169" s="35"/>
      <c r="KL169" s="35"/>
      <c r="KM169" s="35"/>
      <c r="KN169" s="35"/>
      <c r="KO169" s="35"/>
      <c r="KP169" s="35"/>
      <c r="KQ169" s="35"/>
      <c r="KR169" s="35"/>
      <c r="KS169" s="35"/>
      <c r="KT169" s="35"/>
      <c r="KU169" s="35"/>
      <c r="KV169" s="35"/>
      <c r="KW169" s="35"/>
      <c r="KX169" s="35"/>
    </row>
    <row r="170" spans="2:310" x14ac:dyDescent="0.25"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57"/>
      <c r="S170" s="57"/>
      <c r="T170" s="59"/>
      <c r="U170" s="56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35"/>
      <c r="DL170" s="35"/>
      <c r="DM170" s="35"/>
      <c r="DN170" s="35"/>
      <c r="DO170" s="35"/>
      <c r="DP170" s="35"/>
      <c r="DQ170" s="35"/>
      <c r="DR170" s="35"/>
      <c r="DS170" s="35"/>
      <c r="DT170" s="35"/>
      <c r="DU170" s="35"/>
      <c r="DV170" s="35"/>
      <c r="DW170" s="35"/>
      <c r="DX170" s="35"/>
      <c r="DY170" s="35"/>
      <c r="DZ170" s="35"/>
      <c r="EA170" s="35"/>
      <c r="EB170" s="35"/>
      <c r="EC170" s="35"/>
      <c r="ED170" s="35"/>
      <c r="EE170" s="35"/>
      <c r="EF170" s="35"/>
      <c r="EG170" s="35"/>
      <c r="EH170" s="35"/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35"/>
      <c r="FI170" s="35"/>
      <c r="FJ170" s="35"/>
      <c r="FK170" s="35"/>
      <c r="FL170" s="35"/>
      <c r="FM170" s="35"/>
      <c r="FN170" s="35"/>
      <c r="FO170" s="35"/>
      <c r="FP170" s="35"/>
      <c r="FQ170" s="35"/>
      <c r="FR170" s="35"/>
      <c r="FS170" s="35"/>
      <c r="FT170" s="35"/>
      <c r="FU170" s="35"/>
      <c r="FV170" s="35"/>
      <c r="FW170" s="35"/>
      <c r="FX170" s="35"/>
      <c r="FY170" s="35"/>
      <c r="FZ170" s="35"/>
      <c r="GA170" s="35"/>
      <c r="GB170" s="35"/>
      <c r="GC170" s="35"/>
      <c r="GD170" s="35"/>
      <c r="GE170" s="35"/>
      <c r="GF170" s="35"/>
      <c r="GG170" s="35"/>
      <c r="GH170" s="35"/>
      <c r="GI170" s="35"/>
      <c r="GJ170" s="35"/>
      <c r="GK170" s="35"/>
      <c r="GL170" s="35"/>
      <c r="GM170" s="35"/>
      <c r="GN170" s="35"/>
      <c r="GO170" s="35"/>
      <c r="GP170" s="35"/>
      <c r="GQ170" s="35"/>
      <c r="GR170" s="35"/>
      <c r="GS170" s="35"/>
      <c r="GT170" s="35"/>
      <c r="GU170" s="35"/>
      <c r="GV170" s="35"/>
      <c r="GW170" s="35"/>
      <c r="GX170" s="35"/>
      <c r="GY170" s="35"/>
      <c r="GZ170" s="35"/>
      <c r="HA170" s="35"/>
      <c r="HB170" s="35"/>
      <c r="HC170" s="35"/>
      <c r="HD170" s="35"/>
      <c r="HE170" s="35"/>
      <c r="HF170" s="35"/>
      <c r="HG170" s="35"/>
      <c r="HH170" s="35"/>
      <c r="HI170" s="35"/>
      <c r="HJ170" s="35"/>
      <c r="HK170" s="35"/>
      <c r="HL170" s="35"/>
      <c r="HM170" s="35"/>
      <c r="HN170" s="35"/>
      <c r="HO170" s="35"/>
      <c r="HP170" s="35"/>
      <c r="HQ170" s="35"/>
      <c r="HR170" s="35"/>
      <c r="HS170" s="35"/>
      <c r="HT170" s="35"/>
      <c r="HU170" s="35"/>
      <c r="HV170" s="35"/>
      <c r="HW170" s="35"/>
      <c r="HX170" s="35"/>
      <c r="HY170" s="35"/>
      <c r="HZ170" s="35"/>
      <c r="IA170" s="35"/>
      <c r="IB170" s="35"/>
      <c r="IC170" s="35"/>
      <c r="ID170" s="35"/>
      <c r="IE170" s="35"/>
      <c r="IF170" s="35"/>
      <c r="IG170" s="35"/>
      <c r="IH170" s="35"/>
      <c r="II170" s="35"/>
      <c r="IJ170" s="35"/>
      <c r="IK170" s="35"/>
      <c r="IL170" s="35"/>
      <c r="IM170" s="35"/>
      <c r="IN170" s="35"/>
      <c r="IO170" s="35"/>
      <c r="IP170" s="35"/>
      <c r="IQ170" s="35"/>
      <c r="IR170" s="35"/>
      <c r="IS170" s="35"/>
      <c r="IT170" s="35"/>
      <c r="IU170" s="35"/>
      <c r="IV170" s="35"/>
      <c r="IW170" s="35"/>
      <c r="IX170" s="35"/>
      <c r="IY170" s="35"/>
      <c r="IZ170" s="35"/>
      <c r="JA170" s="35"/>
      <c r="JB170" s="35"/>
      <c r="JC170" s="35"/>
      <c r="JD170" s="35"/>
      <c r="JE170" s="35"/>
      <c r="JF170" s="35"/>
      <c r="JG170" s="35"/>
      <c r="JH170" s="35"/>
      <c r="JI170" s="35"/>
      <c r="JJ170" s="35"/>
      <c r="JK170" s="35"/>
      <c r="JL170" s="35"/>
      <c r="JM170" s="35"/>
      <c r="JN170" s="35"/>
      <c r="JO170" s="35"/>
      <c r="JP170" s="35"/>
      <c r="JQ170" s="35"/>
      <c r="JR170" s="35"/>
      <c r="JS170" s="35"/>
      <c r="JT170" s="35"/>
      <c r="JU170" s="35"/>
      <c r="JV170" s="35"/>
      <c r="JW170" s="35"/>
      <c r="JX170" s="35"/>
      <c r="JY170" s="35"/>
      <c r="JZ170" s="35"/>
      <c r="KA170" s="35"/>
      <c r="KB170" s="35"/>
      <c r="KC170" s="35"/>
      <c r="KD170" s="35"/>
      <c r="KE170" s="35"/>
      <c r="KF170" s="35"/>
      <c r="KG170" s="35"/>
      <c r="KH170" s="35"/>
      <c r="KI170" s="35"/>
      <c r="KJ170" s="35"/>
      <c r="KK170" s="35"/>
      <c r="KL170" s="35"/>
      <c r="KM170" s="35"/>
      <c r="KN170" s="35"/>
      <c r="KO170" s="35"/>
      <c r="KP170" s="35"/>
      <c r="KQ170" s="35"/>
      <c r="KR170" s="35"/>
      <c r="KS170" s="35"/>
    </row>
    <row r="171" spans="2:310" x14ac:dyDescent="0.25">
      <c r="R171" s="57"/>
      <c r="S171" s="57"/>
      <c r="T171" s="59"/>
      <c r="U171" s="56"/>
    </row>
    <row r="172" spans="2:310" x14ac:dyDescent="0.25">
      <c r="R172" s="57"/>
      <c r="S172" s="57"/>
      <c r="T172" s="59"/>
      <c r="U172" s="56"/>
    </row>
    <row r="173" spans="2:310" x14ac:dyDescent="0.25">
      <c r="R173" s="57"/>
      <c r="S173" s="57"/>
      <c r="T173" s="59"/>
      <c r="U173" s="56"/>
    </row>
    <row r="174" spans="2:310" x14ac:dyDescent="0.25">
      <c r="R174" s="57"/>
      <c r="S174" s="57"/>
      <c r="T174" s="59"/>
      <c r="U174" s="56"/>
    </row>
    <row r="175" spans="2:310" x14ac:dyDescent="0.25">
      <c r="R175" s="57"/>
      <c r="S175" s="57"/>
      <c r="T175" s="59"/>
      <c r="U175" s="56"/>
    </row>
    <row r="176" spans="2:310" x14ac:dyDescent="0.25">
      <c r="R176" s="57"/>
      <c r="S176" s="57"/>
      <c r="T176" s="59"/>
      <c r="U176" s="59"/>
    </row>
    <row r="177" spans="18:21" x14ac:dyDescent="0.25">
      <c r="R177" s="57"/>
      <c r="S177" s="57"/>
      <c r="T177" s="59"/>
      <c r="U177" s="59"/>
    </row>
    <row r="178" spans="18:21" x14ac:dyDescent="0.25">
      <c r="R178" s="57"/>
      <c r="S178" s="57"/>
      <c r="T178" s="59"/>
      <c r="U178" s="59"/>
    </row>
    <row r="179" spans="18:21" x14ac:dyDescent="0.25">
      <c r="R179" s="57"/>
      <c r="S179" s="57"/>
      <c r="T179" s="59"/>
      <c r="U179" s="59"/>
    </row>
    <row r="180" spans="18:21" x14ac:dyDescent="0.25">
      <c r="R180" s="57"/>
      <c r="S180" s="57"/>
      <c r="T180" s="59"/>
      <c r="U180" s="59"/>
    </row>
    <row r="181" spans="18:21" x14ac:dyDescent="0.25">
      <c r="R181" s="58"/>
      <c r="S181" s="57"/>
      <c r="T181" s="59"/>
      <c r="U181" s="59"/>
    </row>
    <row r="182" spans="18:21" x14ac:dyDescent="0.25">
      <c r="R182" s="57"/>
      <c r="S182" s="57"/>
      <c r="T182" s="59"/>
      <c r="U182" s="59"/>
    </row>
    <row r="183" spans="18:21" x14ac:dyDescent="0.25">
      <c r="R183" s="57"/>
      <c r="S183" s="57"/>
      <c r="T183" s="58"/>
      <c r="U183" s="59"/>
    </row>
    <row r="184" spans="18:21" x14ac:dyDescent="0.25">
      <c r="R184" s="57"/>
      <c r="S184" s="57"/>
      <c r="T184" s="59"/>
      <c r="U184" s="59"/>
    </row>
    <row r="185" spans="18:21" x14ac:dyDescent="0.25">
      <c r="R185" s="57"/>
      <c r="S185" s="57"/>
      <c r="T185" s="59"/>
      <c r="U185" s="59"/>
    </row>
    <row r="186" spans="18:21" x14ac:dyDescent="0.25">
      <c r="R186" s="57"/>
      <c r="S186" s="57"/>
      <c r="T186" s="59"/>
      <c r="U186" s="59"/>
    </row>
    <row r="187" spans="18:21" x14ac:dyDescent="0.25">
      <c r="R187" s="57"/>
      <c r="S187" s="57"/>
      <c r="T187" s="59"/>
      <c r="U187" s="59"/>
    </row>
    <row r="188" spans="18:21" x14ac:dyDescent="0.25">
      <c r="R188" s="57"/>
      <c r="S188" s="57"/>
      <c r="T188" s="59"/>
      <c r="U188" s="59"/>
    </row>
    <row r="189" spans="18:21" x14ac:dyDescent="0.25">
      <c r="R189" s="57"/>
      <c r="S189" s="57"/>
      <c r="T189" s="59"/>
      <c r="U189" s="59"/>
    </row>
    <row r="190" spans="18:21" x14ac:dyDescent="0.25">
      <c r="R190" s="57"/>
      <c r="S190" s="57"/>
      <c r="T190" s="59"/>
      <c r="U190" s="59"/>
    </row>
    <row r="191" spans="18:21" x14ac:dyDescent="0.25">
      <c r="R191" s="57"/>
      <c r="S191" s="57"/>
      <c r="T191" s="59"/>
      <c r="U191" s="59"/>
    </row>
    <row r="192" spans="18:21" x14ac:dyDescent="0.25">
      <c r="R192" s="57"/>
      <c r="S192" s="57"/>
      <c r="T192" s="59"/>
      <c r="U192" s="59"/>
    </row>
    <row r="193" spans="18:21" x14ac:dyDescent="0.25">
      <c r="R193" s="57"/>
      <c r="S193" s="57"/>
      <c r="T193" s="59"/>
      <c r="U193" s="59"/>
    </row>
    <row r="194" spans="18:21" x14ac:dyDescent="0.25">
      <c r="R194" s="57"/>
      <c r="S194" s="57"/>
      <c r="T194" s="59"/>
      <c r="U194" s="59"/>
    </row>
    <row r="195" spans="18:21" x14ac:dyDescent="0.25">
      <c r="R195" s="56"/>
      <c r="S195" s="56"/>
      <c r="T195" s="59"/>
    </row>
    <row r="196" spans="18:21" x14ac:dyDescent="0.25">
      <c r="R196" s="56"/>
      <c r="S196" s="56"/>
      <c r="T196" s="59"/>
    </row>
    <row r="197" spans="18:21" x14ac:dyDescent="0.25">
      <c r="R197" s="56"/>
      <c r="S197" s="56"/>
      <c r="T197" s="59"/>
    </row>
    <row r="198" spans="18:21" x14ac:dyDescent="0.25">
      <c r="R198" s="56"/>
      <c r="S198" s="56"/>
      <c r="T198" s="57"/>
    </row>
    <row r="199" spans="18:21" x14ac:dyDescent="0.25">
      <c r="R199" s="56"/>
      <c r="S199" s="56"/>
      <c r="T199" s="59"/>
    </row>
    <row r="200" spans="18:21" x14ac:dyDescent="0.25">
      <c r="R200" s="56"/>
      <c r="S200" s="56"/>
      <c r="T200" s="59"/>
    </row>
    <row r="201" spans="18:21" x14ac:dyDescent="0.25">
      <c r="R201" s="56"/>
      <c r="S201" s="56"/>
      <c r="T201" s="57"/>
    </row>
    <row r="202" spans="18:21" x14ac:dyDescent="0.25">
      <c r="R202" s="56"/>
      <c r="S202" s="56"/>
      <c r="T202" s="57"/>
    </row>
    <row r="203" spans="18:21" x14ac:dyDescent="0.25">
      <c r="R203" s="56"/>
      <c r="S203" s="56"/>
      <c r="T203" s="57"/>
    </row>
    <row r="204" spans="18:21" x14ac:dyDescent="0.25">
      <c r="R204" s="56"/>
      <c r="S204" s="56"/>
      <c r="T204" s="57"/>
    </row>
    <row r="205" spans="18:21" x14ac:dyDescent="0.25">
      <c r="R205" s="56"/>
      <c r="S205" s="56"/>
      <c r="T205" s="57"/>
    </row>
    <row r="206" spans="18:21" x14ac:dyDescent="0.25">
      <c r="R206" s="56"/>
      <c r="S206" s="56"/>
      <c r="T206" s="57"/>
    </row>
    <row r="207" spans="18:21" x14ac:dyDescent="0.25">
      <c r="R207" s="56"/>
      <c r="S207" s="56"/>
      <c r="T207" s="57"/>
    </row>
    <row r="208" spans="18:21" x14ac:dyDescent="0.25">
      <c r="R208" s="56"/>
      <c r="S208" s="56"/>
      <c r="T208" s="57"/>
    </row>
    <row r="209" spans="18:20" x14ac:dyDescent="0.25">
      <c r="R209" s="56"/>
      <c r="S209" s="56"/>
      <c r="T209" s="57"/>
    </row>
    <row r="210" spans="18:20" x14ac:dyDescent="0.25">
      <c r="R210" s="56"/>
      <c r="S210" s="56"/>
      <c r="T210" s="57"/>
    </row>
    <row r="211" spans="18:20" x14ac:dyDescent="0.25">
      <c r="R211" s="56"/>
      <c r="S211" s="56"/>
      <c r="T211" s="57"/>
    </row>
    <row r="212" spans="18:20" x14ac:dyDescent="0.25">
      <c r="R212" s="56"/>
      <c r="S212" s="56"/>
      <c r="T212" s="57"/>
    </row>
    <row r="213" spans="18:20" x14ac:dyDescent="0.25">
      <c r="R213" s="56"/>
      <c r="S213" s="56"/>
      <c r="T213" s="57"/>
    </row>
    <row r="214" spans="18:20" x14ac:dyDescent="0.25">
      <c r="R214" s="56"/>
      <c r="S214" s="56"/>
      <c r="T214" s="57"/>
    </row>
    <row r="215" spans="18:20" x14ac:dyDescent="0.25">
      <c r="R215" s="56"/>
      <c r="S215" s="56"/>
      <c r="T215" s="57"/>
    </row>
    <row r="216" spans="18:20" x14ac:dyDescent="0.25">
      <c r="R216" s="56"/>
      <c r="S216" s="56"/>
      <c r="T216" s="57"/>
    </row>
    <row r="217" spans="18:20" x14ac:dyDescent="0.25">
      <c r="R217" s="56"/>
      <c r="S217" s="56"/>
      <c r="T217" s="57"/>
    </row>
    <row r="218" spans="18:20" x14ac:dyDescent="0.25">
      <c r="R218" s="56"/>
      <c r="S218" s="56"/>
      <c r="T218" s="57"/>
    </row>
    <row r="219" spans="18:20" x14ac:dyDescent="0.25">
      <c r="R219" s="56"/>
      <c r="S219" s="56"/>
      <c r="T219" s="57"/>
    </row>
    <row r="220" spans="18:20" x14ac:dyDescent="0.25">
      <c r="R220" s="56"/>
      <c r="S220" s="56"/>
      <c r="T220" s="57"/>
    </row>
    <row r="221" spans="18:20" x14ac:dyDescent="0.25">
      <c r="R221" s="56"/>
      <c r="S221" s="56"/>
      <c r="T221" s="57"/>
    </row>
    <row r="222" spans="18:20" x14ac:dyDescent="0.25">
      <c r="R222" s="56"/>
      <c r="S222" s="56"/>
      <c r="T222" s="57"/>
    </row>
    <row r="223" spans="18:20" x14ac:dyDescent="0.25">
      <c r="R223" s="56"/>
      <c r="S223" s="56"/>
      <c r="T223" s="57"/>
    </row>
    <row r="224" spans="18:20" x14ac:dyDescent="0.25">
      <c r="R224" s="56"/>
      <c r="S224" s="56"/>
      <c r="T224" s="57"/>
    </row>
    <row r="225" spans="18:20" x14ac:dyDescent="0.25">
      <c r="R225" s="56"/>
      <c r="S225" s="56"/>
      <c r="T225" s="57"/>
    </row>
    <row r="226" spans="18:20" x14ac:dyDescent="0.25">
      <c r="R226" s="56"/>
      <c r="S226" s="56"/>
      <c r="T226" s="57"/>
    </row>
    <row r="227" spans="18:20" x14ac:dyDescent="0.25">
      <c r="R227" s="56"/>
      <c r="S227" s="56"/>
      <c r="T227" s="57"/>
    </row>
    <row r="228" spans="18:20" x14ac:dyDescent="0.25">
      <c r="R228" s="56"/>
      <c r="S228" s="56"/>
      <c r="T228" s="57"/>
    </row>
    <row r="229" spans="18:20" x14ac:dyDescent="0.25">
      <c r="R229" s="56"/>
      <c r="S229" s="56"/>
      <c r="T229" s="57"/>
    </row>
    <row r="230" spans="18:20" x14ac:dyDescent="0.25">
      <c r="R230" s="56"/>
      <c r="S230" s="56"/>
      <c r="T230" s="57"/>
    </row>
    <row r="231" spans="18:20" x14ac:dyDescent="0.25">
      <c r="R231" s="56"/>
      <c r="S231" s="56"/>
      <c r="T231" s="57"/>
    </row>
    <row r="232" spans="18:20" x14ac:dyDescent="0.25">
      <c r="R232" s="56"/>
      <c r="S232" s="56"/>
      <c r="T232" s="57"/>
    </row>
    <row r="233" spans="18:20" x14ac:dyDescent="0.25">
      <c r="R233" s="56"/>
      <c r="S233" s="56"/>
      <c r="T233" s="57"/>
    </row>
    <row r="234" spans="18:20" x14ac:dyDescent="0.25">
      <c r="R234" s="56"/>
      <c r="S234" s="56"/>
      <c r="T234" s="57"/>
    </row>
    <row r="235" spans="18:20" x14ac:dyDescent="0.25">
      <c r="R235" s="56"/>
      <c r="S235" s="56"/>
      <c r="T235" s="57"/>
    </row>
    <row r="236" spans="18:20" x14ac:dyDescent="0.25">
      <c r="R236" s="56"/>
      <c r="S236" s="56"/>
      <c r="T236" s="57"/>
    </row>
    <row r="237" spans="18:20" x14ac:dyDescent="0.25">
      <c r="R237" s="56"/>
      <c r="S237" s="56"/>
      <c r="T237" s="57"/>
    </row>
    <row r="238" spans="18:20" x14ac:dyDescent="0.25">
      <c r="R238" s="56"/>
      <c r="S238" s="56"/>
      <c r="T238" s="57"/>
    </row>
    <row r="239" spans="18:20" x14ac:dyDescent="0.25">
      <c r="R239" s="56"/>
      <c r="S239" s="56"/>
      <c r="T239" s="57"/>
    </row>
    <row r="240" spans="18:20" x14ac:dyDescent="0.25">
      <c r="R240" s="56"/>
      <c r="S240" s="56"/>
      <c r="T240" s="57"/>
    </row>
    <row r="241" spans="18:20" x14ac:dyDescent="0.25">
      <c r="R241" s="56"/>
      <c r="S241" s="56"/>
      <c r="T241" s="57"/>
    </row>
    <row r="242" spans="18:20" x14ac:dyDescent="0.25">
      <c r="R242" s="56"/>
      <c r="S242" s="56"/>
      <c r="T242" s="57"/>
    </row>
    <row r="243" spans="18:20" x14ac:dyDescent="0.25">
      <c r="R243" s="56"/>
      <c r="S243" s="56"/>
      <c r="T243" s="57"/>
    </row>
    <row r="244" spans="18:20" x14ac:dyDescent="0.25">
      <c r="R244" s="56"/>
      <c r="S244" s="56"/>
      <c r="T244" s="57"/>
    </row>
    <row r="245" spans="18:20" x14ac:dyDescent="0.25">
      <c r="R245" s="56"/>
      <c r="S245" s="56"/>
      <c r="T245" s="57"/>
    </row>
    <row r="246" spans="18:20" x14ac:dyDescent="0.25">
      <c r="R246" s="56"/>
      <c r="S246" s="56"/>
      <c r="T246" s="57"/>
    </row>
    <row r="247" spans="18:20" x14ac:dyDescent="0.25">
      <c r="R247" s="56"/>
      <c r="S247" s="56"/>
      <c r="T247" s="57"/>
    </row>
    <row r="248" spans="18:20" x14ac:dyDescent="0.25">
      <c r="R248" s="56"/>
      <c r="S248" s="56"/>
      <c r="T248" s="57"/>
    </row>
    <row r="249" spans="18:20" x14ac:dyDescent="0.25">
      <c r="R249" s="56"/>
      <c r="S249" s="56"/>
      <c r="T249" s="57"/>
    </row>
    <row r="250" spans="18:20" x14ac:dyDescent="0.25">
      <c r="R250" s="56"/>
      <c r="S250" s="56"/>
      <c r="T250" s="57"/>
    </row>
    <row r="251" spans="18:20" x14ac:dyDescent="0.25">
      <c r="R251" s="56"/>
      <c r="S251" s="56"/>
      <c r="T251" s="57"/>
    </row>
    <row r="252" spans="18:20" x14ac:dyDescent="0.25">
      <c r="R252" s="56"/>
      <c r="S252" s="56"/>
      <c r="T252" s="57"/>
    </row>
    <row r="253" spans="18:20" x14ac:dyDescent="0.25">
      <c r="R253" s="56"/>
      <c r="S253" s="56"/>
      <c r="T253" s="57"/>
    </row>
    <row r="254" spans="18:20" x14ac:dyDescent="0.25">
      <c r="R254" s="56"/>
      <c r="S254" s="56"/>
      <c r="T254" s="57"/>
    </row>
    <row r="255" spans="18:20" x14ac:dyDescent="0.25">
      <c r="R255" s="56"/>
      <c r="S255" s="56"/>
      <c r="T255" s="57"/>
    </row>
    <row r="256" spans="18:20" x14ac:dyDescent="0.25">
      <c r="R256" s="56"/>
      <c r="S256" s="56"/>
      <c r="T256" s="57"/>
    </row>
    <row r="257" spans="18:20" x14ac:dyDescent="0.25">
      <c r="R257" s="56"/>
      <c r="S257" s="56"/>
      <c r="T257" s="57"/>
    </row>
    <row r="258" spans="18:20" x14ac:dyDescent="0.25">
      <c r="R258" s="56"/>
      <c r="S258" s="56"/>
      <c r="T258" s="57"/>
    </row>
    <row r="259" spans="18:20" x14ac:dyDescent="0.25">
      <c r="R259" s="56"/>
      <c r="S259" s="56"/>
      <c r="T259" s="57"/>
    </row>
    <row r="260" spans="18:20" x14ac:dyDescent="0.25">
      <c r="R260" s="56"/>
      <c r="S260" s="56"/>
      <c r="T260" s="57"/>
    </row>
    <row r="261" spans="18:20" x14ac:dyDescent="0.25">
      <c r="R261" s="56"/>
      <c r="S261" s="56"/>
      <c r="T261" s="57"/>
    </row>
    <row r="262" spans="18:20" x14ac:dyDescent="0.25">
      <c r="R262" s="56"/>
      <c r="S262" s="56"/>
      <c r="T262" s="57"/>
    </row>
    <row r="263" spans="18:20" x14ac:dyDescent="0.25">
      <c r="R263" s="56"/>
      <c r="S263" s="56"/>
      <c r="T263" s="57"/>
    </row>
    <row r="264" spans="18:20" x14ac:dyDescent="0.25">
      <c r="R264" s="56"/>
      <c r="S264" s="56"/>
      <c r="T264" s="57"/>
    </row>
    <row r="265" spans="18:20" x14ac:dyDescent="0.25">
      <c r="R265" s="56"/>
      <c r="S265" s="56"/>
      <c r="T265" s="57"/>
    </row>
    <row r="266" spans="18:20" x14ac:dyDescent="0.25">
      <c r="R266" s="56"/>
      <c r="S266" s="57"/>
      <c r="T266" s="57"/>
    </row>
    <row r="267" spans="18:20" x14ac:dyDescent="0.25">
      <c r="R267" s="56"/>
      <c r="S267" s="57"/>
      <c r="T267" s="57"/>
    </row>
    <row r="268" spans="18:20" x14ac:dyDescent="0.25">
      <c r="R268" s="56"/>
      <c r="S268" s="57"/>
      <c r="T268" s="57"/>
    </row>
    <row r="269" spans="18:20" x14ac:dyDescent="0.25">
      <c r="R269" s="56"/>
      <c r="S269" s="57"/>
      <c r="T269" s="57"/>
    </row>
    <row r="270" spans="18:20" x14ac:dyDescent="0.25">
      <c r="R270" s="56"/>
      <c r="S270" s="57"/>
      <c r="T270" s="57"/>
    </row>
    <row r="271" spans="18:20" x14ac:dyDescent="0.25">
      <c r="R271" s="56"/>
      <c r="S271" s="57"/>
      <c r="T271" s="57"/>
    </row>
    <row r="272" spans="18:20" x14ac:dyDescent="0.25">
      <c r="R272" s="56"/>
      <c r="S272" s="57"/>
      <c r="T272" s="57"/>
    </row>
    <row r="273" spans="18:20" x14ac:dyDescent="0.25">
      <c r="R273" s="56"/>
      <c r="S273" s="57"/>
      <c r="T273" s="57"/>
    </row>
    <row r="274" spans="18:20" x14ac:dyDescent="0.25">
      <c r="R274" s="56"/>
      <c r="S274" s="57"/>
      <c r="T274" s="57"/>
    </row>
    <row r="275" spans="18:20" x14ac:dyDescent="0.25">
      <c r="R275" s="56"/>
      <c r="S275" s="56"/>
    </row>
    <row r="276" spans="18:20" x14ac:dyDescent="0.25">
      <c r="R276" s="56"/>
      <c r="S276" s="56"/>
    </row>
    <row r="277" spans="18:20" x14ac:dyDescent="0.25">
      <c r="R277" s="56"/>
      <c r="S277" s="56"/>
    </row>
    <row r="278" spans="18:20" x14ac:dyDescent="0.25">
      <c r="R278" s="56"/>
      <c r="S278" s="56"/>
    </row>
    <row r="279" spans="18:20" x14ac:dyDescent="0.25">
      <c r="R279" s="56"/>
      <c r="S279" s="56"/>
    </row>
    <row r="280" spans="18:20" x14ac:dyDescent="0.25">
      <c r="R280" s="56"/>
      <c r="S280" s="56"/>
    </row>
    <row r="281" spans="18:20" x14ac:dyDescent="0.25">
      <c r="R281" s="56"/>
      <c r="S281" s="56"/>
    </row>
    <row r="282" spans="18:20" x14ac:dyDescent="0.25">
      <c r="R282" s="56"/>
      <c r="S282" s="56"/>
    </row>
    <row r="283" spans="18:20" x14ac:dyDescent="0.25">
      <c r="R283" s="56"/>
      <c r="S283" s="56"/>
    </row>
    <row r="284" spans="18:20" x14ac:dyDescent="0.25">
      <c r="R284" s="56"/>
      <c r="S284" s="56"/>
    </row>
    <row r="285" spans="18:20" x14ac:dyDescent="0.25">
      <c r="R285" s="56"/>
      <c r="S285" s="56"/>
    </row>
    <row r="286" spans="18:20" x14ac:dyDescent="0.25">
      <c r="R286" s="56"/>
      <c r="S286" s="56"/>
    </row>
    <row r="287" spans="18:20" x14ac:dyDescent="0.25">
      <c r="R287" s="56"/>
      <c r="S287" s="56"/>
    </row>
    <row r="288" spans="18:20" x14ac:dyDescent="0.25">
      <c r="R288" s="56"/>
      <c r="S288" s="56"/>
    </row>
    <row r="289" spans="18:19" x14ac:dyDescent="0.25">
      <c r="R289" s="56"/>
      <c r="S289" s="56"/>
    </row>
    <row r="290" spans="18:19" x14ac:dyDescent="0.25">
      <c r="R290" s="56"/>
      <c r="S290" s="56"/>
    </row>
    <row r="291" spans="18:19" x14ac:dyDescent="0.25">
      <c r="R291" s="56"/>
      <c r="S291" s="56"/>
    </row>
    <row r="292" spans="18:19" x14ac:dyDescent="0.25">
      <c r="R292" s="56"/>
      <c r="S292" s="56"/>
    </row>
    <row r="293" spans="18:19" x14ac:dyDescent="0.25">
      <c r="R293" s="56"/>
      <c r="S293" s="56"/>
    </row>
    <row r="294" spans="18:19" x14ac:dyDescent="0.25">
      <c r="R294" s="56"/>
      <c r="S294" s="56"/>
    </row>
  </sheetData>
  <mergeCells count="9">
    <mergeCell ref="V17:X17"/>
    <mergeCell ref="S17:U17"/>
    <mergeCell ref="H144:H147"/>
    <mergeCell ref="H148:H151"/>
    <mergeCell ref="H152:H155"/>
    <mergeCell ref="H17:I17"/>
    <mergeCell ref="J17:L17"/>
    <mergeCell ref="M17:O17"/>
    <mergeCell ref="P17:R17"/>
  </mergeCells>
  <conditionalFormatting sqref="F19:G143">
    <cfRule type="cellIs" dxfId="2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X294"/>
  <sheetViews>
    <sheetView showGridLines="0" topLeftCell="A103" zoomScale="70" zoomScaleNormal="70" workbookViewId="0">
      <selection activeCell="W143" sqref="W143"/>
    </sheetView>
  </sheetViews>
  <sheetFormatPr defaultRowHeight="15" outlineLevelCol="1" x14ac:dyDescent="0.25"/>
  <cols>
    <col min="2" max="2" width="12.7109375" customWidth="1"/>
    <col min="3" max="3" width="10.85546875" customWidth="1"/>
    <col min="4" max="4" width="17.42578125" customWidth="1"/>
    <col min="5" max="7" width="17.42578125" hidden="1" customWidth="1" outlineLevel="1"/>
    <col min="8" max="8" width="14.85546875" customWidth="1" collapsed="1"/>
    <col min="9" max="10" width="17.28515625" bestFit="1" customWidth="1"/>
    <col min="11" max="11" width="17.28515625" customWidth="1"/>
    <col min="12" max="18" width="17.28515625" bestFit="1" customWidth="1"/>
    <col min="19" max="19" width="17.5703125" customWidth="1"/>
    <col min="20" max="20" width="17.28515625" bestFit="1" customWidth="1"/>
    <col min="21" max="21" width="17.5703125" customWidth="1"/>
    <col min="22" max="22" width="17.28515625" bestFit="1" customWidth="1"/>
    <col min="23" max="23" width="17.5703125" customWidth="1"/>
    <col min="24" max="24" width="17.140625" customWidth="1"/>
    <col min="25" max="25" width="18" customWidth="1"/>
    <col min="26" max="41" width="15.5703125" customWidth="1"/>
  </cols>
  <sheetData>
    <row r="2" spans="2:41" x14ac:dyDescent="0.25">
      <c r="C2" s="32" t="s">
        <v>9</v>
      </c>
      <c r="D2" s="32"/>
      <c r="E2" s="101"/>
      <c r="F2" s="101"/>
      <c r="G2" s="101"/>
    </row>
    <row r="3" spans="2:41" x14ac:dyDescent="0.25">
      <c r="C3" s="33" t="s">
        <v>25</v>
      </c>
      <c r="D3" s="33">
        <v>4</v>
      </c>
      <c r="E3" s="71"/>
      <c r="F3" s="71"/>
      <c r="G3" s="71"/>
    </row>
    <row r="4" spans="2:41" x14ac:dyDescent="0.25">
      <c r="C4" s="33" t="s">
        <v>11</v>
      </c>
      <c r="D4" s="34" t="s">
        <v>43</v>
      </c>
      <c r="E4" s="102"/>
      <c r="F4" s="102"/>
      <c r="G4" s="102"/>
    </row>
    <row r="5" spans="2:41" x14ac:dyDescent="0.25">
      <c r="C5" s="33" t="s">
        <v>4</v>
      </c>
      <c r="D5" s="84">
        <v>6.0000010000000001</v>
      </c>
      <c r="E5" s="102"/>
      <c r="F5" s="102"/>
      <c r="G5" s="102"/>
      <c r="I5" t="s">
        <v>21</v>
      </c>
    </row>
    <row r="6" spans="2:41" x14ac:dyDescent="0.25">
      <c r="C6" s="33" t="s">
        <v>6</v>
      </c>
      <c r="D6" s="34" t="s">
        <v>42</v>
      </c>
      <c r="E6" s="102"/>
      <c r="F6" s="102"/>
      <c r="G6" s="102"/>
      <c r="I6" s="10"/>
      <c r="J6" s="4">
        <v>0</v>
      </c>
      <c r="K6" s="4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11">
        <v>10</v>
      </c>
      <c r="U6" s="4">
        <v>11</v>
      </c>
      <c r="V6" s="4">
        <v>12</v>
      </c>
      <c r="W6" s="4">
        <v>13</v>
      </c>
      <c r="X6" s="4">
        <v>14</v>
      </c>
      <c r="Y6" s="4">
        <v>15</v>
      </c>
      <c r="Z6" s="4">
        <v>16</v>
      </c>
      <c r="AA6" s="4">
        <v>17</v>
      </c>
      <c r="AB6" s="4">
        <v>18</v>
      </c>
      <c r="AC6" s="4">
        <v>19</v>
      </c>
      <c r="AD6" s="4">
        <v>20</v>
      </c>
      <c r="AE6" s="4">
        <v>21</v>
      </c>
      <c r="AF6" s="4">
        <v>22</v>
      </c>
      <c r="AG6" s="4">
        <v>23</v>
      </c>
      <c r="AH6" s="4">
        <v>24</v>
      </c>
      <c r="AI6" s="4">
        <v>25</v>
      </c>
      <c r="AJ6" s="4">
        <v>26</v>
      </c>
      <c r="AK6" s="4">
        <v>27</v>
      </c>
      <c r="AL6" s="4">
        <v>28</v>
      </c>
      <c r="AM6" s="4">
        <v>29</v>
      </c>
      <c r="AN6" s="4">
        <v>30</v>
      </c>
      <c r="AO6" s="4" t="s">
        <v>24</v>
      </c>
    </row>
    <row r="7" spans="2:41" x14ac:dyDescent="0.25">
      <c r="C7" s="33" t="s">
        <v>7</v>
      </c>
      <c r="D7" s="34">
        <v>30</v>
      </c>
      <c r="E7" s="102"/>
      <c r="F7" s="102"/>
      <c r="G7" s="102"/>
      <c r="I7" s="1" t="s">
        <v>22</v>
      </c>
      <c r="J7" s="14">
        <f>1/31</f>
        <v>3.2258064516129031E-2</v>
      </c>
      <c r="K7" s="14">
        <f t="shared" ref="K7:AN7" si="0">1/31</f>
        <v>3.2258064516129031E-2</v>
      </c>
      <c r="L7" s="14">
        <f t="shared" si="0"/>
        <v>3.2258064516129031E-2</v>
      </c>
      <c r="M7" s="14">
        <f t="shared" si="0"/>
        <v>3.2258064516129031E-2</v>
      </c>
      <c r="N7" s="14">
        <f t="shared" si="0"/>
        <v>3.2258064516129031E-2</v>
      </c>
      <c r="O7" s="14">
        <f t="shared" si="0"/>
        <v>3.2258064516129031E-2</v>
      </c>
      <c r="P7" s="14">
        <f t="shared" si="0"/>
        <v>3.2258064516129031E-2</v>
      </c>
      <c r="Q7" s="14">
        <f t="shared" si="0"/>
        <v>3.2258064516129031E-2</v>
      </c>
      <c r="R7" s="14">
        <f t="shared" si="0"/>
        <v>3.2258064516129031E-2</v>
      </c>
      <c r="S7" s="14">
        <f t="shared" si="0"/>
        <v>3.2258064516129031E-2</v>
      </c>
      <c r="T7" s="14">
        <f t="shared" si="0"/>
        <v>3.2258064516129031E-2</v>
      </c>
      <c r="U7" s="14">
        <f t="shared" si="0"/>
        <v>3.2258064516129031E-2</v>
      </c>
      <c r="V7" s="14">
        <f t="shared" si="0"/>
        <v>3.2258064516129031E-2</v>
      </c>
      <c r="W7" s="14">
        <f t="shared" si="0"/>
        <v>3.2258064516129031E-2</v>
      </c>
      <c r="X7" s="14">
        <f t="shared" si="0"/>
        <v>3.2258064516129031E-2</v>
      </c>
      <c r="Y7" s="14">
        <f t="shared" si="0"/>
        <v>3.2258064516129031E-2</v>
      </c>
      <c r="Z7" s="14">
        <f t="shared" si="0"/>
        <v>3.2258064516129031E-2</v>
      </c>
      <c r="AA7" s="14">
        <f t="shared" si="0"/>
        <v>3.2258064516129031E-2</v>
      </c>
      <c r="AB7" s="14">
        <f t="shared" si="0"/>
        <v>3.2258064516129031E-2</v>
      </c>
      <c r="AC7" s="14">
        <f t="shared" si="0"/>
        <v>3.2258064516129031E-2</v>
      </c>
      <c r="AD7" s="14">
        <f t="shared" si="0"/>
        <v>3.2258064516129031E-2</v>
      </c>
      <c r="AE7" s="14">
        <f t="shared" si="0"/>
        <v>3.2258064516129031E-2</v>
      </c>
      <c r="AF7" s="14">
        <f t="shared" si="0"/>
        <v>3.2258064516129031E-2</v>
      </c>
      <c r="AG7" s="14">
        <f t="shared" si="0"/>
        <v>3.2258064516129031E-2</v>
      </c>
      <c r="AH7" s="14">
        <f t="shared" si="0"/>
        <v>3.2258064516129031E-2</v>
      </c>
      <c r="AI7" s="14">
        <f t="shared" si="0"/>
        <v>3.2258064516129031E-2</v>
      </c>
      <c r="AJ7" s="14">
        <f t="shared" si="0"/>
        <v>3.2258064516129031E-2</v>
      </c>
      <c r="AK7" s="14">
        <f t="shared" si="0"/>
        <v>3.2258064516129031E-2</v>
      </c>
      <c r="AL7" s="14">
        <f t="shared" si="0"/>
        <v>3.2258064516129031E-2</v>
      </c>
      <c r="AM7" s="14">
        <f t="shared" si="0"/>
        <v>3.2258064516129031E-2</v>
      </c>
      <c r="AN7" s="14">
        <f t="shared" si="0"/>
        <v>3.2258064516129031E-2</v>
      </c>
      <c r="AO7" s="76">
        <f>SUMPRODUCT(J6:AN6,J7:AN7)</f>
        <v>15</v>
      </c>
    </row>
    <row r="8" spans="2:41" x14ac:dyDescent="0.25">
      <c r="C8" s="33" t="s">
        <v>8</v>
      </c>
      <c r="D8" s="34">
        <v>120</v>
      </c>
      <c r="E8" s="102"/>
      <c r="F8" s="102"/>
      <c r="G8" s="102"/>
      <c r="I8" s="1" t="s">
        <v>23</v>
      </c>
      <c r="J8" s="16">
        <f>SUM(J7)</f>
        <v>3.2258064516129031E-2</v>
      </c>
      <c r="K8" s="16">
        <f>SUM(J7:K7)</f>
        <v>6.4516129032258063E-2</v>
      </c>
      <c r="L8" s="16">
        <f>SUM(J7:L7)</f>
        <v>9.6774193548387094E-2</v>
      </c>
      <c r="M8" s="16">
        <f>SUM(J7:M7)</f>
        <v>0.12903225806451613</v>
      </c>
      <c r="N8" s="16">
        <f>SUM(J7:N7)</f>
        <v>0.16129032258064516</v>
      </c>
      <c r="O8" s="16">
        <f>SUM(J7:O7)</f>
        <v>0.19354838709677419</v>
      </c>
      <c r="P8" s="16">
        <f>SUM(J7:P7)</f>
        <v>0.22580645161290322</v>
      </c>
      <c r="Q8" s="16">
        <f>SUM(J7:Q7)</f>
        <v>0.25806451612903225</v>
      </c>
      <c r="R8" s="16">
        <f>SUM(J7:R7)</f>
        <v>0.29032258064516125</v>
      </c>
      <c r="S8" s="16">
        <f>SUM(J7:S7)</f>
        <v>0.32258064516129026</v>
      </c>
      <c r="T8" s="16">
        <f>SUM(J7:T7)</f>
        <v>0.35483870967741926</v>
      </c>
      <c r="U8" s="16">
        <f>SUM(J7:U7)</f>
        <v>0.38709677419354827</v>
      </c>
      <c r="V8" s="16">
        <f>SUM(J7:V7)</f>
        <v>0.41935483870967727</v>
      </c>
      <c r="W8" s="16">
        <f>SUM(J7:W7)</f>
        <v>0.45161290322580627</v>
      </c>
      <c r="X8" s="16">
        <f>SUM(J7:X7)</f>
        <v>0.48387096774193528</v>
      </c>
      <c r="Y8" s="16">
        <f>SUM(J7:Y7)</f>
        <v>0.51612903225806428</v>
      </c>
      <c r="Z8" s="16">
        <f>SUM(J7:Z7)</f>
        <v>0.54838709677419328</v>
      </c>
      <c r="AA8" s="16">
        <f>SUM(J7:AA7)</f>
        <v>0.58064516129032229</v>
      </c>
      <c r="AB8" s="16">
        <f>SUM(J7:AB7)</f>
        <v>0.61290322580645129</v>
      </c>
      <c r="AC8" s="16">
        <f>SUM(J7:AC7)</f>
        <v>0.64516129032258029</v>
      </c>
      <c r="AD8" s="16">
        <f>SUM(J7:AD7)</f>
        <v>0.6774193548387093</v>
      </c>
      <c r="AE8" s="16">
        <f>SUM(J7:AE7)</f>
        <v>0.7096774193548383</v>
      </c>
      <c r="AF8" s="16">
        <f>SUM(J7:AF7)</f>
        <v>0.74193548387096731</v>
      </c>
      <c r="AG8" s="16">
        <f>SUM(J7:AG7)</f>
        <v>0.77419354838709631</v>
      </c>
      <c r="AH8" s="16">
        <f>SUM(J7:AH7)</f>
        <v>0.80645161290322531</v>
      </c>
      <c r="AI8" s="16">
        <f>SUM(J7:AI7)</f>
        <v>0.83870967741935432</v>
      </c>
      <c r="AJ8" s="16">
        <f>SUM(J7:AJ7)</f>
        <v>0.87096774193548332</v>
      </c>
      <c r="AK8" s="16">
        <f>SUM(J7:AK7)</f>
        <v>0.90322580645161232</v>
      </c>
      <c r="AL8" s="16">
        <f>SUM(J7:AL7)</f>
        <v>0.93548387096774133</v>
      </c>
      <c r="AM8" s="16">
        <f>SUM(J7:AM7)</f>
        <v>0.96774193548387033</v>
      </c>
      <c r="AN8" s="16">
        <f>SUM(J7:AN7)</f>
        <v>0.99999999999999933</v>
      </c>
      <c r="AO8" s="76"/>
    </row>
    <row r="9" spans="2:41" x14ac:dyDescent="0.25">
      <c r="C9" s="33" t="s">
        <v>5</v>
      </c>
      <c r="D9" s="34">
        <v>0.25</v>
      </c>
      <c r="E9" s="102"/>
      <c r="F9" s="102"/>
      <c r="G9" s="102"/>
    </row>
    <row r="10" spans="2:41" x14ac:dyDescent="0.25">
      <c r="C10" s="33" t="s">
        <v>12</v>
      </c>
      <c r="D10" s="34">
        <v>40</v>
      </c>
      <c r="E10" s="102"/>
      <c r="F10" s="102"/>
      <c r="G10" s="102"/>
      <c r="I10" s="97">
        <v>0.2</v>
      </c>
      <c r="J10" s="97">
        <v>0.8</v>
      </c>
      <c r="K10" s="97">
        <v>0</v>
      </c>
      <c r="L10" s="97">
        <v>0</v>
      </c>
      <c r="M10" s="97">
        <v>0</v>
      </c>
      <c r="N10" s="95">
        <f>10*I10+15*J10+20*K10+25*L10+30*M10</f>
        <v>14</v>
      </c>
      <c r="O10" s="71"/>
      <c r="P10" s="97">
        <v>0.8</v>
      </c>
      <c r="Q10" s="97">
        <v>0.2</v>
      </c>
      <c r="R10" s="97">
        <v>0</v>
      </c>
      <c r="S10" s="97">
        <v>0</v>
      </c>
      <c r="T10" s="97">
        <v>0</v>
      </c>
      <c r="U10" s="95">
        <f>10*P10+15*Q10+20*R10+25*S10+30*T10</f>
        <v>11</v>
      </c>
    </row>
    <row r="11" spans="2:41" x14ac:dyDescent="0.25">
      <c r="E11" s="101"/>
      <c r="F11" s="101"/>
      <c r="G11" s="101"/>
      <c r="I11" s="98">
        <v>0.1</v>
      </c>
      <c r="J11" s="98">
        <v>0.3</v>
      </c>
      <c r="K11" s="98">
        <v>0.6</v>
      </c>
      <c r="L11" s="98">
        <v>0</v>
      </c>
      <c r="M11" s="98">
        <v>0</v>
      </c>
      <c r="N11" s="95">
        <f t="shared" ref="N11:N14" si="1">10*I11+15*J11+20*K11+25*L11+30*M11</f>
        <v>17.5</v>
      </c>
      <c r="O11" s="68"/>
      <c r="P11" s="98">
        <v>0.6</v>
      </c>
      <c r="Q11" s="98">
        <v>0.3</v>
      </c>
      <c r="R11" s="98">
        <v>0.1</v>
      </c>
      <c r="S11" s="98">
        <v>0</v>
      </c>
      <c r="T11" s="98">
        <v>0</v>
      </c>
      <c r="U11" s="95">
        <f t="shared" ref="U11:U14" si="2">10*P11+15*Q11+20*R11+25*S11+30*T11</f>
        <v>12.5</v>
      </c>
    </row>
    <row r="12" spans="2:41" x14ac:dyDescent="0.25">
      <c r="H12" t="s">
        <v>55</v>
      </c>
      <c r="I12" s="97">
        <v>0</v>
      </c>
      <c r="J12" s="97">
        <v>0.1</v>
      </c>
      <c r="K12" s="97">
        <v>0.8</v>
      </c>
      <c r="L12" s="97">
        <v>0.1</v>
      </c>
      <c r="M12" s="97">
        <v>0</v>
      </c>
      <c r="N12" s="95">
        <f t="shared" si="1"/>
        <v>20</v>
      </c>
      <c r="O12" s="78" t="s">
        <v>56</v>
      </c>
      <c r="P12" s="97">
        <v>0</v>
      </c>
      <c r="Q12" s="97">
        <v>0.5</v>
      </c>
      <c r="R12" s="97">
        <v>0</v>
      </c>
      <c r="S12" s="97">
        <v>0.5</v>
      </c>
      <c r="T12" s="97">
        <v>0</v>
      </c>
      <c r="U12" s="95">
        <f t="shared" si="2"/>
        <v>20</v>
      </c>
    </row>
    <row r="13" spans="2:41" x14ac:dyDescent="0.25">
      <c r="I13" s="97">
        <v>0</v>
      </c>
      <c r="J13" s="97">
        <v>0</v>
      </c>
      <c r="K13" s="97">
        <v>0.6</v>
      </c>
      <c r="L13" s="97">
        <v>0.3</v>
      </c>
      <c r="M13" s="97">
        <v>0.1</v>
      </c>
      <c r="N13" s="95">
        <f t="shared" si="1"/>
        <v>22.5</v>
      </c>
      <c r="O13" s="78"/>
      <c r="P13" s="97">
        <v>0</v>
      </c>
      <c r="Q13" s="97">
        <v>0</v>
      </c>
      <c r="R13" s="97">
        <v>0.1</v>
      </c>
      <c r="S13" s="97">
        <v>0.3</v>
      </c>
      <c r="T13" s="97">
        <v>0.6</v>
      </c>
      <c r="U13" s="95">
        <f t="shared" si="2"/>
        <v>27.5</v>
      </c>
      <c r="AH13" s="3"/>
      <c r="AI13" s="3"/>
      <c r="AJ13" s="3"/>
      <c r="AK13" s="3"/>
      <c r="AL13" s="3"/>
      <c r="AM13" s="3"/>
      <c r="AN13" s="3"/>
      <c r="AO13" s="3"/>
    </row>
    <row r="14" spans="2:41" x14ac:dyDescent="0.25">
      <c r="I14" s="100">
        <v>0</v>
      </c>
      <c r="J14" s="100">
        <v>0</v>
      </c>
      <c r="K14" s="100">
        <v>0</v>
      </c>
      <c r="L14" s="100">
        <v>0.8</v>
      </c>
      <c r="M14" s="100">
        <v>0.2</v>
      </c>
      <c r="N14" s="95">
        <f t="shared" si="1"/>
        <v>26</v>
      </c>
      <c r="P14" s="99">
        <v>0</v>
      </c>
      <c r="Q14" s="99">
        <v>0</v>
      </c>
      <c r="R14" s="99">
        <v>0</v>
      </c>
      <c r="S14" s="99">
        <v>0.2</v>
      </c>
      <c r="T14" s="99">
        <v>0.8</v>
      </c>
      <c r="U14" s="95">
        <f t="shared" si="2"/>
        <v>29</v>
      </c>
    </row>
    <row r="15" spans="2:41" x14ac:dyDescent="0.25">
      <c r="B15" s="15">
        <f>0.5+D9</f>
        <v>0.75</v>
      </c>
      <c r="C15" s="15">
        <f>0.5-D9</f>
        <v>0.25</v>
      </c>
    </row>
    <row r="16" spans="2:41" ht="15.75" thickBot="1" x14ac:dyDescent="0.3">
      <c r="B16" s="15">
        <f>0.5-D9</f>
        <v>0.25</v>
      </c>
      <c r="C16" s="15">
        <f>0.5+D9</f>
        <v>0.75</v>
      </c>
    </row>
    <row r="17" spans="1:27" x14ac:dyDescent="0.25">
      <c r="B17" s="35"/>
      <c r="C17" s="35"/>
      <c r="D17" s="35"/>
      <c r="E17" s="35"/>
      <c r="F17" s="35"/>
      <c r="G17" s="35"/>
      <c r="H17" s="122" t="s">
        <v>33</v>
      </c>
      <c r="I17" s="124"/>
      <c r="J17" s="122" t="s">
        <v>16</v>
      </c>
      <c r="K17" s="123"/>
      <c r="L17" s="124"/>
      <c r="M17" s="122" t="s">
        <v>37</v>
      </c>
      <c r="N17" s="123"/>
      <c r="O17" s="124"/>
      <c r="P17" s="122" t="s">
        <v>38</v>
      </c>
      <c r="Q17" s="123"/>
      <c r="R17" s="124"/>
      <c r="S17" s="122" t="s">
        <v>45</v>
      </c>
      <c r="T17" s="123"/>
      <c r="U17" s="124"/>
      <c r="V17" s="122" t="s">
        <v>66</v>
      </c>
      <c r="W17" s="123"/>
      <c r="X17" s="124"/>
    </row>
    <row r="18" spans="1:27" ht="44.25" customHeight="1" x14ac:dyDescent="0.25">
      <c r="B18" s="4" t="s">
        <v>0</v>
      </c>
      <c r="C18" s="4" t="s">
        <v>41</v>
      </c>
      <c r="D18" s="4" t="s">
        <v>1</v>
      </c>
      <c r="E18" s="4" t="s">
        <v>57</v>
      </c>
      <c r="F18" s="5" t="s">
        <v>58</v>
      </c>
      <c r="G18" s="103" t="s">
        <v>59</v>
      </c>
      <c r="H18" s="23" t="s">
        <v>10</v>
      </c>
      <c r="I18" s="47" t="s">
        <v>15</v>
      </c>
      <c r="J18" s="23" t="s">
        <v>13</v>
      </c>
      <c r="K18" s="5" t="s">
        <v>14</v>
      </c>
      <c r="L18" s="24" t="s">
        <v>26</v>
      </c>
      <c r="M18" s="23" t="s">
        <v>13</v>
      </c>
      <c r="N18" s="5" t="s">
        <v>14</v>
      </c>
      <c r="O18" s="24" t="s">
        <v>26</v>
      </c>
      <c r="P18" s="23" t="s">
        <v>13</v>
      </c>
      <c r="Q18" s="5" t="s">
        <v>14</v>
      </c>
      <c r="R18" s="24" t="s">
        <v>26</v>
      </c>
      <c r="S18" s="23" t="s">
        <v>13</v>
      </c>
      <c r="T18" s="5" t="s">
        <v>14</v>
      </c>
      <c r="U18" s="24" t="s">
        <v>26</v>
      </c>
      <c r="V18" s="23" t="s">
        <v>13</v>
      </c>
      <c r="W18" s="5" t="s">
        <v>14</v>
      </c>
      <c r="X18" s="24" t="s">
        <v>26</v>
      </c>
      <c r="Y18" s="69"/>
      <c r="Z18" s="69"/>
    </row>
    <row r="19" spans="1:27" s="3" customFormat="1" x14ac:dyDescent="0.25">
      <c r="A19" s="45">
        <v>1</v>
      </c>
      <c r="B19" s="8">
        <v>0.1</v>
      </c>
      <c r="C19" s="8">
        <v>10</v>
      </c>
      <c r="D19" s="8">
        <v>10</v>
      </c>
      <c r="E19" s="14">
        <f>(B19*$B$15*$I$10+(1-B19)*$B$16*$P$10)/(B19*$I$10+(1-B19)*$P$10)</f>
        <v>0.26351351351351354</v>
      </c>
      <c r="F19" s="104">
        <f>E19*$N$10+(1-E19)*$U$10-D19</f>
        <v>1.7905405405405403</v>
      </c>
      <c r="G19" s="105">
        <f>B19*$N$10+(1-B19)*$U$10-D19</f>
        <v>1.3000000000000007</v>
      </c>
      <c r="H19" s="26">
        <v>27</v>
      </c>
      <c r="I19" s="48">
        <v>1093.0642</v>
      </c>
      <c r="J19" s="26">
        <f>'MR-MO_3a_2'!J19</f>
        <v>26</v>
      </c>
      <c r="K19" s="27">
        <v>1.5262E-2</v>
      </c>
      <c r="L19" s="44">
        <f t="shared" ref="L19:L82" si="3">ABS((100/$H19*J19)-100)</f>
        <v>3.7037037037037095</v>
      </c>
      <c r="M19" s="26">
        <f>'MR-MO_3a_2'!M19</f>
        <v>28</v>
      </c>
      <c r="N19" s="27">
        <v>9.1411999999999993E-2</v>
      </c>
      <c r="O19" s="44">
        <f t="shared" ref="O19:O82" si="4">ABS((100/$H19*M19)-100)</f>
        <v>3.7037037037037095</v>
      </c>
      <c r="P19" s="26">
        <f>'MR-MO_3a_2'!P19</f>
        <v>26</v>
      </c>
      <c r="Q19" s="27">
        <v>1.5262E-2</v>
      </c>
      <c r="R19" s="60">
        <f t="shared" ref="R19:R82" si="5">ABS((100/$H19*P19)-100)</f>
        <v>3.7037037037037095</v>
      </c>
      <c r="S19" s="26">
        <v>15</v>
      </c>
      <c r="T19" s="27">
        <v>6.8833000000000002</v>
      </c>
      <c r="U19" s="60">
        <f t="shared" ref="U19:U82" si="6">ABS((100/$H19*S19)-100)</f>
        <v>44.444444444444443</v>
      </c>
      <c r="V19" s="26">
        <v>25</v>
      </c>
      <c r="W19" s="27">
        <v>0.13381999999999999</v>
      </c>
      <c r="X19" s="60">
        <f t="shared" ref="X19:X82" si="7">ABS((100/$H19*V19)-100)</f>
        <v>7.4074074074074048</v>
      </c>
      <c r="AA19" s="54"/>
    </row>
    <row r="20" spans="1:27" s="3" customFormat="1" x14ac:dyDescent="0.25">
      <c r="A20" s="45">
        <v>2</v>
      </c>
      <c r="B20" s="8">
        <v>0.3</v>
      </c>
      <c r="C20" s="8">
        <v>10</v>
      </c>
      <c r="D20" s="8">
        <v>10</v>
      </c>
      <c r="E20" s="14">
        <f t="shared" ref="E20:E23" si="8">(B20*$B$15*$I$10+(1-B20)*$B$16*$P$10)/(B20*$I$10+(1-B20)*$P$10)</f>
        <v>0.29838709677419362</v>
      </c>
      <c r="F20" s="104">
        <f t="shared" ref="F20:F43" si="9">E20*$N$10+(1-E20)*$U$10-D20</f>
        <v>1.8951612903225801</v>
      </c>
      <c r="G20" s="105">
        <f t="shared" ref="G20:G43" si="10">B20*$N$10+(1-B20)*$U$10-D20</f>
        <v>1.8999999999999986</v>
      </c>
      <c r="H20" s="26">
        <v>27</v>
      </c>
      <c r="I20" s="48">
        <v>1096.7914000000001</v>
      </c>
      <c r="J20" s="26">
        <f>'MR-MO_3a_2'!J20</f>
        <v>27</v>
      </c>
      <c r="K20" s="27">
        <v>0</v>
      </c>
      <c r="L20" s="44">
        <f t="shared" si="3"/>
        <v>0</v>
      </c>
      <c r="M20" s="26">
        <f>'MR-MO_3a_2'!M20</f>
        <v>28</v>
      </c>
      <c r="N20" s="27">
        <v>8.2517999999999994E-2</v>
      </c>
      <c r="O20" s="44">
        <f t="shared" si="4"/>
        <v>3.7037037037037095</v>
      </c>
      <c r="P20" s="26">
        <f>'MR-MO_3a_2'!P20</f>
        <v>26</v>
      </c>
      <c r="Q20" s="27">
        <v>2.3498999999999999E-2</v>
      </c>
      <c r="R20" s="60">
        <f t="shared" si="5"/>
        <v>3.7037037037037095</v>
      </c>
      <c r="S20" s="26">
        <v>15</v>
      </c>
      <c r="T20" s="27">
        <v>6.9393000000000002</v>
      </c>
      <c r="U20" s="60">
        <f t="shared" si="6"/>
        <v>44.444444444444443</v>
      </c>
      <c r="V20" s="26">
        <v>25</v>
      </c>
      <c r="W20" s="27">
        <v>0.14968000000000001</v>
      </c>
      <c r="X20" s="60">
        <f t="shared" si="7"/>
        <v>7.4074074074074048</v>
      </c>
      <c r="AA20" s="54"/>
    </row>
    <row r="21" spans="1:27" s="3" customFormat="1" x14ac:dyDescent="0.25">
      <c r="A21" s="45">
        <v>3</v>
      </c>
      <c r="B21" s="8">
        <v>0.5</v>
      </c>
      <c r="C21" s="8">
        <v>10</v>
      </c>
      <c r="D21" s="8">
        <v>10</v>
      </c>
      <c r="E21" s="14">
        <f t="shared" si="8"/>
        <v>0.35000000000000003</v>
      </c>
      <c r="F21" s="104">
        <f t="shared" si="9"/>
        <v>2.0499999999999989</v>
      </c>
      <c r="G21" s="105">
        <f t="shared" si="10"/>
        <v>2.5</v>
      </c>
      <c r="H21" s="26">
        <v>27</v>
      </c>
      <c r="I21" s="48">
        <v>1102.3163999999999</v>
      </c>
      <c r="J21" s="26">
        <f>'MR-MO_3a_2'!J21</f>
        <v>27</v>
      </c>
      <c r="K21" s="27">
        <v>0</v>
      </c>
      <c r="L21" s="44">
        <f t="shared" si="3"/>
        <v>0</v>
      </c>
      <c r="M21" s="26">
        <f>'MR-MO_3a_2'!M21</f>
        <v>28</v>
      </c>
      <c r="N21" s="27">
        <v>6.9464999999999999E-2</v>
      </c>
      <c r="O21" s="44">
        <f t="shared" si="4"/>
        <v>3.7037037037037095</v>
      </c>
      <c r="P21" s="26">
        <f>'MR-MO_3a_2'!P21</f>
        <v>26</v>
      </c>
      <c r="Q21" s="27">
        <v>3.5588000000000002E-2</v>
      </c>
      <c r="R21" s="60">
        <f t="shared" si="5"/>
        <v>3.7037037037037095</v>
      </c>
      <c r="S21" s="26">
        <v>15</v>
      </c>
      <c r="T21" s="27">
        <v>7.0213999999999999</v>
      </c>
      <c r="U21" s="60">
        <f t="shared" si="6"/>
        <v>44.444444444444443</v>
      </c>
      <c r="V21" s="26">
        <v>25</v>
      </c>
      <c r="W21" s="27">
        <v>0.17294999999999999</v>
      </c>
      <c r="X21" s="60">
        <f t="shared" si="7"/>
        <v>7.4074074074074048</v>
      </c>
      <c r="AA21" s="54"/>
    </row>
    <row r="22" spans="1:27" s="3" customFormat="1" x14ac:dyDescent="0.25">
      <c r="A22" s="45">
        <v>4</v>
      </c>
      <c r="B22" s="8">
        <v>0.7</v>
      </c>
      <c r="C22" s="8">
        <v>10</v>
      </c>
      <c r="D22" s="8">
        <v>10</v>
      </c>
      <c r="E22" s="14">
        <f t="shared" si="8"/>
        <v>0.43421052631578944</v>
      </c>
      <c r="F22" s="104">
        <f t="shared" si="9"/>
        <v>2.3026315789473699</v>
      </c>
      <c r="G22" s="105">
        <f t="shared" si="10"/>
        <v>3.0999999999999996</v>
      </c>
      <c r="H22" s="26">
        <v>27</v>
      </c>
      <c r="I22" s="48">
        <v>1111.3566000000001</v>
      </c>
      <c r="J22" s="26">
        <f>'MR-MO_3a_2'!J22</f>
        <v>28</v>
      </c>
      <c r="K22" s="27">
        <v>4.8444000000000001E-2</v>
      </c>
      <c r="L22" s="44">
        <f t="shared" si="3"/>
        <v>3.7037037037037095</v>
      </c>
      <c r="M22" s="26">
        <f>'MR-MO_3a_2'!M22</f>
        <v>28</v>
      </c>
      <c r="N22" s="27">
        <v>4.8444000000000001E-2</v>
      </c>
      <c r="O22" s="44">
        <f t="shared" si="4"/>
        <v>3.7037037037037095</v>
      </c>
      <c r="P22" s="26">
        <f>'MR-MO_3a_2'!P22</f>
        <v>26</v>
      </c>
      <c r="Q22" s="27">
        <v>5.5052999999999998E-2</v>
      </c>
      <c r="R22" s="60">
        <f t="shared" si="5"/>
        <v>3.7037037037037095</v>
      </c>
      <c r="S22" s="26">
        <v>15</v>
      </c>
      <c r="T22" s="27">
        <v>7.1535000000000002</v>
      </c>
      <c r="U22" s="60">
        <f t="shared" si="6"/>
        <v>44.444444444444443</v>
      </c>
      <c r="V22" s="26">
        <v>25</v>
      </c>
      <c r="W22" s="27">
        <v>0.21042</v>
      </c>
      <c r="X22" s="60">
        <f t="shared" si="7"/>
        <v>7.4074074074074048</v>
      </c>
      <c r="AA22" s="54"/>
    </row>
    <row r="23" spans="1:27" s="3" customFormat="1" x14ac:dyDescent="0.25">
      <c r="A23" s="45">
        <v>5</v>
      </c>
      <c r="B23" s="8">
        <v>0.9</v>
      </c>
      <c r="C23" s="8">
        <v>10</v>
      </c>
      <c r="D23" s="8">
        <v>10</v>
      </c>
      <c r="E23" s="14">
        <f t="shared" si="8"/>
        <v>0.59615384615384615</v>
      </c>
      <c r="F23" s="104">
        <f t="shared" si="9"/>
        <v>2.7884615384615401</v>
      </c>
      <c r="G23" s="105">
        <f t="shared" si="10"/>
        <v>3.6999999999999993</v>
      </c>
      <c r="H23" s="26">
        <v>27</v>
      </c>
      <c r="I23" s="48">
        <v>1128.8596</v>
      </c>
      <c r="J23" s="26">
        <f>'MR-MO_3a_2'!J23</f>
        <v>28</v>
      </c>
      <c r="K23" s="27">
        <v>8.9566000000000003E-3</v>
      </c>
      <c r="L23" s="44">
        <f t="shared" si="3"/>
        <v>3.7037037037037095</v>
      </c>
      <c r="M23" s="26">
        <f>'MR-MO_3a_2'!M23</f>
        <v>28</v>
      </c>
      <c r="N23" s="27">
        <v>8.9566000000000003E-3</v>
      </c>
      <c r="O23" s="44">
        <f t="shared" si="4"/>
        <v>3.7037037037037095</v>
      </c>
      <c r="P23" s="26">
        <f>'MR-MO_3a_2'!P23</f>
        <v>26</v>
      </c>
      <c r="Q23" s="27">
        <v>9.1605000000000006E-2</v>
      </c>
      <c r="R23" s="60">
        <f t="shared" si="5"/>
        <v>3.7037037037037095</v>
      </c>
      <c r="S23" s="26">
        <v>15</v>
      </c>
      <c r="T23" s="27">
        <v>7.4008000000000003</v>
      </c>
      <c r="U23" s="60">
        <f t="shared" si="6"/>
        <v>44.444444444444443</v>
      </c>
      <c r="V23" s="26">
        <v>25</v>
      </c>
      <c r="W23" s="27">
        <v>0.28077999999999997</v>
      </c>
      <c r="X23" s="60">
        <f t="shared" si="7"/>
        <v>7.4074074074074048</v>
      </c>
      <c r="AA23" s="54"/>
    </row>
    <row r="24" spans="1:27" s="3" customFormat="1" x14ac:dyDescent="0.25">
      <c r="A24" s="45">
        <v>6</v>
      </c>
      <c r="B24" s="8">
        <v>0.1</v>
      </c>
      <c r="C24" s="8">
        <v>15</v>
      </c>
      <c r="D24" s="8">
        <v>10</v>
      </c>
      <c r="E24" s="14">
        <f>(B24*$B$15*$I$11+(1-B24)*$B$16*$P$11)/(B24*$I$11+(1-B24)*$P$11)</f>
        <v>0.25909090909090909</v>
      </c>
      <c r="F24" s="104">
        <f t="shared" si="9"/>
        <v>1.7772727272727273</v>
      </c>
      <c r="G24" s="105">
        <f t="shared" si="10"/>
        <v>1.3000000000000007</v>
      </c>
      <c r="H24" s="26">
        <v>27</v>
      </c>
      <c r="I24" s="48">
        <v>1092.7229</v>
      </c>
      <c r="J24" s="26">
        <f>'MR-MO_3a_2'!J24</f>
        <v>26</v>
      </c>
      <c r="K24" s="27">
        <v>1.4234999999999999E-2</v>
      </c>
      <c r="L24" s="44">
        <f t="shared" si="3"/>
        <v>3.7037037037037095</v>
      </c>
      <c r="M24" s="26">
        <f>'MR-MO_3a_2'!M24</f>
        <v>28</v>
      </c>
      <c r="N24" s="27">
        <v>9.2493000000000006E-2</v>
      </c>
      <c r="O24" s="44">
        <f t="shared" si="4"/>
        <v>3.7037037037037095</v>
      </c>
      <c r="P24" s="26">
        <f>'MR-MO_3a_2'!P24</f>
        <v>26</v>
      </c>
      <c r="Q24" s="27">
        <v>1.4234999999999999E-2</v>
      </c>
      <c r="R24" s="60">
        <f t="shared" si="5"/>
        <v>3.7037037037037095</v>
      </c>
      <c r="S24" s="26">
        <v>15</v>
      </c>
      <c r="T24" s="27">
        <v>6.8754</v>
      </c>
      <c r="U24" s="60">
        <f t="shared" si="6"/>
        <v>44.444444444444443</v>
      </c>
      <c r="V24" s="26">
        <v>25</v>
      </c>
      <c r="W24" s="27">
        <v>0.13181999999999999</v>
      </c>
      <c r="X24" s="60">
        <f t="shared" si="7"/>
        <v>7.4074074074074048</v>
      </c>
      <c r="Y24" s="55"/>
      <c r="Z24" s="55"/>
      <c r="AA24" s="54"/>
    </row>
    <row r="25" spans="1:27" s="3" customFormat="1" x14ac:dyDescent="0.25">
      <c r="A25" s="45">
        <v>7</v>
      </c>
      <c r="B25" s="8">
        <v>0.3</v>
      </c>
      <c r="C25" s="8">
        <v>15</v>
      </c>
      <c r="D25" s="8">
        <v>10</v>
      </c>
      <c r="E25" s="14">
        <f t="shared" ref="E25:E28" si="11">(B25*$B$15*$I$11+(1-B25)*$B$16*$P$11)/(B25*$I$11+(1-B25)*$P$11)</f>
        <v>0.28333333333333338</v>
      </c>
      <c r="F25" s="104">
        <f t="shared" si="9"/>
        <v>1.8499999999999996</v>
      </c>
      <c r="G25" s="105">
        <f t="shared" si="10"/>
        <v>1.8999999999999986</v>
      </c>
      <c r="H25" s="26">
        <v>27</v>
      </c>
      <c r="I25" s="48">
        <v>1095.6158</v>
      </c>
      <c r="J25" s="26">
        <f>'MR-MO_3a_2'!J25</f>
        <v>27</v>
      </c>
      <c r="K25" s="27">
        <v>0</v>
      </c>
      <c r="L25" s="44">
        <f t="shared" si="3"/>
        <v>0</v>
      </c>
      <c r="M25" s="26">
        <f>'MR-MO_3a_2'!M25</f>
        <v>28</v>
      </c>
      <c r="N25" s="27">
        <v>8.6188000000000001E-2</v>
      </c>
      <c r="O25" s="44">
        <f t="shared" si="4"/>
        <v>3.7037037037037095</v>
      </c>
      <c r="P25" s="26">
        <f>'MR-MO_3a_2'!P25</f>
        <v>26</v>
      </c>
      <c r="Q25" s="27">
        <v>2.0017E-2</v>
      </c>
      <c r="R25" s="60">
        <f t="shared" si="5"/>
        <v>3.7037037037037095</v>
      </c>
      <c r="S25" s="26">
        <v>15</v>
      </c>
      <c r="T25" s="27">
        <v>6.9124999999999996</v>
      </c>
      <c r="U25" s="60">
        <f t="shared" si="6"/>
        <v>44.444444444444443</v>
      </c>
      <c r="V25" s="26">
        <v>25</v>
      </c>
      <c r="W25" s="27">
        <v>0.1429</v>
      </c>
      <c r="X25" s="60">
        <f t="shared" si="7"/>
        <v>7.4074074074074048</v>
      </c>
      <c r="Y25" s="55"/>
      <c r="Z25" s="55"/>
      <c r="AA25" s="54"/>
    </row>
    <row r="26" spans="1:27" s="3" customFormat="1" x14ac:dyDescent="0.25">
      <c r="A26" s="45">
        <v>8</v>
      </c>
      <c r="B26" s="8">
        <v>0.5</v>
      </c>
      <c r="C26" s="8">
        <v>15</v>
      </c>
      <c r="D26" s="8">
        <v>10</v>
      </c>
      <c r="E26" s="14">
        <f t="shared" si="11"/>
        <v>0.32142857142857145</v>
      </c>
      <c r="F26" s="104">
        <f t="shared" si="9"/>
        <v>1.9642857142857153</v>
      </c>
      <c r="G26" s="105">
        <f t="shared" si="10"/>
        <v>2.5</v>
      </c>
      <c r="H26" s="26">
        <v>27</v>
      </c>
      <c r="I26" s="48">
        <v>1100.0527</v>
      </c>
      <c r="J26" s="26">
        <f>'MR-MO_3a_2'!J26</f>
        <v>27</v>
      </c>
      <c r="K26" s="27">
        <v>0</v>
      </c>
      <c r="L26" s="44">
        <f t="shared" si="3"/>
        <v>0</v>
      </c>
      <c r="M26" s="26">
        <f>'MR-MO_3a_2'!M26</f>
        <v>28</v>
      </c>
      <c r="N26" s="27">
        <v>7.6393000000000003E-2</v>
      </c>
      <c r="O26" s="44">
        <f t="shared" si="4"/>
        <v>3.7037037037037095</v>
      </c>
      <c r="P26" s="26">
        <f>'MR-MO_3a_2'!P26</f>
        <v>26</v>
      </c>
      <c r="Q26" s="27">
        <v>2.9020000000000001E-2</v>
      </c>
      <c r="R26" s="60">
        <f t="shared" si="5"/>
        <v>3.7037037037037095</v>
      </c>
      <c r="S26" s="26">
        <v>15</v>
      </c>
      <c r="T26" s="27">
        <v>6.9711999999999996</v>
      </c>
      <c r="U26" s="60">
        <f t="shared" si="6"/>
        <v>44.444444444444443</v>
      </c>
      <c r="V26" s="26">
        <v>25</v>
      </c>
      <c r="W26" s="27">
        <v>0.16017999999999999</v>
      </c>
      <c r="X26" s="60">
        <f t="shared" si="7"/>
        <v>7.4074074074074048</v>
      </c>
      <c r="Y26" s="55"/>
      <c r="Z26" s="55"/>
      <c r="AA26" s="54"/>
    </row>
    <row r="27" spans="1:27" s="3" customFormat="1" x14ac:dyDescent="0.25">
      <c r="A27" s="45">
        <v>9</v>
      </c>
      <c r="B27" s="8">
        <v>0.7</v>
      </c>
      <c r="C27" s="8">
        <v>15</v>
      </c>
      <c r="D27" s="8">
        <v>10</v>
      </c>
      <c r="E27" s="14">
        <f t="shared" si="11"/>
        <v>0.39</v>
      </c>
      <c r="F27" s="104">
        <f t="shared" si="9"/>
        <v>2.17</v>
      </c>
      <c r="G27" s="105">
        <f t="shared" si="10"/>
        <v>3.0999999999999996</v>
      </c>
      <c r="H27" s="26">
        <v>27</v>
      </c>
      <c r="I27" s="48">
        <v>1107.7954</v>
      </c>
      <c r="J27" s="26">
        <f>'MR-MO_3a_2'!J27</f>
        <v>28</v>
      </c>
      <c r="K27" s="27">
        <v>5.9053000000000001E-2</v>
      </c>
      <c r="L27" s="44">
        <f t="shared" si="3"/>
        <v>3.7037037037037095</v>
      </c>
      <c r="M27" s="26">
        <f>'MR-MO_3a_2'!M27</f>
        <v>28</v>
      </c>
      <c r="N27" s="31">
        <v>5.9053000000000001E-2</v>
      </c>
      <c r="O27" s="44">
        <f t="shared" si="4"/>
        <v>3.7037037037037095</v>
      </c>
      <c r="P27" s="26">
        <f>'MR-MO_3a_2'!P27</f>
        <v>26</v>
      </c>
      <c r="Q27" s="31">
        <v>4.5004000000000002E-2</v>
      </c>
      <c r="R27" s="60">
        <f t="shared" si="5"/>
        <v>3.7037037037037095</v>
      </c>
      <c r="S27" s="26">
        <v>15</v>
      </c>
      <c r="T27" s="27">
        <v>7.0770999999999997</v>
      </c>
      <c r="U27" s="60">
        <f t="shared" si="6"/>
        <v>44.444444444444443</v>
      </c>
      <c r="V27" s="26">
        <v>25</v>
      </c>
      <c r="W27" s="27">
        <v>0.19089</v>
      </c>
      <c r="X27" s="60">
        <f t="shared" si="7"/>
        <v>7.4074074074074048</v>
      </c>
      <c r="Y27" s="55"/>
      <c r="Z27" s="55"/>
      <c r="AA27" s="54"/>
    </row>
    <row r="28" spans="1:27" s="3" customFormat="1" x14ac:dyDescent="0.25">
      <c r="A28" s="45">
        <v>10</v>
      </c>
      <c r="B28" s="8">
        <v>0.9</v>
      </c>
      <c r="C28" s="8">
        <v>15</v>
      </c>
      <c r="D28" s="8">
        <v>10</v>
      </c>
      <c r="E28" s="14">
        <f t="shared" si="11"/>
        <v>0.55000000000000004</v>
      </c>
      <c r="F28" s="104">
        <f t="shared" si="9"/>
        <v>2.6500000000000004</v>
      </c>
      <c r="G28" s="105">
        <f t="shared" si="10"/>
        <v>3.6999999999999993</v>
      </c>
      <c r="H28" s="26">
        <v>27</v>
      </c>
      <c r="I28" s="48">
        <v>1125.0927999999999</v>
      </c>
      <c r="J28" s="26">
        <f>'MR-MO_3a_2'!J28</f>
        <v>28</v>
      </c>
      <c r="K28" s="27">
        <v>1.9769999999999999E-2</v>
      </c>
      <c r="L28" s="44">
        <f t="shared" si="3"/>
        <v>3.7037037037037095</v>
      </c>
      <c r="M28" s="26">
        <f>'MR-MO_3a_2'!M28</f>
        <v>28</v>
      </c>
      <c r="N28" s="27">
        <v>1.9769999999999999E-2</v>
      </c>
      <c r="O28" s="44">
        <f t="shared" si="4"/>
        <v>3.7037037037037095</v>
      </c>
      <c r="P28" s="26">
        <f>'MR-MO_3a_2'!P28</f>
        <v>26</v>
      </c>
      <c r="Q28" s="27">
        <v>8.1368999999999997E-2</v>
      </c>
      <c r="R28" s="60">
        <f t="shared" si="5"/>
        <v>3.7037037037037095</v>
      </c>
      <c r="S28" s="26">
        <v>15</v>
      </c>
      <c r="T28" s="27">
        <v>7.3234000000000004</v>
      </c>
      <c r="U28" s="60">
        <f t="shared" si="6"/>
        <v>44.444444444444443</v>
      </c>
      <c r="V28" s="26">
        <v>25</v>
      </c>
      <c r="W28" s="27">
        <v>0.26090000000000002</v>
      </c>
      <c r="X28" s="60">
        <f t="shared" si="7"/>
        <v>7.4074074074074048</v>
      </c>
      <c r="Y28" s="55"/>
      <c r="Z28" s="55"/>
      <c r="AA28" s="54"/>
    </row>
    <row r="29" spans="1:27" s="3" customFormat="1" x14ac:dyDescent="0.25">
      <c r="A29" s="45">
        <v>11</v>
      </c>
      <c r="B29" s="8">
        <v>0.1</v>
      </c>
      <c r="C29" s="8">
        <v>20</v>
      </c>
      <c r="D29" s="8">
        <v>10</v>
      </c>
      <c r="E29" s="106" t="e">
        <f>(B29*$B$15*$I$12+(1-B29)*$B$16*$P$12)/(B29*$I$12+(1-B29)*$P$12)</f>
        <v>#DIV/0!</v>
      </c>
      <c r="F29" s="104" t="e">
        <f t="shared" si="9"/>
        <v>#DIV/0!</v>
      </c>
      <c r="G29" s="105">
        <f t="shared" si="10"/>
        <v>1.3000000000000007</v>
      </c>
      <c r="H29" s="26">
        <v>26</v>
      </c>
      <c r="I29" s="48">
        <v>1080.1965</v>
      </c>
      <c r="J29" s="26">
        <f>'MR-MO_3a_2'!J29</f>
        <v>26</v>
      </c>
      <c r="K29" s="27">
        <v>0</v>
      </c>
      <c r="L29" s="44">
        <f t="shared" si="3"/>
        <v>0</v>
      </c>
      <c r="M29" s="26">
        <f>'MR-MO_3a_2'!M29</f>
        <v>28</v>
      </c>
      <c r="N29" s="27">
        <v>0.15504000000000001</v>
      </c>
      <c r="O29" s="44">
        <f t="shared" si="4"/>
        <v>7.6923076923076934</v>
      </c>
      <c r="P29" s="26">
        <f>'MR-MO_3a_2'!P29</f>
        <v>26</v>
      </c>
      <c r="Q29" s="27">
        <v>0</v>
      </c>
      <c r="R29" s="60">
        <f t="shared" si="5"/>
        <v>0</v>
      </c>
      <c r="S29" s="26">
        <v>15</v>
      </c>
      <c r="T29" s="27">
        <v>6.6117999999999997</v>
      </c>
      <c r="U29" s="60">
        <f t="shared" si="6"/>
        <v>42.307692307692307</v>
      </c>
      <c r="V29" s="26">
        <v>25</v>
      </c>
      <c r="W29" s="27">
        <v>8.2192000000000001E-2</v>
      </c>
      <c r="X29" s="60">
        <f t="shared" si="7"/>
        <v>3.8461538461538396</v>
      </c>
      <c r="Y29" s="55"/>
      <c r="AA29" s="54"/>
    </row>
    <row r="30" spans="1:27" s="3" customFormat="1" x14ac:dyDescent="0.25">
      <c r="A30" s="45">
        <v>12</v>
      </c>
      <c r="B30" s="8">
        <v>0.3</v>
      </c>
      <c r="C30" s="8">
        <v>20</v>
      </c>
      <c r="D30" s="8">
        <v>10</v>
      </c>
      <c r="E30" s="106" t="e">
        <f t="shared" ref="E30:E33" si="12">(B30*$B$15*$I$12+(1-B30)*$B$16*$P$12)/(B30*$I$12+(1-B30)*$P$12)</f>
        <v>#DIV/0!</v>
      </c>
      <c r="F30" s="104" t="e">
        <f t="shared" si="9"/>
        <v>#DIV/0!</v>
      </c>
      <c r="G30" s="105">
        <f t="shared" si="10"/>
        <v>1.8999999999999986</v>
      </c>
      <c r="H30" s="26">
        <v>27</v>
      </c>
      <c r="I30" s="48">
        <v>1096.9174</v>
      </c>
      <c r="J30" s="26">
        <f>'MR-MO_3a_2'!J30</f>
        <v>27</v>
      </c>
      <c r="K30" s="27">
        <v>0</v>
      </c>
      <c r="L30" s="44">
        <f t="shared" si="3"/>
        <v>0</v>
      </c>
      <c r="M30" s="26">
        <f>'MR-MO_3a_2'!M30</f>
        <v>28</v>
      </c>
      <c r="N30" s="27">
        <v>8.2126000000000005E-2</v>
      </c>
      <c r="O30" s="44">
        <f t="shared" si="4"/>
        <v>3.7037037037037095</v>
      </c>
      <c r="P30" s="26">
        <f>'MR-MO_3a_2'!P30</f>
        <v>26</v>
      </c>
      <c r="Q30" s="27">
        <v>2.3871E-2</v>
      </c>
      <c r="R30" s="60">
        <f t="shared" si="5"/>
        <v>3.7037037037037095</v>
      </c>
      <c r="S30" s="26">
        <v>15</v>
      </c>
      <c r="T30" s="27">
        <v>6.9421999999999997</v>
      </c>
      <c r="U30" s="60">
        <f t="shared" si="6"/>
        <v>44.444444444444443</v>
      </c>
      <c r="V30" s="26">
        <v>25</v>
      </c>
      <c r="W30" s="27">
        <v>0.15040000000000001</v>
      </c>
      <c r="X30" s="60">
        <f t="shared" si="7"/>
        <v>7.4074074074074048</v>
      </c>
      <c r="Y30" s="55"/>
      <c r="AA30" s="54"/>
    </row>
    <row r="31" spans="1:27" s="3" customFormat="1" x14ac:dyDescent="0.25">
      <c r="A31" s="45">
        <v>13</v>
      </c>
      <c r="B31" s="8">
        <v>0.5</v>
      </c>
      <c r="C31" s="8">
        <v>20</v>
      </c>
      <c r="D31" s="8">
        <v>10</v>
      </c>
      <c r="E31" s="106" t="e">
        <f t="shared" si="12"/>
        <v>#DIV/0!</v>
      </c>
      <c r="F31" s="104" t="e">
        <f t="shared" si="9"/>
        <v>#DIV/0!</v>
      </c>
      <c r="G31" s="105">
        <f t="shared" si="10"/>
        <v>2.5</v>
      </c>
      <c r="H31" s="26">
        <v>27</v>
      </c>
      <c r="I31" s="48">
        <v>1114.2009</v>
      </c>
      <c r="J31" s="26">
        <f>'MR-MO_3a_2'!J31</f>
        <v>27</v>
      </c>
      <c r="K31" s="27">
        <v>0</v>
      </c>
      <c r="L31" s="44">
        <f t="shared" si="3"/>
        <v>0</v>
      </c>
      <c r="M31" s="26">
        <f>'MR-MO_3a_2'!M31</f>
        <v>28</v>
      </c>
      <c r="N31" s="27">
        <v>3.3558999999999999E-2</v>
      </c>
      <c r="O31" s="44">
        <f t="shared" si="4"/>
        <v>3.7037037037037095</v>
      </c>
      <c r="P31" s="26">
        <f>'MR-MO_3a_2'!P31</f>
        <v>26</v>
      </c>
      <c r="Q31" s="27">
        <v>6.9628999999999996E-2</v>
      </c>
      <c r="R31" s="60">
        <f t="shared" si="5"/>
        <v>3.7037037037037095</v>
      </c>
      <c r="S31" s="26">
        <v>15</v>
      </c>
      <c r="T31" s="27">
        <v>7.2816999999999998</v>
      </c>
      <c r="U31" s="60">
        <f t="shared" si="6"/>
        <v>44.444444444444443</v>
      </c>
      <c r="V31" s="26">
        <v>25</v>
      </c>
      <c r="W31" s="27">
        <v>0.23916999999999999</v>
      </c>
      <c r="X31" s="60">
        <f t="shared" si="7"/>
        <v>7.4074074074074048</v>
      </c>
      <c r="Y31" s="55"/>
      <c r="AA31" s="54"/>
    </row>
    <row r="32" spans="1:27" s="3" customFormat="1" x14ac:dyDescent="0.25">
      <c r="A32" s="45">
        <v>14</v>
      </c>
      <c r="B32" s="8">
        <v>0.7</v>
      </c>
      <c r="C32" s="8">
        <v>20</v>
      </c>
      <c r="D32" s="8">
        <v>10</v>
      </c>
      <c r="E32" s="106" t="e">
        <f t="shared" si="12"/>
        <v>#DIV/0!</v>
      </c>
      <c r="F32" s="104" t="e">
        <f t="shared" si="9"/>
        <v>#DIV/0!</v>
      </c>
      <c r="G32" s="105">
        <f t="shared" si="10"/>
        <v>3.0999999999999996</v>
      </c>
      <c r="H32" s="26">
        <v>28</v>
      </c>
      <c r="I32" s="48">
        <v>1132.6086</v>
      </c>
      <c r="J32" s="26">
        <f>'MR-MO_3a_2'!J32</f>
        <v>28</v>
      </c>
      <c r="K32" s="27">
        <v>0</v>
      </c>
      <c r="L32" s="44">
        <f t="shared" si="3"/>
        <v>0</v>
      </c>
      <c r="M32" s="26">
        <f>'MR-MO_3a_2'!M32</f>
        <v>28</v>
      </c>
      <c r="N32" s="27">
        <v>0</v>
      </c>
      <c r="O32" s="44">
        <f t="shared" si="4"/>
        <v>0</v>
      </c>
      <c r="P32" s="26">
        <f>'MR-MO_3a_2'!P32</f>
        <v>26</v>
      </c>
      <c r="Q32" s="27">
        <v>0.12808</v>
      </c>
      <c r="R32" s="60">
        <f t="shared" si="5"/>
        <v>7.1428571428571388</v>
      </c>
      <c r="S32" s="26">
        <v>15</v>
      </c>
      <c r="T32" s="27">
        <v>7.6176000000000004</v>
      </c>
      <c r="U32" s="60">
        <f t="shared" si="6"/>
        <v>46.428571428571423</v>
      </c>
      <c r="V32" s="26">
        <v>25</v>
      </c>
      <c r="W32" s="27">
        <v>0.33925</v>
      </c>
      <c r="X32" s="60">
        <f t="shared" si="7"/>
        <v>10.714285714285708</v>
      </c>
      <c r="Y32" s="55"/>
      <c r="AA32" s="54"/>
    </row>
    <row r="33" spans="1:27" s="3" customFormat="1" x14ac:dyDescent="0.25">
      <c r="A33" s="45">
        <v>15</v>
      </c>
      <c r="B33" s="8">
        <v>0.9</v>
      </c>
      <c r="C33" s="8">
        <v>20</v>
      </c>
      <c r="D33" s="8">
        <v>10</v>
      </c>
      <c r="E33" s="106" t="e">
        <f t="shared" si="12"/>
        <v>#DIV/0!</v>
      </c>
      <c r="F33" s="104" t="e">
        <f t="shared" si="9"/>
        <v>#DIV/0!</v>
      </c>
      <c r="G33" s="105">
        <f t="shared" si="10"/>
        <v>3.6999999999999993</v>
      </c>
      <c r="H33" s="26">
        <v>28</v>
      </c>
      <c r="I33" s="48">
        <v>1152.9598000000001</v>
      </c>
      <c r="J33" s="26">
        <f>'MR-MO_3a_2'!J33</f>
        <v>28</v>
      </c>
      <c r="K33" s="27">
        <v>0</v>
      </c>
      <c r="L33" s="44">
        <f t="shared" si="3"/>
        <v>0</v>
      </c>
      <c r="M33" s="26">
        <f>'MR-MO_3a_2'!M33</f>
        <v>28</v>
      </c>
      <c r="N33" s="27">
        <v>0</v>
      </c>
      <c r="O33" s="44">
        <f t="shared" si="4"/>
        <v>0</v>
      </c>
      <c r="P33" s="26">
        <f>'MR-MO_3a_2'!P33</f>
        <v>26</v>
      </c>
      <c r="Q33" s="27">
        <v>0.21793000000000001</v>
      </c>
      <c r="R33" s="60">
        <f t="shared" si="5"/>
        <v>7.1428571428571388</v>
      </c>
      <c r="S33" s="26">
        <v>15</v>
      </c>
      <c r="T33" s="27">
        <v>7.9631999999999996</v>
      </c>
      <c r="U33" s="60">
        <f t="shared" si="6"/>
        <v>46.428571428571423</v>
      </c>
      <c r="V33" s="26">
        <v>25</v>
      </c>
      <c r="W33" s="27">
        <v>0.46917999999999999</v>
      </c>
      <c r="X33" s="60">
        <f t="shared" si="7"/>
        <v>10.714285714285708</v>
      </c>
      <c r="Y33" s="55"/>
      <c r="AA33" s="54"/>
    </row>
    <row r="34" spans="1:27" s="3" customFormat="1" x14ac:dyDescent="0.25">
      <c r="A34" s="45">
        <v>16</v>
      </c>
      <c r="B34" s="8">
        <v>0.1</v>
      </c>
      <c r="C34" s="8">
        <v>25</v>
      </c>
      <c r="D34" s="8">
        <v>10</v>
      </c>
      <c r="E34" s="106" t="e">
        <f>(B34*$B$15*$I$13+(1-B34)*$B$16*$P$13)/(B34*$I$13+(1-B34)*$P$13)</f>
        <v>#DIV/0!</v>
      </c>
      <c r="F34" s="104" t="e">
        <f t="shared" si="9"/>
        <v>#DIV/0!</v>
      </c>
      <c r="G34" s="105">
        <f t="shared" si="10"/>
        <v>1.3000000000000007</v>
      </c>
      <c r="H34" s="26">
        <v>26</v>
      </c>
      <c r="I34" s="48">
        <v>1080.1965</v>
      </c>
      <c r="J34" s="26">
        <f>'MR-MO_3a_2'!J34</f>
        <v>26</v>
      </c>
      <c r="K34" s="27">
        <v>0</v>
      </c>
      <c r="L34" s="44">
        <f t="shared" si="3"/>
        <v>0</v>
      </c>
      <c r="M34" s="26">
        <f>'MR-MO_3a_2'!M34</f>
        <v>28</v>
      </c>
      <c r="N34" s="27">
        <v>0.15504000000000001</v>
      </c>
      <c r="O34" s="44">
        <f t="shared" si="4"/>
        <v>7.6923076923076934</v>
      </c>
      <c r="P34" s="26">
        <f>'MR-MO_3a_2'!P34</f>
        <v>26</v>
      </c>
      <c r="Q34" s="27">
        <v>0</v>
      </c>
      <c r="R34" s="60">
        <f t="shared" si="5"/>
        <v>0</v>
      </c>
      <c r="S34" s="26">
        <v>15</v>
      </c>
      <c r="T34" s="27">
        <v>6.6117999999999997</v>
      </c>
      <c r="U34" s="60">
        <f t="shared" si="6"/>
        <v>42.307692307692307</v>
      </c>
      <c r="V34" s="26">
        <v>25</v>
      </c>
      <c r="W34" s="27">
        <v>8.2192000000000001E-2</v>
      </c>
      <c r="X34" s="60">
        <f t="shared" si="7"/>
        <v>3.8461538461538396</v>
      </c>
      <c r="Y34" s="55"/>
      <c r="AA34" s="54"/>
    </row>
    <row r="35" spans="1:27" s="3" customFormat="1" x14ac:dyDescent="0.25">
      <c r="A35" s="45">
        <v>17</v>
      </c>
      <c r="B35" s="8">
        <v>0.3</v>
      </c>
      <c r="C35" s="8">
        <v>25</v>
      </c>
      <c r="D35" s="8">
        <v>10</v>
      </c>
      <c r="E35" s="106" t="e">
        <f t="shared" ref="E35:E38" si="13">(B35*$B$15*$I$13+(1-B35)*$B$16*$P$13)/(B35*$I$13+(1-B35)*$P$13)</f>
        <v>#DIV/0!</v>
      </c>
      <c r="F35" s="104" t="e">
        <f t="shared" si="9"/>
        <v>#DIV/0!</v>
      </c>
      <c r="G35" s="105">
        <f t="shared" si="10"/>
        <v>1.8999999999999986</v>
      </c>
      <c r="H35" s="26">
        <v>27</v>
      </c>
      <c r="I35" s="48">
        <v>1096.9174</v>
      </c>
      <c r="J35" s="26">
        <f>'MR-MO_3a_2'!J35</f>
        <v>27</v>
      </c>
      <c r="K35" s="27">
        <v>0</v>
      </c>
      <c r="L35" s="44">
        <f t="shared" si="3"/>
        <v>0</v>
      </c>
      <c r="M35" s="26">
        <f>'MR-MO_3a_2'!M35</f>
        <v>28</v>
      </c>
      <c r="N35" s="27">
        <v>8.2126000000000005E-2</v>
      </c>
      <c r="O35" s="44">
        <f t="shared" si="4"/>
        <v>3.7037037037037095</v>
      </c>
      <c r="P35" s="26">
        <f>'MR-MO_3a_2'!P35</f>
        <v>26</v>
      </c>
      <c r="Q35" s="27">
        <v>2.3871E-2</v>
      </c>
      <c r="R35" s="60">
        <f t="shared" si="5"/>
        <v>3.7037037037037095</v>
      </c>
      <c r="S35" s="26">
        <v>15</v>
      </c>
      <c r="T35" s="27">
        <v>6.9421999999999997</v>
      </c>
      <c r="U35" s="60">
        <f t="shared" si="6"/>
        <v>44.444444444444443</v>
      </c>
      <c r="V35" s="26">
        <v>25</v>
      </c>
      <c r="W35" s="27">
        <v>0.15040000000000001</v>
      </c>
      <c r="X35" s="60">
        <f t="shared" si="7"/>
        <v>7.4074074074074048</v>
      </c>
      <c r="Y35" s="55"/>
      <c r="AA35" s="54"/>
    </row>
    <row r="36" spans="1:27" s="3" customFormat="1" x14ac:dyDescent="0.25">
      <c r="A36" s="45">
        <v>18</v>
      </c>
      <c r="B36" s="8">
        <v>0.5</v>
      </c>
      <c r="C36" s="8">
        <v>25</v>
      </c>
      <c r="D36" s="8">
        <v>10</v>
      </c>
      <c r="E36" s="106" t="e">
        <f t="shared" si="13"/>
        <v>#DIV/0!</v>
      </c>
      <c r="F36" s="104" t="e">
        <f t="shared" si="9"/>
        <v>#DIV/0!</v>
      </c>
      <c r="G36" s="105">
        <f t="shared" si="10"/>
        <v>2.5</v>
      </c>
      <c r="H36" s="26">
        <v>27</v>
      </c>
      <c r="I36" s="48">
        <v>1114.2009</v>
      </c>
      <c r="J36" s="26">
        <f>'MR-MO_3a_2'!J36</f>
        <v>27</v>
      </c>
      <c r="K36" s="27">
        <v>0</v>
      </c>
      <c r="L36" s="44">
        <f t="shared" si="3"/>
        <v>0</v>
      </c>
      <c r="M36" s="26">
        <f>'MR-MO_3a_2'!M36</f>
        <v>28</v>
      </c>
      <c r="N36" s="27">
        <v>3.3558999999999999E-2</v>
      </c>
      <c r="O36" s="44">
        <f t="shared" si="4"/>
        <v>3.7037037037037095</v>
      </c>
      <c r="P36" s="26">
        <f>'MR-MO_3a_2'!P36</f>
        <v>26</v>
      </c>
      <c r="Q36" s="27">
        <v>6.9628999999999996E-2</v>
      </c>
      <c r="R36" s="60">
        <f t="shared" si="5"/>
        <v>3.7037037037037095</v>
      </c>
      <c r="S36" s="26">
        <v>15</v>
      </c>
      <c r="T36" s="27">
        <v>7.2816999999999998</v>
      </c>
      <c r="U36" s="60">
        <f t="shared" si="6"/>
        <v>44.444444444444443</v>
      </c>
      <c r="V36" s="26">
        <v>25</v>
      </c>
      <c r="W36" s="27">
        <v>0.23916999999999999</v>
      </c>
      <c r="X36" s="60">
        <f t="shared" si="7"/>
        <v>7.4074074074074048</v>
      </c>
      <c r="Y36" s="55"/>
      <c r="AA36" s="54"/>
    </row>
    <row r="37" spans="1:27" s="3" customFormat="1" x14ac:dyDescent="0.25">
      <c r="A37" s="45">
        <v>19</v>
      </c>
      <c r="B37" s="8">
        <v>0.7</v>
      </c>
      <c r="C37" s="8">
        <v>25</v>
      </c>
      <c r="D37" s="8">
        <v>10</v>
      </c>
      <c r="E37" s="106" t="e">
        <f t="shared" si="13"/>
        <v>#DIV/0!</v>
      </c>
      <c r="F37" s="104" t="e">
        <f t="shared" si="9"/>
        <v>#DIV/0!</v>
      </c>
      <c r="G37" s="105">
        <f t="shared" si="10"/>
        <v>3.0999999999999996</v>
      </c>
      <c r="H37" s="26">
        <v>28</v>
      </c>
      <c r="I37" s="48">
        <v>1132.6086</v>
      </c>
      <c r="J37" s="26">
        <f>'MR-MO_3a_2'!J37</f>
        <v>28</v>
      </c>
      <c r="K37" s="27">
        <v>0</v>
      </c>
      <c r="L37" s="44">
        <f t="shared" si="3"/>
        <v>0</v>
      </c>
      <c r="M37" s="26">
        <f>'MR-MO_3a_2'!M37</f>
        <v>28</v>
      </c>
      <c r="N37" s="27">
        <v>0</v>
      </c>
      <c r="O37" s="44">
        <f t="shared" si="4"/>
        <v>0</v>
      </c>
      <c r="P37" s="26">
        <f>'MR-MO_3a_2'!P37</f>
        <v>26</v>
      </c>
      <c r="Q37" s="27">
        <v>0.12808</v>
      </c>
      <c r="R37" s="60">
        <f t="shared" si="5"/>
        <v>7.1428571428571388</v>
      </c>
      <c r="S37" s="26">
        <v>15</v>
      </c>
      <c r="T37" s="27">
        <v>7.6176000000000004</v>
      </c>
      <c r="U37" s="60">
        <f t="shared" si="6"/>
        <v>46.428571428571423</v>
      </c>
      <c r="V37" s="26">
        <v>25</v>
      </c>
      <c r="W37" s="27">
        <v>0.33925</v>
      </c>
      <c r="X37" s="60">
        <f t="shared" si="7"/>
        <v>10.714285714285708</v>
      </c>
      <c r="Y37" s="55"/>
      <c r="AA37" s="54"/>
    </row>
    <row r="38" spans="1:27" s="3" customFormat="1" x14ac:dyDescent="0.25">
      <c r="A38" s="45">
        <v>20</v>
      </c>
      <c r="B38" s="8">
        <v>0.9</v>
      </c>
      <c r="C38" s="8">
        <v>25</v>
      </c>
      <c r="D38" s="8">
        <v>10</v>
      </c>
      <c r="E38" s="106" t="e">
        <f t="shared" si="13"/>
        <v>#DIV/0!</v>
      </c>
      <c r="F38" s="104" t="e">
        <f t="shared" si="9"/>
        <v>#DIV/0!</v>
      </c>
      <c r="G38" s="105">
        <f t="shared" si="10"/>
        <v>3.6999999999999993</v>
      </c>
      <c r="H38" s="26">
        <v>28</v>
      </c>
      <c r="I38" s="48">
        <v>1152.9598000000001</v>
      </c>
      <c r="J38" s="26">
        <f>'MR-MO_3a_2'!J38</f>
        <v>28</v>
      </c>
      <c r="K38" s="27">
        <v>0</v>
      </c>
      <c r="L38" s="44">
        <f t="shared" si="3"/>
        <v>0</v>
      </c>
      <c r="M38" s="26">
        <f>'MR-MO_3a_2'!M38</f>
        <v>28</v>
      </c>
      <c r="N38" s="27">
        <v>0</v>
      </c>
      <c r="O38" s="44">
        <f t="shared" si="4"/>
        <v>0</v>
      </c>
      <c r="P38" s="26">
        <f>'MR-MO_3a_2'!P38</f>
        <v>26</v>
      </c>
      <c r="Q38" s="27">
        <v>0.21793000000000001</v>
      </c>
      <c r="R38" s="60">
        <f t="shared" si="5"/>
        <v>7.1428571428571388</v>
      </c>
      <c r="S38" s="26">
        <v>15</v>
      </c>
      <c r="T38" s="27">
        <v>7.9631999999999996</v>
      </c>
      <c r="U38" s="60">
        <f t="shared" si="6"/>
        <v>46.428571428571423</v>
      </c>
      <c r="V38" s="26">
        <v>25</v>
      </c>
      <c r="W38" s="27">
        <v>0.46917999999999999</v>
      </c>
      <c r="X38" s="60">
        <f t="shared" si="7"/>
        <v>10.714285714285708</v>
      </c>
      <c r="Y38" s="55"/>
      <c r="Z38" s="55"/>
      <c r="AA38" s="54"/>
    </row>
    <row r="39" spans="1:27" s="3" customFormat="1" x14ac:dyDescent="0.25">
      <c r="A39" s="45">
        <v>21</v>
      </c>
      <c r="B39" s="8">
        <v>0.1</v>
      </c>
      <c r="C39" s="8">
        <v>30</v>
      </c>
      <c r="D39" s="8">
        <v>10</v>
      </c>
      <c r="E39" s="106" t="e">
        <f>(B39*$B$15*$I$14+(1-B39)*$B$16*$P$14)/(B39*$I$14+(1-B39)*$P$14)</f>
        <v>#DIV/0!</v>
      </c>
      <c r="F39" s="104" t="e">
        <f t="shared" si="9"/>
        <v>#DIV/0!</v>
      </c>
      <c r="G39" s="105">
        <f t="shared" si="10"/>
        <v>1.3000000000000007</v>
      </c>
      <c r="H39" s="26">
        <v>26</v>
      </c>
      <c r="I39" s="48">
        <v>1080.1965</v>
      </c>
      <c r="J39" s="26">
        <f>'MR-MO_3a_2'!J39</f>
        <v>26</v>
      </c>
      <c r="K39" s="27">
        <v>0</v>
      </c>
      <c r="L39" s="44">
        <f t="shared" si="3"/>
        <v>0</v>
      </c>
      <c r="M39" s="26">
        <f>'MR-MO_3a_2'!M39</f>
        <v>28</v>
      </c>
      <c r="N39" s="27">
        <v>0.15504000000000001</v>
      </c>
      <c r="O39" s="44">
        <f t="shared" si="4"/>
        <v>7.6923076923076934</v>
      </c>
      <c r="P39" s="26">
        <f>'MR-MO_3a_2'!P39</f>
        <v>26</v>
      </c>
      <c r="Q39" s="27">
        <v>0</v>
      </c>
      <c r="R39" s="60">
        <f t="shared" si="5"/>
        <v>0</v>
      </c>
      <c r="S39" s="26">
        <v>15</v>
      </c>
      <c r="T39" s="27">
        <v>6.6117999999999997</v>
      </c>
      <c r="U39" s="60">
        <f t="shared" si="6"/>
        <v>42.307692307692307</v>
      </c>
      <c r="V39" s="26">
        <v>25</v>
      </c>
      <c r="W39" s="27">
        <v>8.2192000000000001E-2</v>
      </c>
      <c r="X39" s="60">
        <f t="shared" si="7"/>
        <v>3.8461538461538396</v>
      </c>
      <c r="Y39" s="55"/>
      <c r="AA39" s="54"/>
    </row>
    <row r="40" spans="1:27" s="3" customFormat="1" x14ac:dyDescent="0.25">
      <c r="A40" s="45">
        <v>22</v>
      </c>
      <c r="B40" s="8">
        <v>0.3</v>
      </c>
      <c r="C40" s="8">
        <v>30</v>
      </c>
      <c r="D40" s="8">
        <v>10</v>
      </c>
      <c r="E40" s="106" t="e">
        <f t="shared" ref="E40:E43" si="14">(B40*$B$15*$I$14+(1-B40)*$B$16*$P$14)/(B40*$I$14+(1-B40)*$P$14)</f>
        <v>#DIV/0!</v>
      </c>
      <c r="F40" s="104" t="e">
        <f t="shared" si="9"/>
        <v>#DIV/0!</v>
      </c>
      <c r="G40" s="105">
        <f t="shared" si="10"/>
        <v>1.8999999999999986</v>
      </c>
      <c r="H40" s="26">
        <v>27</v>
      </c>
      <c r="I40" s="48">
        <v>1096.9174</v>
      </c>
      <c r="J40" s="26">
        <f>'MR-MO_3a_2'!J40</f>
        <v>27</v>
      </c>
      <c r="K40" s="27">
        <v>0</v>
      </c>
      <c r="L40" s="44">
        <f t="shared" si="3"/>
        <v>0</v>
      </c>
      <c r="M40" s="26">
        <f>'MR-MO_3a_2'!M40</f>
        <v>28</v>
      </c>
      <c r="N40" s="27">
        <v>8.2126000000000005E-2</v>
      </c>
      <c r="O40" s="44">
        <f t="shared" si="4"/>
        <v>3.7037037037037095</v>
      </c>
      <c r="P40" s="26">
        <f>'MR-MO_3a_2'!P40</f>
        <v>26</v>
      </c>
      <c r="Q40" s="27">
        <v>2.3871E-2</v>
      </c>
      <c r="R40" s="60">
        <f t="shared" si="5"/>
        <v>3.7037037037037095</v>
      </c>
      <c r="S40" s="26">
        <v>15</v>
      </c>
      <c r="T40" s="27">
        <v>6.9421999999999997</v>
      </c>
      <c r="U40" s="60">
        <f t="shared" si="6"/>
        <v>44.444444444444443</v>
      </c>
      <c r="V40" s="26">
        <v>25</v>
      </c>
      <c r="W40" s="27">
        <v>0.15040000000000001</v>
      </c>
      <c r="X40" s="60">
        <f t="shared" si="7"/>
        <v>7.4074074074074048</v>
      </c>
      <c r="Y40" s="55"/>
      <c r="AA40" s="54"/>
    </row>
    <row r="41" spans="1:27" s="3" customFormat="1" x14ac:dyDescent="0.25">
      <c r="A41" s="45">
        <v>23</v>
      </c>
      <c r="B41" s="8">
        <v>0.5</v>
      </c>
      <c r="C41" s="8">
        <v>30</v>
      </c>
      <c r="D41" s="8">
        <v>10</v>
      </c>
      <c r="E41" s="106" t="e">
        <f t="shared" si="14"/>
        <v>#DIV/0!</v>
      </c>
      <c r="F41" s="104" t="e">
        <f t="shared" si="9"/>
        <v>#DIV/0!</v>
      </c>
      <c r="G41" s="105">
        <f t="shared" si="10"/>
        <v>2.5</v>
      </c>
      <c r="H41" s="26">
        <v>27</v>
      </c>
      <c r="I41" s="48">
        <v>1114.2009</v>
      </c>
      <c r="J41" s="26">
        <f>'MR-MO_3a_2'!J41</f>
        <v>27</v>
      </c>
      <c r="K41" s="27">
        <v>0</v>
      </c>
      <c r="L41" s="44">
        <f t="shared" si="3"/>
        <v>0</v>
      </c>
      <c r="M41" s="26">
        <f>'MR-MO_3a_2'!M41</f>
        <v>28</v>
      </c>
      <c r="N41" s="27">
        <v>3.3558999999999999E-2</v>
      </c>
      <c r="O41" s="44">
        <f t="shared" si="4"/>
        <v>3.7037037037037095</v>
      </c>
      <c r="P41" s="26">
        <f>'MR-MO_3a_2'!P41</f>
        <v>26</v>
      </c>
      <c r="Q41" s="27">
        <v>6.9628999999999996E-2</v>
      </c>
      <c r="R41" s="60">
        <f t="shared" si="5"/>
        <v>3.7037037037037095</v>
      </c>
      <c r="S41" s="26">
        <v>15</v>
      </c>
      <c r="T41" s="27">
        <v>7.2816999999999998</v>
      </c>
      <c r="U41" s="60">
        <f t="shared" si="6"/>
        <v>44.444444444444443</v>
      </c>
      <c r="V41" s="26">
        <v>25</v>
      </c>
      <c r="W41" s="27">
        <v>0.23916999999999999</v>
      </c>
      <c r="X41" s="60">
        <f t="shared" si="7"/>
        <v>7.4074074074074048</v>
      </c>
      <c r="Y41" s="55"/>
      <c r="AA41" s="54"/>
    </row>
    <row r="42" spans="1:27" s="3" customFormat="1" x14ac:dyDescent="0.25">
      <c r="A42" s="45">
        <v>24</v>
      </c>
      <c r="B42" s="8">
        <v>0.7</v>
      </c>
      <c r="C42" s="8">
        <v>30</v>
      </c>
      <c r="D42" s="8">
        <v>10</v>
      </c>
      <c r="E42" s="106" t="e">
        <f t="shared" si="14"/>
        <v>#DIV/0!</v>
      </c>
      <c r="F42" s="104" t="e">
        <f t="shared" si="9"/>
        <v>#DIV/0!</v>
      </c>
      <c r="G42" s="105">
        <f t="shared" si="10"/>
        <v>3.0999999999999996</v>
      </c>
      <c r="H42" s="26">
        <v>28</v>
      </c>
      <c r="I42" s="48">
        <v>1132.6086</v>
      </c>
      <c r="J42" s="26">
        <f>'MR-MO_3a_2'!J42</f>
        <v>28</v>
      </c>
      <c r="K42" s="27">
        <v>0</v>
      </c>
      <c r="L42" s="44">
        <f t="shared" si="3"/>
        <v>0</v>
      </c>
      <c r="M42" s="26">
        <f>'MR-MO_3a_2'!M42</f>
        <v>28</v>
      </c>
      <c r="N42" s="27">
        <v>0</v>
      </c>
      <c r="O42" s="44">
        <f t="shared" si="4"/>
        <v>0</v>
      </c>
      <c r="P42" s="26">
        <f>'MR-MO_3a_2'!P42</f>
        <v>26</v>
      </c>
      <c r="Q42" s="27">
        <v>0.12808</v>
      </c>
      <c r="R42" s="60">
        <f t="shared" si="5"/>
        <v>7.1428571428571388</v>
      </c>
      <c r="S42" s="26">
        <v>15</v>
      </c>
      <c r="T42" s="27">
        <v>7.6176000000000004</v>
      </c>
      <c r="U42" s="60">
        <f t="shared" si="6"/>
        <v>46.428571428571423</v>
      </c>
      <c r="V42" s="26">
        <v>25</v>
      </c>
      <c r="W42" s="27">
        <v>0.33925</v>
      </c>
      <c r="X42" s="60">
        <f t="shared" si="7"/>
        <v>10.714285714285708</v>
      </c>
      <c r="Y42" s="55"/>
      <c r="Z42" s="55"/>
      <c r="AA42" s="54"/>
    </row>
    <row r="43" spans="1:27" s="3" customFormat="1" x14ac:dyDescent="0.25">
      <c r="A43" s="45">
        <v>25</v>
      </c>
      <c r="B43" s="8">
        <v>0.9</v>
      </c>
      <c r="C43" s="8">
        <v>30</v>
      </c>
      <c r="D43" s="8">
        <v>10</v>
      </c>
      <c r="E43" s="106" t="e">
        <f t="shared" si="14"/>
        <v>#DIV/0!</v>
      </c>
      <c r="F43" s="104" t="e">
        <f t="shared" si="9"/>
        <v>#DIV/0!</v>
      </c>
      <c r="G43" s="105">
        <f t="shared" si="10"/>
        <v>3.6999999999999993</v>
      </c>
      <c r="H43" s="26">
        <v>28</v>
      </c>
      <c r="I43" s="48">
        <v>1152.9598000000001</v>
      </c>
      <c r="J43" s="26">
        <f>'MR-MO_3a_2'!J43</f>
        <v>28</v>
      </c>
      <c r="K43" s="27">
        <v>0</v>
      </c>
      <c r="L43" s="44">
        <f t="shared" si="3"/>
        <v>0</v>
      </c>
      <c r="M43" s="26">
        <f>'MR-MO_3a_2'!M43</f>
        <v>28</v>
      </c>
      <c r="N43" s="27">
        <v>0</v>
      </c>
      <c r="O43" s="44">
        <f t="shared" si="4"/>
        <v>0</v>
      </c>
      <c r="P43" s="26">
        <f>'MR-MO_3a_2'!P43</f>
        <v>26</v>
      </c>
      <c r="Q43" s="27">
        <v>0.21793000000000001</v>
      </c>
      <c r="R43" s="60">
        <f t="shared" si="5"/>
        <v>7.1428571428571388</v>
      </c>
      <c r="S43" s="26">
        <v>15</v>
      </c>
      <c r="T43" s="27">
        <v>7.9631999999999996</v>
      </c>
      <c r="U43" s="60">
        <f t="shared" si="6"/>
        <v>46.428571428571423</v>
      </c>
      <c r="V43" s="26">
        <v>25</v>
      </c>
      <c r="W43" s="27">
        <v>0.46917999999999999</v>
      </c>
      <c r="X43" s="60">
        <f t="shared" si="7"/>
        <v>10.714285714285708</v>
      </c>
      <c r="Y43" s="55"/>
      <c r="Z43" s="55"/>
      <c r="AA43" s="54"/>
    </row>
    <row r="44" spans="1:27" s="3" customFormat="1" x14ac:dyDescent="0.25">
      <c r="A44" s="45">
        <v>26</v>
      </c>
      <c r="B44" s="8">
        <v>0.1</v>
      </c>
      <c r="C44" s="8">
        <v>10</v>
      </c>
      <c r="D44" s="8">
        <v>15</v>
      </c>
      <c r="E44" s="14">
        <f>(B44*$B$15*$J$10+(1-B44)*$B$16*$Q$10)/(B44*$J$10+(1-B44)*$Q$10)</f>
        <v>0.40384615384615385</v>
      </c>
      <c r="F44" s="104">
        <f>E44*$N$11+(1-E44)*$U$11-D44</f>
        <v>-0.48076923076922995</v>
      </c>
      <c r="G44" s="105">
        <f>B44*$N$11+(1-B44)*$U$11-D44</f>
        <v>-2</v>
      </c>
      <c r="H44" s="26">
        <v>24</v>
      </c>
      <c r="I44" s="48">
        <v>1297.8765000000001</v>
      </c>
      <c r="J44" s="26">
        <f>'MR-MO_3a_2'!J44</f>
        <v>23</v>
      </c>
      <c r="K44" s="27">
        <v>4.8098000000000002E-2</v>
      </c>
      <c r="L44" s="44">
        <f t="shared" si="3"/>
        <v>4.1666666666666572</v>
      </c>
      <c r="M44" s="26">
        <f>'MR-MO_3a_2'!M44</f>
        <v>27</v>
      </c>
      <c r="N44" s="27">
        <v>0.33917999999999998</v>
      </c>
      <c r="O44" s="44">
        <f t="shared" si="4"/>
        <v>12.500000000000014</v>
      </c>
      <c r="P44" s="26">
        <f>'MR-MO_3a_2'!P44</f>
        <v>23</v>
      </c>
      <c r="Q44" s="27">
        <v>4.8098000000000002E-2</v>
      </c>
      <c r="R44" s="60">
        <f t="shared" si="5"/>
        <v>4.1666666666666572</v>
      </c>
      <c r="S44" s="26">
        <v>15</v>
      </c>
      <c r="T44" s="27">
        <v>3.2517999999999998</v>
      </c>
      <c r="U44" s="60">
        <f t="shared" si="6"/>
        <v>37.499999999999993</v>
      </c>
      <c r="V44" s="26">
        <v>24</v>
      </c>
      <c r="W44" s="27">
        <v>0</v>
      </c>
      <c r="X44" s="60">
        <f t="shared" si="7"/>
        <v>0</v>
      </c>
      <c r="Y44" s="55"/>
      <c r="AA44" s="54"/>
    </row>
    <row r="45" spans="1:27" s="3" customFormat="1" x14ac:dyDescent="0.25">
      <c r="A45" s="45">
        <v>27</v>
      </c>
      <c r="B45" s="8">
        <v>0.3</v>
      </c>
      <c r="C45" s="8">
        <v>10</v>
      </c>
      <c r="D45" s="8">
        <v>15</v>
      </c>
      <c r="E45" s="14">
        <f t="shared" ref="E45:E48" si="15">(B45*$B$15*$J$10+(1-B45)*$B$16*$Q$10)/(B45*$J$10+(1-B45)*$Q$10)</f>
        <v>0.56578947368421051</v>
      </c>
      <c r="F45" s="104">
        <f t="shared" ref="F45:F68" si="16">E45*$N$11+(1-E45)*$U$11-D45</f>
        <v>0.32894736842105132</v>
      </c>
      <c r="G45" s="105">
        <f t="shared" ref="G45:G68" si="17">B45*$N$11+(1-B45)*$U$11-D45</f>
        <v>-1</v>
      </c>
      <c r="H45" s="26">
        <v>25</v>
      </c>
      <c r="I45" s="48">
        <v>1325.3023000000001</v>
      </c>
      <c r="J45" s="26">
        <f>'MR-MO_3a_2'!J45</f>
        <v>24</v>
      </c>
      <c r="K45" s="27">
        <v>1.8415000000000001E-2</v>
      </c>
      <c r="L45" s="44">
        <f t="shared" si="3"/>
        <v>4</v>
      </c>
      <c r="M45" s="26">
        <f>'MR-MO_3a_2'!M45</f>
        <v>27</v>
      </c>
      <c r="N45" s="27">
        <v>0.19807</v>
      </c>
      <c r="O45" s="44">
        <f t="shared" si="4"/>
        <v>8</v>
      </c>
      <c r="P45" s="26">
        <f>'MR-MO_3a_2'!P45</f>
        <v>23</v>
      </c>
      <c r="Q45" s="27">
        <v>0.11275</v>
      </c>
      <c r="R45" s="60">
        <f t="shared" si="5"/>
        <v>8</v>
      </c>
      <c r="S45" s="26">
        <v>15</v>
      </c>
      <c r="T45" s="27">
        <v>3.5575999999999999</v>
      </c>
      <c r="U45" s="60">
        <f t="shared" si="6"/>
        <v>40</v>
      </c>
      <c r="V45" s="26">
        <v>24</v>
      </c>
      <c r="W45" s="27">
        <v>1.8415000000000001E-2</v>
      </c>
      <c r="X45" s="60">
        <f t="shared" si="7"/>
        <v>4</v>
      </c>
      <c r="Z45" s="55"/>
      <c r="AA45" s="54"/>
    </row>
    <row r="46" spans="1:27" s="3" customFormat="1" x14ac:dyDescent="0.25">
      <c r="A46" s="45">
        <v>28</v>
      </c>
      <c r="B46" s="8">
        <v>0.5</v>
      </c>
      <c r="C46" s="8">
        <v>10</v>
      </c>
      <c r="D46" s="8">
        <v>15</v>
      </c>
      <c r="E46" s="14">
        <f t="shared" si="15"/>
        <v>0.65000000000000013</v>
      </c>
      <c r="F46" s="104">
        <f t="shared" si="16"/>
        <v>0.75</v>
      </c>
      <c r="G46" s="105">
        <f t="shared" si="17"/>
        <v>0</v>
      </c>
      <c r="H46" s="26">
        <v>25</v>
      </c>
      <c r="I46" s="48">
        <v>1339.3608999999999</v>
      </c>
      <c r="J46" s="26">
        <f>'MR-MO_3a_2'!J46</f>
        <v>24</v>
      </c>
      <c r="K46" s="27">
        <v>4.3410999999999998E-2</v>
      </c>
      <c r="L46" s="44">
        <f t="shared" si="3"/>
        <v>4</v>
      </c>
      <c r="M46" s="26">
        <f>'MR-MO_3a_2'!M46</f>
        <v>27</v>
      </c>
      <c r="N46" s="27">
        <v>0.14304</v>
      </c>
      <c r="O46" s="44">
        <f t="shared" si="4"/>
        <v>8</v>
      </c>
      <c r="P46" s="26">
        <f>'MR-MO_3a_2'!P46</f>
        <v>23</v>
      </c>
      <c r="Q46" s="27">
        <v>0.16106000000000001</v>
      </c>
      <c r="R46" s="60">
        <f t="shared" si="5"/>
        <v>8</v>
      </c>
      <c r="S46" s="26">
        <v>15</v>
      </c>
      <c r="T46" s="27">
        <v>3.7280000000000002</v>
      </c>
      <c r="U46" s="60">
        <f t="shared" si="6"/>
        <v>40</v>
      </c>
      <c r="V46" s="26">
        <v>24</v>
      </c>
      <c r="W46" s="27">
        <v>4.3410999999999998E-2</v>
      </c>
      <c r="X46" s="60">
        <f t="shared" si="7"/>
        <v>4</v>
      </c>
      <c r="Z46" s="55"/>
      <c r="AA46" s="54"/>
    </row>
    <row r="47" spans="1:27" s="3" customFormat="1" x14ac:dyDescent="0.25">
      <c r="A47" s="45">
        <v>29</v>
      </c>
      <c r="B47" s="8">
        <v>0.7</v>
      </c>
      <c r="C47" s="8">
        <v>10</v>
      </c>
      <c r="D47" s="8">
        <v>15</v>
      </c>
      <c r="E47" s="14">
        <f t="shared" si="15"/>
        <v>0.70161290322580638</v>
      </c>
      <c r="F47" s="104">
        <f t="shared" si="16"/>
        <v>1.008064516129032</v>
      </c>
      <c r="G47" s="105">
        <f t="shared" si="17"/>
        <v>1</v>
      </c>
      <c r="H47" s="26">
        <v>25</v>
      </c>
      <c r="I47" s="48">
        <v>1348.0696</v>
      </c>
      <c r="J47" s="26">
        <f>'MR-MO_3a_2'!J47</f>
        <v>25</v>
      </c>
      <c r="K47" s="27">
        <v>0</v>
      </c>
      <c r="L47" s="44">
        <f t="shared" si="3"/>
        <v>0</v>
      </c>
      <c r="M47" s="26">
        <f>'MR-MO_3a_2'!M47</f>
        <v>27</v>
      </c>
      <c r="N47" s="27">
        <v>0.10989</v>
      </c>
      <c r="O47" s="44">
        <f t="shared" si="4"/>
        <v>8</v>
      </c>
      <c r="P47" s="26">
        <f>'MR-MO_3a_2'!P47</f>
        <v>23</v>
      </c>
      <c r="Q47" s="27">
        <v>0.19015000000000001</v>
      </c>
      <c r="R47" s="60">
        <f t="shared" si="5"/>
        <v>8</v>
      </c>
      <c r="S47" s="26">
        <v>15</v>
      </c>
      <c r="T47" s="27">
        <v>3.8304</v>
      </c>
      <c r="U47" s="60">
        <f t="shared" si="6"/>
        <v>40</v>
      </c>
      <c r="V47" s="26">
        <v>24</v>
      </c>
      <c r="W47" s="27">
        <v>5.8463000000000001E-2</v>
      </c>
      <c r="X47" s="60">
        <f t="shared" si="7"/>
        <v>4</v>
      </c>
      <c r="Z47" s="55"/>
      <c r="AA47" s="54"/>
    </row>
    <row r="48" spans="1:27" s="3" customFormat="1" x14ac:dyDescent="0.25">
      <c r="A48" s="45">
        <v>30</v>
      </c>
      <c r="B48" s="8">
        <v>0.9</v>
      </c>
      <c r="C48" s="8">
        <v>10</v>
      </c>
      <c r="D48" s="8">
        <v>15</v>
      </c>
      <c r="E48" s="14">
        <f t="shared" si="15"/>
        <v>0.7364864864864864</v>
      </c>
      <c r="F48" s="104">
        <f t="shared" si="16"/>
        <v>1.1824324324324316</v>
      </c>
      <c r="G48" s="105">
        <f t="shared" si="17"/>
        <v>2</v>
      </c>
      <c r="H48" s="26">
        <v>25</v>
      </c>
      <c r="I48" s="48">
        <v>1354.1929</v>
      </c>
      <c r="J48" s="26">
        <f>'MR-MO_3a_2'!J48</f>
        <v>26</v>
      </c>
      <c r="K48" s="27">
        <v>5.7276000000000002E-3</v>
      </c>
      <c r="L48" s="44">
        <f t="shared" si="3"/>
        <v>4</v>
      </c>
      <c r="M48" s="26">
        <f>'MR-MO_3a_2'!M48</f>
        <v>27</v>
      </c>
      <c r="N48" s="27">
        <v>8.7712999999999999E-2</v>
      </c>
      <c r="O48" s="44">
        <f t="shared" si="4"/>
        <v>8</v>
      </c>
      <c r="P48" s="26">
        <f>'MR-MO_3a_2'!P48</f>
        <v>23</v>
      </c>
      <c r="Q48" s="27">
        <v>0.20954999999999999</v>
      </c>
      <c r="R48" s="60">
        <f t="shared" si="5"/>
        <v>8</v>
      </c>
      <c r="S48" s="26">
        <v>15</v>
      </c>
      <c r="T48" s="27">
        <v>3.8980999999999999</v>
      </c>
      <c r="U48" s="60">
        <f t="shared" si="6"/>
        <v>40</v>
      </c>
      <c r="V48" s="26">
        <v>24</v>
      </c>
      <c r="W48" s="27">
        <v>6.8509E-2</v>
      </c>
      <c r="X48" s="60">
        <f t="shared" si="7"/>
        <v>4</v>
      </c>
      <c r="Z48" s="55"/>
      <c r="AA48" s="54"/>
    </row>
    <row r="49" spans="1:27" s="3" customFormat="1" x14ac:dyDescent="0.25">
      <c r="A49" s="45">
        <v>31</v>
      </c>
      <c r="B49" s="8">
        <v>0.1</v>
      </c>
      <c r="C49" s="8">
        <v>15</v>
      </c>
      <c r="D49" s="8">
        <v>15</v>
      </c>
      <c r="E49" s="14">
        <f>(B49*$B$15*$J$11+(1-B49)*$B$16*$Q$11)/(B49*$J$11+(1-B49)*$Q$11)</f>
        <v>0.3</v>
      </c>
      <c r="F49" s="104">
        <f t="shared" si="16"/>
        <v>-1</v>
      </c>
      <c r="G49" s="105">
        <f t="shared" si="17"/>
        <v>-2</v>
      </c>
      <c r="H49" s="26">
        <v>24</v>
      </c>
      <c r="I49" s="48">
        <v>1282.1425999999999</v>
      </c>
      <c r="J49" s="26">
        <f>'MR-MO_3a_2'!J49</f>
        <v>23</v>
      </c>
      <c r="K49" s="27">
        <v>1.7382999999999999E-2</v>
      </c>
      <c r="L49" s="44">
        <f t="shared" si="3"/>
        <v>4.1666666666666572</v>
      </c>
      <c r="M49" s="26">
        <f>'MR-MO_3a_2'!M49</f>
        <v>27</v>
      </c>
      <c r="N49" s="27">
        <v>0.44349</v>
      </c>
      <c r="O49" s="44">
        <f t="shared" si="4"/>
        <v>12.500000000000014</v>
      </c>
      <c r="P49" s="26">
        <f>'MR-MO_3a_2'!P49</f>
        <v>23</v>
      </c>
      <c r="Q49" s="27">
        <v>1.7382999999999999E-2</v>
      </c>
      <c r="R49" s="60">
        <f t="shared" si="5"/>
        <v>4.1666666666666572</v>
      </c>
      <c r="S49" s="26">
        <v>15</v>
      </c>
      <c r="T49" s="27">
        <v>3.0567000000000002</v>
      </c>
      <c r="U49" s="60">
        <f t="shared" si="6"/>
        <v>37.499999999999993</v>
      </c>
      <c r="V49" s="26">
        <v>24</v>
      </c>
      <c r="W49" s="27">
        <v>0</v>
      </c>
      <c r="X49" s="60">
        <f t="shared" si="7"/>
        <v>0</v>
      </c>
      <c r="AA49" s="54"/>
    </row>
    <row r="50" spans="1:27" s="3" customFormat="1" x14ac:dyDescent="0.25">
      <c r="A50" s="45">
        <v>32</v>
      </c>
      <c r="B50" s="8">
        <v>0.3</v>
      </c>
      <c r="C50" s="8">
        <v>15</v>
      </c>
      <c r="D50" s="8">
        <v>15</v>
      </c>
      <c r="E50" s="14">
        <f t="shared" ref="E50:E53" si="18">(B50*$B$15*$J$11+(1-B50)*$B$16*$Q$11)/(B50*$J$11+(1-B50)*$Q$11)</f>
        <v>0.4</v>
      </c>
      <c r="F50" s="104">
        <f t="shared" si="16"/>
        <v>-0.5</v>
      </c>
      <c r="G50" s="105">
        <f t="shared" si="17"/>
        <v>-1</v>
      </c>
      <c r="H50" s="26">
        <v>24</v>
      </c>
      <c r="I50" s="48">
        <v>1300.5857000000001</v>
      </c>
      <c r="J50" s="26">
        <f>'MR-MO_3a_2'!J50</f>
        <v>24</v>
      </c>
      <c r="K50" s="27">
        <v>0</v>
      </c>
      <c r="L50" s="44">
        <f t="shared" si="3"/>
        <v>0</v>
      </c>
      <c r="M50" s="26">
        <f>'MR-MO_3a_2'!M50</f>
        <v>27</v>
      </c>
      <c r="N50" s="27">
        <v>0.34068999999999999</v>
      </c>
      <c r="O50" s="44">
        <f t="shared" si="4"/>
        <v>12.500000000000014</v>
      </c>
      <c r="P50" s="26">
        <f>'MR-MO_3a_2'!P50</f>
        <v>23</v>
      </c>
      <c r="Q50" s="27">
        <v>4.6857000000000003E-2</v>
      </c>
      <c r="R50" s="60">
        <f t="shared" si="5"/>
        <v>4.1666666666666572</v>
      </c>
      <c r="S50" s="26">
        <v>15</v>
      </c>
      <c r="T50" s="27">
        <v>3.2364999999999999</v>
      </c>
      <c r="U50" s="60">
        <f t="shared" si="6"/>
        <v>37.499999999999993</v>
      </c>
      <c r="V50" s="26">
        <v>24</v>
      </c>
      <c r="W50" s="27">
        <v>0</v>
      </c>
      <c r="X50" s="60">
        <f t="shared" si="7"/>
        <v>0</v>
      </c>
      <c r="AA50" s="54"/>
    </row>
    <row r="51" spans="1:27" s="3" customFormat="1" x14ac:dyDescent="0.25">
      <c r="A51" s="45">
        <v>33</v>
      </c>
      <c r="B51" s="8">
        <v>0.5</v>
      </c>
      <c r="C51" s="8">
        <v>15</v>
      </c>
      <c r="D51" s="8">
        <v>15</v>
      </c>
      <c r="E51" s="14">
        <f t="shared" si="18"/>
        <v>0.5</v>
      </c>
      <c r="F51" s="104">
        <f t="shared" si="16"/>
        <v>0</v>
      </c>
      <c r="G51" s="105">
        <f t="shared" si="17"/>
        <v>0</v>
      </c>
      <c r="H51" s="26">
        <v>24</v>
      </c>
      <c r="I51" s="48">
        <v>1317.4761000000001</v>
      </c>
      <c r="J51" s="26">
        <f>'MR-MO_3a_2'!J51</f>
        <v>24</v>
      </c>
      <c r="K51" s="27">
        <v>0</v>
      </c>
      <c r="L51" s="44">
        <f t="shared" si="3"/>
        <v>0</v>
      </c>
      <c r="M51" s="26">
        <f>'MR-MO_3a_2'!M51</f>
        <v>27</v>
      </c>
      <c r="N51" s="27">
        <v>0.24207000000000001</v>
      </c>
      <c r="O51" s="44">
        <f t="shared" si="4"/>
        <v>12.500000000000014</v>
      </c>
      <c r="P51" s="26">
        <f>'MR-MO_3a_2'!P51</f>
        <v>23</v>
      </c>
      <c r="Q51" s="27">
        <v>7.5594999999999996E-2</v>
      </c>
      <c r="R51" s="60">
        <f t="shared" si="5"/>
        <v>4.1666666666666572</v>
      </c>
      <c r="S51" s="26">
        <v>15</v>
      </c>
      <c r="T51" s="27">
        <v>3.4152999999999998</v>
      </c>
      <c r="U51" s="60">
        <f t="shared" si="6"/>
        <v>37.499999999999993</v>
      </c>
      <c r="V51" s="26">
        <v>24</v>
      </c>
      <c r="W51" s="27">
        <v>0</v>
      </c>
      <c r="X51" s="60">
        <f t="shared" si="7"/>
        <v>0</v>
      </c>
      <c r="AA51" s="54"/>
    </row>
    <row r="52" spans="1:27" s="3" customFormat="1" x14ac:dyDescent="0.25">
      <c r="A52" s="45">
        <v>34</v>
      </c>
      <c r="B52" s="8">
        <v>0.7</v>
      </c>
      <c r="C52" s="8">
        <v>15</v>
      </c>
      <c r="D52" s="8">
        <v>15</v>
      </c>
      <c r="E52" s="14">
        <f t="shared" si="18"/>
        <v>0.59999999999999987</v>
      </c>
      <c r="F52" s="104">
        <f t="shared" si="16"/>
        <v>0.5</v>
      </c>
      <c r="G52" s="105">
        <f t="shared" si="17"/>
        <v>1</v>
      </c>
      <c r="H52" s="26">
        <v>25</v>
      </c>
      <c r="I52" s="48">
        <v>1333.3268</v>
      </c>
      <c r="J52" s="26">
        <f>'MR-MO_3a_2'!J52</f>
        <v>25</v>
      </c>
      <c r="K52" s="27">
        <v>0</v>
      </c>
      <c r="L52" s="44">
        <f t="shared" si="3"/>
        <v>0</v>
      </c>
      <c r="M52" s="26">
        <f>'MR-MO_3a_2'!M52</f>
        <v>27</v>
      </c>
      <c r="N52" s="27">
        <v>0.17482</v>
      </c>
      <c r="O52" s="44">
        <f t="shared" si="4"/>
        <v>8</v>
      </c>
      <c r="P52" s="26">
        <f>'MR-MO_3a_2'!P52</f>
        <v>23</v>
      </c>
      <c r="Q52" s="27">
        <v>0.13227</v>
      </c>
      <c r="R52" s="60">
        <f t="shared" si="5"/>
        <v>8</v>
      </c>
      <c r="S52" s="26">
        <v>15</v>
      </c>
      <c r="T52" s="27">
        <v>3.621</v>
      </c>
      <c r="U52" s="60">
        <f t="shared" si="6"/>
        <v>40</v>
      </c>
      <c r="V52" s="26">
        <v>24</v>
      </c>
      <c r="W52" s="27">
        <v>2.8590000000000001E-2</v>
      </c>
      <c r="X52" s="60">
        <f t="shared" si="7"/>
        <v>4</v>
      </c>
      <c r="AA52" s="54"/>
    </row>
    <row r="53" spans="1:27" s="3" customFormat="1" x14ac:dyDescent="0.25">
      <c r="A53" s="45">
        <v>35</v>
      </c>
      <c r="B53" s="8">
        <v>0.9</v>
      </c>
      <c r="C53" s="8">
        <v>15</v>
      </c>
      <c r="D53" s="8">
        <v>15</v>
      </c>
      <c r="E53" s="14">
        <f t="shared" si="18"/>
        <v>0.70000000000000007</v>
      </c>
      <c r="F53" s="104">
        <f t="shared" si="16"/>
        <v>1</v>
      </c>
      <c r="G53" s="105">
        <f t="shared" si="17"/>
        <v>2</v>
      </c>
      <c r="H53" s="26">
        <v>25</v>
      </c>
      <c r="I53" s="48">
        <v>1348.9262000000001</v>
      </c>
      <c r="J53" s="26">
        <f>'MR-MO_3a_2'!J53</f>
        <v>26</v>
      </c>
      <c r="K53" s="27">
        <v>1.6913999999999998E-2</v>
      </c>
      <c r="L53" s="44">
        <f t="shared" si="3"/>
        <v>4</v>
      </c>
      <c r="M53" s="26">
        <f>'MR-MO_3a_2'!M53</f>
        <v>27</v>
      </c>
      <c r="N53" s="27">
        <v>0.11067</v>
      </c>
      <c r="O53" s="44">
        <f t="shared" si="4"/>
        <v>8</v>
      </c>
      <c r="P53" s="26">
        <f>'MR-MO_3a_2'!P53</f>
        <v>23</v>
      </c>
      <c r="Q53" s="27">
        <v>0.18908</v>
      </c>
      <c r="R53" s="60">
        <f t="shared" si="5"/>
        <v>8</v>
      </c>
      <c r="S53" s="26">
        <v>15</v>
      </c>
      <c r="T53" s="27">
        <v>3.8239999999999998</v>
      </c>
      <c r="U53" s="60">
        <f t="shared" si="6"/>
        <v>40</v>
      </c>
      <c r="V53" s="26">
        <v>24</v>
      </c>
      <c r="W53" s="27">
        <v>5.7944000000000002E-2</v>
      </c>
      <c r="X53" s="60">
        <f t="shared" si="7"/>
        <v>4</v>
      </c>
      <c r="AA53" s="54"/>
    </row>
    <row r="54" spans="1:27" s="3" customFormat="1" x14ac:dyDescent="0.25">
      <c r="A54" s="45">
        <v>36</v>
      </c>
      <c r="B54" s="8">
        <v>0.1</v>
      </c>
      <c r="C54" s="8">
        <v>20</v>
      </c>
      <c r="D54" s="8">
        <v>15</v>
      </c>
      <c r="E54" s="14">
        <f>(B54*$B$15*$J$12+(1-B54)*$B$16*$Q$12)/(B54*$J$12+(1-B54)*$Q$12)</f>
        <v>0.2608695652173913</v>
      </c>
      <c r="F54" s="104">
        <f t="shared" si="16"/>
        <v>-1.1956521739130448</v>
      </c>
      <c r="G54" s="105">
        <f t="shared" si="17"/>
        <v>-2</v>
      </c>
      <c r="H54" s="26">
        <v>24</v>
      </c>
      <c r="I54" s="48">
        <v>1276.2139</v>
      </c>
      <c r="J54" s="26">
        <f>'MR-MO_3a_2'!J54</f>
        <v>23</v>
      </c>
      <c r="K54" s="27">
        <v>5.6127E-3</v>
      </c>
      <c r="L54" s="44">
        <f t="shared" si="3"/>
        <v>4.1666666666666572</v>
      </c>
      <c r="M54" s="26">
        <f>'MR-MO_3a_2'!M54</f>
        <v>27</v>
      </c>
      <c r="N54" s="27">
        <v>0.48346</v>
      </c>
      <c r="O54" s="44">
        <f t="shared" si="4"/>
        <v>12.500000000000014</v>
      </c>
      <c r="P54" s="26">
        <f>'MR-MO_3a_2'!P54</f>
        <v>23</v>
      </c>
      <c r="Q54" s="27">
        <v>5.6127E-3</v>
      </c>
      <c r="R54" s="60">
        <f t="shared" si="5"/>
        <v>4.1666666666666572</v>
      </c>
      <c r="S54" s="26">
        <v>15</v>
      </c>
      <c r="T54" s="27">
        <v>2.9819</v>
      </c>
      <c r="U54" s="60">
        <f t="shared" si="6"/>
        <v>37.499999999999993</v>
      </c>
      <c r="V54" s="26">
        <v>24</v>
      </c>
      <c r="W54" s="27">
        <v>0</v>
      </c>
      <c r="X54" s="60">
        <f t="shared" si="7"/>
        <v>0</v>
      </c>
      <c r="AA54" s="54"/>
    </row>
    <row r="55" spans="1:27" s="3" customFormat="1" x14ac:dyDescent="0.25">
      <c r="A55" s="45">
        <v>37</v>
      </c>
      <c r="B55" s="8">
        <v>0.3</v>
      </c>
      <c r="C55" s="8">
        <v>20</v>
      </c>
      <c r="D55" s="8">
        <v>15</v>
      </c>
      <c r="E55" s="14">
        <f t="shared" ref="E55:E58" si="19">(B55*$B$15*$J$12+(1-B55)*$B$16*$Q$12)/(B55*$J$12+(1-B55)*$Q$12)</f>
        <v>0.28947368421052627</v>
      </c>
      <c r="F55" s="104">
        <f t="shared" si="16"/>
        <v>-1.0526315789473699</v>
      </c>
      <c r="G55" s="105">
        <f t="shared" si="17"/>
        <v>-1</v>
      </c>
      <c r="H55" s="26">
        <v>24</v>
      </c>
      <c r="I55" s="48">
        <v>1283.9452000000001</v>
      </c>
      <c r="J55" s="26">
        <f>'MR-MO_3a_2'!J55</f>
        <v>24</v>
      </c>
      <c r="K55" s="27">
        <v>0</v>
      </c>
      <c r="L55" s="44">
        <f t="shared" si="3"/>
        <v>0</v>
      </c>
      <c r="M55" s="26">
        <f>'MR-MO_3a_2'!M55</f>
        <v>27</v>
      </c>
      <c r="N55" s="27">
        <v>0.45155000000000001</v>
      </c>
      <c r="O55" s="44">
        <f t="shared" si="4"/>
        <v>12.500000000000014</v>
      </c>
      <c r="P55" s="26">
        <f>'MR-MO_3a_2'!P55</f>
        <v>23</v>
      </c>
      <c r="Q55" s="27">
        <v>1.4192E-2</v>
      </c>
      <c r="R55" s="60">
        <f t="shared" si="5"/>
        <v>4.1666666666666572</v>
      </c>
      <c r="S55" s="26">
        <v>15</v>
      </c>
      <c r="T55" s="27">
        <v>3.0286</v>
      </c>
      <c r="U55" s="60">
        <f t="shared" si="6"/>
        <v>37.499999999999993</v>
      </c>
      <c r="V55" s="26">
        <v>24</v>
      </c>
      <c r="W55" s="27">
        <v>0</v>
      </c>
      <c r="X55" s="60">
        <f t="shared" si="7"/>
        <v>0</v>
      </c>
      <c r="AA55" s="54"/>
    </row>
    <row r="56" spans="1:27" s="3" customFormat="1" x14ac:dyDescent="0.25">
      <c r="A56" s="45">
        <v>38</v>
      </c>
      <c r="B56" s="8">
        <v>0.5</v>
      </c>
      <c r="C56" s="8">
        <v>20</v>
      </c>
      <c r="D56" s="8">
        <v>15</v>
      </c>
      <c r="E56" s="14">
        <f t="shared" si="19"/>
        <v>0.33333333333333337</v>
      </c>
      <c r="F56" s="104">
        <f t="shared" si="16"/>
        <v>-0.83333333333333393</v>
      </c>
      <c r="G56" s="105">
        <f t="shared" si="17"/>
        <v>0</v>
      </c>
      <c r="H56" s="26">
        <v>24</v>
      </c>
      <c r="I56" s="48">
        <v>1292.5136</v>
      </c>
      <c r="J56" s="26">
        <f>'MR-MO_3a_2'!J56</f>
        <v>24</v>
      </c>
      <c r="K56" s="27">
        <v>0</v>
      </c>
      <c r="L56" s="44">
        <f t="shared" si="3"/>
        <v>0</v>
      </c>
      <c r="M56" s="26">
        <f>'MR-MO_3a_2'!M56</f>
        <v>27</v>
      </c>
      <c r="N56" s="27">
        <v>0.40619</v>
      </c>
      <c r="O56" s="44">
        <f t="shared" si="4"/>
        <v>12.500000000000014</v>
      </c>
      <c r="P56" s="26">
        <f>'MR-MO_3a_2'!P56</f>
        <v>23</v>
      </c>
      <c r="Q56" s="27">
        <v>2.7213999999999999E-2</v>
      </c>
      <c r="R56" s="60">
        <f t="shared" si="5"/>
        <v>4.1666666666666572</v>
      </c>
      <c r="S56" s="26">
        <v>15</v>
      </c>
      <c r="T56" s="27">
        <v>3.1070000000000002</v>
      </c>
      <c r="U56" s="60">
        <f t="shared" si="6"/>
        <v>37.499999999999993</v>
      </c>
      <c r="V56" s="26">
        <v>24</v>
      </c>
      <c r="W56" s="27">
        <v>0</v>
      </c>
      <c r="X56" s="60">
        <f t="shared" si="7"/>
        <v>0</v>
      </c>
      <c r="AA56" s="54"/>
    </row>
    <row r="57" spans="1:27" s="3" customFormat="1" x14ac:dyDescent="0.25">
      <c r="A57" s="45">
        <v>39</v>
      </c>
      <c r="B57" s="8">
        <v>0.7</v>
      </c>
      <c r="C57" s="8">
        <v>20</v>
      </c>
      <c r="D57" s="8">
        <v>15</v>
      </c>
      <c r="E57" s="14">
        <f t="shared" si="19"/>
        <v>0.40909090909090901</v>
      </c>
      <c r="F57" s="104">
        <f t="shared" si="16"/>
        <v>-0.45454545454545325</v>
      </c>
      <c r="G57" s="105">
        <f t="shared" si="17"/>
        <v>1</v>
      </c>
      <c r="H57" s="26">
        <v>24</v>
      </c>
      <c r="I57" s="48">
        <v>1305.2449999999999</v>
      </c>
      <c r="J57" s="26">
        <f>'MR-MO_3a_2'!J57</f>
        <v>25</v>
      </c>
      <c r="K57" s="27">
        <v>2.9368999999999999E-2</v>
      </c>
      <c r="L57" s="44">
        <f t="shared" si="3"/>
        <v>4.1666666666666714</v>
      </c>
      <c r="M57" s="26">
        <f>'MR-MO_3a_2'!M57</f>
        <v>27</v>
      </c>
      <c r="N57" s="27">
        <v>0.33023000000000002</v>
      </c>
      <c r="O57" s="44">
        <f t="shared" si="4"/>
        <v>12.500000000000014</v>
      </c>
      <c r="P57" s="26">
        <f>'MR-MO_3a_2'!P57</f>
        <v>23</v>
      </c>
      <c r="Q57" s="27">
        <v>4.9382000000000002E-2</v>
      </c>
      <c r="R57" s="60">
        <f t="shared" si="5"/>
        <v>4.1666666666666572</v>
      </c>
      <c r="S57" s="26">
        <v>15</v>
      </c>
      <c r="T57" s="27">
        <v>3.2452000000000001</v>
      </c>
      <c r="U57" s="60">
        <f t="shared" si="6"/>
        <v>37.499999999999993</v>
      </c>
      <c r="V57" s="26">
        <v>24</v>
      </c>
      <c r="W57" s="27">
        <v>0</v>
      </c>
      <c r="X57" s="60">
        <f t="shared" si="7"/>
        <v>0</v>
      </c>
      <c r="AA57" s="54"/>
    </row>
    <row r="58" spans="1:27" s="3" customFormat="1" x14ac:dyDescent="0.25">
      <c r="A58" s="45">
        <v>40</v>
      </c>
      <c r="B58" s="8">
        <v>0.9</v>
      </c>
      <c r="C58" s="8">
        <v>20</v>
      </c>
      <c r="D58" s="8">
        <v>15</v>
      </c>
      <c r="E58" s="14">
        <f t="shared" si="19"/>
        <v>0.5714285714285714</v>
      </c>
      <c r="F58" s="104">
        <f t="shared" si="16"/>
        <v>0.35714285714285765</v>
      </c>
      <c r="G58" s="105">
        <f t="shared" si="17"/>
        <v>2</v>
      </c>
      <c r="H58" s="26">
        <v>25</v>
      </c>
      <c r="I58" s="48">
        <v>1330.3672999999999</v>
      </c>
      <c r="J58" s="26">
        <f>'MR-MO_3a_2'!J58</f>
        <v>26</v>
      </c>
      <c r="K58" s="27">
        <v>5.704E-2</v>
      </c>
      <c r="L58" s="44">
        <f t="shared" si="3"/>
        <v>4</v>
      </c>
      <c r="M58" s="26">
        <f>'MR-MO_3a_2'!M58</f>
        <v>27</v>
      </c>
      <c r="N58" s="27">
        <v>0.19300999999999999</v>
      </c>
      <c r="O58" s="44">
        <f t="shared" si="4"/>
        <v>8</v>
      </c>
      <c r="P58" s="26">
        <f>'MR-MO_3a_2'!P58</f>
        <v>23</v>
      </c>
      <c r="Q58" s="27">
        <v>0.11566</v>
      </c>
      <c r="R58" s="60">
        <f t="shared" si="5"/>
        <v>8</v>
      </c>
      <c r="S58" s="26">
        <v>15</v>
      </c>
      <c r="T58" s="27">
        <v>3.5581</v>
      </c>
      <c r="U58" s="60">
        <f t="shared" si="6"/>
        <v>40</v>
      </c>
      <c r="V58" s="26">
        <v>24</v>
      </c>
      <c r="W58" s="27">
        <v>2.0049999999999998E-2</v>
      </c>
      <c r="X58" s="60">
        <f t="shared" si="7"/>
        <v>4</v>
      </c>
      <c r="AA58" s="54"/>
    </row>
    <row r="59" spans="1:27" s="3" customFormat="1" x14ac:dyDescent="0.25">
      <c r="A59" s="45">
        <v>41</v>
      </c>
      <c r="B59" s="8">
        <v>0.1</v>
      </c>
      <c r="C59" s="8">
        <v>25</v>
      </c>
      <c r="D59" s="8">
        <v>15</v>
      </c>
      <c r="E59" s="106" t="e">
        <f>(B59*$B$15*$J$13+(1-B59)*$B$16*$Q$13)/(B59*$J$13+(1-B59)*$Q$13)</f>
        <v>#DIV/0!</v>
      </c>
      <c r="F59" s="104" t="e">
        <f t="shared" si="16"/>
        <v>#DIV/0!</v>
      </c>
      <c r="G59" s="105">
        <f t="shared" si="17"/>
        <v>-2</v>
      </c>
      <c r="H59" s="26">
        <v>23</v>
      </c>
      <c r="I59" s="48">
        <v>1251.2901999999999</v>
      </c>
      <c r="J59" s="26">
        <f>'MR-MO_3a_2'!J59</f>
        <v>23</v>
      </c>
      <c r="K59" s="27">
        <v>0</v>
      </c>
      <c r="L59" s="44">
        <f t="shared" si="3"/>
        <v>0</v>
      </c>
      <c r="M59" s="26">
        <f>'MR-MO_3a_2'!M59</f>
        <v>27</v>
      </c>
      <c r="N59" s="27">
        <v>0.69601999999999997</v>
      </c>
      <c r="O59" s="44">
        <f t="shared" si="4"/>
        <v>17.391304347826079</v>
      </c>
      <c r="P59" s="26">
        <f>'MR-MO_3a_2'!P59</f>
        <v>23</v>
      </c>
      <c r="Q59" s="27">
        <v>0</v>
      </c>
      <c r="R59" s="60">
        <f t="shared" si="5"/>
        <v>0</v>
      </c>
      <c r="S59" s="26">
        <v>15</v>
      </c>
      <c r="T59" s="27">
        <v>2.7120000000000002</v>
      </c>
      <c r="U59" s="60">
        <f t="shared" si="6"/>
        <v>34.782608695652172</v>
      </c>
      <c r="V59" s="26">
        <v>24</v>
      </c>
      <c r="W59" s="27">
        <v>4.3965999999999998E-2</v>
      </c>
      <c r="X59" s="60">
        <f t="shared" si="7"/>
        <v>4.3478260869565162</v>
      </c>
      <c r="AA59" s="54"/>
    </row>
    <row r="60" spans="1:27" s="3" customFormat="1" x14ac:dyDescent="0.25">
      <c r="A60" s="45">
        <v>42</v>
      </c>
      <c r="B60" s="8">
        <v>0.3</v>
      </c>
      <c r="C60" s="8">
        <v>25</v>
      </c>
      <c r="D60" s="8">
        <v>15</v>
      </c>
      <c r="E60" s="106" t="e">
        <f t="shared" ref="E60:E63" si="20">(B60*$B$15*$J$13+(1-B60)*$B$16*$Q$13)/(B60*$J$13+(1-B60)*$Q$13)</f>
        <v>#DIV/0!</v>
      </c>
      <c r="F60" s="104" t="e">
        <f t="shared" si="16"/>
        <v>#DIV/0!</v>
      </c>
      <c r="G60" s="105">
        <f t="shared" si="17"/>
        <v>-1</v>
      </c>
      <c r="H60" s="26">
        <v>24</v>
      </c>
      <c r="I60" s="48">
        <v>1285.53</v>
      </c>
      <c r="J60" s="26">
        <f>'MR-MO_3a_2'!J60</f>
        <v>24</v>
      </c>
      <c r="K60" s="27">
        <v>0</v>
      </c>
      <c r="L60" s="44">
        <f t="shared" si="3"/>
        <v>0</v>
      </c>
      <c r="M60" s="26">
        <f>'MR-MO_3a_2'!M60</f>
        <v>27</v>
      </c>
      <c r="N60" s="27">
        <v>0.44086999999999998</v>
      </c>
      <c r="O60" s="44">
        <f t="shared" si="4"/>
        <v>12.500000000000014</v>
      </c>
      <c r="P60" s="26">
        <f>'MR-MO_3a_2'!P60</f>
        <v>23</v>
      </c>
      <c r="Q60" s="27">
        <v>1.7339E-2</v>
      </c>
      <c r="R60" s="60">
        <f t="shared" si="5"/>
        <v>4.1666666666666572</v>
      </c>
      <c r="S60" s="26">
        <v>15</v>
      </c>
      <c r="T60" s="27">
        <v>3.0486</v>
      </c>
      <c r="U60" s="60">
        <f t="shared" si="6"/>
        <v>37.499999999999993</v>
      </c>
      <c r="V60" s="26">
        <v>24</v>
      </c>
      <c r="W60" s="27">
        <v>0</v>
      </c>
      <c r="X60" s="60">
        <f t="shared" si="7"/>
        <v>0</v>
      </c>
      <c r="Y60" s="7"/>
      <c r="Z60" s="7"/>
      <c r="AA60" s="54"/>
    </row>
    <row r="61" spans="1:27" s="3" customFormat="1" x14ac:dyDescent="0.25">
      <c r="A61" s="45">
        <v>43</v>
      </c>
      <c r="B61" s="8">
        <v>0.5</v>
      </c>
      <c r="C61" s="8">
        <v>25</v>
      </c>
      <c r="D61" s="8">
        <v>15</v>
      </c>
      <c r="E61" s="106" t="e">
        <f t="shared" si="20"/>
        <v>#DIV/0!</v>
      </c>
      <c r="F61" s="104" t="e">
        <f t="shared" si="16"/>
        <v>#DIV/0!</v>
      </c>
      <c r="G61" s="105">
        <f t="shared" si="17"/>
        <v>0</v>
      </c>
      <c r="H61" s="26">
        <v>24</v>
      </c>
      <c r="I61" s="48">
        <v>1317.4761000000001</v>
      </c>
      <c r="J61" s="26">
        <f>'MR-MO_3a_2'!J61</f>
        <v>24</v>
      </c>
      <c r="K61" s="27">
        <v>0</v>
      </c>
      <c r="L61" s="44">
        <f t="shared" si="3"/>
        <v>0</v>
      </c>
      <c r="M61" s="26">
        <f>'MR-MO_3a_2'!M61</f>
        <v>27</v>
      </c>
      <c r="N61" s="27">
        <v>0.24207000000000001</v>
      </c>
      <c r="O61" s="44">
        <f t="shared" si="4"/>
        <v>12.500000000000014</v>
      </c>
      <c r="P61" s="26">
        <f>'MR-MO_3a_2'!P61</f>
        <v>23</v>
      </c>
      <c r="Q61" s="27">
        <v>7.5594999999999996E-2</v>
      </c>
      <c r="R61" s="60">
        <f t="shared" si="5"/>
        <v>4.1666666666666572</v>
      </c>
      <c r="S61" s="26">
        <v>15</v>
      </c>
      <c r="T61" s="27">
        <v>3.4152999999999998</v>
      </c>
      <c r="U61" s="60">
        <f t="shared" si="6"/>
        <v>37.499999999999993</v>
      </c>
      <c r="V61" s="26">
        <v>24</v>
      </c>
      <c r="W61" s="27">
        <v>0</v>
      </c>
      <c r="X61" s="60">
        <f t="shared" si="7"/>
        <v>0</v>
      </c>
      <c r="Y61" s="7"/>
      <c r="Z61" s="7"/>
      <c r="AA61" s="54"/>
    </row>
    <row r="62" spans="1:27" s="3" customFormat="1" x14ac:dyDescent="0.25">
      <c r="A62" s="45">
        <v>44</v>
      </c>
      <c r="B62" s="8">
        <v>0.7</v>
      </c>
      <c r="C62" s="8">
        <v>25</v>
      </c>
      <c r="D62" s="8">
        <v>15</v>
      </c>
      <c r="E62" s="106" t="e">
        <f t="shared" si="20"/>
        <v>#DIV/0!</v>
      </c>
      <c r="F62" s="104" t="e">
        <f t="shared" si="16"/>
        <v>#DIV/0!</v>
      </c>
      <c r="G62" s="105">
        <f t="shared" si="17"/>
        <v>1</v>
      </c>
      <c r="H62" s="26">
        <v>25</v>
      </c>
      <c r="I62" s="48">
        <v>1347.8356000000001</v>
      </c>
      <c r="J62" s="26">
        <f>'MR-MO_3a_2'!J62</f>
        <v>25</v>
      </c>
      <c r="K62" s="27">
        <v>0</v>
      </c>
      <c r="L62" s="44">
        <f t="shared" si="3"/>
        <v>0</v>
      </c>
      <c r="M62" s="26">
        <f>'MR-MO_3a_2'!M62</f>
        <v>27</v>
      </c>
      <c r="N62" s="27">
        <v>0.11090999999999999</v>
      </c>
      <c r="O62" s="44">
        <f t="shared" si="4"/>
        <v>8</v>
      </c>
      <c r="P62" s="26">
        <f>'MR-MO_3a_2'!P62</f>
        <v>23</v>
      </c>
      <c r="Q62" s="27">
        <v>0.18923999999999999</v>
      </c>
      <c r="R62" s="60">
        <f t="shared" si="5"/>
        <v>8</v>
      </c>
      <c r="S62" s="26">
        <v>15</v>
      </c>
      <c r="T62" s="27">
        <v>3.8271000000000002</v>
      </c>
      <c r="U62" s="60">
        <f t="shared" si="6"/>
        <v>40</v>
      </c>
      <c r="V62" s="26">
        <v>24</v>
      </c>
      <c r="W62" s="27">
        <v>5.7993999999999997E-2</v>
      </c>
      <c r="X62" s="60">
        <f t="shared" si="7"/>
        <v>4</v>
      </c>
      <c r="Y62" s="7"/>
      <c r="Z62" s="7"/>
      <c r="AA62" s="54"/>
    </row>
    <row r="63" spans="1:27" s="3" customFormat="1" x14ac:dyDescent="0.25">
      <c r="A63" s="45">
        <v>45</v>
      </c>
      <c r="B63" s="8">
        <v>0.9</v>
      </c>
      <c r="C63" s="8">
        <v>25</v>
      </c>
      <c r="D63" s="8">
        <v>15</v>
      </c>
      <c r="E63" s="106" t="e">
        <f t="shared" si="20"/>
        <v>#DIV/0!</v>
      </c>
      <c r="F63" s="104" t="e">
        <f t="shared" si="16"/>
        <v>#DIV/0!</v>
      </c>
      <c r="G63" s="105">
        <f t="shared" si="17"/>
        <v>2</v>
      </c>
      <c r="H63" s="79">
        <v>26</v>
      </c>
      <c r="I63" s="80">
        <v>1377.1983</v>
      </c>
      <c r="J63" s="26">
        <f>'MR-MO_3a_2'!J63</f>
        <v>26</v>
      </c>
      <c r="K63" s="27">
        <v>0</v>
      </c>
      <c r="L63" s="44">
        <f t="shared" si="3"/>
        <v>0</v>
      </c>
      <c r="M63" s="26">
        <f>'MR-MO_3a_2'!M63</f>
        <v>27</v>
      </c>
      <c r="N63" s="27">
        <v>3.0359000000000001E-2</v>
      </c>
      <c r="O63" s="44">
        <f t="shared" si="4"/>
        <v>3.8461538461538538</v>
      </c>
      <c r="P63" s="26">
        <f>'MR-MO_3a_2'!P63</f>
        <v>23</v>
      </c>
      <c r="Q63" s="27">
        <v>0.34286</v>
      </c>
      <c r="R63" s="60">
        <f t="shared" si="5"/>
        <v>11.538461538461533</v>
      </c>
      <c r="S63" s="26">
        <v>15</v>
      </c>
      <c r="T63" s="27">
        <v>4.2686000000000002</v>
      </c>
      <c r="U63" s="60">
        <f t="shared" si="6"/>
        <v>42.307692307692307</v>
      </c>
      <c r="V63" s="26">
        <v>24</v>
      </c>
      <c r="W63" s="27">
        <v>0.15828999999999999</v>
      </c>
      <c r="X63" s="60">
        <f t="shared" si="7"/>
        <v>7.6923076923076934</v>
      </c>
      <c r="Y63" s="7"/>
      <c r="Z63" s="7"/>
      <c r="AA63" s="54"/>
    </row>
    <row r="64" spans="1:27" s="3" customFormat="1" x14ac:dyDescent="0.25">
      <c r="A64" s="45">
        <v>46</v>
      </c>
      <c r="B64" s="8">
        <v>0.1</v>
      </c>
      <c r="C64" s="8">
        <v>30</v>
      </c>
      <c r="D64" s="8">
        <v>15</v>
      </c>
      <c r="E64" s="106" t="e">
        <f>(B64*$B$15*$J$14+(1-B64)*$B$16*$Q$14)/(B64*$J$14+(1-B64)*$Q$14)</f>
        <v>#DIV/0!</v>
      </c>
      <c r="F64" s="104" t="e">
        <f t="shared" si="16"/>
        <v>#DIV/0!</v>
      </c>
      <c r="G64" s="105">
        <f t="shared" si="17"/>
        <v>-2</v>
      </c>
      <c r="H64" s="79">
        <v>23</v>
      </c>
      <c r="I64" s="80">
        <v>1251.2901999999999</v>
      </c>
      <c r="J64" s="26">
        <f>'MR-MO_3a_2'!J64</f>
        <v>23</v>
      </c>
      <c r="K64" s="27">
        <v>0</v>
      </c>
      <c r="L64" s="44">
        <f t="shared" si="3"/>
        <v>0</v>
      </c>
      <c r="M64" s="26">
        <f>'MR-MO_3a_2'!M64</f>
        <v>27</v>
      </c>
      <c r="N64" s="27">
        <v>0.69601999999999997</v>
      </c>
      <c r="O64" s="44">
        <f t="shared" si="4"/>
        <v>17.391304347826079</v>
      </c>
      <c r="P64" s="26">
        <f>'MR-MO_3a_2'!P64</f>
        <v>23</v>
      </c>
      <c r="Q64" s="27">
        <v>0</v>
      </c>
      <c r="R64" s="60">
        <f t="shared" si="5"/>
        <v>0</v>
      </c>
      <c r="S64" s="26">
        <v>15</v>
      </c>
      <c r="T64" s="27">
        <v>2.7120000000000002</v>
      </c>
      <c r="U64" s="60">
        <f t="shared" si="6"/>
        <v>34.782608695652172</v>
      </c>
      <c r="V64" s="26">
        <v>24</v>
      </c>
      <c r="W64" s="27">
        <v>4.3965999999999998E-2</v>
      </c>
      <c r="X64" s="60">
        <f t="shared" si="7"/>
        <v>4.3478260869565162</v>
      </c>
      <c r="Y64" s="7"/>
      <c r="Z64" s="7"/>
      <c r="AA64" s="54"/>
    </row>
    <row r="65" spans="1:27" s="3" customFormat="1" x14ac:dyDescent="0.25">
      <c r="A65" s="45">
        <v>47</v>
      </c>
      <c r="B65" s="8">
        <v>0.3</v>
      </c>
      <c r="C65" s="8">
        <v>30</v>
      </c>
      <c r="D65" s="8">
        <v>15</v>
      </c>
      <c r="E65" s="106" t="e">
        <f t="shared" ref="E65:E68" si="21">(B65*$B$15*$J$14+(1-B65)*$B$16*$Q$14)/(B65*$J$14+(1-B65)*$Q$14)</f>
        <v>#DIV/0!</v>
      </c>
      <c r="F65" s="104" t="e">
        <f t="shared" si="16"/>
        <v>#DIV/0!</v>
      </c>
      <c r="G65" s="105">
        <f t="shared" si="17"/>
        <v>-1</v>
      </c>
      <c r="H65" s="79">
        <v>24</v>
      </c>
      <c r="I65" s="80">
        <v>1285.53</v>
      </c>
      <c r="J65" s="26">
        <f>'MR-MO_3a_2'!J65</f>
        <v>24</v>
      </c>
      <c r="K65" s="27">
        <v>0</v>
      </c>
      <c r="L65" s="44">
        <f t="shared" si="3"/>
        <v>0</v>
      </c>
      <c r="M65" s="26">
        <f>'MR-MO_3a_2'!M65</f>
        <v>27</v>
      </c>
      <c r="N65" s="27">
        <v>0.44086999999999998</v>
      </c>
      <c r="O65" s="44">
        <f t="shared" si="4"/>
        <v>12.500000000000014</v>
      </c>
      <c r="P65" s="26">
        <f>'MR-MO_3a_2'!P65</f>
        <v>23</v>
      </c>
      <c r="Q65" s="27">
        <v>1.7339E-2</v>
      </c>
      <c r="R65" s="60">
        <f t="shared" si="5"/>
        <v>4.1666666666666572</v>
      </c>
      <c r="S65" s="26">
        <v>15</v>
      </c>
      <c r="T65" s="27">
        <v>3.0486</v>
      </c>
      <c r="U65" s="60">
        <f t="shared" si="6"/>
        <v>37.499999999999993</v>
      </c>
      <c r="V65" s="26">
        <v>24</v>
      </c>
      <c r="W65" s="27">
        <v>0</v>
      </c>
      <c r="X65" s="60">
        <f t="shared" si="7"/>
        <v>0</v>
      </c>
      <c r="Y65" s="7"/>
      <c r="Z65" s="7"/>
      <c r="AA65" s="54"/>
    </row>
    <row r="66" spans="1:27" s="3" customFormat="1" x14ac:dyDescent="0.25">
      <c r="A66" s="45">
        <v>48</v>
      </c>
      <c r="B66" s="8">
        <v>0.5</v>
      </c>
      <c r="C66" s="8">
        <v>30</v>
      </c>
      <c r="D66" s="8">
        <v>15</v>
      </c>
      <c r="E66" s="106" t="e">
        <f t="shared" si="21"/>
        <v>#DIV/0!</v>
      </c>
      <c r="F66" s="104" t="e">
        <f t="shared" si="16"/>
        <v>#DIV/0!</v>
      </c>
      <c r="G66" s="105">
        <f t="shared" si="17"/>
        <v>0</v>
      </c>
      <c r="H66" s="79">
        <v>24</v>
      </c>
      <c r="I66" s="80">
        <v>1317.4761000000001</v>
      </c>
      <c r="J66" s="26">
        <f>'MR-MO_3a_2'!J66</f>
        <v>24</v>
      </c>
      <c r="K66" s="27">
        <v>0</v>
      </c>
      <c r="L66" s="44">
        <f t="shared" si="3"/>
        <v>0</v>
      </c>
      <c r="M66" s="26">
        <f>'MR-MO_3a_2'!M66</f>
        <v>27</v>
      </c>
      <c r="N66" s="27">
        <v>0.24207000000000001</v>
      </c>
      <c r="O66" s="44">
        <f t="shared" si="4"/>
        <v>12.500000000000014</v>
      </c>
      <c r="P66" s="26">
        <f>'MR-MO_3a_2'!P66</f>
        <v>23</v>
      </c>
      <c r="Q66" s="27">
        <v>7.5594999999999996E-2</v>
      </c>
      <c r="R66" s="60">
        <f t="shared" si="5"/>
        <v>4.1666666666666572</v>
      </c>
      <c r="S66" s="26">
        <v>15</v>
      </c>
      <c r="T66" s="27">
        <v>3.4152999999999998</v>
      </c>
      <c r="U66" s="60">
        <f t="shared" si="6"/>
        <v>37.499999999999993</v>
      </c>
      <c r="V66" s="26">
        <v>24</v>
      </c>
      <c r="W66" s="27">
        <v>0</v>
      </c>
      <c r="X66" s="60">
        <f t="shared" si="7"/>
        <v>0</v>
      </c>
      <c r="Y66" s="7"/>
      <c r="Z66" s="7"/>
      <c r="AA66" s="54"/>
    </row>
    <row r="67" spans="1:27" s="3" customFormat="1" x14ac:dyDescent="0.25">
      <c r="A67" s="45">
        <v>49</v>
      </c>
      <c r="B67" s="8">
        <v>0.7</v>
      </c>
      <c r="C67" s="8">
        <v>30</v>
      </c>
      <c r="D67" s="8">
        <v>15</v>
      </c>
      <c r="E67" s="106" t="e">
        <f t="shared" si="21"/>
        <v>#DIV/0!</v>
      </c>
      <c r="F67" s="104" t="e">
        <f t="shared" si="16"/>
        <v>#DIV/0!</v>
      </c>
      <c r="G67" s="105">
        <f t="shared" si="17"/>
        <v>1</v>
      </c>
      <c r="H67" s="79">
        <v>25</v>
      </c>
      <c r="I67" s="80">
        <v>1347.8356000000001</v>
      </c>
      <c r="J67" s="26">
        <f>'MR-MO_3a_2'!J67</f>
        <v>25</v>
      </c>
      <c r="K67" s="27">
        <v>0</v>
      </c>
      <c r="L67" s="44">
        <f t="shared" si="3"/>
        <v>0</v>
      </c>
      <c r="M67" s="26">
        <f>'MR-MO_3a_2'!M67</f>
        <v>27</v>
      </c>
      <c r="N67" s="27">
        <v>0.11090999999999999</v>
      </c>
      <c r="O67" s="44">
        <f t="shared" si="4"/>
        <v>8</v>
      </c>
      <c r="P67" s="26">
        <f>'MR-MO_3a_2'!P67</f>
        <v>23</v>
      </c>
      <c r="Q67" s="27">
        <v>0.18923999999999999</v>
      </c>
      <c r="R67" s="60">
        <f t="shared" si="5"/>
        <v>8</v>
      </c>
      <c r="S67" s="26">
        <v>15</v>
      </c>
      <c r="T67" s="27">
        <v>3.8271000000000002</v>
      </c>
      <c r="U67" s="60">
        <f t="shared" si="6"/>
        <v>40</v>
      </c>
      <c r="V67" s="26">
        <v>24</v>
      </c>
      <c r="W67" s="27">
        <v>5.7993999999999997E-2</v>
      </c>
      <c r="X67" s="60">
        <f t="shared" si="7"/>
        <v>4</v>
      </c>
      <c r="Y67" s="7"/>
      <c r="Z67" s="7"/>
      <c r="AA67" s="54"/>
    </row>
    <row r="68" spans="1:27" s="3" customFormat="1" x14ac:dyDescent="0.25">
      <c r="A68" s="45">
        <v>50</v>
      </c>
      <c r="B68" s="8">
        <v>0.9</v>
      </c>
      <c r="C68" s="8">
        <v>30</v>
      </c>
      <c r="D68" s="8">
        <v>15</v>
      </c>
      <c r="E68" s="106" t="e">
        <f t="shared" si="21"/>
        <v>#DIV/0!</v>
      </c>
      <c r="F68" s="104" t="e">
        <f t="shared" si="16"/>
        <v>#DIV/0!</v>
      </c>
      <c r="G68" s="105">
        <f t="shared" si="17"/>
        <v>2</v>
      </c>
      <c r="H68" s="79">
        <v>26</v>
      </c>
      <c r="I68" s="80">
        <v>1377.1983</v>
      </c>
      <c r="J68" s="26">
        <f>'MR-MO_3a_2'!J68</f>
        <v>26</v>
      </c>
      <c r="K68" s="27">
        <v>0</v>
      </c>
      <c r="L68" s="44">
        <f t="shared" si="3"/>
        <v>0</v>
      </c>
      <c r="M68" s="26">
        <f>'MR-MO_3a_2'!M68</f>
        <v>27</v>
      </c>
      <c r="N68" s="27">
        <v>3.0359000000000001E-2</v>
      </c>
      <c r="O68" s="44">
        <f t="shared" si="4"/>
        <v>3.8461538461538538</v>
      </c>
      <c r="P68" s="26">
        <f>'MR-MO_3a_2'!P68</f>
        <v>23</v>
      </c>
      <c r="Q68" s="27">
        <v>0.34286</v>
      </c>
      <c r="R68" s="60">
        <f t="shared" si="5"/>
        <v>11.538461538461533</v>
      </c>
      <c r="S68" s="26">
        <v>15</v>
      </c>
      <c r="T68" s="27">
        <v>4.2686000000000002</v>
      </c>
      <c r="U68" s="60">
        <f t="shared" si="6"/>
        <v>42.307692307692307</v>
      </c>
      <c r="V68" s="26">
        <v>24</v>
      </c>
      <c r="W68" s="27">
        <v>0.15828999999999999</v>
      </c>
      <c r="X68" s="60">
        <f t="shared" si="7"/>
        <v>7.6923076923076934</v>
      </c>
      <c r="Y68" s="7"/>
      <c r="Z68" s="7"/>
      <c r="AA68" s="54"/>
    </row>
    <row r="69" spans="1:27" s="3" customFormat="1" x14ac:dyDescent="0.25">
      <c r="A69" s="45">
        <v>51</v>
      </c>
      <c r="B69" s="8">
        <v>0.1</v>
      </c>
      <c r="C69" s="8">
        <v>10</v>
      </c>
      <c r="D69" s="8">
        <v>20</v>
      </c>
      <c r="E69" s="106" t="e">
        <f>(B69*$B$15*$K$10+(1-B69)*$B$16*$R$10)/(B69*$K$10+(1-B69)*$R$10)</f>
        <v>#DIV/0!</v>
      </c>
      <c r="F69" s="104" t="e">
        <f>E69*$N$12+(1-E69)*$U$12-D69</f>
        <v>#DIV/0!</v>
      </c>
      <c r="G69" s="105">
        <f>B69*$N$12+(1-B69)*$U$12-D69</f>
        <v>0</v>
      </c>
      <c r="H69" s="79">
        <v>23</v>
      </c>
      <c r="I69" s="80">
        <v>1577.9926</v>
      </c>
      <c r="J69" s="26">
        <f>'MR-MO_3a_2'!J69</f>
        <v>23</v>
      </c>
      <c r="K69" s="27">
        <v>0</v>
      </c>
      <c r="L69" s="44">
        <f t="shared" si="3"/>
        <v>0</v>
      </c>
      <c r="M69" s="26">
        <f>'MR-MO_3a_2'!M69</f>
        <v>23</v>
      </c>
      <c r="N69" s="27">
        <v>0</v>
      </c>
      <c r="O69" s="44">
        <f t="shared" si="4"/>
        <v>0</v>
      </c>
      <c r="P69" s="26">
        <f>'MR-MO_3a_2'!P69</f>
        <v>23</v>
      </c>
      <c r="Q69" s="27">
        <v>0</v>
      </c>
      <c r="R69" s="60">
        <f t="shared" si="5"/>
        <v>0</v>
      </c>
      <c r="S69" s="26">
        <v>15</v>
      </c>
      <c r="T69" s="27">
        <v>1.8475999999999999</v>
      </c>
      <c r="U69" s="60">
        <f t="shared" si="6"/>
        <v>34.782608695652172</v>
      </c>
      <c r="V69" s="26">
        <v>23</v>
      </c>
      <c r="W69" s="27">
        <v>0</v>
      </c>
      <c r="X69" s="60">
        <f t="shared" si="7"/>
        <v>0</v>
      </c>
      <c r="Y69" s="7"/>
      <c r="Z69" s="7"/>
      <c r="AA69" s="54"/>
    </row>
    <row r="70" spans="1:27" s="3" customFormat="1" x14ac:dyDescent="0.25">
      <c r="A70" s="45">
        <v>52</v>
      </c>
      <c r="B70" s="8">
        <v>0.3</v>
      </c>
      <c r="C70" s="8">
        <v>10</v>
      </c>
      <c r="D70" s="8">
        <v>20</v>
      </c>
      <c r="E70" s="106" t="e">
        <f t="shared" ref="E70:E73" si="22">(B70*$B$15*$K$10+(1-B70)*$B$16*$R$10)/(B70*$K$10+(1-B70)*$R$10)</f>
        <v>#DIV/0!</v>
      </c>
      <c r="F70" s="104" t="e">
        <f t="shared" ref="F70:F93" si="23">E70*$N$12+(1-E70)*$U$12-D70</f>
        <v>#DIV/0!</v>
      </c>
      <c r="G70" s="105">
        <f t="shared" ref="G70:G93" si="24">B70*$N$12+(1-B70)*$U$12-D70</f>
        <v>0</v>
      </c>
      <c r="H70" s="79">
        <v>23</v>
      </c>
      <c r="I70" s="80"/>
      <c r="J70" s="26">
        <f>'MR-MO_3a_2'!J70</f>
        <v>23</v>
      </c>
      <c r="K70" s="27">
        <v>0</v>
      </c>
      <c r="L70" s="44">
        <f t="shared" si="3"/>
        <v>0</v>
      </c>
      <c r="M70" s="26">
        <f>'MR-MO_3a_2'!M70</f>
        <v>23</v>
      </c>
      <c r="N70" s="27">
        <v>0</v>
      </c>
      <c r="O70" s="44">
        <f t="shared" si="4"/>
        <v>0</v>
      </c>
      <c r="P70" s="26">
        <f>'MR-MO_3a_2'!P70</f>
        <v>23</v>
      </c>
      <c r="Q70" s="27">
        <v>0</v>
      </c>
      <c r="R70" s="60">
        <f t="shared" si="5"/>
        <v>0</v>
      </c>
      <c r="S70" s="26">
        <v>15</v>
      </c>
      <c r="T70" s="27">
        <v>1.8448</v>
      </c>
      <c r="U70" s="60">
        <f t="shared" si="6"/>
        <v>34.782608695652172</v>
      </c>
      <c r="V70" s="26">
        <v>23</v>
      </c>
      <c r="W70" s="27">
        <v>0</v>
      </c>
      <c r="X70" s="60">
        <f t="shared" si="7"/>
        <v>0</v>
      </c>
      <c r="Y70" s="7"/>
      <c r="Z70" s="7"/>
      <c r="AA70" s="54"/>
    </row>
    <row r="71" spans="1:27" s="3" customFormat="1" x14ac:dyDescent="0.25">
      <c r="A71" s="45">
        <v>53</v>
      </c>
      <c r="B71" s="8">
        <v>0.5</v>
      </c>
      <c r="C71" s="8">
        <v>10</v>
      </c>
      <c r="D71" s="8">
        <v>20</v>
      </c>
      <c r="E71" s="106" t="e">
        <f t="shared" si="22"/>
        <v>#DIV/0!</v>
      </c>
      <c r="F71" s="104" t="e">
        <f t="shared" si="23"/>
        <v>#DIV/0!</v>
      </c>
      <c r="G71" s="105">
        <f t="shared" si="24"/>
        <v>0</v>
      </c>
      <c r="H71" s="79">
        <v>23</v>
      </c>
      <c r="I71" s="80"/>
      <c r="J71" s="26">
        <f>'MR-MO_3a_2'!J71</f>
        <v>23</v>
      </c>
      <c r="K71" s="27">
        <v>0</v>
      </c>
      <c r="L71" s="44">
        <f t="shared" si="3"/>
        <v>0</v>
      </c>
      <c r="M71" s="26">
        <f>'MR-MO_3a_2'!M71</f>
        <v>23</v>
      </c>
      <c r="N71" s="27">
        <v>0</v>
      </c>
      <c r="O71" s="44">
        <f t="shared" si="4"/>
        <v>0</v>
      </c>
      <c r="P71" s="26">
        <f>'MR-MO_3a_2'!P71</f>
        <v>23</v>
      </c>
      <c r="Q71" s="27">
        <v>0</v>
      </c>
      <c r="R71" s="60">
        <f t="shared" si="5"/>
        <v>0</v>
      </c>
      <c r="S71" s="26">
        <v>15</v>
      </c>
      <c r="T71" s="27">
        <v>1.8421000000000001</v>
      </c>
      <c r="U71" s="60">
        <f t="shared" si="6"/>
        <v>34.782608695652172</v>
      </c>
      <c r="V71" s="26">
        <v>23</v>
      </c>
      <c r="W71" s="27">
        <v>0</v>
      </c>
      <c r="X71" s="60">
        <f t="shared" si="7"/>
        <v>0</v>
      </c>
      <c r="Y71" s="7"/>
      <c r="Z71" s="7"/>
      <c r="AA71" s="54"/>
    </row>
    <row r="72" spans="1:27" s="3" customFormat="1" x14ac:dyDescent="0.25">
      <c r="A72" s="45">
        <v>54</v>
      </c>
      <c r="B72" s="8">
        <v>0.7</v>
      </c>
      <c r="C72" s="8">
        <v>10</v>
      </c>
      <c r="D72" s="8">
        <v>20</v>
      </c>
      <c r="E72" s="106" t="e">
        <f t="shared" si="22"/>
        <v>#DIV/0!</v>
      </c>
      <c r="F72" s="104" t="e">
        <f t="shared" si="23"/>
        <v>#DIV/0!</v>
      </c>
      <c r="G72" s="105">
        <f t="shared" si="24"/>
        <v>0</v>
      </c>
      <c r="H72" s="79">
        <v>23</v>
      </c>
      <c r="I72" s="80"/>
      <c r="J72" s="26">
        <f>'MR-MO_3a_2'!J72</f>
        <v>23</v>
      </c>
      <c r="K72" s="27">
        <v>0</v>
      </c>
      <c r="L72" s="44">
        <f t="shared" si="3"/>
        <v>0</v>
      </c>
      <c r="M72" s="26">
        <f>'MR-MO_3a_2'!M72</f>
        <v>23</v>
      </c>
      <c r="N72" s="27">
        <v>0</v>
      </c>
      <c r="O72" s="44">
        <f t="shared" si="4"/>
        <v>0</v>
      </c>
      <c r="P72" s="26">
        <f>'MR-MO_3a_2'!P72</f>
        <v>23</v>
      </c>
      <c r="Q72" s="27">
        <v>0</v>
      </c>
      <c r="R72" s="60">
        <f t="shared" si="5"/>
        <v>0</v>
      </c>
      <c r="S72" s="26">
        <v>15</v>
      </c>
      <c r="T72" s="27">
        <v>1.8392999999999999</v>
      </c>
      <c r="U72" s="60">
        <f t="shared" si="6"/>
        <v>34.782608695652172</v>
      </c>
      <c r="V72" s="26">
        <v>23</v>
      </c>
      <c r="W72" s="27">
        <v>0</v>
      </c>
      <c r="X72" s="60">
        <f t="shared" si="7"/>
        <v>0</v>
      </c>
      <c r="Y72" s="7"/>
      <c r="Z72" s="7"/>
      <c r="AA72" s="54"/>
    </row>
    <row r="73" spans="1:27" s="3" customFormat="1" x14ac:dyDescent="0.25">
      <c r="A73" s="45">
        <v>55</v>
      </c>
      <c r="B73" s="8">
        <v>0.9</v>
      </c>
      <c r="C73" s="8">
        <v>10</v>
      </c>
      <c r="D73" s="8">
        <v>20</v>
      </c>
      <c r="E73" s="106" t="e">
        <f t="shared" si="22"/>
        <v>#DIV/0!</v>
      </c>
      <c r="F73" s="104" t="e">
        <f t="shared" si="23"/>
        <v>#DIV/0!</v>
      </c>
      <c r="G73" s="105">
        <f t="shared" si="24"/>
        <v>0</v>
      </c>
      <c r="H73" s="79">
        <v>23</v>
      </c>
      <c r="I73" s="80"/>
      <c r="J73" s="26">
        <f>'MR-MO_3a_2'!J73</f>
        <v>23</v>
      </c>
      <c r="K73" s="27">
        <v>0</v>
      </c>
      <c r="L73" s="44">
        <f t="shared" si="3"/>
        <v>0</v>
      </c>
      <c r="M73" s="26">
        <f>'MR-MO_3a_2'!M73</f>
        <v>23</v>
      </c>
      <c r="N73" s="27">
        <v>0</v>
      </c>
      <c r="O73" s="44">
        <f t="shared" si="4"/>
        <v>0</v>
      </c>
      <c r="P73" s="26">
        <f>'MR-MO_3a_2'!P73</f>
        <v>23</v>
      </c>
      <c r="Q73" s="27">
        <v>0</v>
      </c>
      <c r="R73" s="60">
        <f t="shared" si="5"/>
        <v>0</v>
      </c>
      <c r="S73" s="26">
        <v>15</v>
      </c>
      <c r="T73" s="27">
        <v>1.8363</v>
      </c>
      <c r="U73" s="60">
        <f t="shared" si="6"/>
        <v>34.782608695652172</v>
      </c>
      <c r="V73" s="26">
        <v>23</v>
      </c>
      <c r="W73" s="27">
        <v>0</v>
      </c>
      <c r="X73" s="60">
        <f t="shared" si="7"/>
        <v>0</v>
      </c>
      <c r="Y73" s="7"/>
      <c r="Z73" s="7"/>
      <c r="AA73" s="54"/>
    </row>
    <row r="74" spans="1:27" s="3" customFormat="1" x14ac:dyDescent="0.25">
      <c r="A74" s="45">
        <v>56</v>
      </c>
      <c r="B74" s="8">
        <v>0.1</v>
      </c>
      <c r="C74" s="8">
        <v>15</v>
      </c>
      <c r="D74" s="8">
        <v>20</v>
      </c>
      <c r="E74" s="14">
        <f>(B74*$B$15*$K$11+(1-B74)*$B$16*$R$11)/(B74*$K$11+(1-B74)*$R$11)</f>
        <v>0.44999999999999996</v>
      </c>
      <c r="F74" s="104">
        <f t="shared" si="23"/>
        <v>0</v>
      </c>
      <c r="G74" s="105">
        <f t="shared" si="24"/>
        <v>0</v>
      </c>
      <c r="H74" s="79">
        <v>23</v>
      </c>
      <c r="I74" s="80"/>
      <c r="J74" s="26">
        <f>'MR-MO_3a_2'!J74</f>
        <v>23</v>
      </c>
      <c r="K74" s="27">
        <v>0</v>
      </c>
      <c r="L74" s="44">
        <f t="shared" si="3"/>
        <v>0</v>
      </c>
      <c r="M74" s="26">
        <f>'MR-MO_3a_2'!M74</f>
        <v>23</v>
      </c>
      <c r="N74" s="27">
        <v>0</v>
      </c>
      <c r="O74" s="44">
        <f t="shared" si="4"/>
        <v>0</v>
      </c>
      <c r="P74" s="26">
        <f>'MR-MO_3a_2'!P74</f>
        <v>23</v>
      </c>
      <c r="Q74" s="27">
        <v>0</v>
      </c>
      <c r="R74" s="60">
        <f t="shared" si="5"/>
        <v>0</v>
      </c>
      <c r="S74" s="26">
        <v>15</v>
      </c>
      <c r="T74" s="27">
        <v>1.8433999999999999</v>
      </c>
      <c r="U74" s="60">
        <f t="shared" si="6"/>
        <v>34.782608695652172</v>
      </c>
      <c r="V74" s="26">
        <v>23</v>
      </c>
      <c r="W74" s="27">
        <v>0</v>
      </c>
      <c r="X74" s="60">
        <f t="shared" si="7"/>
        <v>0</v>
      </c>
      <c r="Y74" s="7"/>
      <c r="Z74" s="7"/>
      <c r="AA74" s="54"/>
    </row>
    <row r="75" spans="1:27" s="3" customFormat="1" x14ac:dyDescent="0.25">
      <c r="A75" s="45">
        <v>57</v>
      </c>
      <c r="B75" s="8">
        <v>0.3</v>
      </c>
      <c r="C75" s="8">
        <v>15</v>
      </c>
      <c r="D75" s="8">
        <v>20</v>
      </c>
      <c r="E75" s="14">
        <f t="shared" ref="E75:E78" si="25">(B75*$B$15*$K$11+(1-B75)*$B$16*$R$11)/(B75*$K$11+(1-B75)*$R$11)</f>
        <v>0.60999999999999988</v>
      </c>
      <c r="F75" s="104">
        <f t="shared" si="23"/>
        <v>0</v>
      </c>
      <c r="G75" s="105">
        <f t="shared" si="24"/>
        <v>0</v>
      </c>
      <c r="H75" s="79">
        <v>23</v>
      </c>
      <c r="I75" s="80"/>
      <c r="J75" s="26">
        <f>'MR-MO_3a_2'!J75</f>
        <v>23</v>
      </c>
      <c r="K75" s="27">
        <v>0</v>
      </c>
      <c r="L75" s="44">
        <f t="shared" si="3"/>
        <v>0</v>
      </c>
      <c r="M75" s="26">
        <f>'MR-MO_3a_2'!M75</f>
        <v>23</v>
      </c>
      <c r="N75" s="27">
        <v>0</v>
      </c>
      <c r="O75" s="44">
        <f t="shared" si="4"/>
        <v>0</v>
      </c>
      <c r="P75" s="26">
        <f>'MR-MO_3a_2'!P75</f>
        <v>23</v>
      </c>
      <c r="Q75" s="27">
        <v>0</v>
      </c>
      <c r="R75" s="60">
        <f t="shared" si="5"/>
        <v>0</v>
      </c>
      <c r="S75" s="26">
        <v>15</v>
      </c>
      <c r="T75" s="27">
        <v>1.8411999999999999</v>
      </c>
      <c r="U75" s="60">
        <f t="shared" si="6"/>
        <v>34.782608695652172</v>
      </c>
      <c r="V75" s="26">
        <v>23</v>
      </c>
      <c r="W75" s="27">
        <v>0</v>
      </c>
      <c r="X75" s="60">
        <f t="shared" si="7"/>
        <v>0</v>
      </c>
      <c r="Y75" s="7"/>
      <c r="Z75" s="7"/>
      <c r="AA75" s="54"/>
    </row>
    <row r="76" spans="1:27" s="3" customFormat="1" x14ac:dyDescent="0.25">
      <c r="A76" s="45">
        <v>58</v>
      </c>
      <c r="B76" s="8">
        <v>0.5</v>
      </c>
      <c r="C76" s="8">
        <v>15</v>
      </c>
      <c r="D76" s="8">
        <v>20</v>
      </c>
      <c r="E76" s="14">
        <f t="shared" si="25"/>
        <v>0.6785714285714286</v>
      </c>
      <c r="F76" s="104">
        <f t="shared" si="23"/>
        <v>0</v>
      </c>
      <c r="G76" s="105">
        <f t="shared" si="24"/>
        <v>0</v>
      </c>
      <c r="H76" s="79">
        <v>23</v>
      </c>
      <c r="I76" s="80"/>
      <c r="J76" s="26">
        <f>'MR-MO_3a_2'!J76</f>
        <v>23</v>
      </c>
      <c r="K76" s="27">
        <v>0</v>
      </c>
      <c r="L76" s="44">
        <f t="shared" si="3"/>
        <v>0</v>
      </c>
      <c r="M76" s="26">
        <f>'MR-MO_3a_2'!M76</f>
        <v>23</v>
      </c>
      <c r="N76" s="27">
        <v>0</v>
      </c>
      <c r="O76" s="44">
        <f t="shared" si="4"/>
        <v>0</v>
      </c>
      <c r="P76" s="26">
        <f>'MR-MO_3a_2'!P76</f>
        <v>23</v>
      </c>
      <c r="Q76" s="27">
        <v>0</v>
      </c>
      <c r="R76" s="60">
        <f t="shared" si="5"/>
        <v>0</v>
      </c>
      <c r="S76" s="26">
        <v>15</v>
      </c>
      <c r="T76" s="27">
        <v>1.8401000000000001</v>
      </c>
      <c r="U76" s="60">
        <f t="shared" si="6"/>
        <v>34.782608695652172</v>
      </c>
      <c r="V76" s="26">
        <v>23</v>
      </c>
      <c r="W76" s="27">
        <v>0</v>
      </c>
      <c r="X76" s="60">
        <f t="shared" si="7"/>
        <v>0</v>
      </c>
      <c r="Y76" s="7"/>
      <c r="Z76" s="7"/>
      <c r="AA76" s="54"/>
    </row>
    <row r="77" spans="1:27" s="3" customFormat="1" x14ac:dyDescent="0.25">
      <c r="A77" s="45">
        <v>59</v>
      </c>
      <c r="B77" s="8">
        <v>0.7</v>
      </c>
      <c r="C77" s="8">
        <v>15</v>
      </c>
      <c r="D77" s="8">
        <v>20</v>
      </c>
      <c r="E77" s="14">
        <f t="shared" si="25"/>
        <v>0.71666666666666656</v>
      </c>
      <c r="F77" s="104">
        <f t="shared" si="23"/>
        <v>0</v>
      </c>
      <c r="G77" s="105">
        <f t="shared" si="24"/>
        <v>0</v>
      </c>
      <c r="H77" s="79">
        <v>23</v>
      </c>
      <c r="I77" s="80"/>
      <c r="J77" s="26">
        <f>'MR-MO_3a_2'!J77</f>
        <v>23</v>
      </c>
      <c r="K77" s="27">
        <v>0</v>
      </c>
      <c r="L77" s="44">
        <f t="shared" si="3"/>
        <v>0</v>
      </c>
      <c r="M77" s="26">
        <f>'MR-MO_3a_2'!M77</f>
        <v>23</v>
      </c>
      <c r="N77" s="27">
        <v>0</v>
      </c>
      <c r="O77" s="44">
        <f t="shared" si="4"/>
        <v>0</v>
      </c>
      <c r="P77" s="26">
        <f>'MR-MO_3a_2'!P77</f>
        <v>23</v>
      </c>
      <c r="Q77" s="27">
        <v>0</v>
      </c>
      <c r="R77" s="60">
        <f t="shared" si="5"/>
        <v>0</v>
      </c>
      <c r="S77" s="26">
        <v>15</v>
      </c>
      <c r="T77" s="27">
        <v>1.8391</v>
      </c>
      <c r="U77" s="60">
        <f t="shared" si="6"/>
        <v>34.782608695652172</v>
      </c>
      <c r="V77" s="26">
        <v>23</v>
      </c>
      <c r="W77" s="27">
        <v>0</v>
      </c>
      <c r="X77" s="60">
        <f t="shared" si="7"/>
        <v>0</v>
      </c>
      <c r="Y77" s="7"/>
      <c r="Z77" s="7"/>
      <c r="AA77" s="54"/>
    </row>
    <row r="78" spans="1:27" s="3" customFormat="1" x14ac:dyDescent="0.25">
      <c r="A78" s="45">
        <v>60</v>
      </c>
      <c r="B78" s="8">
        <v>0.9</v>
      </c>
      <c r="C78" s="8">
        <v>15</v>
      </c>
      <c r="D78" s="8">
        <v>20</v>
      </c>
      <c r="E78" s="14">
        <f t="shared" si="25"/>
        <v>0.74090909090909085</v>
      </c>
      <c r="F78" s="104">
        <f t="shared" si="23"/>
        <v>0</v>
      </c>
      <c r="G78" s="105">
        <f t="shared" si="24"/>
        <v>0</v>
      </c>
      <c r="H78" s="79">
        <v>23</v>
      </c>
      <c r="I78" s="80"/>
      <c r="J78" s="26">
        <f>'MR-MO_3a_2'!J78</f>
        <v>23</v>
      </c>
      <c r="K78" s="27">
        <v>0</v>
      </c>
      <c r="L78" s="44">
        <f t="shared" si="3"/>
        <v>0</v>
      </c>
      <c r="M78" s="26">
        <f>'MR-MO_3a_2'!M78</f>
        <v>23</v>
      </c>
      <c r="N78" s="27">
        <v>0</v>
      </c>
      <c r="O78" s="44">
        <f t="shared" si="4"/>
        <v>0</v>
      </c>
      <c r="P78" s="26">
        <f>'MR-MO_3a_2'!P78</f>
        <v>23</v>
      </c>
      <c r="Q78" s="27">
        <v>0</v>
      </c>
      <c r="R78" s="60">
        <f t="shared" si="5"/>
        <v>0</v>
      </c>
      <c r="S78" s="26">
        <v>15</v>
      </c>
      <c r="T78" s="27">
        <v>1.8374999999999999</v>
      </c>
      <c r="U78" s="60">
        <f t="shared" si="6"/>
        <v>34.782608695652172</v>
      </c>
      <c r="V78" s="26">
        <v>23</v>
      </c>
      <c r="W78" s="27">
        <v>0</v>
      </c>
      <c r="X78" s="60">
        <f t="shared" si="7"/>
        <v>0</v>
      </c>
      <c r="Y78" s="7"/>
      <c r="Z78" s="7"/>
      <c r="AA78" s="54"/>
    </row>
    <row r="79" spans="1:27" s="3" customFormat="1" x14ac:dyDescent="0.25">
      <c r="A79" s="45">
        <v>61</v>
      </c>
      <c r="B79" s="8">
        <v>0.1</v>
      </c>
      <c r="C79" s="8">
        <v>20</v>
      </c>
      <c r="D79" s="8">
        <v>20</v>
      </c>
      <c r="E79" s="14">
        <f>(B79*$B$15*$K$12+(1-B79)*$B$16*$R$12)/(B79*$K$12+(1-B79)*$R$12)</f>
        <v>0.75</v>
      </c>
      <c r="F79" s="104">
        <f t="shared" si="23"/>
        <v>0</v>
      </c>
      <c r="G79" s="105">
        <f t="shared" si="24"/>
        <v>0</v>
      </c>
      <c r="H79" s="79">
        <v>23</v>
      </c>
      <c r="I79" s="80"/>
      <c r="J79" s="26">
        <f>'MR-MO_3a_2'!J79</f>
        <v>23</v>
      </c>
      <c r="K79" s="27">
        <v>0</v>
      </c>
      <c r="L79" s="44">
        <f t="shared" si="3"/>
        <v>0</v>
      </c>
      <c r="M79" s="26">
        <f>'MR-MO_3a_2'!M79</f>
        <v>23</v>
      </c>
      <c r="N79" s="27">
        <v>0</v>
      </c>
      <c r="O79" s="44">
        <f t="shared" si="4"/>
        <v>0</v>
      </c>
      <c r="P79" s="26">
        <f>'MR-MO_3a_2'!P79</f>
        <v>23</v>
      </c>
      <c r="Q79" s="27">
        <v>0</v>
      </c>
      <c r="R79" s="60">
        <f t="shared" si="5"/>
        <v>0</v>
      </c>
      <c r="S79" s="26">
        <v>15</v>
      </c>
      <c r="T79" s="27">
        <v>1.8398000000000001</v>
      </c>
      <c r="U79" s="60">
        <f t="shared" si="6"/>
        <v>34.782608695652172</v>
      </c>
      <c r="V79" s="26">
        <v>23</v>
      </c>
      <c r="W79" s="27">
        <v>0</v>
      </c>
      <c r="X79" s="60">
        <f t="shared" si="7"/>
        <v>0</v>
      </c>
      <c r="Y79" s="7"/>
      <c r="Z79" s="7"/>
      <c r="AA79" s="54"/>
    </row>
    <row r="80" spans="1:27" s="3" customFormat="1" x14ac:dyDescent="0.25">
      <c r="A80" s="45">
        <v>62</v>
      </c>
      <c r="B80" s="8">
        <v>0.3</v>
      </c>
      <c r="C80" s="8">
        <v>20</v>
      </c>
      <c r="D80" s="8">
        <v>20</v>
      </c>
      <c r="E80" s="14">
        <f t="shared" ref="E80:E83" si="26">(B80*$B$15*$K$12+(1-B80)*$B$16*$R$12)/(B80*$K$12+(1-B80)*$R$12)</f>
        <v>0.75</v>
      </c>
      <c r="F80" s="104">
        <f t="shared" si="23"/>
        <v>0</v>
      </c>
      <c r="G80" s="105">
        <f t="shared" si="24"/>
        <v>0</v>
      </c>
      <c r="H80" s="79">
        <v>23</v>
      </c>
      <c r="I80" s="80"/>
      <c r="J80" s="26">
        <f>'MR-MO_3a_2'!J80</f>
        <v>23</v>
      </c>
      <c r="K80" s="27">
        <v>0</v>
      </c>
      <c r="L80" s="44">
        <f t="shared" si="3"/>
        <v>0</v>
      </c>
      <c r="M80" s="26">
        <f>'MR-MO_3a_2'!M80</f>
        <v>23</v>
      </c>
      <c r="N80" s="27">
        <v>0</v>
      </c>
      <c r="O80" s="44">
        <f t="shared" si="4"/>
        <v>0</v>
      </c>
      <c r="P80" s="26">
        <f>'MR-MO_3a_2'!P80</f>
        <v>23</v>
      </c>
      <c r="Q80" s="27">
        <v>0</v>
      </c>
      <c r="R80" s="60">
        <f t="shared" si="5"/>
        <v>0</v>
      </c>
      <c r="S80" s="26">
        <v>15</v>
      </c>
      <c r="T80" s="27">
        <v>1.8395999999999999</v>
      </c>
      <c r="U80" s="60">
        <f t="shared" si="6"/>
        <v>34.782608695652172</v>
      </c>
      <c r="V80" s="26">
        <v>23</v>
      </c>
      <c r="W80" s="27">
        <v>0</v>
      </c>
      <c r="X80" s="60">
        <f t="shared" si="7"/>
        <v>0</v>
      </c>
      <c r="Y80" s="7"/>
      <c r="Z80" s="7"/>
      <c r="AA80" s="54"/>
    </row>
    <row r="81" spans="1:27" s="3" customFormat="1" x14ac:dyDescent="0.25">
      <c r="A81" s="45">
        <v>63</v>
      </c>
      <c r="B81" s="8">
        <v>0.5</v>
      </c>
      <c r="C81" s="8">
        <v>20</v>
      </c>
      <c r="D81" s="8">
        <v>20</v>
      </c>
      <c r="E81" s="14">
        <f t="shared" si="26"/>
        <v>0.75000000000000011</v>
      </c>
      <c r="F81" s="104">
        <f t="shared" si="23"/>
        <v>0</v>
      </c>
      <c r="G81" s="105">
        <f t="shared" si="24"/>
        <v>0</v>
      </c>
      <c r="H81" s="79">
        <v>23</v>
      </c>
      <c r="I81" s="80"/>
      <c r="J81" s="26">
        <f>'MR-MO_3a_2'!J81</f>
        <v>23</v>
      </c>
      <c r="K81" s="27">
        <v>0</v>
      </c>
      <c r="L81" s="44">
        <f t="shared" si="3"/>
        <v>0</v>
      </c>
      <c r="M81" s="26">
        <f>'MR-MO_3a_2'!M81</f>
        <v>23</v>
      </c>
      <c r="N81" s="27">
        <v>0</v>
      </c>
      <c r="O81" s="44">
        <f t="shared" si="4"/>
        <v>0</v>
      </c>
      <c r="P81" s="26">
        <f>'MR-MO_3a_2'!P81</f>
        <v>23</v>
      </c>
      <c r="Q81" s="27">
        <v>0</v>
      </c>
      <c r="R81" s="60">
        <f t="shared" si="5"/>
        <v>0</v>
      </c>
      <c r="S81" s="26">
        <v>15</v>
      </c>
      <c r="T81" s="27">
        <v>1.8392999999999999</v>
      </c>
      <c r="U81" s="60">
        <f t="shared" si="6"/>
        <v>34.782608695652172</v>
      </c>
      <c r="V81" s="26">
        <v>23</v>
      </c>
      <c r="W81" s="27">
        <v>0</v>
      </c>
      <c r="X81" s="60">
        <f t="shared" si="7"/>
        <v>0</v>
      </c>
      <c r="Y81" s="7"/>
      <c r="Z81" s="7"/>
      <c r="AA81" s="54"/>
    </row>
    <row r="82" spans="1:27" s="3" customFormat="1" x14ac:dyDescent="0.25">
      <c r="A82" s="45">
        <v>64</v>
      </c>
      <c r="B82" s="8">
        <v>0.7</v>
      </c>
      <c r="C82" s="8">
        <v>20</v>
      </c>
      <c r="D82" s="8">
        <v>20</v>
      </c>
      <c r="E82" s="14">
        <f t="shared" si="26"/>
        <v>0.75</v>
      </c>
      <c r="F82" s="104">
        <f t="shared" si="23"/>
        <v>0</v>
      </c>
      <c r="G82" s="105">
        <f t="shared" si="24"/>
        <v>0</v>
      </c>
      <c r="H82" s="79">
        <v>23</v>
      </c>
      <c r="I82" s="80"/>
      <c r="J82" s="26">
        <f>'MR-MO_3a_2'!J82</f>
        <v>23</v>
      </c>
      <c r="K82" s="27">
        <v>0</v>
      </c>
      <c r="L82" s="44">
        <f t="shared" si="3"/>
        <v>0</v>
      </c>
      <c r="M82" s="26">
        <f>'MR-MO_3a_2'!M82</f>
        <v>23</v>
      </c>
      <c r="N82" s="27">
        <v>0</v>
      </c>
      <c r="O82" s="44">
        <f t="shared" si="4"/>
        <v>0</v>
      </c>
      <c r="P82" s="26">
        <f>'MR-MO_3a_2'!P82</f>
        <v>23</v>
      </c>
      <c r="Q82" s="27">
        <v>0</v>
      </c>
      <c r="R82" s="60">
        <f t="shared" si="5"/>
        <v>0</v>
      </c>
      <c r="S82" s="26">
        <v>15</v>
      </c>
      <c r="T82" s="27">
        <v>1.8388</v>
      </c>
      <c r="U82" s="60">
        <f t="shared" si="6"/>
        <v>34.782608695652172</v>
      </c>
      <c r="V82" s="26">
        <v>23</v>
      </c>
      <c r="W82" s="27">
        <v>0</v>
      </c>
      <c r="X82" s="60">
        <f t="shared" si="7"/>
        <v>0</v>
      </c>
      <c r="Y82" s="7"/>
      <c r="Z82" s="7"/>
      <c r="AA82" s="54"/>
    </row>
    <row r="83" spans="1:27" s="3" customFormat="1" x14ac:dyDescent="0.25">
      <c r="A83" s="45">
        <v>65</v>
      </c>
      <c r="B83" s="8">
        <v>0.9</v>
      </c>
      <c r="C83" s="8">
        <v>20</v>
      </c>
      <c r="D83" s="8">
        <v>20</v>
      </c>
      <c r="E83" s="14">
        <f t="shared" si="26"/>
        <v>0.75</v>
      </c>
      <c r="F83" s="104">
        <f t="shared" si="23"/>
        <v>0</v>
      </c>
      <c r="G83" s="105">
        <f t="shared" si="24"/>
        <v>0</v>
      </c>
      <c r="H83" s="79">
        <v>23</v>
      </c>
      <c r="I83" s="80"/>
      <c r="J83" s="26">
        <f>'MR-MO_3a_2'!J83</f>
        <v>23</v>
      </c>
      <c r="K83" s="27">
        <v>0</v>
      </c>
      <c r="L83" s="44">
        <f t="shared" ref="L83:L143" si="27">ABS((100/$H83*J83)-100)</f>
        <v>0</v>
      </c>
      <c r="M83" s="26">
        <f>'MR-MO_3a_2'!M83</f>
        <v>23</v>
      </c>
      <c r="N83" s="27">
        <v>0</v>
      </c>
      <c r="O83" s="44">
        <f t="shared" ref="O83:O143" si="28">ABS((100/$H83*M83)-100)</f>
        <v>0</v>
      </c>
      <c r="P83" s="26">
        <f>'MR-MO_3a_2'!P83</f>
        <v>23</v>
      </c>
      <c r="Q83" s="27">
        <v>0</v>
      </c>
      <c r="R83" s="60">
        <f t="shared" ref="R83:R143" si="29">ABS((100/$H83*P83)-100)</f>
        <v>0</v>
      </c>
      <c r="S83" s="26">
        <v>15</v>
      </c>
      <c r="T83" s="27">
        <v>1.8373999999999999</v>
      </c>
      <c r="U83" s="60">
        <f t="shared" ref="U83:U143" si="30">ABS((100/$H83*S83)-100)</f>
        <v>34.782608695652172</v>
      </c>
      <c r="V83" s="26">
        <v>23</v>
      </c>
      <c r="W83" s="27">
        <v>0</v>
      </c>
      <c r="X83" s="60">
        <f t="shared" ref="X83:X143" si="31">ABS((100/$H83*V83)-100)</f>
        <v>0</v>
      </c>
      <c r="Y83" s="7"/>
      <c r="Z83" s="7"/>
      <c r="AA83" s="54"/>
    </row>
    <row r="84" spans="1:27" s="3" customFormat="1" x14ac:dyDescent="0.25">
      <c r="A84" s="45">
        <v>66</v>
      </c>
      <c r="B84" s="8">
        <v>0.1</v>
      </c>
      <c r="C84" s="8">
        <v>25</v>
      </c>
      <c r="D84" s="8">
        <v>20</v>
      </c>
      <c r="E84" s="14">
        <f>(B84*$B$15*$K$13+(1-B84)*$B$16*$R$13)/(B84*$K$13+(1-B84)*$R$13)</f>
        <v>0.44999999999999996</v>
      </c>
      <c r="F84" s="104">
        <f t="shared" si="23"/>
        <v>0</v>
      </c>
      <c r="G84" s="105">
        <f t="shared" si="24"/>
        <v>0</v>
      </c>
      <c r="H84" s="79">
        <v>23</v>
      </c>
      <c r="I84" s="80"/>
      <c r="J84" s="26">
        <f>'MR-MO_3a_2'!J84</f>
        <v>23</v>
      </c>
      <c r="K84" s="27">
        <v>0</v>
      </c>
      <c r="L84" s="44">
        <f t="shared" si="27"/>
        <v>0</v>
      </c>
      <c r="M84" s="26">
        <f>'MR-MO_3a_2'!M84</f>
        <v>23</v>
      </c>
      <c r="N84" s="27">
        <v>0</v>
      </c>
      <c r="O84" s="44">
        <f t="shared" si="28"/>
        <v>0</v>
      </c>
      <c r="P84" s="26">
        <f>'MR-MO_3a_2'!P84</f>
        <v>23</v>
      </c>
      <c r="Q84" s="27">
        <v>0</v>
      </c>
      <c r="R84" s="60">
        <f t="shared" si="29"/>
        <v>0</v>
      </c>
      <c r="S84" s="26">
        <v>15</v>
      </c>
      <c r="T84" s="27">
        <v>1.8433999999999999</v>
      </c>
      <c r="U84" s="60">
        <f t="shared" si="30"/>
        <v>34.782608695652172</v>
      </c>
      <c r="V84" s="26">
        <v>23</v>
      </c>
      <c r="W84" s="27">
        <v>0</v>
      </c>
      <c r="X84" s="60">
        <f t="shared" si="31"/>
        <v>0</v>
      </c>
      <c r="Y84" s="7"/>
      <c r="Z84" s="7"/>
      <c r="AA84" s="54"/>
    </row>
    <row r="85" spans="1:27" s="3" customFormat="1" x14ac:dyDescent="0.25">
      <c r="A85" s="45">
        <v>67</v>
      </c>
      <c r="B85" s="8">
        <v>0.3</v>
      </c>
      <c r="C85" s="8">
        <v>25</v>
      </c>
      <c r="D85" s="8">
        <v>20</v>
      </c>
      <c r="E85" s="14">
        <f t="shared" ref="E85:E88" si="32">(B85*$B$15*$K$13+(1-B85)*$B$16*$R$13)/(B85*$K$13+(1-B85)*$R$13)</f>
        <v>0.60999999999999988</v>
      </c>
      <c r="F85" s="104">
        <f t="shared" si="23"/>
        <v>0</v>
      </c>
      <c r="G85" s="105">
        <f t="shared" si="24"/>
        <v>0</v>
      </c>
      <c r="H85" s="79">
        <v>23</v>
      </c>
      <c r="I85" s="80"/>
      <c r="J85" s="26">
        <f>'MR-MO_3a_2'!J85</f>
        <v>23</v>
      </c>
      <c r="K85" s="27">
        <v>0</v>
      </c>
      <c r="L85" s="44">
        <f t="shared" si="27"/>
        <v>0</v>
      </c>
      <c r="M85" s="26">
        <f>'MR-MO_3a_2'!M85</f>
        <v>23</v>
      </c>
      <c r="N85" s="27">
        <v>0</v>
      </c>
      <c r="O85" s="44">
        <f t="shared" si="28"/>
        <v>0</v>
      </c>
      <c r="P85" s="26">
        <f>'MR-MO_3a_2'!P85</f>
        <v>23</v>
      </c>
      <c r="Q85" s="27">
        <v>0</v>
      </c>
      <c r="R85" s="60">
        <f t="shared" si="29"/>
        <v>0</v>
      </c>
      <c r="S85" s="26">
        <v>15</v>
      </c>
      <c r="T85" s="27">
        <v>1.8411999999999999</v>
      </c>
      <c r="U85" s="60">
        <f t="shared" si="30"/>
        <v>34.782608695652172</v>
      </c>
      <c r="V85" s="26">
        <v>23</v>
      </c>
      <c r="W85" s="27">
        <v>0</v>
      </c>
      <c r="X85" s="60">
        <f t="shared" si="31"/>
        <v>0</v>
      </c>
      <c r="Y85" s="7"/>
      <c r="Z85" s="7"/>
      <c r="AA85" s="54"/>
    </row>
    <row r="86" spans="1:27" s="3" customFormat="1" x14ac:dyDescent="0.25">
      <c r="A86" s="45">
        <v>68</v>
      </c>
      <c r="B86" s="8">
        <v>0.5</v>
      </c>
      <c r="C86" s="8">
        <v>25</v>
      </c>
      <c r="D86" s="8">
        <v>20</v>
      </c>
      <c r="E86" s="14">
        <f t="shared" si="32"/>
        <v>0.6785714285714286</v>
      </c>
      <c r="F86" s="104">
        <f t="shared" si="23"/>
        <v>0</v>
      </c>
      <c r="G86" s="105">
        <f t="shared" si="24"/>
        <v>0</v>
      </c>
      <c r="H86" s="79">
        <v>23</v>
      </c>
      <c r="I86" s="80"/>
      <c r="J86" s="26">
        <f>'MR-MO_3a_2'!J86</f>
        <v>23</v>
      </c>
      <c r="K86" s="27">
        <v>0</v>
      </c>
      <c r="L86" s="44">
        <f t="shared" si="27"/>
        <v>0</v>
      </c>
      <c r="M86" s="26">
        <f>'MR-MO_3a_2'!M86</f>
        <v>23</v>
      </c>
      <c r="N86" s="27">
        <v>0</v>
      </c>
      <c r="O86" s="44">
        <f t="shared" si="28"/>
        <v>0</v>
      </c>
      <c r="P86" s="26">
        <f>'MR-MO_3a_2'!P86</f>
        <v>23</v>
      </c>
      <c r="Q86" s="27">
        <v>0</v>
      </c>
      <c r="R86" s="60">
        <f t="shared" si="29"/>
        <v>0</v>
      </c>
      <c r="S86" s="26">
        <v>15</v>
      </c>
      <c r="T86" s="27">
        <v>1.8401000000000001</v>
      </c>
      <c r="U86" s="60">
        <f t="shared" si="30"/>
        <v>34.782608695652172</v>
      </c>
      <c r="V86" s="26">
        <v>23</v>
      </c>
      <c r="W86" s="27">
        <v>0</v>
      </c>
      <c r="X86" s="60">
        <f t="shared" si="31"/>
        <v>0</v>
      </c>
      <c r="Y86" s="7"/>
      <c r="Z86" s="7"/>
      <c r="AA86" s="54"/>
    </row>
    <row r="87" spans="1:27" s="3" customFormat="1" x14ac:dyDescent="0.25">
      <c r="A87" s="45">
        <v>69</v>
      </c>
      <c r="B87" s="8">
        <v>0.7</v>
      </c>
      <c r="C87" s="8">
        <v>25</v>
      </c>
      <c r="D87" s="8">
        <v>20</v>
      </c>
      <c r="E87" s="14">
        <f t="shared" si="32"/>
        <v>0.71666666666666656</v>
      </c>
      <c r="F87" s="104">
        <f t="shared" si="23"/>
        <v>0</v>
      </c>
      <c r="G87" s="105">
        <f t="shared" si="24"/>
        <v>0</v>
      </c>
      <c r="H87" s="79">
        <v>23</v>
      </c>
      <c r="I87" s="80"/>
      <c r="J87" s="26">
        <f>'MR-MO_3a_2'!J87</f>
        <v>23</v>
      </c>
      <c r="K87" s="27">
        <v>0</v>
      </c>
      <c r="L87" s="44">
        <f t="shared" si="27"/>
        <v>0</v>
      </c>
      <c r="M87" s="26">
        <f>'MR-MO_3a_2'!M87</f>
        <v>23</v>
      </c>
      <c r="N87" s="27">
        <v>0</v>
      </c>
      <c r="O87" s="44">
        <f t="shared" si="28"/>
        <v>0</v>
      </c>
      <c r="P87" s="26">
        <f>'MR-MO_3a_2'!P87</f>
        <v>23</v>
      </c>
      <c r="Q87" s="27">
        <v>0</v>
      </c>
      <c r="R87" s="60">
        <f t="shared" si="29"/>
        <v>0</v>
      </c>
      <c r="S87" s="26">
        <v>15</v>
      </c>
      <c r="T87" s="27">
        <v>1.8391</v>
      </c>
      <c r="U87" s="60">
        <f t="shared" si="30"/>
        <v>34.782608695652172</v>
      </c>
      <c r="V87" s="26">
        <v>23</v>
      </c>
      <c r="W87" s="27">
        <v>0</v>
      </c>
      <c r="X87" s="60">
        <f t="shared" si="31"/>
        <v>0</v>
      </c>
      <c r="Y87" s="7"/>
      <c r="Z87" s="7"/>
      <c r="AA87" s="54"/>
    </row>
    <row r="88" spans="1:27" s="3" customFormat="1" x14ac:dyDescent="0.25">
      <c r="A88" s="45">
        <v>70</v>
      </c>
      <c r="B88" s="8">
        <v>0.9</v>
      </c>
      <c r="C88" s="8">
        <v>25</v>
      </c>
      <c r="D88" s="8">
        <v>20</v>
      </c>
      <c r="E88" s="14">
        <f t="shared" si="32"/>
        <v>0.74090909090909085</v>
      </c>
      <c r="F88" s="104">
        <f t="shared" si="23"/>
        <v>0</v>
      </c>
      <c r="G88" s="105">
        <f t="shared" si="24"/>
        <v>0</v>
      </c>
      <c r="H88" s="79">
        <v>23</v>
      </c>
      <c r="I88" s="80"/>
      <c r="J88" s="26">
        <f>'MR-MO_3a_2'!J88</f>
        <v>23</v>
      </c>
      <c r="K88" s="27">
        <v>0</v>
      </c>
      <c r="L88" s="44">
        <f t="shared" si="27"/>
        <v>0</v>
      </c>
      <c r="M88" s="26">
        <f>'MR-MO_3a_2'!M88</f>
        <v>23</v>
      </c>
      <c r="N88" s="27">
        <v>0</v>
      </c>
      <c r="O88" s="44">
        <f t="shared" si="28"/>
        <v>0</v>
      </c>
      <c r="P88" s="26">
        <f>'MR-MO_3a_2'!P88</f>
        <v>23</v>
      </c>
      <c r="Q88" s="27">
        <v>0</v>
      </c>
      <c r="R88" s="60">
        <f t="shared" si="29"/>
        <v>0</v>
      </c>
      <c r="S88" s="26">
        <v>15</v>
      </c>
      <c r="T88" s="27">
        <v>1.8374999999999999</v>
      </c>
      <c r="U88" s="60">
        <f t="shared" si="30"/>
        <v>34.782608695652172</v>
      </c>
      <c r="V88" s="26">
        <v>23</v>
      </c>
      <c r="W88" s="27">
        <v>0</v>
      </c>
      <c r="X88" s="60">
        <f t="shared" si="31"/>
        <v>0</v>
      </c>
      <c r="Y88" s="7"/>
      <c r="Z88" s="7"/>
      <c r="AA88" s="54"/>
    </row>
    <row r="89" spans="1:27" s="3" customFormat="1" x14ac:dyDescent="0.25">
      <c r="A89" s="45">
        <v>71</v>
      </c>
      <c r="B89" s="8">
        <v>0.1</v>
      </c>
      <c r="C89" s="8">
        <v>30</v>
      </c>
      <c r="D89" s="8">
        <v>20</v>
      </c>
      <c r="E89" s="106" t="e">
        <f>(B89*$B$15*$K$14+(1-B89)*$B$16*$R$14)/(B89*$K$14+(1-B89)*$R$14)</f>
        <v>#DIV/0!</v>
      </c>
      <c r="F89" s="104" t="e">
        <f t="shared" si="23"/>
        <v>#DIV/0!</v>
      </c>
      <c r="G89" s="105">
        <f t="shared" si="24"/>
        <v>0</v>
      </c>
      <c r="H89" s="79">
        <v>23</v>
      </c>
      <c r="I89" s="80"/>
      <c r="J89" s="26">
        <f>'MR-MO_3a_2'!J89</f>
        <v>23</v>
      </c>
      <c r="K89" s="27">
        <v>0</v>
      </c>
      <c r="L89" s="44">
        <f t="shared" si="27"/>
        <v>0</v>
      </c>
      <c r="M89" s="26">
        <f>'MR-MO_3a_2'!M89</f>
        <v>23</v>
      </c>
      <c r="N89" s="27">
        <v>0</v>
      </c>
      <c r="O89" s="44">
        <f t="shared" si="28"/>
        <v>0</v>
      </c>
      <c r="P89" s="26">
        <f>'MR-MO_3a_2'!P89</f>
        <v>23</v>
      </c>
      <c r="Q89" s="27">
        <v>0</v>
      </c>
      <c r="R89" s="60">
        <f t="shared" si="29"/>
        <v>0</v>
      </c>
      <c r="S89" s="26">
        <v>15</v>
      </c>
      <c r="T89" s="27">
        <v>1.8475999999999999</v>
      </c>
      <c r="U89" s="60">
        <f t="shared" si="30"/>
        <v>34.782608695652172</v>
      </c>
      <c r="V89" s="26">
        <v>23</v>
      </c>
      <c r="W89" s="27">
        <v>0</v>
      </c>
      <c r="X89" s="60">
        <f t="shared" si="31"/>
        <v>0</v>
      </c>
      <c r="Y89" s="7"/>
      <c r="Z89" s="7"/>
      <c r="AA89" s="54"/>
    </row>
    <row r="90" spans="1:27" s="3" customFormat="1" x14ac:dyDescent="0.25">
      <c r="A90" s="45">
        <v>72</v>
      </c>
      <c r="B90" s="8">
        <v>0.3</v>
      </c>
      <c r="C90" s="8">
        <v>30</v>
      </c>
      <c r="D90" s="8">
        <v>20</v>
      </c>
      <c r="E90" s="106" t="e">
        <f t="shared" ref="E90:E93" si="33">(B90*$B$15*$K$14+(1-B90)*$B$16*$R$14)/(B90*$K$14+(1-B90)*$R$14)</f>
        <v>#DIV/0!</v>
      </c>
      <c r="F90" s="104" t="e">
        <f t="shared" si="23"/>
        <v>#DIV/0!</v>
      </c>
      <c r="G90" s="105">
        <f t="shared" si="24"/>
        <v>0</v>
      </c>
      <c r="H90" s="79">
        <v>23</v>
      </c>
      <c r="I90" s="80"/>
      <c r="J90" s="26">
        <f>'MR-MO_3a_2'!J90</f>
        <v>23</v>
      </c>
      <c r="K90" s="27">
        <v>0</v>
      </c>
      <c r="L90" s="44">
        <f t="shared" si="27"/>
        <v>0</v>
      </c>
      <c r="M90" s="26">
        <f>'MR-MO_3a_2'!M90</f>
        <v>23</v>
      </c>
      <c r="N90" s="27">
        <v>0</v>
      </c>
      <c r="O90" s="44">
        <f t="shared" si="28"/>
        <v>0</v>
      </c>
      <c r="P90" s="26">
        <f>'MR-MO_3a_2'!P90</f>
        <v>23</v>
      </c>
      <c r="Q90" s="27">
        <v>0</v>
      </c>
      <c r="R90" s="60">
        <f t="shared" si="29"/>
        <v>0</v>
      </c>
      <c r="S90" s="26">
        <v>15</v>
      </c>
      <c r="T90" s="27">
        <v>1.8448</v>
      </c>
      <c r="U90" s="60">
        <f t="shared" si="30"/>
        <v>34.782608695652172</v>
      </c>
      <c r="V90" s="26">
        <v>23</v>
      </c>
      <c r="W90" s="27">
        <v>0</v>
      </c>
      <c r="X90" s="60">
        <f t="shared" si="31"/>
        <v>0</v>
      </c>
      <c r="Y90" s="7"/>
      <c r="Z90" s="7"/>
      <c r="AA90" s="54"/>
    </row>
    <row r="91" spans="1:27" s="3" customFormat="1" x14ac:dyDescent="0.25">
      <c r="A91" s="45">
        <v>73</v>
      </c>
      <c r="B91" s="8">
        <v>0.5</v>
      </c>
      <c r="C91" s="8">
        <v>30</v>
      </c>
      <c r="D91" s="8">
        <v>20</v>
      </c>
      <c r="E91" s="106" t="e">
        <f t="shared" si="33"/>
        <v>#DIV/0!</v>
      </c>
      <c r="F91" s="104" t="e">
        <f t="shared" si="23"/>
        <v>#DIV/0!</v>
      </c>
      <c r="G91" s="105">
        <f t="shared" si="24"/>
        <v>0</v>
      </c>
      <c r="H91" s="79">
        <v>23</v>
      </c>
      <c r="I91" s="80"/>
      <c r="J91" s="26">
        <f>'MR-MO_3a_2'!J91</f>
        <v>23</v>
      </c>
      <c r="K91" s="27">
        <v>0</v>
      </c>
      <c r="L91" s="44">
        <f t="shared" si="27"/>
        <v>0</v>
      </c>
      <c r="M91" s="26">
        <f>'MR-MO_3a_2'!M91</f>
        <v>23</v>
      </c>
      <c r="N91" s="27">
        <v>0</v>
      </c>
      <c r="O91" s="44">
        <f t="shared" si="28"/>
        <v>0</v>
      </c>
      <c r="P91" s="26">
        <f>'MR-MO_3a_2'!P91</f>
        <v>23</v>
      </c>
      <c r="Q91" s="27">
        <v>0</v>
      </c>
      <c r="R91" s="60">
        <f t="shared" si="29"/>
        <v>0</v>
      </c>
      <c r="S91" s="26">
        <v>15</v>
      </c>
      <c r="T91" s="27">
        <v>1.8421000000000001</v>
      </c>
      <c r="U91" s="60">
        <f t="shared" si="30"/>
        <v>34.782608695652172</v>
      </c>
      <c r="V91" s="26">
        <v>23</v>
      </c>
      <c r="W91" s="27">
        <v>0</v>
      </c>
      <c r="X91" s="60">
        <f t="shared" si="31"/>
        <v>0</v>
      </c>
      <c r="Y91" s="7"/>
      <c r="Z91" s="7"/>
      <c r="AA91" s="54"/>
    </row>
    <row r="92" spans="1:27" s="3" customFormat="1" x14ac:dyDescent="0.25">
      <c r="A92" s="45">
        <v>74</v>
      </c>
      <c r="B92" s="8">
        <v>0.7</v>
      </c>
      <c r="C92" s="8">
        <v>30</v>
      </c>
      <c r="D92" s="8">
        <v>20</v>
      </c>
      <c r="E92" s="106" t="e">
        <f t="shared" si="33"/>
        <v>#DIV/0!</v>
      </c>
      <c r="F92" s="104" t="e">
        <f t="shared" si="23"/>
        <v>#DIV/0!</v>
      </c>
      <c r="G92" s="105">
        <f t="shared" si="24"/>
        <v>0</v>
      </c>
      <c r="H92" s="79">
        <v>23</v>
      </c>
      <c r="I92" s="80"/>
      <c r="J92" s="26">
        <f>'MR-MO_3a_2'!J92</f>
        <v>23</v>
      </c>
      <c r="K92" s="27">
        <v>0</v>
      </c>
      <c r="L92" s="44">
        <f t="shared" si="27"/>
        <v>0</v>
      </c>
      <c r="M92" s="26">
        <f>'MR-MO_3a_2'!M92</f>
        <v>23</v>
      </c>
      <c r="N92" s="27">
        <v>0</v>
      </c>
      <c r="O92" s="44">
        <f t="shared" si="28"/>
        <v>0</v>
      </c>
      <c r="P92" s="26">
        <f>'MR-MO_3a_2'!P92</f>
        <v>23</v>
      </c>
      <c r="Q92" s="27">
        <v>0</v>
      </c>
      <c r="R92" s="60">
        <f t="shared" si="29"/>
        <v>0</v>
      </c>
      <c r="S92" s="26">
        <v>15</v>
      </c>
      <c r="T92" s="27">
        <v>1.8392999999999999</v>
      </c>
      <c r="U92" s="60">
        <f t="shared" si="30"/>
        <v>34.782608695652172</v>
      </c>
      <c r="V92" s="26">
        <v>23</v>
      </c>
      <c r="W92" s="27">
        <v>0</v>
      </c>
      <c r="X92" s="60">
        <f t="shared" si="31"/>
        <v>0</v>
      </c>
      <c r="Y92" s="7"/>
      <c r="Z92" s="7"/>
      <c r="AA92" s="54"/>
    </row>
    <row r="93" spans="1:27" s="3" customFormat="1" x14ac:dyDescent="0.25">
      <c r="A93" s="45">
        <v>75</v>
      </c>
      <c r="B93" s="8">
        <v>0.9</v>
      </c>
      <c r="C93" s="8">
        <v>30</v>
      </c>
      <c r="D93" s="8">
        <v>20</v>
      </c>
      <c r="E93" s="106" t="e">
        <f t="shared" si="33"/>
        <v>#DIV/0!</v>
      </c>
      <c r="F93" s="104" t="e">
        <f t="shared" si="23"/>
        <v>#DIV/0!</v>
      </c>
      <c r="G93" s="105">
        <f t="shared" si="24"/>
        <v>0</v>
      </c>
      <c r="H93" s="79">
        <v>23</v>
      </c>
      <c r="I93" s="80"/>
      <c r="J93" s="26">
        <f>'MR-MO_3a_2'!J93</f>
        <v>23</v>
      </c>
      <c r="K93" s="27">
        <v>0</v>
      </c>
      <c r="L93" s="44">
        <f t="shared" si="27"/>
        <v>0</v>
      </c>
      <c r="M93" s="26">
        <f>'MR-MO_3a_2'!M93</f>
        <v>23</v>
      </c>
      <c r="N93" s="27">
        <v>0</v>
      </c>
      <c r="O93" s="44">
        <f t="shared" si="28"/>
        <v>0</v>
      </c>
      <c r="P93" s="26">
        <f>'MR-MO_3a_2'!P93</f>
        <v>23</v>
      </c>
      <c r="Q93" s="27">
        <v>0</v>
      </c>
      <c r="R93" s="60">
        <f t="shared" si="29"/>
        <v>0</v>
      </c>
      <c r="S93" s="26">
        <v>15</v>
      </c>
      <c r="T93" s="27">
        <v>1.8363</v>
      </c>
      <c r="U93" s="60">
        <f t="shared" si="30"/>
        <v>34.782608695652172</v>
      </c>
      <c r="V93" s="26">
        <v>23</v>
      </c>
      <c r="W93" s="27">
        <v>0</v>
      </c>
      <c r="X93" s="60">
        <f t="shared" si="31"/>
        <v>0</v>
      </c>
      <c r="Y93" s="7"/>
      <c r="Z93" s="7"/>
      <c r="AA93" s="54"/>
    </row>
    <row r="94" spans="1:27" s="3" customFormat="1" x14ac:dyDescent="0.25">
      <c r="A94" s="45">
        <v>76</v>
      </c>
      <c r="B94" s="8">
        <v>0.1</v>
      </c>
      <c r="C94" s="8">
        <v>10</v>
      </c>
      <c r="D94" s="8">
        <v>25</v>
      </c>
      <c r="E94" s="106" t="e">
        <f>(B94*$B$15*$L$10+(1-B94)*$B$16*$S$10)/(B94*$L$10+(1-B94)*$S$10)</f>
        <v>#DIV/0!</v>
      </c>
      <c r="F94" s="104" t="e">
        <f>E94*$N$13+(1-E94)*$U$13-D94</f>
        <v>#DIV/0!</v>
      </c>
      <c r="G94" s="105">
        <f>B94*$N$13+(1-B94)*$U$13-D94</f>
        <v>2</v>
      </c>
      <c r="H94" s="79">
        <v>23</v>
      </c>
      <c r="I94" s="80">
        <v>1895.9504999999999</v>
      </c>
      <c r="J94" s="26">
        <f>'MR-MO_3a_2'!J94</f>
        <v>23</v>
      </c>
      <c r="K94" s="27">
        <v>0</v>
      </c>
      <c r="L94" s="44">
        <f t="shared" si="27"/>
        <v>0</v>
      </c>
      <c r="M94" s="26">
        <f>'MR-MO_3a_2'!M94</f>
        <v>19</v>
      </c>
      <c r="N94" s="27">
        <v>0.35443000000000002</v>
      </c>
      <c r="O94" s="44">
        <f t="shared" si="28"/>
        <v>17.391304347826093</v>
      </c>
      <c r="P94" s="26">
        <f>'MR-MO_3a_2'!P94</f>
        <v>24</v>
      </c>
      <c r="Q94" s="27">
        <v>2.9518999999999999E-3</v>
      </c>
      <c r="R94" s="60">
        <f t="shared" si="29"/>
        <v>4.3478260869565162</v>
      </c>
      <c r="S94" s="26">
        <v>15</v>
      </c>
      <c r="T94" s="27">
        <v>1.2543</v>
      </c>
      <c r="U94" s="60">
        <f t="shared" si="30"/>
        <v>34.782608695652172</v>
      </c>
      <c r="V94" s="26">
        <v>22</v>
      </c>
      <c r="W94" s="27">
        <v>3.4867000000000002E-2</v>
      </c>
      <c r="X94" s="60">
        <f t="shared" si="31"/>
        <v>4.3478260869565304</v>
      </c>
      <c r="Y94" s="7"/>
      <c r="Z94" s="7"/>
      <c r="AA94" s="54"/>
    </row>
    <row r="95" spans="1:27" s="3" customFormat="1" x14ac:dyDescent="0.25">
      <c r="A95" s="45">
        <v>77</v>
      </c>
      <c r="B95" s="8">
        <v>0.3</v>
      </c>
      <c r="C95" s="8">
        <v>10</v>
      </c>
      <c r="D95" s="8">
        <v>25</v>
      </c>
      <c r="E95" s="106" t="e">
        <f t="shared" ref="E95:E98" si="34">(B95*$B$15*$L$10+(1-B95)*$B$16*$S$10)/(B95*$L$10+(1-B95)*$S$10)</f>
        <v>#DIV/0!</v>
      </c>
      <c r="F95" s="104" t="e">
        <f t="shared" ref="F95:F118" si="35">E95*$N$13+(1-E95)*$U$13-D95</f>
        <v>#DIV/0!</v>
      </c>
      <c r="G95" s="105">
        <f t="shared" ref="G95:G118" si="36">B95*$N$13+(1-B95)*$U$13-D95</f>
        <v>1</v>
      </c>
      <c r="H95" s="79">
        <v>22</v>
      </c>
      <c r="I95" s="80">
        <v>1867.4108000000001</v>
      </c>
      <c r="J95" s="26">
        <f>'MR-MO_3a_2'!J95</f>
        <v>22</v>
      </c>
      <c r="K95" s="27">
        <v>0</v>
      </c>
      <c r="L95" s="44">
        <f t="shared" si="27"/>
        <v>1.4210854715202004E-14</v>
      </c>
      <c r="M95" s="26">
        <f>'MR-MO_3a_2'!M95</f>
        <v>19</v>
      </c>
      <c r="N95" s="27">
        <v>0.21844</v>
      </c>
      <c r="O95" s="44">
        <f t="shared" si="28"/>
        <v>13.636363636363626</v>
      </c>
      <c r="P95" s="26">
        <f>'MR-MO_3a_2'!P95</f>
        <v>24</v>
      </c>
      <c r="Q95" s="27">
        <v>4.4282000000000002E-2</v>
      </c>
      <c r="R95" s="60">
        <f t="shared" si="29"/>
        <v>9.0909090909090935</v>
      </c>
      <c r="S95" s="26">
        <v>15</v>
      </c>
      <c r="T95" s="27">
        <v>1.0114000000000001</v>
      </c>
      <c r="U95" s="60">
        <f t="shared" si="30"/>
        <v>31.818181818181813</v>
      </c>
      <c r="V95" s="26">
        <v>22</v>
      </c>
      <c r="W95" s="27">
        <v>0</v>
      </c>
      <c r="X95" s="60">
        <f t="shared" si="31"/>
        <v>1.4210854715202004E-14</v>
      </c>
      <c r="Y95" s="7"/>
      <c r="Z95" s="7"/>
      <c r="AA95" s="54"/>
    </row>
    <row r="96" spans="1:27" s="3" customFormat="1" x14ac:dyDescent="0.25">
      <c r="A96" s="45">
        <v>78</v>
      </c>
      <c r="B96" s="8">
        <v>0.5</v>
      </c>
      <c r="C96" s="8">
        <v>10</v>
      </c>
      <c r="D96" s="8">
        <v>25</v>
      </c>
      <c r="E96" s="106" t="e">
        <f t="shared" si="34"/>
        <v>#DIV/0!</v>
      </c>
      <c r="F96" s="104" t="e">
        <f t="shared" si="35"/>
        <v>#DIV/0!</v>
      </c>
      <c r="G96" s="105">
        <f t="shared" si="36"/>
        <v>0</v>
      </c>
      <c r="H96" s="79">
        <v>21</v>
      </c>
      <c r="I96" s="80">
        <v>1838.0994000000001</v>
      </c>
      <c r="J96" s="26">
        <f>'MR-MO_3a_2'!J96</f>
        <v>21</v>
      </c>
      <c r="K96" s="27">
        <v>0</v>
      </c>
      <c r="L96" s="44">
        <f t="shared" si="27"/>
        <v>0</v>
      </c>
      <c r="M96" s="26">
        <f>'MR-MO_3a_2'!M96</f>
        <v>19</v>
      </c>
      <c r="N96" s="27">
        <v>0.11495</v>
      </c>
      <c r="O96" s="44">
        <f t="shared" si="28"/>
        <v>9.5238095238095184</v>
      </c>
      <c r="P96" s="26">
        <f>'MR-MO_3a_2'!P96</f>
        <v>24</v>
      </c>
      <c r="Q96" s="27">
        <v>0.1241</v>
      </c>
      <c r="R96" s="60">
        <f t="shared" si="29"/>
        <v>14.285714285714278</v>
      </c>
      <c r="S96" s="26">
        <v>15</v>
      </c>
      <c r="T96" s="27">
        <v>0.79796</v>
      </c>
      <c r="U96" s="60">
        <f t="shared" si="30"/>
        <v>28.571428571428569</v>
      </c>
      <c r="V96" s="26">
        <v>22</v>
      </c>
      <c r="W96" s="27">
        <v>8.8968999999999995E-4</v>
      </c>
      <c r="X96" s="60">
        <f t="shared" si="31"/>
        <v>4.7619047619047592</v>
      </c>
      <c r="Y96" s="7"/>
      <c r="Z96" s="7"/>
      <c r="AA96" s="54"/>
    </row>
    <row r="97" spans="1:27" s="3" customFormat="1" x14ac:dyDescent="0.25">
      <c r="A97" s="45">
        <v>79</v>
      </c>
      <c r="B97" s="8">
        <v>0.7</v>
      </c>
      <c r="C97" s="8">
        <v>10</v>
      </c>
      <c r="D97" s="8">
        <v>25</v>
      </c>
      <c r="E97" s="106" t="e">
        <f t="shared" si="34"/>
        <v>#DIV/0!</v>
      </c>
      <c r="F97" s="104" t="e">
        <f t="shared" si="35"/>
        <v>#DIV/0!</v>
      </c>
      <c r="G97" s="105">
        <f t="shared" si="36"/>
        <v>-1</v>
      </c>
      <c r="H97" s="79">
        <v>21</v>
      </c>
      <c r="I97" s="80">
        <v>1808.097</v>
      </c>
      <c r="J97" s="26">
        <f>'MR-MO_3a_2'!J97</f>
        <v>21</v>
      </c>
      <c r="K97" s="27">
        <v>0</v>
      </c>
      <c r="L97" s="44">
        <f t="shared" si="27"/>
        <v>0</v>
      </c>
      <c r="M97" s="26">
        <f>'MR-MO_3a_2'!M97</f>
        <v>19</v>
      </c>
      <c r="N97" s="27">
        <v>4.5115000000000002E-2</v>
      </c>
      <c r="O97" s="44">
        <f t="shared" si="28"/>
        <v>9.5238095238095184</v>
      </c>
      <c r="P97" s="26">
        <f>'MR-MO_3a_2'!P97</f>
        <v>24</v>
      </c>
      <c r="Q97" s="27">
        <v>0.24365000000000001</v>
      </c>
      <c r="R97" s="60">
        <f t="shared" si="29"/>
        <v>14.285714285714278</v>
      </c>
      <c r="S97" s="26">
        <v>15</v>
      </c>
      <c r="T97" s="27">
        <v>0.61480999999999997</v>
      </c>
      <c r="U97" s="60">
        <f t="shared" si="30"/>
        <v>28.571428571428569</v>
      </c>
      <c r="V97" s="26">
        <v>22</v>
      </c>
      <c r="W97" s="27">
        <v>3.8848000000000001E-2</v>
      </c>
      <c r="X97" s="60">
        <f t="shared" si="31"/>
        <v>4.7619047619047592</v>
      </c>
      <c r="Y97" s="7"/>
      <c r="Z97" s="7"/>
      <c r="AA97" s="54"/>
    </row>
    <row r="98" spans="1:27" s="3" customFormat="1" x14ac:dyDescent="0.25">
      <c r="A98" s="45">
        <v>80</v>
      </c>
      <c r="B98" s="8">
        <v>0.9</v>
      </c>
      <c r="C98" s="8">
        <v>10</v>
      </c>
      <c r="D98" s="8">
        <v>25</v>
      </c>
      <c r="E98" s="106" t="e">
        <f t="shared" si="34"/>
        <v>#DIV/0!</v>
      </c>
      <c r="F98" s="104" t="e">
        <f t="shared" si="35"/>
        <v>#DIV/0!</v>
      </c>
      <c r="G98" s="105">
        <f t="shared" si="36"/>
        <v>-2</v>
      </c>
      <c r="H98" s="79">
        <v>20</v>
      </c>
      <c r="I98" s="80">
        <v>1777.3453</v>
      </c>
      <c r="J98" s="26">
        <f>'MR-MO_3a_2'!J98</f>
        <v>20</v>
      </c>
      <c r="K98" s="27">
        <v>0</v>
      </c>
      <c r="L98" s="44">
        <f t="shared" si="27"/>
        <v>0</v>
      </c>
      <c r="M98" s="26">
        <f>'MR-MO_3a_2'!M98</f>
        <v>19</v>
      </c>
      <c r="N98" s="27">
        <v>7.6880999999999998E-3</v>
      </c>
      <c r="O98" s="44">
        <f t="shared" si="28"/>
        <v>5</v>
      </c>
      <c r="P98" s="26">
        <f>'MR-MO_3a_2'!P98</f>
        <v>24</v>
      </c>
      <c r="Q98" s="27">
        <v>0.40272000000000002</v>
      </c>
      <c r="R98" s="60">
        <f t="shared" si="29"/>
        <v>20</v>
      </c>
      <c r="S98" s="26">
        <v>15</v>
      </c>
      <c r="T98" s="27">
        <v>0.46026</v>
      </c>
      <c r="U98" s="60">
        <f t="shared" si="30"/>
        <v>25</v>
      </c>
      <c r="V98" s="26">
        <v>22</v>
      </c>
      <c r="W98" s="27">
        <v>0.11319</v>
      </c>
      <c r="X98" s="60">
        <f t="shared" si="31"/>
        <v>10</v>
      </c>
      <c r="Y98" s="7"/>
      <c r="Z98" s="7"/>
      <c r="AA98" s="54"/>
    </row>
    <row r="99" spans="1:27" s="3" customFormat="1" x14ac:dyDescent="0.25">
      <c r="A99" s="45">
        <v>81</v>
      </c>
      <c r="B99" s="8">
        <v>0.1</v>
      </c>
      <c r="C99" s="8">
        <v>15</v>
      </c>
      <c r="D99" s="8">
        <v>25</v>
      </c>
      <c r="E99" s="106" t="e">
        <f>(B99*$B$15*$L$11+(1-B99)*$B$16*$S$11)/(B99*$L$11+(1-B99)*$S$11)</f>
        <v>#DIV/0!</v>
      </c>
      <c r="F99" s="104" t="e">
        <f t="shared" si="35"/>
        <v>#DIV/0!</v>
      </c>
      <c r="G99" s="105">
        <f t="shared" si="36"/>
        <v>2</v>
      </c>
      <c r="H99" s="79">
        <v>23</v>
      </c>
      <c r="I99" s="80">
        <v>1895.9504999999999</v>
      </c>
      <c r="J99" s="26">
        <f>'MR-MO_3a_2'!J99</f>
        <v>23</v>
      </c>
      <c r="K99" s="27">
        <v>0</v>
      </c>
      <c r="L99" s="44">
        <f t="shared" si="27"/>
        <v>0</v>
      </c>
      <c r="M99" s="26">
        <f>'MR-MO_3a_2'!M99</f>
        <v>19</v>
      </c>
      <c r="N99" s="27">
        <v>0.35443000000000002</v>
      </c>
      <c r="O99" s="44">
        <f t="shared" si="28"/>
        <v>17.391304347826093</v>
      </c>
      <c r="P99" s="26">
        <f>'MR-MO_3a_2'!P99</f>
        <v>24</v>
      </c>
      <c r="Q99" s="27">
        <v>2.9518999999999999E-3</v>
      </c>
      <c r="R99" s="60">
        <f t="shared" si="29"/>
        <v>4.3478260869565162</v>
      </c>
      <c r="S99" s="26">
        <v>15</v>
      </c>
      <c r="T99" s="27">
        <v>1.2543</v>
      </c>
      <c r="U99" s="60">
        <f t="shared" si="30"/>
        <v>34.782608695652172</v>
      </c>
      <c r="V99" s="26">
        <v>22</v>
      </c>
      <c r="W99" s="27">
        <v>3.4867000000000002E-2</v>
      </c>
      <c r="X99" s="60">
        <f t="shared" si="31"/>
        <v>4.3478260869565304</v>
      </c>
      <c r="Y99" s="7"/>
      <c r="Z99" s="7"/>
      <c r="AA99" s="54"/>
    </row>
    <row r="100" spans="1:27" s="3" customFormat="1" x14ac:dyDescent="0.25">
      <c r="A100" s="45">
        <v>82</v>
      </c>
      <c r="B100" s="8">
        <v>0.3</v>
      </c>
      <c r="C100" s="8">
        <v>15</v>
      </c>
      <c r="D100" s="8">
        <v>25</v>
      </c>
      <c r="E100" s="106" t="e">
        <f t="shared" ref="E100:E103" si="37">(B100*$B$15*$L$11+(1-B100)*$B$16*$S$11)/(B100*$L$11+(1-B100)*$S$11)</f>
        <v>#DIV/0!</v>
      </c>
      <c r="F100" s="104" t="e">
        <f t="shared" si="35"/>
        <v>#DIV/0!</v>
      </c>
      <c r="G100" s="105">
        <f t="shared" si="36"/>
        <v>1</v>
      </c>
      <c r="H100" s="79">
        <v>22</v>
      </c>
      <c r="I100" s="80">
        <v>1867.4108000000001</v>
      </c>
      <c r="J100" s="26">
        <f>'MR-MO_3a_2'!J100</f>
        <v>22</v>
      </c>
      <c r="K100" s="27">
        <v>0</v>
      </c>
      <c r="L100" s="44">
        <f t="shared" si="27"/>
        <v>1.4210854715202004E-14</v>
      </c>
      <c r="M100" s="26">
        <f>'MR-MO_3a_2'!M100</f>
        <v>19</v>
      </c>
      <c r="N100" s="27">
        <v>0.21844</v>
      </c>
      <c r="O100" s="44">
        <f t="shared" si="28"/>
        <v>13.636363636363626</v>
      </c>
      <c r="P100" s="26">
        <f>'MR-MO_3a_2'!P100</f>
        <v>24</v>
      </c>
      <c r="Q100" s="27">
        <v>4.4282000000000002E-2</v>
      </c>
      <c r="R100" s="60">
        <f t="shared" si="29"/>
        <v>9.0909090909090935</v>
      </c>
      <c r="S100" s="26">
        <v>15</v>
      </c>
      <c r="T100" s="27">
        <v>1.0114000000000001</v>
      </c>
      <c r="U100" s="60">
        <f t="shared" si="30"/>
        <v>31.818181818181813</v>
      </c>
      <c r="V100" s="26">
        <v>22</v>
      </c>
      <c r="W100" s="27">
        <v>0</v>
      </c>
      <c r="X100" s="60">
        <f t="shared" si="31"/>
        <v>1.4210854715202004E-14</v>
      </c>
      <c r="Y100" s="7"/>
      <c r="Z100" s="7"/>
      <c r="AA100" s="54"/>
    </row>
    <row r="101" spans="1:27" s="3" customFormat="1" x14ac:dyDescent="0.25">
      <c r="A101" s="45">
        <v>83</v>
      </c>
      <c r="B101" s="8">
        <v>0.5</v>
      </c>
      <c r="C101" s="8">
        <v>15</v>
      </c>
      <c r="D101" s="8">
        <v>25</v>
      </c>
      <c r="E101" s="106" t="e">
        <f t="shared" si="37"/>
        <v>#DIV/0!</v>
      </c>
      <c r="F101" s="104" t="e">
        <f t="shared" si="35"/>
        <v>#DIV/0!</v>
      </c>
      <c r="G101" s="105">
        <f t="shared" si="36"/>
        <v>0</v>
      </c>
      <c r="H101" s="79">
        <v>21</v>
      </c>
      <c r="I101" s="80">
        <v>1838.0994000000001</v>
      </c>
      <c r="J101" s="26">
        <f>'MR-MO_3a_2'!J101</f>
        <v>21</v>
      </c>
      <c r="K101" s="27">
        <v>0</v>
      </c>
      <c r="L101" s="44">
        <f t="shared" si="27"/>
        <v>0</v>
      </c>
      <c r="M101" s="26">
        <f>'MR-MO_3a_2'!M101</f>
        <v>19</v>
      </c>
      <c r="N101" s="27">
        <v>0.11495</v>
      </c>
      <c r="O101" s="44">
        <f t="shared" si="28"/>
        <v>9.5238095238095184</v>
      </c>
      <c r="P101" s="26">
        <f>'MR-MO_3a_2'!P101</f>
        <v>24</v>
      </c>
      <c r="Q101" s="27">
        <v>0.1241</v>
      </c>
      <c r="R101" s="60">
        <f t="shared" si="29"/>
        <v>14.285714285714278</v>
      </c>
      <c r="S101" s="26">
        <v>15</v>
      </c>
      <c r="T101" s="27">
        <v>0.79796</v>
      </c>
      <c r="U101" s="60">
        <f t="shared" si="30"/>
        <v>28.571428571428569</v>
      </c>
      <c r="V101" s="26">
        <v>22</v>
      </c>
      <c r="W101" s="27">
        <v>8.8968999999999995E-4</v>
      </c>
      <c r="X101" s="60">
        <f t="shared" si="31"/>
        <v>4.7619047619047592</v>
      </c>
      <c r="Y101" s="7"/>
      <c r="Z101" s="7"/>
      <c r="AA101" s="54"/>
    </row>
    <row r="102" spans="1:27" s="3" customFormat="1" x14ac:dyDescent="0.25">
      <c r="A102" s="45">
        <v>84</v>
      </c>
      <c r="B102" s="8">
        <v>0.7</v>
      </c>
      <c r="C102" s="8">
        <v>15</v>
      </c>
      <c r="D102" s="8">
        <v>25</v>
      </c>
      <c r="E102" s="106" t="e">
        <f t="shared" si="37"/>
        <v>#DIV/0!</v>
      </c>
      <c r="F102" s="104" t="e">
        <f t="shared" si="35"/>
        <v>#DIV/0!</v>
      </c>
      <c r="G102" s="105">
        <f t="shared" si="36"/>
        <v>-1</v>
      </c>
      <c r="H102" s="79">
        <v>21</v>
      </c>
      <c r="I102" s="80">
        <v>1808.097</v>
      </c>
      <c r="J102" s="26">
        <f>'MR-MO_3a_2'!J102</f>
        <v>21</v>
      </c>
      <c r="K102" s="27">
        <v>0</v>
      </c>
      <c r="L102" s="44">
        <f t="shared" si="27"/>
        <v>0</v>
      </c>
      <c r="M102" s="26">
        <f>'MR-MO_3a_2'!M102</f>
        <v>19</v>
      </c>
      <c r="N102" s="27">
        <v>4.5115000000000002E-2</v>
      </c>
      <c r="O102" s="44">
        <f t="shared" si="28"/>
        <v>9.5238095238095184</v>
      </c>
      <c r="P102" s="26">
        <f>'MR-MO_3a_2'!P102</f>
        <v>24</v>
      </c>
      <c r="Q102" s="27">
        <v>0.24365000000000001</v>
      </c>
      <c r="R102" s="60">
        <f t="shared" si="29"/>
        <v>14.285714285714278</v>
      </c>
      <c r="S102" s="26">
        <v>15</v>
      </c>
      <c r="T102" s="27">
        <v>0.61480999999999997</v>
      </c>
      <c r="U102" s="60">
        <f t="shared" si="30"/>
        <v>28.571428571428569</v>
      </c>
      <c r="V102" s="26">
        <v>22</v>
      </c>
      <c r="W102" s="27">
        <v>3.8848000000000001E-2</v>
      </c>
      <c r="X102" s="60">
        <f t="shared" si="31"/>
        <v>4.7619047619047592</v>
      </c>
      <c r="Y102" s="7"/>
      <c r="Z102" s="7"/>
      <c r="AA102" s="54"/>
    </row>
    <row r="103" spans="1:27" s="3" customFormat="1" x14ac:dyDescent="0.25">
      <c r="A103" s="45">
        <v>85</v>
      </c>
      <c r="B103" s="8">
        <v>0.9</v>
      </c>
      <c r="C103" s="8">
        <v>15</v>
      </c>
      <c r="D103" s="8">
        <v>25</v>
      </c>
      <c r="E103" s="106" t="e">
        <f t="shared" si="37"/>
        <v>#DIV/0!</v>
      </c>
      <c r="F103" s="104" t="e">
        <f t="shared" si="35"/>
        <v>#DIV/0!</v>
      </c>
      <c r="G103" s="105">
        <f t="shared" si="36"/>
        <v>-2</v>
      </c>
      <c r="H103" s="79">
        <v>20</v>
      </c>
      <c r="I103" s="80">
        <v>1777.3453</v>
      </c>
      <c r="J103" s="26">
        <f>'MR-MO_3a_2'!J103</f>
        <v>20</v>
      </c>
      <c r="K103" s="27">
        <v>0</v>
      </c>
      <c r="L103" s="44">
        <f t="shared" si="27"/>
        <v>0</v>
      </c>
      <c r="M103" s="26">
        <f>'MR-MO_3a_2'!M103</f>
        <v>19</v>
      </c>
      <c r="N103" s="27">
        <v>7.6880999999999998E-3</v>
      </c>
      <c r="O103" s="44">
        <f t="shared" si="28"/>
        <v>5</v>
      </c>
      <c r="P103" s="26">
        <f>'MR-MO_3a_2'!P103</f>
        <v>24</v>
      </c>
      <c r="Q103" s="27">
        <v>0.40272000000000002</v>
      </c>
      <c r="R103" s="60">
        <f t="shared" si="29"/>
        <v>20</v>
      </c>
      <c r="S103" s="26">
        <v>15</v>
      </c>
      <c r="T103" s="27">
        <v>0.46026</v>
      </c>
      <c r="U103" s="60">
        <f t="shared" si="30"/>
        <v>25</v>
      </c>
      <c r="V103" s="26">
        <v>22</v>
      </c>
      <c r="W103" s="27">
        <v>0.11319</v>
      </c>
      <c r="X103" s="60">
        <f t="shared" si="31"/>
        <v>10</v>
      </c>
      <c r="Y103" s="7"/>
      <c r="Z103" s="7"/>
      <c r="AA103" s="54"/>
    </row>
    <row r="104" spans="1:27" s="3" customFormat="1" x14ac:dyDescent="0.25">
      <c r="A104" s="45">
        <v>86</v>
      </c>
      <c r="B104" s="8">
        <v>0.1</v>
      </c>
      <c r="C104" s="8">
        <v>20</v>
      </c>
      <c r="D104" s="8">
        <v>25</v>
      </c>
      <c r="E104" s="14">
        <f>(B104*$B$15*$L$12+(1-B104)*$B$16*$S$12)/(B104*$L$12+(1-B104)*$S$12)</f>
        <v>0.2608695652173913</v>
      </c>
      <c r="F104" s="104">
        <f t="shared" si="35"/>
        <v>1.195652173913043</v>
      </c>
      <c r="G104" s="105">
        <f t="shared" si="36"/>
        <v>2</v>
      </c>
      <c r="H104" s="79">
        <v>23</v>
      </c>
      <c r="I104" s="80">
        <v>1875.1722</v>
      </c>
      <c r="J104" s="26">
        <f>'MR-MO_3a_2'!J104</f>
        <v>23</v>
      </c>
      <c r="K104" s="27">
        <v>0</v>
      </c>
      <c r="L104" s="44">
        <f t="shared" si="27"/>
        <v>0</v>
      </c>
      <c r="M104" s="26">
        <f>'MR-MO_3a_2'!M104</f>
        <v>19</v>
      </c>
      <c r="N104" s="27">
        <v>0.24376999999999999</v>
      </c>
      <c r="O104" s="44">
        <f t="shared" si="28"/>
        <v>17.391304347826093</v>
      </c>
      <c r="P104" s="26">
        <f>'MR-MO_3a_2'!P104</f>
        <v>24</v>
      </c>
      <c r="Q104" s="27">
        <v>3.3707000000000001E-2</v>
      </c>
      <c r="R104" s="60">
        <f t="shared" si="29"/>
        <v>4.3478260869565162</v>
      </c>
      <c r="S104" s="26">
        <v>15</v>
      </c>
      <c r="T104" s="27">
        <v>1.0569999999999999</v>
      </c>
      <c r="U104" s="60">
        <f t="shared" si="30"/>
        <v>34.782608695652172</v>
      </c>
      <c r="V104" s="26">
        <v>22</v>
      </c>
      <c r="W104" s="27">
        <v>5.2763000000000003E-3</v>
      </c>
      <c r="X104" s="60">
        <f t="shared" si="31"/>
        <v>4.3478260869565304</v>
      </c>
      <c r="Y104" s="7"/>
      <c r="Z104" s="7"/>
      <c r="AA104" s="54"/>
    </row>
    <row r="105" spans="1:27" s="3" customFormat="1" x14ac:dyDescent="0.25">
      <c r="A105" s="45">
        <v>87</v>
      </c>
      <c r="B105" s="8">
        <v>0.3</v>
      </c>
      <c r="C105" s="8">
        <v>20</v>
      </c>
      <c r="D105" s="8">
        <v>25</v>
      </c>
      <c r="E105" s="14">
        <f t="shared" ref="E105:E108" si="38">(B105*$B$15*$L$12+(1-B105)*$B$16*$S$12)/(B105*$L$12+(1-B105)*$S$12)</f>
        <v>0.28947368421052627</v>
      </c>
      <c r="F105" s="104">
        <f t="shared" si="35"/>
        <v>1.0526315789473699</v>
      </c>
      <c r="G105" s="105">
        <f t="shared" si="36"/>
        <v>1</v>
      </c>
      <c r="H105" s="79">
        <v>22</v>
      </c>
      <c r="I105" s="80">
        <v>1868.7977000000001</v>
      </c>
      <c r="J105" s="26">
        <f>'MR-MO_3a_2'!J105</f>
        <v>22</v>
      </c>
      <c r="K105" s="27">
        <v>0</v>
      </c>
      <c r="L105" s="44">
        <f t="shared" si="27"/>
        <v>1.4210854715202004E-14</v>
      </c>
      <c r="M105" s="26">
        <f>'MR-MO_3a_2'!M105</f>
        <v>19</v>
      </c>
      <c r="N105" s="27">
        <v>0.22383</v>
      </c>
      <c r="O105" s="44">
        <f t="shared" si="28"/>
        <v>13.636363636363626</v>
      </c>
      <c r="P105" s="26">
        <f>'MR-MO_3a_2'!P105</f>
        <v>24</v>
      </c>
      <c r="Q105" s="27">
        <v>4.0267999999999998E-2</v>
      </c>
      <c r="R105" s="60">
        <f t="shared" si="29"/>
        <v>9.0909090909090935</v>
      </c>
      <c r="S105" s="26">
        <v>15</v>
      </c>
      <c r="T105" s="27">
        <v>1.0225</v>
      </c>
      <c r="U105" s="60">
        <f t="shared" si="30"/>
        <v>31.818181818181813</v>
      </c>
      <c r="V105" s="26">
        <v>22</v>
      </c>
      <c r="W105" s="27">
        <v>0</v>
      </c>
      <c r="X105" s="60">
        <f t="shared" si="31"/>
        <v>1.4210854715202004E-14</v>
      </c>
      <c r="Y105" s="7"/>
      <c r="Z105" s="7"/>
      <c r="AA105" s="54"/>
    </row>
    <row r="106" spans="1:27" s="3" customFormat="1" x14ac:dyDescent="0.25">
      <c r="A106" s="45">
        <v>88</v>
      </c>
      <c r="B106" s="8">
        <v>0.5</v>
      </c>
      <c r="C106" s="8">
        <v>20</v>
      </c>
      <c r="D106" s="8">
        <v>25</v>
      </c>
      <c r="E106" s="14">
        <f t="shared" si="38"/>
        <v>0.33333333333333337</v>
      </c>
      <c r="F106" s="104">
        <f t="shared" si="35"/>
        <v>0.83333333333333215</v>
      </c>
      <c r="G106" s="105">
        <f t="shared" si="36"/>
        <v>0</v>
      </c>
      <c r="H106" s="79">
        <v>22</v>
      </c>
      <c r="I106" s="80">
        <v>1859.9006999999999</v>
      </c>
      <c r="J106" s="26">
        <f>'MR-MO_3a_2'!J106</f>
        <v>21</v>
      </c>
      <c r="K106" s="27">
        <v>2.9509000000000001E-2</v>
      </c>
      <c r="L106" s="44">
        <f t="shared" si="27"/>
        <v>4.5454545454545325</v>
      </c>
      <c r="M106" s="26">
        <f>'MR-MO_3a_2'!M106</f>
        <v>19</v>
      </c>
      <c r="N106" s="27">
        <v>0.20091999999999999</v>
      </c>
      <c r="O106" s="44">
        <f t="shared" si="28"/>
        <v>13.636363636363626</v>
      </c>
      <c r="P106" s="26">
        <f>'MR-MO_3a_2'!P106</f>
        <v>24</v>
      </c>
      <c r="Q106" s="27">
        <v>5.8569000000000003E-2</v>
      </c>
      <c r="R106" s="60">
        <f t="shared" si="29"/>
        <v>9.0909090909090935</v>
      </c>
      <c r="S106" s="26">
        <v>15</v>
      </c>
      <c r="T106" s="27">
        <v>0.97677000000000003</v>
      </c>
      <c r="U106" s="60">
        <f t="shared" si="30"/>
        <v>31.818181818181813</v>
      </c>
      <c r="V106" s="26">
        <v>22</v>
      </c>
      <c r="W106" s="27">
        <v>0</v>
      </c>
      <c r="X106" s="60">
        <f t="shared" si="31"/>
        <v>1.4210854715202004E-14</v>
      </c>
      <c r="Y106" s="7"/>
      <c r="Z106" s="7"/>
      <c r="AA106" s="54"/>
    </row>
    <row r="107" spans="1:27" s="3" customFormat="1" x14ac:dyDescent="0.25">
      <c r="A107" s="45">
        <v>89</v>
      </c>
      <c r="B107" s="8">
        <v>0.7</v>
      </c>
      <c r="C107" s="8">
        <v>20</v>
      </c>
      <c r="D107" s="8">
        <v>25</v>
      </c>
      <c r="E107" s="14">
        <f t="shared" si="38"/>
        <v>0.40909090909090901</v>
      </c>
      <c r="F107" s="104">
        <f t="shared" si="35"/>
        <v>0.45454545454545681</v>
      </c>
      <c r="G107" s="105">
        <f t="shared" si="36"/>
        <v>-1</v>
      </c>
      <c r="H107" s="79">
        <v>22</v>
      </c>
      <c r="I107" s="80">
        <v>1846.3126999999999</v>
      </c>
      <c r="J107" s="26">
        <f>'MR-MO_3a_2'!J107</f>
        <v>21</v>
      </c>
      <c r="K107" s="27">
        <v>1.5235E-2</v>
      </c>
      <c r="L107" s="44">
        <f t="shared" si="27"/>
        <v>4.5454545454545325</v>
      </c>
      <c r="M107" s="26">
        <f>'MR-MO_3a_2'!M107</f>
        <v>19</v>
      </c>
      <c r="N107" s="27">
        <v>0.16084999999999999</v>
      </c>
      <c r="O107" s="44">
        <f t="shared" si="28"/>
        <v>13.636363636363626</v>
      </c>
      <c r="P107" s="26">
        <f>'MR-MO_3a_2'!P107</f>
        <v>24</v>
      </c>
      <c r="Q107" s="27">
        <v>8.9838000000000001E-2</v>
      </c>
      <c r="R107" s="60">
        <f t="shared" si="29"/>
        <v>9.0909090909090935</v>
      </c>
      <c r="S107" s="26">
        <v>15</v>
      </c>
      <c r="T107" s="27">
        <v>0.89595000000000002</v>
      </c>
      <c r="U107" s="60">
        <f t="shared" si="30"/>
        <v>31.818181818181813</v>
      </c>
      <c r="V107" s="26">
        <v>22</v>
      </c>
      <c r="W107" s="27">
        <v>0</v>
      </c>
      <c r="X107" s="60">
        <f t="shared" si="31"/>
        <v>1.4210854715202004E-14</v>
      </c>
      <c r="Y107" s="7"/>
      <c r="Z107" s="7"/>
      <c r="AA107" s="54"/>
    </row>
    <row r="108" spans="1:27" s="3" customFormat="1" x14ac:dyDescent="0.25">
      <c r="A108" s="45">
        <v>90</v>
      </c>
      <c r="B108" s="8">
        <v>0.9</v>
      </c>
      <c r="C108" s="8">
        <v>20</v>
      </c>
      <c r="D108" s="8">
        <v>25</v>
      </c>
      <c r="E108" s="14">
        <f t="shared" si="38"/>
        <v>0.5714285714285714</v>
      </c>
      <c r="F108" s="104">
        <f t="shared" si="35"/>
        <v>-0.35714285714285765</v>
      </c>
      <c r="G108" s="105">
        <f t="shared" si="36"/>
        <v>-2</v>
      </c>
      <c r="H108" s="79">
        <v>21</v>
      </c>
      <c r="I108" s="80">
        <v>1820.0796</v>
      </c>
      <c r="J108" s="26">
        <f>'MR-MO_3a_2'!J108</f>
        <v>20</v>
      </c>
      <c r="K108" s="27">
        <v>2.4649999999999998E-2</v>
      </c>
      <c r="L108" s="44">
        <f t="shared" si="27"/>
        <v>4.7619047619047592</v>
      </c>
      <c r="M108" s="26">
        <f>'MR-MO_3a_2'!M108</f>
        <v>19</v>
      </c>
      <c r="N108" s="27">
        <v>8.8909000000000002E-2</v>
      </c>
      <c r="O108" s="44">
        <f t="shared" si="28"/>
        <v>9.5238095238095184</v>
      </c>
      <c r="P108" s="26">
        <f>'MR-MO_3a_2'!P108</f>
        <v>24</v>
      </c>
      <c r="Q108" s="27">
        <v>0.17287</v>
      </c>
      <c r="R108" s="60">
        <f t="shared" si="29"/>
        <v>14.285714285714278</v>
      </c>
      <c r="S108" s="26">
        <v>15</v>
      </c>
      <c r="T108" s="27">
        <v>0.73343000000000003</v>
      </c>
      <c r="U108" s="60">
        <f t="shared" si="30"/>
        <v>28.571428571428569</v>
      </c>
      <c r="V108" s="26">
        <v>22</v>
      </c>
      <c r="W108" s="27">
        <v>1.5827000000000001E-2</v>
      </c>
      <c r="X108" s="60">
        <f t="shared" si="31"/>
        <v>4.7619047619047592</v>
      </c>
      <c r="Y108" s="7"/>
      <c r="Z108" s="7"/>
      <c r="AA108" s="54"/>
    </row>
    <row r="109" spans="1:27" s="3" customFormat="1" x14ac:dyDescent="0.25">
      <c r="A109" s="45">
        <v>91</v>
      </c>
      <c r="B109" s="8">
        <v>0.1</v>
      </c>
      <c r="C109" s="8">
        <v>25</v>
      </c>
      <c r="D109" s="8">
        <v>25</v>
      </c>
      <c r="E109" s="14">
        <f>(B109*$B$15*$L$13+(1-B109)*$B$16*$S$13)/(B109*$L$13+(1-B109)*$S$13)</f>
        <v>0.3</v>
      </c>
      <c r="F109" s="104">
        <f t="shared" si="35"/>
        <v>1</v>
      </c>
      <c r="G109" s="105">
        <f t="shared" si="36"/>
        <v>2</v>
      </c>
      <c r="H109" s="79">
        <v>22</v>
      </c>
      <c r="I109" s="80">
        <v>1870.0803000000001</v>
      </c>
      <c r="J109" s="26">
        <f>'MR-MO_3a_2'!J109</f>
        <v>23</v>
      </c>
      <c r="K109" s="27">
        <v>2.0208000000000001E-3</v>
      </c>
      <c r="L109" s="44">
        <f t="shared" si="27"/>
        <v>4.545454545454561</v>
      </c>
      <c r="M109" s="26">
        <f>'MR-MO_3a_2'!M109</f>
        <v>19</v>
      </c>
      <c r="N109" s="27">
        <v>0.21851000000000001</v>
      </c>
      <c r="O109" s="44">
        <f t="shared" si="28"/>
        <v>13.636363636363626</v>
      </c>
      <c r="P109" s="26">
        <f>'MR-MO_3a_2'!P109</f>
        <v>24</v>
      </c>
      <c r="Q109" s="27">
        <v>4.3312999999999997E-2</v>
      </c>
      <c r="R109" s="60">
        <f t="shared" si="29"/>
        <v>9.0909090909090935</v>
      </c>
      <c r="S109" s="26">
        <v>15</v>
      </c>
      <c r="T109" s="27">
        <v>1.0104</v>
      </c>
      <c r="U109" s="60">
        <f t="shared" si="30"/>
        <v>31.818181818181813</v>
      </c>
      <c r="V109" s="26">
        <v>22</v>
      </c>
      <c r="W109" s="27">
        <v>0</v>
      </c>
      <c r="X109" s="60">
        <f t="shared" si="31"/>
        <v>1.4210854715202004E-14</v>
      </c>
      <c r="Y109" s="7"/>
      <c r="Z109" s="7"/>
      <c r="AA109" s="54"/>
    </row>
    <row r="110" spans="1:27" s="3" customFormat="1" x14ac:dyDescent="0.25">
      <c r="A110" s="45">
        <v>92</v>
      </c>
      <c r="B110" s="8">
        <v>0.3</v>
      </c>
      <c r="C110" s="8">
        <v>25</v>
      </c>
      <c r="D110" s="8">
        <v>25</v>
      </c>
      <c r="E110" s="14">
        <f t="shared" ref="E110:E113" si="39">(B110*$B$15*$L$13+(1-B110)*$B$16*$S$13)/(B110*$L$13+(1-B110)*$S$13)</f>
        <v>0.4</v>
      </c>
      <c r="F110" s="104">
        <f t="shared" si="35"/>
        <v>0.5</v>
      </c>
      <c r="G110" s="105">
        <f t="shared" si="36"/>
        <v>1</v>
      </c>
      <c r="H110" s="79">
        <v>22</v>
      </c>
      <c r="I110" s="80">
        <v>1854.2343000000001</v>
      </c>
      <c r="J110" s="26">
        <f>'MR-MO_3a_2'!J110</f>
        <v>22</v>
      </c>
      <c r="K110" s="27">
        <v>0</v>
      </c>
      <c r="L110" s="44">
        <f t="shared" si="27"/>
        <v>1.4210854715202004E-14</v>
      </c>
      <c r="M110" s="26">
        <f>'MR-MO_3a_2'!M110</f>
        <v>19</v>
      </c>
      <c r="N110" s="27">
        <v>0.16683999999999999</v>
      </c>
      <c r="O110" s="44">
        <f t="shared" si="28"/>
        <v>13.636363636363626</v>
      </c>
      <c r="P110" s="26">
        <f>'MR-MO_3a_2'!P110</f>
        <v>24</v>
      </c>
      <c r="Q110" s="27">
        <v>8.2707000000000003E-2</v>
      </c>
      <c r="R110" s="60">
        <f t="shared" si="29"/>
        <v>9.0909090909090935</v>
      </c>
      <c r="S110" s="26">
        <v>15</v>
      </c>
      <c r="T110" s="27">
        <v>0.90473000000000003</v>
      </c>
      <c r="U110" s="60">
        <f t="shared" si="30"/>
        <v>31.818181818181813</v>
      </c>
      <c r="V110" s="26">
        <v>22</v>
      </c>
      <c r="W110" s="27">
        <v>0</v>
      </c>
      <c r="X110" s="60">
        <f t="shared" si="31"/>
        <v>1.4210854715202004E-14</v>
      </c>
      <c r="Y110" s="7"/>
      <c r="Z110" s="7"/>
      <c r="AA110" s="54"/>
    </row>
    <row r="111" spans="1:27" s="3" customFormat="1" x14ac:dyDescent="0.25">
      <c r="A111" s="45">
        <v>93</v>
      </c>
      <c r="B111" s="8">
        <v>0.5</v>
      </c>
      <c r="C111" s="8">
        <v>25</v>
      </c>
      <c r="D111" s="8">
        <v>25</v>
      </c>
      <c r="E111" s="14">
        <f t="shared" si="39"/>
        <v>0.5</v>
      </c>
      <c r="F111" s="104">
        <f t="shared" si="35"/>
        <v>0</v>
      </c>
      <c r="G111" s="105">
        <f t="shared" si="36"/>
        <v>0</v>
      </c>
      <c r="H111" s="79">
        <v>21</v>
      </c>
      <c r="I111" s="80">
        <v>1838.0994000000001</v>
      </c>
      <c r="J111" s="26">
        <f>'MR-MO_3a_2'!J111</f>
        <v>21</v>
      </c>
      <c r="K111" s="27">
        <v>0</v>
      </c>
      <c r="L111" s="44">
        <f t="shared" si="27"/>
        <v>0</v>
      </c>
      <c r="M111" s="26">
        <f>'MR-MO_3a_2'!M111</f>
        <v>19</v>
      </c>
      <c r="N111" s="27">
        <v>0.11495</v>
      </c>
      <c r="O111" s="44">
        <f t="shared" si="28"/>
        <v>9.5238095238095184</v>
      </c>
      <c r="P111" s="26">
        <f>'MR-MO_3a_2'!P111</f>
        <v>24</v>
      </c>
      <c r="Q111" s="27">
        <v>0.1241</v>
      </c>
      <c r="R111" s="60">
        <f t="shared" si="29"/>
        <v>14.285714285714278</v>
      </c>
      <c r="S111" s="26">
        <v>15</v>
      </c>
      <c r="T111" s="27">
        <v>0.79796</v>
      </c>
      <c r="U111" s="60">
        <f t="shared" si="30"/>
        <v>28.571428571428569</v>
      </c>
      <c r="V111" s="26">
        <v>22</v>
      </c>
      <c r="W111" s="27">
        <v>8.8968999999999995E-4</v>
      </c>
      <c r="X111" s="60">
        <f t="shared" si="31"/>
        <v>4.7619047619047592</v>
      </c>
      <c r="Y111" s="7"/>
      <c r="Z111" s="7"/>
      <c r="AA111" s="54"/>
    </row>
    <row r="112" spans="1:27" s="3" customFormat="1" x14ac:dyDescent="0.25">
      <c r="A112" s="45">
        <v>94</v>
      </c>
      <c r="B112" s="8">
        <v>0.7</v>
      </c>
      <c r="C112" s="8">
        <v>25</v>
      </c>
      <c r="D112" s="8">
        <v>25</v>
      </c>
      <c r="E112" s="14">
        <f t="shared" si="39"/>
        <v>0.59999999999999987</v>
      </c>
      <c r="F112" s="104">
        <f t="shared" si="35"/>
        <v>-0.5</v>
      </c>
      <c r="G112" s="105">
        <f t="shared" si="36"/>
        <v>-1</v>
      </c>
      <c r="H112" s="79">
        <v>21</v>
      </c>
      <c r="I112" s="80">
        <v>1821.3303000000001</v>
      </c>
      <c r="J112" s="26">
        <f>'MR-MO_3a_2'!J112</f>
        <v>21</v>
      </c>
      <c r="K112" s="27">
        <v>0</v>
      </c>
      <c r="L112" s="44">
        <f t="shared" si="27"/>
        <v>0</v>
      </c>
      <c r="M112" s="26">
        <f>'MR-MO_3a_2'!M112</f>
        <v>19</v>
      </c>
      <c r="N112" s="27">
        <v>8.0134999999999998E-2</v>
      </c>
      <c r="O112" s="44">
        <f t="shared" si="28"/>
        <v>9.5238095238095184</v>
      </c>
      <c r="P112" s="26">
        <f>'MR-MO_3a_2'!P112</f>
        <v>24</v>
      </c>
      <c r="Q112" s="27">
        <v>0.18473000000000001</v>
      </c>
      <c r="R112" s="60">
        <f t="shared" si="29"/>
        <v>14.285714285714278</v>
      </c>
      <c r="S112" s="26">
        <v>15</v>
      </c>
      <c r="T112" s="27">
        <v>0.70743999999999996</v>
      </c>
      <c r="U112" s="60">
        <f t="shared" si="30"/>
        <v>28.571428571428569</v>
      </c>
      <c r="V112" s="26">
        <v>22</v>
      </c>
      <c r="W112" s="27">
        <v>0.02</v>
      </c>
      <c r="X112" s="60">
        <f t="shared" si="31"/>
        <v>4.7619047619047592</v>
      </c>
      <c r="Y112" s="7"/>
      <c r="Z112" s="7"/>
      <c r="AA112" s="54"/>
    </row>
    <row r="113" spans="1:27" s="3" customFormat="1" x14ac:dyDescent="0.25">
      <c r="A113" s="45">
        <v>95</v>
      </c>
      <c r="B113" s="8">
        <v>0.9</v>
      </c>
      <c r="C113" s="8">
        <v>25</v>
      </c>
      <c r="D113" s="8">
        <v>25</v>
      </c>
      <c r="E113" s="14">
        <f t="shared" si="39"/>
        <v>0.70000000000000007</v>
      </c>
      <c r="F113" s="104">
        <f t="shared" si="35"/>
        <v>-1</v>
      </c>
      <c r="G113" s="105">
        <f t="shared" si="36"/>
        <v>-2</v>
      </c>
      <c r="H113" s="79">
        <v>21</v>
      </c>
      <c r="I113" s="80">
        <v>1803.6006</v>
      </c>
      <c r="J113" s="26">
        <f>'MR-MO_3a_2'!J113</f>
        <v>20</v>
      </c>
      <c r="K113" s="27">
        <v>1.6653E-3</v>
      </c>
      <c r="L113" s="44">
        <f t="shared" si="27"/>
        <v>4.7619047619047592</v>
      </c>
      <c r="M113" s="26">
        <f>'MR-MO_3a_2'!M113</f>
        <v>19</v>
      </c>
      <c r="N113" s="27">
        <v>4.4101000000000001E-2</v>
      </c>
      <c r="O113" s="44">
        <f t="shared" si="28"/>
        <v>9.5238095238095184</v>
      </c>
      <c r="P113" s="26">
        <f>'MR-MO_3a_2'!P113</f>
        <v>24</v>
      </c>
      <c r="Q113" s="27">
        <v>0.248</v>
      </c>
      <c r="R113" s="60">
        <f t="shared" si="29"/>
        <v>14.285714285714278</v>
      </c>
      <c r="S113" s="26">
        <v>15</v>
      </c>
      <c r="T113" s="27">
        <v>0.61451999999999996</v>
      </c>
      <c r="U113" s="60">
        <f t="shared" si="30"/>
        <v>28.571428571428569</v>
      </c>
      <c r="V113" s="26">
        <v>22</v>
      </c>
      <c r="W113" s="27">
        <v>3.9892999999999998E-2</v>
      </c>
      <c r="X113" s="60">
        <f t="shared" si="31"/>
        <v>4.7619047619047592</v>
      </c>
      <c r="Y113" s="7"/>
      <c r="Z113" s="7"/>
      <c r="AA113" s="54"/>
    </row>
    <row r="114" spans="1:27" s="3" customFormat="1" x14ac:dyDescent="0.25">
      <c r="A114" s="45">
        <v>96</v>
      </c>
      <c r="B114" s="8">
        <v>0.1</v>
      </c>
      <c r="C114" s="8">
        <v>30</v>
      </c>
      <c r="D114" s="8">
        <v>25</v>
      </c>
      <c r="E114" s="14">
        <f>(B114*$B$15*$L$14+(1-B114)*$B$16*$S$14)/(B114*$L$14+(1-B114)*$S$14)</f>
        <v>0.40384615384615385</v>
      </c>
      <c r="F114" s="104">
        <f t="shared" si="35"/>
        <v>0.4807692307692335</v>
      </c>
      <c r="G114" s="105">
        <f t="shared" si="36"/>
        <v>2</v>
      </c>
      <c r="H114" s="79">
        <v>22</v>
      </c>
      <c r="I114" s="80">
        <v>1856.3044</v>
      </c>
      <c r="J114" s="26">
        <f>'MR-MO_3a_2'!J114</f>
        <v>23</v>
      </c>
      <c r="K114" s="27">
        <v>2.1583000000000001E-2</v>
      </c>
      <c r="L114" s="44">
        <f t="shared" si="27"/>
        <v>4.545454545454561</v>
      </c>
      <c r="M114" s="26">
        <f>'MR-MO_3a_2'!M114</f>
        <v>19</v>
      </c>
      <c r="N114" s="27">
        <v>0.16495000000000001</v>
      </c>
      <c r="O114" s="44">
        <f t="shared" si="28"/>
        <v>13.636363636363626</v>
      </c>
      <c r="P114" s="26">
        <f>'MR-MO_3a_2'!P114</f>
        <v>24</v>
      </c>
      <c r="Q114" s="27">
        <v>8.3215999999999998E-2</v>
      </c>
      <c r="R114" s="60">
        <f t="shared" si="29"/>
        <v>9.0909090909090935</v>
      </c>
      <c r="S114" s="26">
        <v>15</v>
      </c>
      <c r="T114" s="27">
        <v>0.89976999999999996</v>
      </c>
      <c r="U114" s="60">
        <f t="shared" si="30"/>
        <v>31.818181818181813</v>
      </c>
      <c r="V114" s="26">
        <v>22</v>
      </c>
      <c r="W114" s="27">
        <v>0</v>
      </c>
      <c r="X114" s="60">
        <f t="shared" si="31"/>
        <v>1.4210854715202004E-14</v>
      </c>
      <c r="Y114" s="7"/>
      <c r="Z114" s="7"/>
      <c r="AA114" s="54"/>
    </row>
    <row r="115" spans="1:27" s="3" customFormat="1" x14ac:dyDescent="0.25">
      <c r="A115" s="45">
        <v>97</v>
      </c>
      <c r="B115" s="8">
        <v>0.3</v>
      </c>
      <c r="C115" s="8">
        <v>30</v>
      </c>
      <c r="D115" s="8">
        <v>25</v>
      </c>
      <c r="E115" s="14">
        <f t="shared" ref="E115:E118" si="40">(B115*$B$15*$L$14+(1-B115)*$B$16*$S$14)/(B115*$L$14+(1-B115)*$S$14)</f>
        <v>0.56578947368421051</v>
      </c>
      <c r="F115" s="104">
        <f t="shared" si="35"/>
        <v>-0.32894736842105488</v>
      </c>
      <c r="G115" s="105">
        <f t="shared" si="36"/>
        <v>1</v>
      </c>
      <c r="H115" s="79">
        <v>21</v>
      </c>
      <c r="I115" s="80">
        <v>1832.1559999999999</v>
      </c>
      <c r="J115" s="26">
        <f>'MR-MO_3a_2'!J115</f>
        <v>22</v>
      </c>
      <c r="K115" s="27">
        <v>1.2727E-2</v>
      </c>
      <c r="L115" s="44">
        <f t="shared" si="27"/>
        <v>4.7619047619047592</v>
      </c>
      <c r="M115" s="26">
        <f>'MR-MO_3a_2'!M115</f>
        <v>19</v>
      </c>
      <c r="N115" s="27">
        <v>9.2401999999999998E-2</v>
      </c>
      <c r="O115" s="44">
        <f t="shared" si="28"/>
        <v>9.5238095238095184</v>
      </c>
      <c r="P115" s="26">
        <f>'MR-MO_3a_2'!P115</f>
        <v>24</v>
      </c>
      <c r="Q115" s="27">
        <v>0.16037000000000001</v>
      </c>
      <c r="R115" s="60">
        <f t="shared" si="29"/>
        <v>14.285714285714278</v>
      </c>
      <c r="S115" s="26">
        <v>15</v>
      </c>
      <c r="T115" s="27">
        <v>0.73733000000000004</v>
      </c>
      <c r="U115" s="60">
        <f t="shared" si="30"/>
        <v>28.571428571428569</v>
      </c>
      <c r="V115" s="26">
        <v>22</v>
      </c>
      <c r="W115" s="27">
        <v>1.2727E-2</v>
      </c>
      <c r="X115" s="60">
        <f t="shared" si="31"/>
        <v>4.7619047619047592</v>
      </c>
      <c r="Y115" s="7"/>
      <c r="Z115" s="7"/>
      <c r="AA115" s="54"/>
    </row>
    <row r="116" spans="1:27" s="3" customFormat="1" x14ac:dyDescent="0.25">
      <c r="A116" s="45">
        <v>98</v>
      </c>
      <c r="B116" s="8">
        <v>0.5</v>
      </c>
      <c r="C116" s="8">
        <v>30</v>
      </c>
      <c r="D116" s="8">
        <v>25</v>
      </c>
      <c r="E116" s="14">
        <f t="shared" si="40"/>
        <v>0.65000000000000013</v>
      </c>
      <c r="F116" s="104">
        <f t="shared" si="35"/>
        <v>-0.75</v>
      </c>
      <c r="G116" s="105">
        <f t="shared" si="36"/>
        <v>0</v>
      </c>
      <c r="H116" s="79">
        <v>21</v>
      </c>
      <c r="I116" s="80">
        <v>1817.9843000000001</v>
      </c>
      <c r="J116" s="26">
        <f>'MR-MO_3a_2'!J116</f>
        <v>21</v>
      </c>
      <c r="K116" s="27">
        <v>0</v>
      </c>
      <c r="L116" s="44">
        <f t="shared" si="27"/>
        <v>0</v>
      </c>
      <c r="M116" s="26">
        <f>'MR-MO_3a_2'!M116</f>
        <v>19</v>
      </c>
      <c r="N116" s="27">
        <v>6.2988000000000002E-2</v>
      </c>
      <c r="O116" s="44">
        <f t="shared" si="28"/>
        <v>9.5238095238095184</v>
      </c>
      <c r="P116" s="26">
        <f>'MR-MO_3a_2'!P116</f>
        <v>24</v>
      </c>
      <c r="Q116" s="27">
        <v>0.21165</v>
      </c>
      <c r="R116" s="60">
        <f t="shared" si="29"/>
        <v>14.285714285714278</v>
      </c>
      <c r="S116" s="26">
        <v>15</v>
      </c>
      <c r="T116" s="27">
        <v>0.66071000000000002</v>
      </c>
      <c r="U116" s="60">
        <f t="shared" si="30"/>
        <v>28.571428571428569</v>
      </c>
      <c r="V116" s="26">
        <v>22</v>
      </c>
      <c r="W116" s="27">
        <v>2.8878999999999998E-2</v>
      </c>
      <c r="X116" s="60">
        <f t="shared" si="31"/>
        <v>4.7619047619047592</v>
      </c>
      <c r="Y116" s="7"/>
      <c r="Z116" s="7"/>
      <c r="AA116" s="54"/>
    </row>
    <row r="117" spans="1:27" s="3" customFormat="1" x14ac:dyDescent="0.25">
      <c r="A117" s="45">
        <v>99</v>
      </c>
      <c r="B117" s="8">
        <v>0.7</v>
      </c>
      <c r="C117" s="8">
        <v>30</v>
      </c>
      <c r="D117" s="8">
        <v>25</v>
      </c>
      <c r="E117" s="14">
        <f t="shared" si="40"/>
        <v>0.70161290322580638</v>
      </c>
      <c r="F117" s="104">
        <f t="shared" si="35"/>
        <v>-1.008064516129032</v>
      </c>
      <c r="G117" s="105">
        <f t="shared" si="36"/>
        <v>-1</v>
      </c>
      <c r="H117" s="79">
        <v>21</v>
      </c>
      <c r="I117" s="80">
        <v>1807.8834999999999</v>
      </c>
      <c r="J117" s="26">
        <f>'MR-MO_3a_2'!J117</f>
        <v>21</v>
      </c>
      <c r="K117" s="27">
        <v>0</v>
      </c>
      <c r="L117" s="44">
        <f t="shared" si="27"/>
        <v>0</v>
      </c>
      <c r="M117" s="26">
        <f>'MR-MO_3a_2'!M117</f>
        <v>19</v>
      </c>
      <c r="N117" s="27">
        <v>4.4546000000000002E-2</v>
      </c>
      <c r="O117" s="44">
        <f t="shared" si="28"/>
        <v>9.5238095238095184</v>
      </c>
      <c r="P117" s="26">
        <f>'MR-MO_3a_2'!P117</f>
        <v>24</v>
      </c>
      <c r="Q117" s="27">
        <v>0.24460999999999999</v>
      </c>
      <c r="R117" s="60">
        <f t="shared" si="29"/>
        <v>14.285714285714278</v>
      </c>
      <c r="S117" s="26">
        <v>15</v>
      </c>
      <c r="T117" s="27">
        <v>0.61329999999999996</v>
      </c>
      <c r="U117" s="60">
        <f t="shared" si="30"/>
        <v>28.571428571428569</v>
      </c>
      <c r="V117" s="26">
        <v>22</v>
      </c>
      <c r="W117" s="27">
        <v>3.9154000000000001E-2</v>
      </c>
      <c r="X117" s="60">
        <f t="shared" si="31"/>
        <v>4.7619047619047592</v>
      </c>
      <c r="Y117" s="7"/>
      <c r="Z117" s="7"/>
      <c r="AA117" s="54"/>
    </row>
    <row r="118" spans="1:27" s="3" customFormat="1" x14ac:dyDescent="0.25">
      <c r="A118" s="45">
        <v>100</v>
      </c>
      <c r="B118" s="8">
        <v>0.9</v>
      </c>
      <c r="C118" s="8">
        <v>30</v>
      </c>
      <c r="D118" s="8">
        <v>25</v>
      </c>
      <c r="E118" s="14">
        <f t="shared" si="40"/>
        <v>0.7364864864864864</v>
      </c>
      <c r="F118" s="104">
        <f t="shared" si="35"/>
        <v>-1.1824324324324316</v>
      </c>
      <c r="G118" s="105">
        <f t="shared" si="36"/>
        <v>-2</v>
      </c>
      <c r="H118" s="79">
        <v>20</v>
      </c>
      <c r="I118" s="80">
        <v>1798.8353</v>
      </c>
      <c r="J118" s="26">
        <f>'MR-MO_3a_2'!J118</f>
        <v>20</v>
      </c>
      <c r="K118" s="27">
        <v>0</v>
      </c>
      <c r="L118" s="44">
        <f t="shared" si="27"/>
        <v>0</v>
      </c>
      <c r="M118" s="26">
        <f>'MR-MO_3a_2'!M118</f>
        <v>19</v>
      </c>
      <c r="N118" s="27">
        <v>3.6172000000000003E-2</v>
      </c>
      <c r="O118" s="44">
        <f t="shared" si="28"/>
        <v>5</v>
      </c>
      <c r="P118" s="26">
        <f>'MR-MO_3a_2'!P118</f>
        <v>24</v>
      </c>
      <c r="Q118" s="27">
        <v>0.27451999999999999</v>
      </c>
      <c r="R118" s="60">
        <f t="shared" si="29"/>
        <v>20</v>
      </c>
      <c r="S118" s="26">
        <v>15</v>
      </c>
      <c r="T118" s="27">
        <v>0.58533999999999997</v>
      </c>
      <c r="U118" s="60">
        <f t="shared" si="30"/>
        <v>25</v>
      </c>
      <c r="V118" s="26">
        <v>22</v>
      </c>
      <c r="W118" s="27">
        <v>5.1739E-2</v>
      </c>
      <c r="X118" s="60">
        <f t="shared" si="31"/>
        <v>10</v>
      </c>
      <c r="Y118" s="7"/>
      <c r="Z118" s="7"/>
      <c r="AA118" s="54"/>
    </row>
    <row r="119" spans="1:27" s="3" customFormat="1" x14ac:dyDescent="0.25">
      <c r="A119" s="45">
        <v>101</v>
      </c>
      <c r="B119" s="8">
        <v>0.1</v>
      </c>
      <c r="C119" s="8">
        <v>10</v>
      </c>
      <c r="D119" s="8">
        <v>30</v>
      </c>
      <c r="E119" s="106" t="e">
        <f t="shared" ref="E119:E123" si="41">(B119*$B$15*$M$10+(1-B119)*$B$16*$T$10)/(B119*$M$10+(1-B119)*$T$10)</f>
        <v>#DIV/0!</v>
      </c>
      <c r="F119" s="104" t="e">
        <f>E119*$N$14+(1-E119)*$U$14-D119</f>
        <v>#DIV/0!</v>
      </c>
      <c r="G119" s="105">
        <f>B119*$N$14+(1-B119)*$U$14-D119</f>
        <v>-1.2999999999999972</v>
      </c>
      <c r="H119" s="79">
        <v>17</v>
      </c>
      <c r="I119" s="80">
        <v>2041.7331999999999</v>
      </c>
      <c r="J119" s="26">
        <f>'MR-MO_3a_2'!J119</f>
        <v>17</v>
      </c>
      <c r="K119" s="27">
        <v>0</v>
      </c>
      <c r="L119" s="44">
        <f t="shared" si="27"/>
        <v>0</v>
      </c>
      <c r="M119" s="26">
        <f>'MR-MO_3a_2'!M119</f>
        <v>15</v>
      </c>
      <c r="N119" s="27">
        <v>7.7575000000000005E-2</v>
      </c>
      <c r="O119" s="44">
        <f t="shared" si="28"/>
        <v>11.764705882352928</v>
      </c>
      <c r="P119" s="26">
        <f>'MR-MO_3a_2'!P119</f>
        <v>18</v>
      </c>
      <c r="Q119" s="27">
        <v>2.7471000000000001E-3</v>
      </c>
      <c r="R119" s="60">
        <f t="shared" si="29"/>
        <v>5.8823529411764781</v>
      </c>
      <c r="S119" s="26">
        <v>15</v>
      </c>
      <c r="T119" s="27">
        <v>7.7575000000000005E-2</v>
      </c>
      <c r="U119" s="60">
        <f t="shared" si="30"/>
        <v>11.764705882352928</v>
      </c>
      <c r="V119" s="26">
        <v>19</v>
      </c>
      <c r="W119" s="27">
        <v>3.4133999999999998E-2</v>
      </c>
      <c r="X119" s="60">
        <f t="shared" si="31"/>
        <v>11.764705882352956</v>
      </c>
      <c r="Y119" s="7"/>
      <c r="Z119" s="7"/>
      <c r="AA119" s="54"/>
    </row>
    <row r="120" spans="1:27" s="3" customFormat="1" x14ac:dyDescent="0.25">
      <c r="A120" s="45">
        <v>102</v>
      </c>
      <c r="B120" s="8">
        <v>0.3</v>
      </c>
      <c r="C120" s="8">
        <v>10</v>
      </c>
      <c r="D120" s="8">
        <v>30</v>
      </c>
      <c r="E120" s="106" t="e">
        <f t="shared" si="41"/>
        <v>#DIV/0!</v>
      </c>
      <c r="F120" s="104" t="e">
        <f t="shared" ref="F120:F143" si="42">E120*$N$14+(1-E120)*$U$14-D120</f>
        <v>#DIV/0!</v>
      </c>
      <c r="G120" s="105">
        <f t="shared" ref="G120:G143" si="43">B120*$N$14+(1-B120)*$U$14-D120</f>
        <v>-1.9000000000000021</v>
      </c>
      <c r="H120" s="79">
        <v>17</v>
      </c>
      <c r="I120" s="80">
        <v>2021.5833</v>
      </c>
      <c r="J120" s="26">
        <f>'MR-MO_3a_2'!J120</f>
        <v>17</v>
      </c>
      <c r="K120" s="27">
        <v>0</v>
      </c>
      <c r="L120" s="44">
        <f t="shared" si="27"/>
        <v>0</v>
      </c>
      <c r="M120" s="26">
        <f>'MR-MO_3a_2'!M120</f>
        <v>15</v>
      </c>
      <c r="N120" s="27">
        <v>4.6753999999999997E-2</v>
      </c>
      <c r="O120" s="44">
        <f t="shared" si="28"/>
        <v>11.764705882352928</v>
      </c>
      <c r="P120" s="26">
        <f>'MR-MO_3a_2'!P120</f>
        <v>18</v>
      </c>
      <c r="Q120" s="27">
        <v>1.9977000000000002E-2</v>
      </c>
      <c r="R120" s="60">
        <f t="shared" si="29"/>
        <v>5.8823529411764781</v>
      </c>
      <c r="S120" s="26">
        <v>15</v>
      </c>
      <c r="T120" s="27">
        <v>4.6753999999999997E-2</v>
      </c>
      <c r="U120" s="60">
        <f t="shared" si="30"/>
        <v>11.764705882352928</v>
      </c>
      <c r="V120" s="26">
        <v>19</v>
      </c>
      <c r="W120" s="27">
        <v>6.9679000000000005E-2</v>
      </c>
      <c r="X120" s="60">
        <f t="shared" si="31"/>
        <v>11.764705882352956</v>
      </c>
      <c r="Y120" s="7"/>
      <c r="Z120" s="7"/>
      <c r="AA120" s="54"/>
    </row>
    <row r="121" spans="1:27" s="3" customFormat="1" x14ac:dyDescent="0.25">
      <c r="A121" s="45">
        <v>103</v>
      </c>
      <c r="B121" s="8">
        <v>0.5</v>
      </c>
      <c r="C121" s="8">
        <v>10</v>
      </c>
      <c r="D121" s="8">
        <v>30</v>
      </c>
      <c r="E121" s="106" t="e">
        <f t="shared" si="41"/>
        <v>#DIV/0!</v>
      </c>
      <c r="F121" s="104" t="e">
        <f t="shared" si="42"/>
        <v>#DIV/0!</v>
      </c>
      <c r="G121" s="105">
        <f t="shared" si="43"/>
        <v>-2.5</v>
      </c>
      <c r="H121" s="79">
        <v>16</v>
      </c>
      <c r="I121" s="80">
        <v>2001.2438999999999</v>
      </c>
      <c r="J121" s="26">
        <f>'MR-MO_3a_2'!J121</f>
        <v>16</v>
      </c>
      <c r="K121" s="27">
        <v>0</v>
      </c>
      <c r="L121" s="44">
        <f t="shared" si="27"/>
        <v>0</v>
      </c>
      <c r="M121" s="26">
        <f>'MR-MO_3a_2'!M121</f>
        <v>15</v>
      </c>
      <c r="N121" s="27">
        <v>2.2567E-2</v>
      </c>
      <c r="O121" s="44">
        <f t="shared" si="28"/>
        <v>6.25</v>
      </c>
      <c r="P121" s="26">
        <f>'MR-MO_3a_2'!P121</f>
        <v>18</v>
      </c>
      <c r="Q121" s="27">
        <v>4.4810000000000003E-2</v>
      </c>
      <c r="R121" s="60">
        <f t="shared" si="29"/>
        <v>12.5</v>
      </c>
      <c r="S121" s="26">
        <v>15</v>
      </c>
      <c r="T121" s="27">
        <v>2.2567E-2</v>
      </c>
      <c r="U121" s="60">
        <f t="shared" si="30"/>
        <v>6.25</v>
      </c>
      <c r="V121" s="26">
        <v>19</v>
      </c>
      <c r="W121" s="27">
        <v>0.1132</v>
      </c>
      <c r="X121" s="60">
        <f t="shared" si="31"/>
        <v>18.75</v>
      </c>
      <c r="Y121" s="7"/>
      <c r="Z121" s="7"/>
      <c r="AA121" s="54"/>
    </row>
    <row r="122" spans="1:27" s="3" customFormat="1" x14ac:dyDescent="0.25">
      <c r="A122" s="45">
        <v>104</v>
      </c>
      <c r="B122" s="8">
        <v>0.7</v>
      </c>
      <c r="C122" s="8">
        <v>10</v>
      </c>
      <c r="D122" s="8">
        <v>30</v>
      </c>
      <c r="E122" s="106" t="e">
        <f t="shared" si="41"/>
        <v>#DIV/0!</v>
      </c>
      <c r="F122" s="104" t="e">
        <f t="shared" si="42"/>
        <v>#DIV/0!</v>
      </c>
      <c r="G122" s="105">
        <f t="shared" si="43"/>
        <v>-3.1000000000000014</v>
      </c>
      <c r="H122" s="79">
        <v>16</v>
      </c>
      <c r="I122" s="80">
        <v>1980.508</v>
      </c>
      <c r="J122" s="26">
        <f>'MR-MO_3a_2'!J122</f>
        <v>16</v>
      </c>
      <c r="K122" s="27">
        <v>0</v>
      </c>
      <c r="L122" s="44">
        <f t="shared" si="27"/>
        <v>0</v>
      </c>
      <c r="M122" s="26">
        <f>'MR-MO_3a_2'!M122</f>
        <v>15</v>
      </c>
      <c r="N122" s="27">
        <v>7.1666000000000004E-3</v>
      </c>
      <c r="O122" s="44">
        <f t="shared" si="28"/>
        <v>6.25</v>
      </c>
      <c r="P122" s="26">
        <f>'MR-MO_3a_2'!P122</f>
        <v>18</v>
      </c>
      <c r="Q122" s="27">
        <v>7.9565999999999998E-2</v>
      </c>
      <c r="R122" s="60">
        <f t="shared" si="29"/>
        <v>12.5</v>
      </c>
      <c r="S122" s="26">
        <v>15</v>
      </c>
      <c r="T122" s="27">
        <v>7.1666000000000004E-3</v>
      </c>
      <c r="U122" s="60">
        <f t="shared" si="30"/>
        <v>6.25</v>
      </c>
      <c r="V122" s="26">
        <v>19</v>
      </c>
      <c r="W122" s="27">
        <v>0.16711000000000001</v>
      </c>
      <c r="X122" s="60">
        <f t="shared" si="31"/>
        <v>18.75</v>
      </c>
      <c r="Y122" s="7"/>
      <c r="Z122" s="7"/>
      <c r="AA122" s="54"/>
    </row>
    <row r="123" spans="1:27" s="3" customFormat="1" x14ac:dyDescent="0.25">
      <c r="A123" s="45">
        <v>105</v>
      </c>
      <c r="B123" s="8">
        <v>0.9</v>
      </c>
      <c r="C123" s="8">
        <v>10</v>
      </c>
      <c r="D123" s="8">
        <v>30</v>
      </c>
      <c r="E123" s="106" t="e">
        <f t="shared" si="41"/>
        <v>#DIV/0!</v>
      </c>
      <c r="F123" s="104" t="e">
        <f t="shared" si="42"/>
        <v>#DIV/0!</v>
      </c>
      <c r="G123" s="105">
        <f t="shared" si="43"/>
        <v>-3.6999999999999993</v>
      </c>
      <c r="H123" s="79">
        <v>15</v>
      </c>
      <c r="I123" s="80">
        <v>1959.2195999999999</v>
      </c>
      <c r="J123" s="26">
        <f>'MR-MO_3a_2'!J123</f>
        <v>15</v>
      </c>
      <c r="K123" s="27">
        <v>0</v>
      </c>
      <c r="L123" s="44">
        <f t="shared" si="27"/>
        <v>0</v>
      </c>
      <c r="M123" s="26">
        <f>'MR-MO_3a_2'!M123</f>
        <v>15</v>
      </c>
      <c r="N123" s="27">
        <v>0</v>
      </c>
      <c r="O123" s="44">
        <f t="shared" si="28"/>
        <v>0</v>
      </c>
      <c r="P123" s="26">
        <f>'MR-MO_3a_2'!P123</f>
        <v>18</v>
      </c>
      <c r="Q123" s="27">
        <v>0.12372</v>
      </c>
      <c r="R123" s="60">
        <f t="shared" si="29"/>
        <v>20</v>
      </c>
      <c r="S123" s="26">
        <v>15</v>
      </c>
      <c r="T123" s="27">
        <v>0</v>
      </c>
      <c r="U123" s="60">
        <f t="shared" si="30"/>
        <v>0</v>
      </c>
      <c r="V123" s="26">
        <v>19</v>
      </c>
      <c r="W123" s="27">
        <v>0.23088</v>
      </c>
      <c r="X123" s="60">
        <f t="shared" si="31"/>
        <v>26.666666666666671</v>
      </c>
      <c r="Y123" s="7"/>
      <c r="Z123" s="7"/>
      <c r="AA123" s="54"/>
    </row>
    <row r="124" spans="1:27" s="3" customFormat="1" x14ac:dyDescent="0.25">
      <c r="A124" s="45">
        <v>106</v>
      </c>
      <c r="B124" s="8">
        <v>0.1</v>
      </c>
      <c r="C124" s="8">
        <v>15</v>
      </c>
      <c r="D124" s="8">
        <v>30</v>
      </c>
      <c r="E124" s="106" t="e">
        <f>(B124*$B$15*$M$11+(1-B124)*$B$16*$T$11)/(B124*$M$11+(1-B124)*$T$11)</f>
        <v>#DIV/0!</v>
      </c>
      <c r="F124" s="104" t="e">
        <f t="shared" si="42"/>
        <v>#DIV/0!</v>
      </c>
      <c r="G124" s="105">
        <f t="shared" si="43"/>
        <v>-1.2999999999999972</v>
      </c>
      <c r="H124" s="79">
        <v>17</v>
      </c>
      <c r="I124" s="80">
        <v>2041.7331999999999</v>
      </c>
      <c r="J124" s="26">
        <f>'MR-MO_3a_2'!J124</f>
        <v>17</v>
      </c>
      <c r="K124" s="27">
        <v>0</v>
      </c>
      <c r="L124" s="44">
        <f t="shared" si="27"/>
        <v>0</v>
      </c>
      <c r="M124" s="26">
        <f>'MR-MO_3a_2'!M124</f>
        <v>15</v>
      </c>
      <c r="N124" s="27">
        <v>7.7575000000000005E-2</v>
      </c>
      <c r="O124" s="44">
        <f t="shared" si="28"/>
        <v>11.764705882352928</v>
      </c>
      <c r="P124" s="26">
        <f>'MR-MO_3a_2'!P124</f>
        <v>18</v>
      </c>
      <c r="Q124" s="27">
        <v>2.7471000000000001E-3</v>
      </c>
      <c r="R124" s="60">
        <f t="shared" si="29"/>
        <v>5.8823529411764781</v>
      </c>
      <c r="S124" s="26">
        <v>15</v>
      </c>
      <c r="T124" s="27">
        <v>7.7575000000000005E-2</v>
      </c>
      <c r="U124" s="60">
        <f t="shared" si="30"/>
        <v>11.764705882352928</v>
      </c>
      <c r="V124" s="26">
        <v>19</v>
      </c>
      <c r="W124" s="27">
        <v>3.4133999999999998E-2</v>
      </c>
      <c r="X124" s="60">
        <f t="shared" si="31"/>
        <v>11.764705882352956</v>
      </c>
      <c r="Y124" s="7"/>
      <c r="Z124" s="7"/>
      <c r="AA124" s="54"/>
    </row>
    <row r="125" spans="1:27" s="3" customFormat="1" x14ac:dyDescent="0.25">
      <c r="A125" s="45">
        <v>107</v>
      </c>
      <c r="B125" s="8">
        <v>0.3</v>
      </c>
      <c r="C125" s="8">
        <v>15</v>
      </c>
      <c r="D125" s="8">
        <v>30</v>
      </c>
      <c r="E125" s="106" t="e">
        <f t="shared" ref="E125:E128" si="44">(B125*$B$15*$M$11+(1-B125)*$B$16*$T$11)/(B125*$M$11+(1-B125)*$T$11)</f>
        <v>#DIV/0!</v>
      </c>
      <c r="F125" s="104" t="e">
        <f t="shared" si="42"/>
        <v>#DIV/0!</v>
      </c>
      <c r="G125" s="105">
        <f t="shared" si="43"/>
        <v>-1.9000000000000021</v>
      </c>
      <c r="H125" s="79">
        <v>17</v>
      </c>
      <c r="I125" s="80">
        <v>2021.5833</v>
      </c>
      <c r="J125" s="26">
        <f>'MR-MO_3a_2'!J125</f>
        <v>17</v>
      </c>
      <c r="K125" s="27">
        <v>0</v>
      </c>
      <c r="L125" s="44">
        <f t="shared" si="27"/>
        <v>0</v>
      </c>
      <c r="M125" s="26">
        <f>'MR-MO_3a_2'!M125</f>
        <v>15</v>
      </c>
      <c r="N125" s="27">
        <v>4.6753999999999997E-2</v>
      </c>
      <c r="O125" s="44">
        <f t="shared" si="28"/>
        <v>11.764705882352928</v>
      </c>
      <c r="P125" s="26">
        <f>'MR-MO_3a_2'!P125</f>
        <v>18</v>
      </c>
      <c r="Q125" s="27">
        <v>1.9977000000000002E-2</v>
      </c>
      <c r="R125" s="60">
        <f t="shared" si="29"/>
        <v>5.8823529411764781</v>
      </c>
      <c r="S125" s="26">
        <v>15</v>
      </c>
      <c r="T125" s="27">
        <v>4.6753999999999997E-2</v>
      </c>
      <c r="U125" s="60">
        <f t="shared" si="30"/>
        <v>11.764705882352928</v>
      </c>
      <c r="V125" s="26">
        <v>19</v>
      </c>
      <c r="W125" s="27">
        <v>6.9679000000000005E-2</v>
      </c>
      <c r="X125" s="60">
        <f t="shared" si="31"/>
        <v>11.764705882352956</v>
      </c>
      <c r="Y125" s="7"/>
      <c r="Z125" s="7"/>
      <c r="AA125" s="54"/>
    </row>
    <row r="126" spans="1:27" s="3" customFormat="1" x14ac:dyDescent="0.25">
      <c r="A126" s="45">
        <v>108</v>
      </c>
      <c r="B126" s="8">
        <v>0.5</v>
      </c>
      <c r="C126" s="8">
        <v>15</v>
      </c>
      <c r="D126" s="8">
        <v>30</v>
      </c>
      <c r="E126" s="106" t="e">
        <f t="shared" si="44"/>
        <v>#DIV/0!</v>
      </c>
      <c r="F126" s="104" t="e">
        <f t="shared" si="42"/>
        <v>#DIV/0!</v>
      </c>
      <c r="G126" s="105">
        <f t="shared" si="43"/>
        <v>-2.5</v>
      </c>
      <c r="H126" s="79">
        <v>16</v>
      </c>
      <c r="I126" s="80">
        <v>2001.2438999999999</v>
      </c>
      <c r="J126" s="26">
        <f>'MR-MO_3a_2'!J126</f>
        <v>16</v>
      </c>
      <c r="K126" s="27">
        <v>0</v>
      </c>
      <c r="L126" s="44">
        <f t="shared" si="27"/>
        <v>0</v>
      </c>
      <c r="M126" s="26">
        <f>'MR-MO_3a_2'!M126</f>
        <v>15</v>
      </c>
      <c r="N126" s="27">
        <v>2.2567E-2</v>
      </c>
      <c r="O126" s="44">
        <f t="shared" si="28"/>
        <v>6.25</v>
      </c>
      <c r="P126" s="26">
        <f>'MR-MO_3a_2'!P126</f>
        <v>18</v>
      </c>
      <c r="Q126" s="27">
        <v>4.4810000000000003E-2</v>
      </c>
      <c r="R126" s="60">
        <f t="shared" si="29"/>
        <v>12.5</v>
      </c>
      <c r="S126" s="26">
        <v>15</v>
      </c>
      <c r="T126" s="27">
        <v>2.2567E-2</v>
      </c>
      <c r="U126" s="60">
        <f t="shared" si="30"/>
        <v>6.25</v>
      </c>
      <c r="V126" s="26">
        <v>19</v>
      </c>
      <c r="W126" s="27">
        <v>0.1132</v>
      </c>
      <c r="X126" s="60">
        <f t="shared" si="31"/>
        <v>18.75</v>
      </c>
      <c r="Y126" s="7"/>
      <c r="Z126" s="7"/>
      <c r="AA126" s="54"/>
    </row>
    <row r="127" spans="1:27" s="3" customFormat="1" x14ac:dyDescent="0.25">
      <c r="A127" s="45">
        <v>109</v>
      </c>
      <c r="B127" s="8">
        <v>0.7</v>
      </c>
      <c r="C127" s="8">
        <v>15</v>
      </c>
      <c r="D127" s="8">
        <v>30</v>
      </c>
      <c r="E127" s="106" t="e">
        <f t="shared" si="44"/>
        <v>#DIV/0!</v>
      </c>
      <c r="F127" s="104" t="e">
        <f t="shared" si="42"/>
        <v>#DIV/0!</v>
      </c>
      <c r="G127" s="105">
        <f t="shared" si="43"/>
        <v>-3.1000000000000014</v>
      </c>
      <c r="H127" s="79">
        <v>16</v>
      </c>
      <c r="I127" s="80">
        <v>1980.508</v>
      </c>
      <c r="J127" s="26">
        <f>'MR-MO_3a_2'!J127</f>
        <v>16</v>
      </c>
      <c r="K127" s="27">
        <v>0</v>
      </c>
      <c r="L127" s="44">
        <f t="shared" si="27"/>
        <v>0</v>
      </c>
      <c r="M127" s="26">
        <f>'MR-MO_3a_2'!M127</f>
        <v>15</v>
      </c>
      <c r="N127" s="27">
        <v>7.1666000000000004E-3</v>
      </c>
      <c r="O127" s="44">
        <f t="shared" si="28"/>
        <v>6.25</v>
      </c>
      <c r="P127" s="26">
        <f>'MR-MO_3a_2'!P127</f>
        <v>18</v>
      </c>
      <c r="Q127" s="27">
        <v>7.9565999999999998E-2</v>
      </c>
      <c r="R127" s="60">
        <f t="shared" si="29"/>
        <v>12.5</v>
      </c>
      <c r="S127" s="26">
        <v>15</v>
      </c>
      <c r="T127" s="27">
        <v>7.1666000000000004E-3</v>
      </c>
      <c r="U127" s="60">
        <f t="shared" si="30"/>
        <v>6.25</v>
      </c>
      <c r="V127" s="26">
        <v>19</v>
      </c>
      <c r="W127" s="27">
        <v>0.16711000000000001</v>
      </c>
      <c r="X127" s="60">
        <f t="shared" si="31"/>
        <v>18.75</v>
      </c>
      <c r="Y127" s="7"/>
      <c r="Z127" s="7"/>
      <c r="AA127" s="54"/>
    </row>
    <row r="128" spans="1:27" s="3" customFormat="1" x14ac:dyDescent="0.25">
      <c r="A128" s="45">
        <v>110</v>
      </c>
      <c r="B128" s="8">
        <v>0.9</v>
      </c>
      <c r="C128" s="8">
        <v>15</v>
      </c>
      <c r="D128" s="8">
        <v>30</v>
      </c>
      <c r="E128" s="106" t="e">
        <f t="shared" si="44"/>
        <v>#DIV/0!</v>
      </c>
      <c r="F128" s="104" t="e">
        <f t="shared" si="42"/>
        <v>#DIV/0!</v>
      </c>
      <c r="G128" s="105">
        <f t="shared" si="43"/>
        <v>-3.6999999999999993</v>
      </c>
      <c r="H128" s="79">
        <v>15</v>
      </c>
      <c r="I128" s="80">
        <v>1959.2195999999999</v>
      </c>
      <c r="J128" s="26">
        <f>'MR-MO_3a_2'!J128</f>
        <v>15</v>
      </c>
      <c r="K128" s="27">
        <v>0</v>
      </c>
      <c r="L128" s="44">
        <f t="shared" si="27"/>
        <v>0</v>
      </c>
      <c r="M128" s="26">
        <f>'MR-MO_3a_2'!M128</f>
        <v>15</v>
      </c>
      <c r="N128" s="27">
        <v>0</v>
      </c>
      <c r="O128" s="44">
        <f t="shared" si="28"/>
        <v>0</v>
      </c>
      <c r="P128" s="26">
        <f>'MR-MO_3a_2'!P128</f>
        <v>18</v>
      </c>
      <c r="Q128" s="27">
        <v>0.12372</v>
      </c>
      <c r="R128" s="60">
        <f t="shared" si="29"/>
        <v>20</v>
      </c>
      <c r="S128" s="26">
        <v>15</v>
      </c>
      <c r="T128" s="27">
        <v>0</v>
      </c>
      <c r="U128" s="60">
        <f t="shared" si="30"/>
        <v>0</v>
      </c>
      <c r="V128" s="26">
        <v>19</v>
      </c>
      <c r="W128" s="27">
        <v>0.23088</v>
      </c>
      <c r="X128" s="60">
        <f t="shared" si="31"/>
        <v>26.666666666666671</v>
      </c>
      <c r="Y128" s="7"/>
      <c r="Z128" s="7"/>
      <c r="AA128" s="54"/>
    </row>
    <row r="129" spans="1:28" s="3" customFormat="1" x14ac:dyDescent="0.25">
      <c r="A129" s="45">
        <v>111</v>
      </c>
      <c r="B129" s="8">
        <v>0.1</v>
      </c>
      <c r="C129" s="8">
        <v>20</v>
      </c>
      <c r="D129" s="8">
        <v>30</v>
      </c>
      <c r="E129" s="106" t="e">
        <f>(B129*$B$15*$M$12+(1-B129)*$B$16*$T$12)/(B129*$M$12+(1-B129)*$T$12)</f>
        <v>#DIV/0!</v>
      </c>
      <c r="F129" s="104" t="e">
        <f t="shared" si="42"/>
        <v>#DIV/0!</v>
      </c>
      <c r="G129" s="105">
        <f t="shared" si="43"/>
        <v>-1.2999999999999972</v>
      </c>
      <c r="H129" s="79">
        <v>17</v>
      </c>
      <c r="I129" s="80">
        <v>2041.7331999999999</v>
      </c>
      <c r="J129" s="26">
        <f>'MR-MO_3a_2'!J129</f>
        <v>17</v>
      </c>
      <c r="K129" s="27">
        <v>0</v>
      </c>
      <c r="L129" s="44">
        <f t="shared" si="27"/>
        <v>0</v>
      </c>
      <c r="M129" s="26">
        <f>'MR-MO_3a_2'!M129</f>
        <v>15</v>
      </c>
      <c r="N129" s="27">
        <v>0</v>
      </c>
      <c r="O129" s="44">
        <f t="shared" si="28"/>
        <v>11.764705882352928</v>
      </c>
      <c r="P129" s="26">
        <f>'MR-MO_3a_2'!P129</f>
        <v>18</v>
      </c>
      <c r="Q129" s="27">
        <v>2.7471000000000001E-3</v>
      </c>
      <c r="R129" s="60">
        <f t="shared" si="29"/>
        <v>5.8823529411764781</v>
      </c>
      <c r="S129" s="26">
        <v>15</v>
      </c>
      <c r="T129" s="27">
        <v>7.7575000000000005E-2</v>
      </c>
      <c r="U129" s="60">
        <f t="shared" si="30"/>
        <v>11.764705882352928</v>
      </c>
      <c r="V129" s="26">
        <v>19</v>
      </c>
      <c r="W129" s="27">
        <v>3.4133999999999998E-2</v>
      </c>
      <c r="X129" s="60">
        <f t="shared" si="31"/>
        <v>11.764705882352956</v>
      </c>
      <c r="Y129" s="7"/>
      <c r="Z129" s="7"/>
      <c r="AA129" s="54"/>
    </row>
    <row r="130" spans="1:28" s="3" customFormat="1" x14ac:dyDescent="0.25">
      <c r="A130" s="45">
        <v>112</v>
      </c>
      <c r="B130" s="8">
        <v>0.3</v>
      </c>
      <c r="C130" s="8">
        <v>20</v>
      </c>
      <c r="D130" s="8">
        <v>30</v>
      </c>
      <c r="E130" s="106" t="e">
        <f t="shared" ref="E130:E133" si="45">(B130*$B$15*$M$12+(1-B130)*$B$16*$T$12)/(B130*$M$12+(1-B130)*$T$12)</f>
        <v>#DIV/0!</v>
      </c>
      <c r="F130" s="104" t="e">
        <f t="shared" si="42"/>
        <v>#DIV/0!</v>
      </c>
      <c r="G130" s="105">
        <f t="shared" si="43"/>
        <v>-1.9000000000000021</v>
      </c>
      <c r="H130" s="79">
        <v>17</v>
      </c>
      <c r="I130" s="80">
        <v>2021.5833</v>
      </c>
      <c r="J130" s="26">
        <f>'MR-MO_3a_2'!J130</f>
        <v>17</v>
      </c>
      <c r="K130" s="27">
        <v>0</v>
      </c>
      <c r="L130" s="44">
        <f t="shared" si="27"/>
        <v>0</v>
      </c>
      <c r="M130" s="26">
        <f>'MR-MO_3a_2'!M130</f>
        <v>15</v>
      </c>
      <c r="N130" s="27">
        <v>4.6753999999999997E-2</v>
      </c>
      <c r="O130" s="44">
        <f t="shared" si="28"/>
        <v>11.764705882352928</v>
      </c>
      <c r="P130" s="26">
        <f>'MR-MO_3a_2'!P130</f>
        <v>18</v>
      </c>
      <c r="Q130" s="27">
        <v>1.9977000000000002E-2</v>
      </c>
      <c r="R130" s="60">
        <f t="shared" si="29"/>
        <v>5.8823529411764781</v>
      </c>
      <c r="S130" s="26">
        <v>15</v>
      </c>
      <c r="T130" s="27">
        <v>4.6753999999999997E-2</v>
      </c>
      <c r="U130" s="60">
        <f t="shared" si="30"/>
        <v>11.764705882352928</v>
      </c>
      <c r="V130" s="26">
        <v>19</v>
      </c>
      <c r="W130" s="27">
        <v>6.9679000000000005E-2</v>
      </c>
      <c r="X130" s="60">
        <f t="shared" si="31"/>
        <v>11.764705882352956</v>
      </c>
      <c r="Y130" s="7"/>
      <c r="Z130" s="7"/>
      <c r="AA130" s="54"/>
    </row>
    <row r="131" spans="1:28" s="3" customFormat="1" x14ac:dyDescent="0.25">
      <c r="A131" s="45">
        <v>113</v>
      </c>
      <c r="B131" s="8">
        <v>0.5</v>
      </c>
      <c r="C131" s="8">
        <v>20</v>
      </c>
      <c r="D131" s="8">
        <v>30</v>
      </c>
      <c r="E131" s="106" t="e">
        <f t="shared" si="45"/>
        <v>#DIV/0!</v>
      </c>
      <c r="F131" s="104" t="e">
        <f t="shared" si="42"/>
        <v>#DIV/0!</v>
      </c>
      <c r="G131" s="105">
        <f t="shared" si="43"/>
        <v>-2.5</v>
      </c>
      <c r="H131" s="79">
        <v>16</v>
      </c>
      <c r="I131" s="80">
        <v>2001.2438999999999</v>
      </c>
      <c r="J131" s="26">
        <f>'MR-MO_3a_2'!J131</f>
        <v>16</v>
      </c>
      <c r="K131" s="27">
        <v>0</v>
      </c>
      <c r="L131" s="44">
        <f t="shared" si="27"/>
        <v>0</v>
      </c>
      <c r="M131" s="26">
        <f>'MR-MO_3a_2'!M131</f>
        <v>15</v>
      </c>
      <c r="N131" s="27">
        <v>2.2567E-2</v>
      </c>
      <c r="O131" s="44">
        <f t="shared" si="28"/>
        <v>6.25</v>
      </c>
      <c r="P131" s="26">
        <f>'MR-MO_3a_2'!P131</f>
        <v>18</v>
      </c>
      <c r="Q131" s="27">
        <v>4.4810000000000003E-2</v>
      </c>
      <c r="R131" s="60">
        <f t="shared" si="29"/>
        <v>12.5</v>
      </c>
      <c r="S131" s="26">
        <v>15</v>
      </c>
      <c r="T131" s="27">
        <v>2.2567E-2</v>
      </c>
      <c r="U131" s="60">
        <f t="shared" si="30"/>
        <v>6.25</v>
      </c>
      <c r="V131" s="26">
        <v>19</v>
      </c>
      <c r="W131" s="27">
        <v>0.1132</v>
      </c>
      <c r="X131" s="60">
        <f t="shared" si="31"/>
        <v>18.75</v>
      </c>
      <c r="Y131" s="7"/>
      <c r="Z131" s="7"/>
      <c r="AA131" s="54"/>
    </row>
    <row r="132" spans="1:28" s="3" customFormat="1" x14ac:dyDescent="0.25">
      <c r="A132" s="45">
        <v>114</v>
      </c>
      <c r="B132" s="8">
        <v>0.7</v>
      </c>
      <c r="C132" s="8">
        <v>20</v>
      </c>
      <c r="D132" s="8">
        <v>30</v>
      </c>
      <c r="E132" s="106" t="e">
        <f t="shared" si="45"/>
        <v>#DIV/0!</v>
      </c>
      <c r="F132" s="104" t="e">
        <f t="shared" si="42"/>
        <v>#DIV/0!</v>
      </c>
      <c r="G132" s="105">
        <f t="shared" si="43"/>
        <v>-3.1000000000000014</v>
      </c>
      <c r="H132" s="79">
        <v>16</v>
      </c>
      <c r="I132" s="80">
        <v>1980.508</v>
      </c>
      <c r="J132" s="26">
        <f>'MR-MO_3a_2'!J132</f>
        <v>16</v>
      </c>
      <c r="K132" s="27">
        <v>0</v>
      </c>
      <c r="L132" s="44">
        <f t="shared" si="27"/>
        <v>0</v>
      </c>
      <c r="M132" s="26">
        <f>'MR-MO_3a_2'!M132</f>
        <v>15</v>
      </c>
      <c r="N132" s="27">
        <v>7.1666000000000004E-3</v>
      </c>
      <c r="O132" s="44">
        <f t="shared" si="28"/>
        <v>6.25</v>
      </c>
      <c r="P132" s="26">
        <f>'MR-MO_3a_2'!P132</f>
        <v>18</v>
      </c>
      <c r="Q132" s="27">
        <v>7.9565999999999998E-2</v>
      </c>
      <c r="R132" s="60">
        <f t="shared" si="29"/>
        <v>12.5</v>
      </c>
      <c r="S132" s="26">
        <v>15</v>
      </c>
      <c r="T132" s="27">
        <v>7.1666000000000004E-3</v>
      </c>
      <c r="U132" s="60">
        <f t="shared" si="30"/>
        <v>6.25</v>
      </c>
      <c r="V132" s="26">
        <v>19</v>
      </c>
      <c r="W132" s="27">
        <v>0.16711000000000001</v>
      </c>
      <c r="X132" s="60">
        <f t="shared" si="31"/>
        <v>18.75</v>
      </c>
      <c r="Y132" s="7"/>
      <c r="Z132" s="7"/>
      <c r="AA132" s="54"/>
    </row>
    <row r="133" spans="1:28" s="3" customFormat="1" x14ac:dyDescent="0.25">
      <c r="A133" s="45">
        <v>115</v>
      </c>
      <c r="B133" s="8">
        <v>0.9</v>
      </c>
      <c r="C133" s="8">
        <v>20</v>
      </c>
      <c r="D133" s="8">
        <v>30</v>
      </c>
      <c r="E133" s="106" t="e">
        <f t="shared" si="45"/>
        <v>#DIV/0!</v>
      </c>
      <c r="F133" s="104" t="e">
        <f t="shared" si="42"/>
        <v>#DIV/0!</v>
      </c>
      <c r="G133" s="105">
        <f t="shared" si="43"/>
        <v>-3.6999999999999993</v>
      </c>
      <c r="H133" s="79">
        <v>15</v>
      </c>
      <c r="I133" s="80">
        <v>1959.2195999999999</v>
      </c>
      <c r="J133" s="26">
        <f>'MR-MO_3a_2'!J133</f>
        <v>15</v>
      </c>
      <c r="K133" s="27">
        <v>0</v>
      </c>
      <c r="L133" s="44">
        <f t="shared" si="27"/>
        <v>0</v>
      </c>
      <c r="M133" s="26">
        <f>'MR-MO_3a_2'!M133</f>
        <v>15</v>
      </c>
      <c r="N133" s="27">
        <v>0</v>
      </c>
      <c r="O133" s="44">
        <f t="shared" si="28"/>
        <v>0</v>
      </c>
      <c r="P133" s="26">
        <f>'MR-MO_3a_2'!P133</f>
        <v>18</v>
      </c>
      <c r="Q133" s="27">
        <v>0.12372</v>
      </c>
      <c r="R133" s="60">
        <f t="shared" si="29"/>
        <v>20</v>
      </c>
      <c r="S133" s="26">
        <v>15</v>
      </c>
      <c r="T133" s="27">
        <v>0</v>
      </c>
      <c r="U133" s="60">
        <f t="shared" si="30"/>
        <v>0</v>
      </c>
      <c r="V133" s="26">
        <v>19</v>
      </c>
      <c r="W133" s="27">
        <v>0.23088</v>
      </c>
      <c r="X133" s="60">
        <f t="shared" si="31"/>
        <v>26.666666666666671</v>
      </c>
      <c r="Y133" s="7"/>
      <c r="Z133" s="7"/>
      <c r="AA133" s="54"/>
    </row>
    <row r="134" spans="1:28" s="3" customFormat="1" x14ac:dyDescent="0.25">
      <c r="A134" s="45">
        <v>116</v>
      </c>
      <c r="B134" s="8">
        <v>0.1</v>
      </c>
      <c r="C134" s="8">
        <v>25</v>
      </c>
      <c r="D134" s="8">
        <v>30</v>
      </c>
      <c r="E134" s="14">
        <f>(B134*$B$15*$M$13+(1-B134)*$B$16*$T$13)/(B134*$M$13+(1-B134)*$T$13)</f>
        <v>0.25909090909090909</v>
      </c>
      <c r="F134" s="104">
        <f t="shared" si="42"/>
        <v>-1.7772727272727238</v>
      </c>
      <c r="G134" s="105">
        <f t="shared" si="43"/>
        <v>-1.2999999999999972</v>
      </c>
      <c r="H134" s="79">
        <v>17</v>
      </c>
      <c r="I134" s="80">
        <v>2030.404</v>
      </c>
      <c r="J134" s="26">
        <f>'MR-MO_3a_2'!J134</f>
        <v>17</v>
      </c>
      <c r="K134" s="27">
        <v>0</v>
      </c>
      <c r="L134" s="44">
        <f t="shared" si="27"/>
        <v>0</v>
      </c>
      <c r="M134" s="26">
        <f>'MR-MO_3a_2'!M134</f>
        <v>15</v>
      </c>
      <c r="N134" s="27">
        <v>5.2984999999999997E-2</v>
      </c>
      <c r="O134" s="44">
        <f t="shared" si="28"/>
        <v>11.764705882352928</v>
      </c>
      <c r="P134" s="26">
        <f>'MR-MO_3a_2'!P134</f>
        <v>18</v>
      </c>
      <c r="Q134" s="27">
        <v>1.6341999999999999E-2</v>
      </c>
      <c r="R134" s="60">
        <f t="shared" si="29"/>
        <v>5.8823529411764781</v>
      </c>
      <c r="S134" s="26">
        <v>15</v>
      </c>
      <c r="T134" s="27">
        <v>5.2984999999999997E-2</v>
      </c>
      <c r="U134" s="60">
        <f t="shared" si="30"/>
        <v>11.764705882352928</v>
      </c>
      <c r="V134" s="26">
        <v>19</v>
      </c>
      <c r="W134" s="27">
        <v>6.2072000000000002E-2</v>
      </c>
      <c r="X134" s="60">
        <f t="shared" si="31"/>
        <v>11.764705882352956</v>
      </c>
      <c r="Y134" s="7"/>
      <c r="Z134" s="7"/>
      <c r="AA134" s="54"/>
    </row>
    <row r="135" spans="1:28" s="3" customFormat="1" x14ac:dyDescent="0.25">
      <c r="A135" s="45">
        <v>117</v>
      </c>
      <c r="B135" s="8">
        <v>0.3</v>
      </c>
      <c r="C135" s="8">
        <v>25</v>
      </c>
      <c r="D135" s="8">
        <v>30</v>
      </c>
      <c r="E135" s="14">
        <f t="shared" ref="E135:E138" si="46">(B135*$B$15*$M$13+(1-B135)*$B$16*$T$13)/(B135*$M$13+(1-B135)*$T$13)</f>
        <v>0.28333333333333338</v>
      </c>
      <c r="F135" s="104">
        <f t="shared" si="42"/>
        <v>-1.8500000000000014</v>
      </c>
      <c r="G135" s="105">
        <f t="shared" si="43"/>
        <v>-1.9000000000000021</v>
      </c>
      <c r="H135" s="79">
        <v>17</v>
      </c>
      <c r="I135" s="80">
        <v>2022.8828000000001</v>
      </c>
      <c r="J135" s="26">
        <f>'MR-MO_3a_2'!J135</f>
        <v>17</v>
      </c>
      <c r="K135" s="27">
        <v>0</v>
      </c>
      <c r="L135" s="44">
        <f t="shared" si="27"/>
        <v>0</v>
      </c>
      <c r="M135" s="26">
        <f>'MR-MO_3a_2'!M135</f>
        <v>15</v>
      </c>
      <c r="N135" s="27">
        <v>4.9355000000000003E-2</v>
      </c>
      <c r="O135" s="44">
        <f t="shared" si="28"/>
        <v>11.764705882352928</v>
      </c>
      <c r="P135" s="26">
        <f>'MR-MO_3a_2'!P135</f>
        <v>18</v>
      </c>
      <c r="Q135" s="27">
        <v>1.8537000000000001E-2</v>
      </c>
      <c r="R135" s="60">
        <f t="shared" si="29"/>
        <v>5.8823529411764781</v>
      </c>
      <c r="S135" s="26">
        <v>15</v>
      </c>
      <c r="T135" s="27">
        <v>4.9355000000000003E-2</v>
      </c>
      <c r="U135" s="60">
        <f t="shared" si="30"/>
        <v>11.764705882352928</v>
      </c>
      <c r="V135" s="26">
        <v>19</v>
      </c>
      <c r="W135" s="27">
        <v>6.6720000000000002E-2</v>
      </c>
      <c r="X135" s="60">
        <f t="shared" si="31"/>
        <v>11.764705882352956</v>
      </c>
      <c r="Y135" s="7"/>
      <c r="Z135" s="7"/>
      <c r="AA135" s="54"/>
    </row>
    <row r="136" spans="1:28" s="3" customFormat="1" x14ac:dyDescent="0.25">
      <c r="A136" s="45">
        <v>118</v>
      </c>
      <c r="B136" s="8">
        <v>0.5</v>
      </c>
      <c r="C136" s="8">
        <v>25</v>
      </c>
      <c r="D136" s="8">
        <v>30</v>
      </c>
      <c r="E136" s="14">
        <f t="shared" si="46"/>
        <v>0.32142857142857145</v>
      </c>
      <c r="F136" s="104">
        <f t="shared" si="42"/>
        <v>-1.9642857142857117</v>
      </c>
      <c r="G136" s="105">
        <f t="shared" si="43"/>
        <v>-2.5</v>
      </c>
      <c r="H136" s="79">
        <v>17</v>
      </c>
      <c r="I136" s="80">
        <v>2015.778</v>
      </c>
      <c r="J136" s="26">
        <f>'MR-MO_3a_2'!J136</f>
        <v>16</v>
      </c>
      <c r="K136" s="27">
        <v>7.3727000000000003E-3</v>
      </c>
      <c r="L136" s="44">
        <f t="shared" si="27"/>
        <v>5.8823529411764639</v>
      </c>
      <c r="M136" s="26">
        <f>'MR-MO_3a_2'!M136</f>
        <v>15</v>
      </c>
      <c r="N136" s="27">
        <v>4.3492999999999997E-2</v>
      </c>
      <c r="O136" s="44">
        <f t="shared" si="28"/>
        <v>11.764705882352928</v>
      </c>
      <c r="P136" s="26">
        <f>'MR-MO_3a_2'!P136</f>
        <v>18</v>
      </c>
      <c r="Q136" s="27">
        <v>2.1957000000000001E-2</v>
      </c>
      <c r="R136" s="60">
        <f t="shared" si="29"/>
        <v>5.8823529411764781</v>
      </c>
      <c r="S136" s="26">
        <v>15</v>
      </c>
      <c r="T136" s="27">
        <v>4.3492999999999997E-2</v>
      </c>
      <c r="U136" s="60">
        <f t="shared" si="30"/>
        <v>11.764705882352928</v>
      </c>
      <c r="V136" s="26">
        <v>19</v>
      </c>
      <c r="W136" s="27">
        <v>7.3887999999999995E-2</v>
      </c>
      <c r="X136" s="60">
        <f t="shared" si="31"/>
        <v>11.764705882352956</v>
      </c>
      <c r="Y136" s="7"/>
      <c r="Z136" s="7"/>
      <c r="AA136" s="54"/>
    </row>
    <row r="137" spans="1:28" s="3" customFormat="1" x14ac:dyDescent="0.25">
      <c r="A137" s="45">
        <v>119</v>
      </c>
      <c r="B137" s="8">
        <v>0.7</v>
      </c>
      <c r="C137" s="8">
        <v>25</v>
      </c>
      <c r="D137" s="8">
        <v>30</v>
      </c>
      <c r="E137" s="14">
        <f t="shared" si="46"/>
        <v>0.39</v>
      </c>
      <c r="F137" s="104">
        <f t="shared" si="42"/>
        <v>-2.1699999999999982</v>
      </c>
      <c r="G137" s="105">
        <f t="shared" si="43"/>
        <v>-3.1000000000000014</v>
      </c>
      <c r="H137" s="79">
        <v>17</v>
      </c>
      <c r="I137" s="80">
        <v>2006.0126</v>
      </c>
      <c r="J137" s="26">
        <f>'MR-MO_3a_2'!J137</f>
        <v>16</v>
      </c>
      <c r="K137" s="27">
        <v>1.7009E-3</v>
      </c>
      <c r="L137" s="44">
        <f t="shared" si="27"/>
        <v>5.8823529411764639</v>
      </c>
      <c r="M137" s="26">
        <f>'MR-MO_3a_2'!M137</f>
        <v>15</v>
      </c>
      <c r="N137" s="27">
        <v>3.2703999999999997E-2</v>
      </c>
      <c r="O137" s="44">
        <f t="shared" si="28"/>
        <v>11.764705882352928</v>
      </c>
      <c r="P137" s="26">
        <f>'MR-MO_3a_2'!P137</f>
        <v>18</v>
      </c>
      <c r="Q137" s="27">
        <v>2.8188000000000001E-2</v>
      </c>
      <c r="R137" s="60">
        <f t="shared" si="29"/>
        <v>5.8823529411764781</v>
      </c>
      <c r="S137" s="26">
        <v>15</v>
      </c>
      <c r="T137" s="27">
        <v>3.2703999999999997E-2</v>
      </c>
      <c r="U137" s="60">
        <f t="shared" si="30"/>
        <v>11.764705882352928</v>
      </c>
      <c r="V137" s="26">
        <v>19</v>
      </c>
      <c r="W137" s="27">
        <v>8.6870000000000003E-2</v>
      </c>
      <c r="X137" s="60">
        <f t="shared" si="31"/>
        <v>11.764705882352956</v>
      </c>
      <c r="Y137" s="7"/>
      <c r="Z137" s="7"/>
      <c r="AA137" s="54"/>
    </row>
    <row r="138" spans="1:28" s="3" customFormat="1" x14ac:dyDescent="0.25">
      <c r="A138" s="45">
        <v>120</v>
      </c>
      <c r="B138" s="8">
        <v>0.9</v>
      </c>
      <c r="C138" s="8">
        <v>25</v>
      </c>
      <c r="D138" s="8">
        <v>30</v>
      </c>
      <c r="E138" s="14">
        <f t="shared" si="46"/>
        <v>0.55000000000000004</v>
      </c>
      <c r="F138" s="104">
        <f t="shared" si="42"/>
        <v>-2.6499999999999986</v>
      </c>
      <c r="G138" s="105">
        <f t="shared" si="43"/>
        <v>-3.6999999999999993</v>
      </c>
      <c r="H138" s="79">
        <v>16</v>
      </c>
      <c r="I138" s="80">
        <v>1987.1658</v>
      </c>
      <c r="J138" s="26">
        <f>'MR-MO_3a_2'!J138</f>
        <v>15</v>
      </c>
      <c r="K138" s="27">
        <v>1.8831000000000001E-2</v>
      </c>
      <c r="L138" s="44">
        <f t="shared" si="27"/>
        <v>6.25</v>
      </c>
      <c r="M138" s="26">
        <f>'MR-MO_3a_2'!M138</f>
        <v>15</v>
      </c>
      <c r="N138" s="27">
        <v>1.8831000000000001E-2</v>
      </c>
      <c r="O138" s="44">
        <f t="shared" si="28"/>
        <v>6.25</v>
      </c>
      <c r="P138" s="26">
        <f>'MR-MO_3a_2'!P138</f>
        <v>18</v>
      </c>
      <c r="Q138" s="27">
        <v>1.6722000000000001E-2</v>
      </c>
      <c r="R138" s="60">
        <f t="shared" si="29"/>
        <v>12.5</v>
      </c>
      <c r="S138" s="26">
        <v>15</v>
      </c>
      <c r="T138" s="27">
        <v>1.8831000000000001E-2</v>
      </c>
      <c r="U138" s="60">
        <f t="shared" si="30"/>
        <v>6.25</v>
      </c>
      <c r="V138" s="26">
        <v>19</v>
      </c>
      <c r="W138" s="27">
        <v>0.12876000000000001</v>
      </c>
      <c r="X138" s="60">
        <f t="shared" si="31"/>
        <v>18.75</v>
      </c>
      <c r="Y138" s="7"/>
      <c r="Z138" s="7"/>
      <c r="AA138" s="54"/>
    </row>
    <row r="139" spans="1:28" s="3" customFormat="1" x14ac:dyDescent="0.25">
      <c r="A139" s="45">
        <v>121</v>
      </c>
      <c r="B139" s="8">
        <v>0.1</v>
      </c>
      <c r="C139" s="8">
        <v>30</v>
      </c>
      <c r="D139" s="8">
        <v>30</v>
      </c>
      <c r="E139" s="14">
        <f>(B139*$B$15*$M$14+(1-B139)*$B$16*$T$14)/(B139*$M$14+(1-B139)*$T$14)</f>
        <v>0.26351351351351354</v>
      </c>
      <c r="F139" s="104">
        <f t="shared" si="42"/>
        <v>-1.7905405405405439</v>
      </c>
      <c r="G139" s="105">
        <f t="shared" si="43"/>
        <v>-1.2999999999999972</v>
      </c>
      <c r="H139" s="79">
        <v>17</v>
      </c>
      <c r="I139" s="80">
        <v>2030.0889999999999</v>
      </c>
      <c r="J139" s="26">
        <f>'MR-MO_3a_2'!J139</f>
        <v>17</v>
      </c>
      <c r="K139" s="89">
        <v>0</v>
      </c>
      <c r="L139" s="44">
        <f>ABS((100/$H140*J139)-100)</f>
        <v>0</v>
      </c>
      <c r="M139" s="26">
        <f>'MR-MO_3a_2'!M139</f>
        <v>15</v>
      </c>
      <c r="N139" s="27">
        <v>5.2297000000000003E-2</v>
      </c>
      <c r="O139" s="44">
        <f>ABS((100/$H140*M139)-100)</f>
        <v>11.764705882352928</v>
      </c>
      <c r="P139" s="26">
        <f>'MR-MO_3a_2'!P139</f>
        <v>18</v>
      </c>
      <c r="Q139" s="27">
        <v>1.6722000000000001E-2</v>
      </c>
      <c r="R139" s="60">
        <f>ABS((100/$H140*P139)-100)</f>
        <v>5.8823529411764781</v>
      </c>
      <c r="S139" s="26">
        <v>15</v>
      </c>
      <c r="T139" s="27">
        <v>5.2297000000000003E-2</v>
      </c>
      <c r="U139" s="60">
        <f t="shared" si="30"/>
        <v>11.764705882352928</v>
      </c>
      <c r="V139" s="26">
        <v>19</v>
      </c>
      <c r="W139" s="27">
        <v>6.2853000000000006E-2</v>
      </c>
      <c r="X139" s="60">
        <f t="shared" si="31"/>
        <v>11.764705882352956</v>
      </c>
      <c r="Y139" s="7"/>
      <c r="Z139" s="7"/>
      <c r="AA139" s="54"/>
    </row>
    <row r="140" spans="1:28" s="3" customFormat="1" x14ac:dyDescent="0.25">
      <c r="A140" s="45">
        <v>122</v>
      </c>
      <c r="B140" s="8">
        <v>0.3</v>
      </c>
      <c r="C140" s="8">
        <v>30</v>
      </c>
      <c r="D140" s="8">
        <v>30</v>
      </c>
      <c r="E140" s="14">
        <f t="shared" ref="E140:E143" si="47">(B140*$B$15*$M$14+(1-B140)*$B$16*$T$14)/(B140*$M$14+(1-B140)*$T$14)</f>
        <v>0.29838709677419362</v>
      </c>
      <c r="F140" s="104">
        <f t="shared" si="42"/>
        <v>-1.8951612903225836</v>
      </c>
      <c r="G140" s="105">
        <f t="shared" si="43"/>
        <v>-1.9000000000000021</v>
      </c>
      <c r="H140" s="79">
        <v>17</v>
      </c>
      <c r="I140" s="80">
        <v>2021.7090000000001</v>
      </c>
      <c r="J140" s="26">
        <f>'MR-MO_3a_2'!J140</f>
        <v>17</v>
      </c>
      <c r="K140" s="27">
        <v>0</v>
      </c>
      <c r="L140" s="44">
        <f t="shared" ref="L140:L141" si="48">ABS((100/$H141*J140)-100)</f>
        <v>0</v>
      </c>
      <c r="M140" s="26">
        <f>'MR-MO_3a_2'!M140</f>
        <v>15</v>
      </c>
      <c r="N140" s="27">
        <v>4.7004999999999998E-2</v>
      </c>
      <c r="O140" s="44">
        <f>ABS((100/$H141*M140)-100)</f>
        <v>11.764705882352928</v>
      </c>
      <c r="P140" s="26">
        <f>'MR-MO_3a_2'!P140</f>
        <v>18</v>
      </c>
      <c r="Q140" s="27">
        <v>1.9837E-2</v>
      </c>
      <c r="R140" s="60">
        <f t="shared" ref="R140:R141" si="49">ABS((100/$H141*P140)-100)</f>
        <v>5.8823529411764781</v>
      </c>
      <c r="S140" s="26">
        <v>15</v>
      </c>
      <c r="T140" s="27">
        <v>4.7004999999999998E-2</v>
      </c>
      <c r="U140" s="60">
        <f t="shared" si="30"/>
        <v>11.764705882352928</v>
      </c>
      <c r="V140" s="26">
        <v>19</v>
      </c>
      <c r="W140" s="27">
        <v>6.9392999999999996E-2</v>
      </c>
      <c r="X140" s="60">
        <f t="shared" si="31"/>
        <v>11.764705882352956</v>
      </c>
      <c r="Y140" s="7"/>
      <c r="Z140" s="7"/>
      <c r="AA140" s="54"/>
    </row>
    <row r="141" spans="1:28" s="3" customFormat="1" x14ac:dyDescent="0.25">
      <c r="A141" s="45">
        <v>123</v>
      </c>
      <c r="B141" s="8">
        <v>0.5</v>
      </c>
      <c r="C141" s="8">
        <v>30</v>
      </c>
      <c r="D141" s="8">
        <v>30</v>
      </c>
      <c r="E141" s="14">
        <f t="shared" si="47"/>
        <v>0.35000000000000003</v>
      </c>
      <c r="F141" s="104">
        <f t="shared" si="42"/>
        <v>-2.0500000000000007</v>
      </c>
      <c r="G141" s="105">
        <f t="shared" si="43"/>
        <v>-2.5</v>
      </c>
      <c r="H141" s="79">
        <v>17</v>
      </c>
      <c r="I141" s="80">
        <v>2013.4757999999999</v>
      </c>
      <c r="J141" s="26">
        <f>'MR-MO_3a_2'!J141</f>
        <v>16</v>
      </c>
      <c r="K141" s="27">
        <v>0</v>
      </c>
      <c r="L141" s="44">
        <f t="shared" si="48"/>
        <v>0</v>
      </c>
      <c r="M141" s="26">
        <f>'MR-MO_3a_2'!M141</f>
        <v>15</v>
      </c>
      <c r="N141" s="27">
        <v>3.9010999999999997E-2</v>
      </c>
      <c r="O141" s="44">
        <f t="shared" si="28"/>
        <v>11.764705882352928</v>
      </c>
      <c r="P141" s="26">
        <f>'MR-MO_3a_2'!P141</f>
        <v>18</v>
      </c>
      <c r="Q141" s="27">
        <v>2.4438000000000001E-2</v>
      </c>
      <c r="R141" s="60">
        <f t="shared" si="49"/>
        <v>12.5</v>
      </c>
      <c r="S141" s="26">
        <v>15</v>
      </c>
      <c r="T141" s="27">
        <v>3.9010999999999997E-2</v>
      </c>
      <c r="U141" s="60">
        <f t="shared" si="30"/>
        <v>11.764705882352928</v>
      </c>
      <c r="V141" s="26">
        <v>19</v>
      </c>
      <c r="W141" s="27">
        <v>7.8986000000000001E-2</v>
      </c>
      <c r="X141" s="60">
        <f t="shared" si="31"/>
        <v>11.764705882352956</v>
      </c>
      <c r="Y141" s="7"/>
      <c r="Z141" s="7"/>
      <c r="AA141" s="54"/>
    </row>
    <row r="142" spans="1:28" s="3" customFormat="1" x14ac:dyDescent="0.25">
      <c r="A142" s="45">
        <v>124</v>
      </c>
      <c r="B142" s="8">
        <v>0.7</v>
      </c>
      <c r="C142" s="8">
        <v>30</v>
      </c>
      <c r="D142" s="8">
        <v>30</v>
      </c>
      <c r="E142" s="14">
        <f t="shared" si="47"/>
        <v>0.43421052631578944</v>
      </c>
      <c r="F142" s="104">
        <f t="shared" si="42"/>
        <v>-2.3026315789473628</v>
      </c>
      <c r="G142" s="105">
        <f t="shared" si="43"/>
        <v>-3.1000000000000014</v>
      </c>
      <c r="H142" s="79">
        <v>16</v>
      </c>
      <c r="I142" s="80">
        <v>2002.4045000000001</v>
      </c>
      <c r="J142" s="26">
        <f>'MR-MO_3a_2'!J142</f>
        <v>16</v>
      </c>
      <c r="K142" s="27">
        <v>0</v>
      </c>
      <c r="L142" s="44">
        <f t="shared" si="27"/>
        <v>0</v>
      </c>
      <c r="M142" s="26">
        <f>'MR-MO_3a_2'!M142</f>
        <v>15</v>
      </c>
      <c r="N142" s="27">
        <v>2.7640999999999999E-2</v>
      </c>
      <c r="O142" s="44">
        <f t="shared" si="28"/>
        <v>6.25</v>
      </c>
      <c r="P142" s="26">
        <f>'MR-MO_3a_2'!P142</f>
        <v>18</v>
      </c>
      <c r="Q142" s="27">
        <v>3.3973999999999997E-2</v>
      </c>
      <c r="R142" s="60">
        <f t="shared" si="29"/>
        <v>12.5</v>
      </c>
      <c r="S142" s="26">
        <v>15</v>
      </c>
      <c r="T142" s="27">
        <v>2.7640999999999999E-2</v>
      </c>
      <c r="U142" s="60">
        <f t="shared" si="30"/>
        <v>6.25</v>
      </c>
      <c r="V142" s="26">
        <v>19</v>
      </c>
      <c r="W142" s="27">
        <v>9.6726000000000006E-2</v>
      </c>
      <c r="X142" s="60">
        <f t="shared" si="31"/>
        <v>18.75</v>
      </c>
      <c r="Y142" s="7"/>
      <c r="Z142" s="7"/>
      <c r="AA142" s="54"/>
    </row>
    <row r="143" spans="1:28" s="3" customFormat="1" ht="15.75" thickBot="1" x14ac:dyDescent="0.3">
      <c r="A143" s="45">
        <v>125</v>
      </c>
      <c r="B143" s="8">
        <v>0.9</v>
      </c>
      <c r="C143" s="8">
        <v>30</v>
      </c>
      <c r="D143" s="8">
        <v>30</v>
      </c>
      <c r="E143" s="14">
        <f t="shared" si="47"/>
        <v>0.59615384615384615</v>
      </c>
      <c r="F143" s="104">
        <f t="shared" si="42"/>
        <v>-2.7884615384615401</v>
      </c>
      <c r="G143" s="105">
        <f t="shared" si="43"/>
        <v>-3.6999999999999993</v>
      </c>
      <c r="H143" s="49">
        <v>16</v>
      </c>
      <c r="I143" s="50">
        <v>2002.4045000000001</v>
      </c>
      <c r="J143" s="26">
        <f>'MR-MO_3a_2'!J143</f>
        <v>15</v>
      </c>
      <c r="K143" s="27">
        <v>0</v>
      </c>
      <c r="L143" s="44">
        <f t="shared" si="27"/>
        <v>6.25</v>
      </c>
      <c r="M143" s="26">
        <f>'MR-MO_3a_2'!M143</f>
        <v>15</v>
      </c>
      <c r="N143" s="27">
        <v>1.5262E-2</v>
      </c>
      <c r="O143" s="44">
        <f t="shared" si="28"/>
        <v>6.25</v>
      </c>
      <c r="P143" s="26">
        <f>'MR-MO_3a_2'!P143</f>
        <v>18</v>
      </c>
      <c r="Q143" s="27">
        <v>6.2368E-2</v>
      </c>
      <c r="R143" s="60">
        <f t="shared" si="29"/>
        <v>12.5</v>
      </c>
      <c r="S143" s="26">
        <v>15</v>
      </c>
      <c r="T143" s="27">
        <v>1.5262E-2</v>
      </c>
      <c r="U143" s="60">
        <f t="shared" si="30"/>
        <v>6.25</v>
      </c>
      <c r="V143" s="26">
        <v>19</v>
      </c>
      <c r="W143" s="27">
        <v>0.14094999999999999</v>
      </c>
      <c r="X143" s="60">
        <f t="shared" si="31"/>
        <v>18.75</v>
      </c>
      <c r="Y143" s="7"/>
      <c r="Z143" s="7"/>
      <c r="AA143" s="54"/>
    </row>
    <row r="144" spans="1:28" s="3" customFormat="1" x14ac:dyDescent="0.25">
      <c r="B144" s="6"/>
      <c r="C144" s="6"/>
      <c r="D144" s="7"/>
      <c r="E144" s="7"/>
      <c r="F144" s="7"/>
      <c r="G144" s="7"/>
      <c r="H144" s="125" t="s">
        <v>53</v>
      </c>
      <c r="I144" s="46" t="s">
        <v>19</v>
      </c>
      <c r="J144" s="17"/>
      <c r="K144" s="28">
        <f>AVERAGE(K19:K143)</f>
        <v>4.3438847999999995E-3</v>
      </c>
      <c r="L144" s="18"/>
      <c r="M144" s="17"/>
      <c r="N144" s="28">
        <f>AVERAGE(N19:N143)</f>
        <v>0.10183771679999998</v>
      </c>
      <c r="O144" s="18"/>
      <c r="P144" s="17"/>
      <c r="Q144" s="28">
        <f>AVERAGE(Q19:Q143)</f>
        <v>7.3068198400000076E-2</v>
      </c>
      <c r="R144" s="18"/>
      <c r="S144" s="17"/>
      <c r="T144" s="28">
        <f>AVERAGE(T19:T143)</f>
        <v>2.6643510543999995</v>
      </c>
      <c r="U144" s="18"/>
      <c r="V144" s="17"/>
      <c r="W144" s="28">
        <f>AVERAGE(W19:W143)</f>
        <v>7.8343994960000038E-2</v>
      </c>
      <c r="X144" s="18"/>
      <c r="Y144" s="70"/>
      <c r="Z144" s="70"/>
      <c r="AA144" s="70"/>
      <c r="AB144" s="70"/>
    </row>
    <row r="145" spans="2:28" x14ac:dyDescent="0.25">
      <c r="B145" s="6"/>
      <c r="C145" s="6"/>
      <c r="D145" s="9"/>
      <c r="E145" s="9"/>
      <c r="F145" s="9"/>
      <c r="G145" s="9"/>
      <c r="H145" s="126"/>
      <c r="I145" s="12" t="s">
        <v>18</v>
      </c>
      <c r="J145" s="19"/>
      <c r="K145" s="29">
        <f>_xlfn.STDEV.S(K19:K143)</f>
        <v>1.1516039764375881E-2</v>
      </c>
      <c r="L145" s="20"/>
      <c r="M145" s="19"/>
      <c r="N145" s="29">
        <f>_xlfn.STDEV.S(N19:N143)</f>
        <v>0.14038409862914686</v>
      </c>
      <c r="O145" s="20"/>
      <c r="P145" s="19"/>
      <c r="Q145" s="29">
        <f>_xlfn.STDEV.S(Q19:Q143)</f>
        <v>9.0571017692721717E-2</v>
      </c>
      <c r="R145" s="20"/>
      <c r="S145" s="19"/>
      <c r="T145" s="29">
        <f>_xlfn.STDEV.S(T19:T143)</f>
        <v>2.5591696299608242</v>
      </c>
      <c r="U145" s="20"/>
      <c r="V145" s="19"/>
      <c r="W145" s="29">
        <f>_xlfn.STDEV.S(W19:W143)</f>
        <v>0.10457112141165191</v>
      </c>
      <c r="X145" s="20"/>
      <c r="Y145" s="71"/>
      <c r="Z145" s="71"/>
      <c r="AA145" s="71"/>
      <c r="AB145" s="71"/>
    </row>
    <row r="146" spans="2:28" x14ac:dyDescent="0.25">
      <c r="B146" s="2"/>
      <c r="C146" s="2"/>
      <c r="H146" s="126"/>
      <c r="I146" s="12" t="s">
        <v>17</v>
      </c>
      <c r="J146" s="19"/>
      <c r="K146" s="29">
        <f>MIN(K19:K143)</f>
        <v>0</v>
      </c>
      <c r="L146" s="20"/>
      <c r="M146" s="19"/>
      <c r="N146" s="29">
        <f>MIN(N19:N143)</f>
        <v>0</v>
      </c>
      <c r="O146" s="20"/>
      <c r="P146" s="19"/>
      <c r="Q146" s="29">
        <f>MIN(Q19:Q143)</f>
        <v>0</v>
      </c>
      <c r="R146" s="20"/>
      <c r="S146" s="19"/>
      <c r="T146" s="29">
        <f>MIN(T19:T143)</f>
        <v>0</v>
      </c>
      <c r="U146" s="20"/>
      <c r="V146" s="19"/>
      <c r="W146" s="29">
        <f>MIN(W19:W143)</f>
        <v>0</v>
      </c>
      <c r="X146" s="20"/>
      <c r="Y146" s="9"/>
      <c r="Z146" s="9"/>
      <c r="AA146" s="9"/>
      <c r="AB146" s="9"/>
    </row>
    <row r="147" spans="2:28" ht="15.75" thickBot="1" x14ac:dyDescent="0.3">
      <c r="B147" s="2"/>
      <c r="C147" s="2"/>
      <c r="H147" s="129"/>
      <c r="I147" s="13" t="s">
        <v>20</v>
      </c>
      <c r="J147" s="21"/>
      <c r="K147" s="30">
        <f>MAX(K19:K143)</f>
        <v>5.9053000000000001E-2</v>
      </c>
      <c r="L147" s="22"/>
      <c r="M147" s="25"/>
      <c r="N147" s="30">
        <f>MAX(N19:N143)</f>
        <v>0.69601999999999997</v>
      </c>
      <c r="O147" s="22"/>
      <c r="P147" s="25"/>
      <c r="Q147" s="30">
        <f>MAX(Q19:Q143)</f>
        <v>0.40272000000000002</v>
      </c>
      <c r="R147" s="22"/>
      <c r="S147" s="25"/>
      <c r="T147" s="30">
        <f>MAX(T19:T143)</f>
        <v>7.9631999999999996</v>
      </c>
      <c r="U147" s="22"/>
      <c r="V147" s="25"/>
      <c r="W147" s="30">
        <f>MAX(W19:W143)</f>
        <v>0.46917999999999999</v>
      </c>
      <c r="X147" s="22"/>
      <c r="Y147" s="9"/>
      <c r="Z147" s="9"/>
      <c r="AA147" s="9"/>
      <c r="AB147" s="9"/>
    </row>
    <row r="148" spans="2:28" x14ac:dyDescent="0.25">
      <c r="B148" s="2"/>
      <c r="C148" s="2"/>
      <c r="H148" s="127" t="s">
        <v>60</v>
      </c>
      <c r="I148" s="46" t="s">
        <v>19</v>
      </c>
      <c r="J148" s="17"/>
      <c r="K148" s="28">
        <f>AVERAGE(K19:K28,K44:K58,K74:K88,K104:K118,K134:K143)</f>
        <v>8.3536246153846153E-3</v>
      </c>
      <c r="L148" s="18"/>
    </row>
    <row r="149" spans="2:28" x14ac:dyDescent="0.25">
      <c r="B149" s="2"/>
      <c r="C149" s="2"/>
      <c r="H149" s="128"/>
      <c r="I149" s="12" t="s">
        <v>18</v>
      </c>
      <c r="J149" s="19"/>
      <c r="K149" s="29">
        <f>_xlfn.STDEV.S(K19:K28,K44:K58,K74:K88,K104:K118,K134:K143)</f>
        <v>1.4930854343062881E-2</v>
      </c>
      <c r="L149" s="20"/>
    </row>
    <row r="150" spans="2:28" x14ac:dyDescent="0.25">
      <c r="B150" s="2"/>
      <c r="C150" s="2"/>
      <c r="H150" s="128"/>
      <c r="I150" s="12" t="s">
        <v>17</v>
      </c>
      <c r="J150" s="19"/>
      <c r="K150" s="29">
        <f>MIN(K19:K28,K44:K58,K74:K88,K104:K118,K134:K143)</f>
        <v>0</v>
      </c>
      <c r="L150" s="20"/>
    </row>
    <row r="151" spans="2:28" ht="15.75" thickBot="1" x14ac:dyDescent="0.3">
      <c r="B151" s="2"/>
      <c r="C151" s="2"/>
      <c r="H151" s="130"/>
      <c r="I151" s="13" t="s">
        <v>20</v>
      </c>
      <c r="J151" s="21"/>
      <c r="K151" s="30">
        <f>MAX(K19:K28,K44:K58,K74:K88,K104:K118,K134:K143)</f>
        <v>5.9053000000000001E-2</v>
      </c>
      <c r="L151" s="22"/>
    </row>
    <row r="152" spans="2:28" x14ac:dyDescent="0.25">
      <c r="B152" s="2"/>
      <c r="C152" s="2"/>
      <c r="H152" s="127" t="s">
        <v>54</v>
      </c>
      <c r="I152" s="46" t="s">
        <v>19</v>
      </c>
      <c r="J152" s="17"/>
      <c r="K152" s="28"/>
      <c r="L152" s="18"/>
    </row>
    <row r="153" spans="2:28" x14ac:dyDescent="0.25">
      <c r="B153" s="2"/>
      <c r="C153" s="2"/>
      <c r="H153" s="128"/>
      <c r="I153" s="12" t="s">
        <v>18</v>
      </c>
      <c r="J153" s="19"/>
      <c r="K153" s="19" t="s">
        <v>61</v>
      </c>
      <c r="L153" s="20"/>
    </row>
    <row r="154" spans="2:28" x14ac:dyDescent="0.25">
      <c r="B154" s="2"/>
      <c r="C154" s="2"/>
      <c r="H154" s="128"/>
      <c r="I154" s="12" t="s">
        <v>17</v>
      </c>
      <c r="J154" s="19"/>
      <c r="K154" s="29"/>
      <c r="L154" s="20"/>
    </row>
    <row r="155" spans="2:28" ht="15.75" thickBot="1" x14ac:dyDescent="0.3">
      <c r="B155" s="2"/>
      <c r="C155" s="2"/>
      <c r="H155" s="128"/>
      <c r="I155" s="13" t="s">
        <v>20</v>
      </c>
      <c r="J155" s="21"/>
      <c r="K155" s="30"/>
      <c r="L155" s="22"/>
    </row>
    <row r="156" spans="2:28" x14ac:dyDescent="0.25">
      <c r="B156" s="2"/>
      <c r="C156" s="2"/>
    </row>
    <row r="157" spans="2:28" x14ac:dyDescent="0.25">
      <c r="B157" s="2"/>
      <c r="C157" s="2"/>
    </row>
    <row r="158" spans="2:28" x14ac:dyDescent="0.25">
      <c r="B158" s="2"/>
      <c r="C158" s="2"/>
    </row>
    <row r="159" spans="2:28" x14ac:dyDescent="0.25">
      <c r="B159" s="2"/>
      <c r="C159" s="2"/>
      <c r="S159" s="56"/>
      <c r="T159" s="57"/>
    </row>
    <row r="160" spans="2:28" x14ac:dyDescent="0.25">
      <c r="B160" s="2"/>
      <c r="C160" s="2"/>
      <c r="R160" s="57"/>
      <c r="S160" s="57"/>
      <c r="T160" s="57"/>
      <c r="U160" s="56"/>
    </row>
    <row r="161" spans="2:310" x14ac:dyDescent="0.25">
      <c r="B161" s="2"/>
      <c r="C161" s="2"/>
      <c r="H161" s="53" t="s">
        <v>27</v>
      </c>
      <c r="R161" s="57"/>
      <c r="S161" s="57"/>
      <c r="T161" s="57"/>
      <c r="U161" s="56"/>
    </row>
    <row r="162" spans="2:310" x14ac:dyDescent="0.25">
      <c r="B162" s="2"/>
      <c r="C162" s="2"/>
      <c r="H162" s="114"/>
      <c r="I162" s="115" t="s">
        <v>16</v>
      </c>
      <c r="J162" s="115" t="s">
        <v>2</v>
      </c>
      <c r="K162" s="115" t="s">
        <v>3</v>
      </c>
      <c r="L162" s="115" t="s">
        <v>45</v>
      </c>
      <c r="M162" s="116" t="s">
        <v>66</v>
      </c>
      <c r="N162" s="57"/>
      <c r="O162" s="59"/>
      <c r="P162" s="56"/>
    </row>
    <row r="163" spans="2:310" x14ac:dyDescent="0.25">
      <c r="B163" s="2"/>
      <c r="C163" s="2"/>
      <c r="H163" s="118" t="s">
        <v>28</v>
      </c>
      <c r="I163" s="111">
        <f>K144</f>
        <v>4.3438847999999995E-3</v>
      </c>
      <c r="J163" s="111">
        <f>N144</f>
        <v>0.10183771679999998</v>
      </c>
      <c r="K163" s="111">
        <f>Q144</f>
        <v>7.3068198400000076E-2</v>
      </c>
      <c r="L163" s="111">
        <f>T144</f>
        <v>2.6643510543999995</v>
      </c>
      <c r="M163" s="119">
        <f>W144</f>
        <v>7.8343994960000038E-2</v>
      </c>
      <c r="N163" s="57"/>
      <c r="O163" s="59"/>
      <c r="P163" s="56"/>
    </row>
    <row r="164" spans="2:310" x14ac:dyDescent="0.25">
      <c r="B164" s="2"/>
      <c r="C164" s="2"/>
      <c r="H164" s="40" t="s">
        <v>29</v>
      </c>
      <c r="I164" s="41">
        <f>K145</f>
        <v>1.1516039764375881E-2</v>
      </c>
      <c r="J164" s="41">
        <f>N145</f>
        <v>0.14038409862914686</v>
      </c>
      <c r="K164" s="41">
        <f>Q145</f>
        <v>9.0571017692721717E-2</v>
      </c>
      <c r="L164" s="41">
        <f t="shared" ref="L164:L166" si="50">T145</f>
        <v>2.5591696299608242</v>
      </c>
      <c r="M164" s="42">
        <f>W145</f>
        <v>0.10457112141165191</v>
      </c>
      <c r="N164" s="57"/>
      <c r="O164" s="59"/>
      <c r="P164" s="56"/>
    </row>
    <row r="165" spans="2:310" x14ac:dyDescent="0.25">
      <c r="B165" s="2"/>
      <c r="C165" s="2"/>
      <c r="H165" s="40" t="s">
        <v>30</v>
      </c>
      <c r="I165" s="41">
        <f>K146</f>
        <v>0</v>
      </c>
      <c r="J165" s="41">
        <f>N146</f>
        <v>0</v>
      </c>
      <c r="K165" s="41">
        <f>Q146</f>
        <v>0</v>
      </c>
      <c r="L165" s="41">
        <f t="shared" si="50"/>
        <v>0</v>
      </c>
      <c r="M165" s="42">
        <f>W146</f>
        <v>0</v>
      </c>
      <c r="N165" s="57"/>
      <c r="O165" s="59"/>
      <c r="P165" s="56"/>
    </row>
    <row r="166" spans="2:310" x14ac:dyDescent="0.25">
      <c r="B166" s="2"/>
      <c r="C166" s="2"/>
      <c r="H166" s="40" t="s">
        <v>31</v>
      </c>
      <c r="I166" s="41">
        <f>K147</f>
        <v>5.9053000000000001E-2</v>
      </c>
      <c r="J166" s="41">
        <f>N147</f>
        <v>0.69601999999999997</v>
      </c>
      <c r="K166" s="41">
        <f>Q147</f>
        <v>0.40272000000000002</v>
      </c>
      <c r="L166" s="41">
        <f t="shared" si="50"/>
        <v>7.9631999999999996</v>
      </c>
      <c r="M166" s="42">
        <f>W147</f>
        <v>0.46917999999999999</v>
      </c>
      <c r="N166" s="57"/>
      <c r="O166" s="59"/>
      <c r="P166" s="56"/>
    </row>
    <row r="167" spans="2:310" x14ac:dyDescent="0.25">
      <c r="B167" s="2"/>
      <c r="C167" s="2"/>
      <c r="H167" s="120">
        <v>0.25</v>
      </c>
      <c r="I167" s="41">
        <f>QUARTILE(K19:K143,1)</f>
        <v>0</v>
      </c>
      <c r="J167" s="41">
        <f>QUARTILE(N19:N143,1)</f>
        <v>0</v>
      </c>
      <c r="K167" s="41">
        <f>QUARTILE(Q19:Q143,1)</f>
        <v>2.7471000000000001E-3</v>
      </c>
      <c r="L167" s="117">
        <f>QUARTILE(T19:T143,1)</f>
        <v>0.61480999999999997</v>
      </c>
      <c r="M167" s="42">
        <f>QUARTILE(W19:W143,1)</f>
        <v>0</v>
      </c>
      <c r="R167" s="57"/>
      <c r="S167" s="57"/>
      <c r="T167" s="59"/>
      <c r="U167" s="56"/>
    </row>
    <row r="168" spans="2:310" x14ac:dyDescent="0.25">
      <c r="B168" s="2"/>
      <c r="C168" s="2"/>
      <c r="H168" s="108" t="s">
        <v>64</v>
      </c>
      <c r="I168" s="41">
        <f>QUARTILE(K19:K143,2)</f>
        <v>0</v>
      </c>
      <c r="J168" s="41">
        <f>QUARTILE(N19:N143,2)</f>
        <v>4.6753999999999997E-2</v>
      </c>
      <c r="K168" s="41">
        <f>QUARTILE(Q19:Q143,2)</f>
        <v>3.5588000000000002E-2</v>
      </c>
      <c r="L168" s="117">
        <f>QUARTILE(T19:T143,2)</f>
        <v>1.8398000000000001</v>
      </c>
      <c r="M168" s="42">
        <f>MEDIAN(W19:W143)</f>
        <v>3.8848000000000001E-2</v>
      </c>
      <c r="R168" s="57"/>
      <c r="S168" s="57"/>
      <c r="T168" s="59"/>
      <c r="U168" s="56"/>
    </row>
    <row r="169" spans="2:310" x14ac:dyDescent="0.25">
      <c r="C169" s="35"/>
      <c r="D169" s="35"/>
      <c r="E169" s="35"/>
      <c r="F169" s="35"/>
      <c r="G169" s="35"/>
      <c r="H169" s="109">
        <v>0.75</v>
      </c>
      <c r="I169" s="36">
        <f>QUARTILE(K19:K143,3)</f>
        <v>0</v>
      </c>
      <c r="J169" s="36">
        <f>QUARTILE(N19:N143,3)</f>
        <v>0.14304</v>
      </c>
      <c r="K169" s="36">
        <f>QUARTILE(Q19:Q143,3)</f>
        <v>0.12372</v>
      </c>
      <c r="L169" s="121">
        <f>QUARTILE(T19:T143,3)</f>
        <v>3.8239999999999998</v>
      </c>
      <c r="M169" s="43">
        <f>QUARTILE(W19:W143,3)</f>
        <v>0.12876000000000001</v>
      </c>
      <c r="N169" s="35"/>
      <c r="O169" s="35"/>
      <c r="P169" s="35"/>
      <c r="Q169" s="35"/>
      <c r="R169" s="57"/>
      <c r="S169" s="57"/>
      <c r="T169" s="59"/>
      <c r="U169" s="56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35"/>
      <c r="DL169" s="35"/>
      <c r="DM169" s="35"/>
      <c r="DN169" s="35"/>
      <c r="DO169" s="35"/>
      <c r="DP169" s="35"/>
      <c r="DQ169" s="35"/>
      <c r="DR169" s="35"/>
      <c r="DS169" s="35"/>
      <c r="DT169" s="35"/>
      <c r="DU169" s="35"/>
      <c r="DV169" s="35"/>
      <c r="DW169" s="35"/>
      <c r="DX169" s="35"/>
      <c r="DY169" s="35"/>
      <c r="DZ169" s="35"/>
      <c r="EA169" s="35"/>
      <c r="EB169" s="35"/>
      <c r="EC169" s="35"/>
      <c r="ED169" s="35"/>
      <c r="EE169" s="35"/>
      <c r="EF169" s="35"/>
      <c r="EG169" s="35"/>
      <c r="EH169" s="35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35"/>
      <c r="FI169" s="35"/>
      <c r="FJ169" s="35"/>
      <c r="FK169" s="35"/>
      <c r="FL169" s="35"/>
      <c r="FM169" s="35"/>
      <c r="FN169" s="35"/>
      <c r="FO169" s="35"/>
      <c r="FP169" s="35"/>
      <c r="FQ169" s="35"/>
      <c r="FR169" s="35"/>
      <c r="FS169" s="35"/>
      <c r="FT169" s="35"/>
      <c r="FU169" s="35"/>
      <c r="FV169" s="35"/>
      <c r="FW169" s="35"/>
      <c r="FX169" s="35"/>
      <c r="FY169" s="35"/>
      <c r="FZ169" s="35"/>
      <c r="GA169" s="35"/>
      <c r="GB169" s="35"/>
      <c r="GC169" s="35"/>
      <c r="GD169" s="35"/>
      <c r="GE169" s="35"/>
      <c r="GF169" s="35"/>
      <c r="GG169" s="35"/>
      <c r="GH169" s="35"/>
      <c r="GI169" s="35"/>
      <c r="GJ169" s="35"/>
      <c r="GK169" s="35"/>
      <c r="GL169" s="35"/>
      <c r="GM169" s="35"/>
      <c r="GN169" s="35"/>
      <c r="GO169" s="35"/>
      <c r="GP169" s="35"/>
      <c r="GQ169" s="35"/>
      <c r="GR169" s="35"/>
      <c r="GS169" s="35"/>
      <c r="GT169" s="35"/>
      <c r="GU169" s="35"/>
      <c r="GV169" s="35"/>
      <c r="GW169" s="35"/>
      <c r="GX169" s="35"/>
      <c r="GY169" s="35"/>
      <c r="GZ169" s="35"/>
      <c r="HA169" s="35"/>
      <c r="HB169" s="35"/>
      <c r="HC169" s="35"/>
      <c r="HD169" s="35"/>
      <c r="HE169" s="35"/>
      <c r="HF169" s="35"/>
      <c r="HG169" s="35"/>
      <c r="HH169" s="35"/>
      <c r="HI169" s="35"/>
      <c r="HJ169" s="35"/>
      <c r="HK169" s="35"/>
      <c r="HL169" s="35"/>
      <c r="HM169" s="35"/>
      <c r="HN169" s="35"/>
      <c r="HO169" s="35"/>
      <c r="HP169" s="35"/>
      <c r="HQ169" s="35"/>
      <c r="HR169" s="35"/>
      <c r="HS169" s="35"/>
      <c r="HT169" s="35"/>
      <c r="HU169" s="35"/>
      <c r="HV169" s="35"/>
      <c r="HW169" s="35"/>
      <c r="HX169" s="35"/>
      <c r="HY169" s="35"/>
      <c r="HZ169" s="35"/>
      <c r="IA169" s="35"/>
      <c r="IB169" s="35"/>
      <c r="IC169" s="35"/>
      <c r="ID169" s="35"/>
      <c r="IE169" s="35"/>
      <c r="IF169" s="35"/>
      <c r="IG169" s="35"/>
      <c r="IH169" s="35"/>
      <c r="II169" s="35"/>
      <c r="IJ169" s="35"/>
      <c r="IK169" s="35"/>
      <c r="IL169" s="35"/>
      <c r="IM169" s="35"/>
      <c r="IN169" s="35"/>
      <c r="IO169" s="35"/>
      <c r="IP169" s="35"/>
      <c r="IQ169" s="35"/>
      <c r="IR169" s="35"/>
      <c r="IS169" s="35"/>
      <c r="IT169" s="35"/>
      <c r="IU169" s="35"/>
      <c r="IV169" s="35"/>
      <c r="IW169" s="35"/>
      <c r="IX169" s="35"/>
      <c r="IY169" s="35"/>
      <c r="IZ169" s="35"/>
      <c r="JA169" s="35"/>
      <c r="JB169" s="35"/>
      <c r="JC169" s="35"/>
      <c r="JD169" s="35"/>
      <c r="JE169" s="35"/>
      <c r="JF169" s="35"/>
      <c r="JG169" s="35"/>
      <c r="JH169" s="35"/>
      <c r="JI169" s="35"/>
      <c r="JJ169" s="35"/>
      <c r="JK169" s="35"/>
      <c r="JL169" s="35"/>
      <c r="JM169" s="35"/>
      <c r="JN169" s="35"/>
      <c r="JO169" s="35"/>
      <c r="JP169" s="35"/>
      <c r="JQ169" s="35"/>
      <c r="JR169" s="35"/>
      <c r="JS169" s="35"/>
      <c r="JT169" s="35"/>
      <c r="JU169" s="35"/>
      <c r="JV169" s="35"/>
      <c r="JW169" s="35"/>
      <c r="JX169" s="35"/>
      <c r="JY169" s="35"/>
      <c r="JZ169" s="35"/>
      <c r="KA169" s="35"/>
      <c r="KB169" s="35"/>
      <c r="KC169" s="35"/>
      <c r="KD169" s="35"/>
      <c r="KE169" s="35"/>
      <c r="KF169" s="35"/>
      <c r="KG169" s="35"/>
      <c r="KH169" s="35"/>
      <c r="KI169" s="35"/>
      <c r="KJ169" s="35"/>
      <c r="KK169" s="35"/>
      <c r="KL169" s="35"/>
      <c r="KM169" s="35"/>
      <c r="KN169" s="35"/>
      <c r="KO169" s="35"/>
      <c r="KP169" s="35"/>
      <c r="KQ169" s="35"/>
      <c r="KR169" s="35"/>
      <c r="KS169" s="35"/>
      <c r="KT169" s="35"/>
      <c r="KU169" s="35"/>
      <c r="KV169" s="35"/>
      <c r="KW169" s="35"/>
      <c r="KX169" s="35"/>
    </row>
    <row r="170" spans="2:310" x14ac:dyDescent="0.25"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57"/>
      <c r="S170" s="57"/>
      <c r="T170" s="59"/>
      <c r="U170" s="56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35"/>
      <c r="DL170" s="35"/>
      <c r="DM170" s="35"/>
      <c r="DN170" s="35"/>
      <c r="DO170" s="35"/>
      <c r="DP170" s="35"/>
      <c r="DQ170" s="35"/>
      <c r="DR170" s="35"/>
      <c r="DS170" s="35"/>
      <c r="DT170" s="35"/>
      <c r="DU170" s="35"/>
      <c r="DV170" s="35"/>
      <c r="DW170" s="35"/>
      <c r="DX170" s="35"/>
      <c r="DY170" s="35"/>
      <c r="DZ170" s="35"/>
      <c r="EA170" s="35"/>
      <c r="EB170" s="35"/>
      <c r="EC170" s="35"/>
      <c r="ED170" s="35"/>
      <c r="EE170" s="35"/>
      <c r="EF170" s="35"/>
      <c r="EG170" s="35"/>
      <c r="EH170" s="35"/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35"/>
      <c r="FI170" s="35"/>
      <c r="FJ170" s="35"/>
      <c r="FK170" s="35"/>
      <c r="FL170" s="35"/>
      <c r="FM170" s="35"/>
      <c r="FN170" s="35"/>
      <c r="FO170" s="35"/>
      <c r="FP170" s="35"/>
      <c r="FQ170" s="35"/>
      <c r="FR170" s="35"/>
      <c r="FS170" s="35"/>
      <c r="FT170" s="35"/>
      <c r="FU170" s="35"/>
      <c r="FV170" s="35"/>
      <c r="FW170" s="35"/>
      <c r="FX170" s="35"/>
      <c r="FY170" s="35"/>
      <c r="FZ170" s="35"/>
      <c r="GA170" s="35"/>
      <c r="GB170" s="35"/>
      <c r="GC170" s="35"/>
      <c r="GD170" s="35"/>
      <c r="GE170" s="35"/>
      <c r="GF170" s="35"/>
      <c r="GG170" s="35"/>
      <c r="GH170" s="35"/>
      <c r="GI170" s="35"/>
      <c r="GJ170" s="35"/>
      <c r="GK170" s="35"/>
      <c r="GL170" s="35"/>
      <c r="GM170" s="35"/>
      <c r="GN170" s="35"/>
      <c r="GO170" s="35"/>
      <c r="GP170" s="35"/>
      <c r="GQ170" s="35"/>
      <c r="GR170" s="35"/>
      <c r="GS170" s="35"/>
      <c r="GT170" s="35"/>
      <c r="GU170" s="35"/>
      <c r="GV170" s="35"/>
      <c r="GW170" s="35"/>
      <c r="GX170" s="35"/>
      <c r="GY170" s="35"/>
      <c r="GZ170" s="35"/>
      <c r="HA170" s="35"/>
      <c r="HB170" s="35"/>
      <c r="HC170" s="35"/>
      <c r="HD170" s="35"/>
      <c r="HE170" s="35"/>
      <c r="HF170" s="35"/>
      <c r="HG170" s="35"/>
      <c r="HH170" s="35"/>
      <c r="HI170" s="35"/>
      <c r="HJ170" s="35"/>
      <c r="HK170" s="35"/>
      <c r="HL170" s="35"/>
      <c r="HM170" s="35"/>
      <c r="HN170" s="35"/>
      <c r="HO170" s="35"/>
      <c r="HP170" s="35"/>
      <c r="HQ170" s="35"/>
      <c r="HR170" s="35"/>
      <c r="HS170" s="35"/>
      <c r="HT170" s="35"/>
      <c r="HU170" s="35"/>
      <c r="HV170" s="35"/>
      <c r="HW170" s="35"/>
      <c r="HX170" s="35"/>
      <c r="HY170" s="35"/>
      <c r="HZ170" s="35"/>
      <c r="IA170" s="35"/>
      <c r="IB170" s="35"/>
      <c r="IC170" s="35"/>
      <c r="ID170" s="35"/>
      <c r="IE170" s="35"/>
      <c r="IF170" s="35"/>
      <c r="IG170" s="35"/>
      <c r="IH170" s="35"/>
      <c r="II170" s="35"/>
      <c r="IJ170" s="35"/>
      <c r="IK170" s="35"/>
      <c r="IL170" s="35"/>
      <c r="IM170" s="35"/>
      <c r="IN170" s="35"/>
      <c r="IO170" s="35"/>
      <c r="IP170" s="35"/>
      <c r="IQ170" s="35"/>
      <c r="IR170" s="35"/>
      <c r="IS170" s="35"/>
      <c r="IT170" s="35"/>
      <c r="IU170" s="35"/>
      <c r="IV170" s="35"/>
      <c r="IW170" s="35"/>
      <c r="IX170" s="35"/>
      <c r="IY170" s="35"/>
      <c r="IZ170" s="35"/>
      <c r="JA170" s="35"/>
      <c r="JB170" s="35"/>
      <c r="JC170" s="35"/>
      <c r="JD170" s="35"/>
      <c r="JE170" s="35"/>
      <c r="JF170" s="35"/>
      <c r="JG170" s="35"/>
      <c r="JH170" s="35"/>
      <c r="JI170" s="35"/>
      <c r="JJ170" s="35"/>
      <c r="JK170" s="35"/>
      <c r="JL170" s="35"/>
      <c r="JM170" s="35"/>
      <c r="JN170" s="35"/>
      <c r="JO170" s="35"/>
      <c r="JP170" s="35"/>
      <c r="JQ170" s="35"/>
      <c r="JR170" s="35"/>
      <c r="JS170" s="35"/>
      <c r="JT170" s="35"/>
      <c r="JU170" s="35"/>
      <c r="JV170" s="35"/>
      <c r="JW170" s="35"/>
      <c r="JX170" s="35"/>
      <c r="JY170" s="35"/>
      <c r="JZ170" s="35"/>
      <c r="KA170" s="35"/>
      <c r="KB170" s="35"/>
      <c r="KC170" s="35"/>
      <c r="KD170" s="35"/>
      <c r="KE170" s="35"/>
      <c r="KF170" s="35"/>
      <c r="KG170" s="35"/>
      <c r="KH170" s="35"/>
      <c r="KI170" s="35"/>
      <c r="KJ170" s="35"/>
      <c r="KK170" s="35"/>
      <c r="KL170" s="35"/>
      <c r="KM170" s="35"/>
      <c r="KN170" s="35"/>
      <c r="KO170" s="35"/>
      <c r="KP170" s="35"/>
      <c r="KQ170" s="35"/>
      <c r="KR170" s="35"/>
      <c r="KS170" s="35"/>
    </row>
    <row r="171" spans="2:310" x14ac:dyDescent="0.25">
      <c r="R171" s="57"/>
      <c r="S171" s="57"/>
      <c r="T171" s="59"/>
      <c r="U171" s="56"/>
    </row>
    <row r="172" spans="2:310" x14ac:dyDescent="0.25">
      <c r="R172" s="57"/>
      <c r="S172" s="57"/>
      <c r="T172" s="59"/>
      <c r="U172" s="56"/>
    </row>
    <row r="173" spans="2:310" x14ac:dyDescent="0.25">
      <c r="R173" s="57"/>
      <c r="S173" s="57"/>
      <c r="T173" s="59"/>
      <c r="U173" s="56"/>
    </row>
    <row r="174" spans="2:310" x14ac:dyDescent="0.25">
      <c r="R174" s="57"/>
      <c r="S174" s="57"/>
      <c r="T174" s="59"/>
      <c r="U174" s="56"/>
    </row>
    <row r="175" spans="2:310" x14ac:dyDescent="0.25">
      <c r="R175" s="57"/>
      <c r="S175" s="57"/>
      <c r="T175" s="59"/>
      <c r="U175" s="56"/>
    </row>
    <row r="176" spans="2:310" x14ac:dyDescent="0.25">
      <c r="R176" s="57"/>
      <c r="S176" s="57"/>
      <c r="T176" s="59"/>
      <c r="U176" s="59"/>
    </row>
    <row r="177" spans="18:21" x14ac:dyDescent="0.25">
      <c r="R177" s="57"/>
      <c r="S177" s="57"/>
      <c r="T177" s="59"/>
      <c r="U177" s="59"/>
    </row>
    <row r="178" spans="18:21" x14ac:dyDescent="0.25">
      <c r="R178" s="57"/>
      <c r="S178" s="57"/>
      <c r="T178" s="59"/>
      <c r="U178" s="59"/>
    </row>
    <row r="179" spans="18:21" x14ac:dyDescent="0.25">
      <c r="R179" s="57"/>
      <c r="S179" s="57"/>
      <c r="T179" s="59"/>
      <c r="U179" s="59"/>
    </row>
    <row r="180" spans="18:21" x14ac:dyDescent="0.25">
      <c r="R180" s="57"/>
      <c r="S180" s="57"/>
      <c r="T180" s="59"/>
      <c r="U180" s="59"/>
    </row>
    <row r="181" spans="18:21" x14ac:dyDescent="0.25">
      <c r="R181" s="58"/>
      <c r="S181" s="57"/>
      <c r="T181" s="59"/>
      <c r="U181" s="59"/>
    </row>
    <row r="182" spans="18:21" x14ac:dyDescent="0.25">
      <c r="R182" s="57"/>
      <c r="S182" s="57"/>
      <c r="T182" s="59"/>
      <c r="U182" s="59"/>
    </row>
    <row r="183" spans="18:21" x14ac:dyDescent="0.25">
      <c r="R183" s="57"/>
      <c r="S183" s="57"/>
      <c r="T183" s="58"/>
      <c r="U183" s="59"/>
    </row>
    <row r="184" spans="18:21" x14ac:dyDescent="0.25">
      <c r="R184" s="57"/>
      <c r="S184" s="57"/>
      <c r="T184" s="59"/>
      <c r="U184" s="59"/>
    </row>
    <row r="185" spans="18:21" x14ac:dyDescent="0.25">
      <c r="R185" s="57"/>
      <c r="S185" s="57"/>
      <c r="T185" s="59"/>
      <c r="U185" s="59"/>
    </row>
    <row r="186" spans="18:21" x14ac:dyDescent="0.25">
      <c r="R186" s="57"/>
      <c r="S186" s="57"/>
      <c r="T186" s="59"/>
      <c r="U186" s="59"/>
    </row>
    <row r="187" spans="18:21" x14ac:dyDescent="0.25">
      <c r="R187" s="57"/>
      <c r="S187" s="57"/>
      <c r="T187" s="59"/>
      <c r="U187" s="59"/>
    </row>
    <row r="188" spans="18:21" x14ac:dyDescent="0.25">
      <c r="R188" s="57"/>
      <c r="S188" s="57"/>
      <c r="T188" s="59"/>
      <c r="U188" s="59"/>
    </row>
    <row r="189" spans="18:21" x14ac:dyDescent="0.25">
      <c r="R189" s="57"/>
      <c r="S189" s="57"/>
      <c r="T189" s="59"/>
      <c r="U189" s="59"/>
    </row>
    <row r="190" spans="18:21" x14ac:dyDescent="0.25">
      <c r="R190" s="57"/>
      <c r="S190" s="57"/>
      <c r="T190" s="59"/>
      <c r="U190" s="59"/>
    </row>
    <row r="191" spans="18:21" x14ac:dyDescent="0.25">
      <c r="R191" s="57"/>
      <c r="S191" s="57"/>
      <c r="T191" s="59"/>
      <c r="U191" s="59"/>
    </row>
    <row r="192" spans="18:21" x14ac:dyDescent="0.25">
      <c r="R192" s="57"/>
      <c r="S192" s="57"/>
      <c r="T192" s="59"/>
      <c r="U192" s="59"/>
    </row>
    <row r="193" spans="18:21" x14ac:dyDescent="0.25">
      <c r="R193" s="57"/>
      <c r="S193" s="57"/>
      <c r="T193" s="59"/>
      <c r="U193" s="59"/>
    </row>
    <row r="194" spans="18:21" x14ac:dyDescent="0.25">
      <c r="R194" s="57"/>
      <c r="S194" s="57"/>
      <c r="T194" s="59"/>
      <c r="U194" s="59"/>
    </row>
    <row r="195" spans="18:21" x14ac:dyDescent="0.25">
      <c r="R195" s="56"/>
      <c r="S195" s="56"/>
      <c r="T195" s="59"/>
    </row>
    <row r="196" spans="18:21" x14ac:dyDescent="0.25">
      <c r="R196" s="56"/>
      <c r="S196" s="56"/>
      <c r="T196" s="59"/>
    </row>
    <row r="197" spans="18:21" x14ac:dyDescent="0.25">
      <c r="R197" s="56"/>
      <c r="S197" s="56"/>
      <c r="T197" s="59"/>
    </row>
    <row r="198" spans="18:21" x14ac:dyDescent="0.25">
      <c r="R198" s="56"/>
      <c r="S198" s="56"/>
      <c r="T198" s="57"/>
    </row>
    <row r="199" spans="18:21" x14ac:dyDescent="0.25">
      <c r="R199" s="56"/>
      <c r="S199" s="56"/>
      <c r="T199" s="59"/>
    </row>
    <row r="200" spans="18:21" x14ac:dyDescent="0.25">
      <c r="R200" s="56"/>
      <c r="S200" s="56"/>
      <c r="T200" s="59"/>
    </row>
    <row r="201" spans="18:21" x14ac:dyDescent="0.25">
      <c r="R201" s="56"/>
      <c r="S201" s="56"/>
      <c r="T201" s="57"/>
    </row>
    <row r="202" spans="18:21" x14ac:dyDescent="0.25">
      <c r="R202" s="56"/>
      <c r="S202" s="56"/>
      <c r="T202" s="57"/>
    </row>
    <row r="203" spans="18:21" x14ac:dyDescent="0.25">
      <c r="R203" s="56"/>
      <c r="S203" s="56"/>
      <c r="T203" s="57"/>
    </row>
    <row r="204" spans="18:21" x14ac:dyDescent="0.25">
      <c r="R204" s="56"/>
      <c r="S204" s="56"/>
      <c r="T204" s="57"/>
    </row>
    <row r="205" spans="18:21" x14ac:dyDescent="0.25">
      <c r="R205" s="56"/>
      <c r="S205" s="56"/>
      <c r="T205" s="57"/>
    </row>
    <row r="206" spans="18:21" x14ac:dyDescent="0.25">
      <c r="R206" s="56"/>
      <c r="S206" s="56"/>
      <c r="T206" s="57"/>
    </row>
    <row r="207" spans="18:21" x14ac:dyDescent="0.25">
      <c r="R207" s="56"/>
      <c r="S207" s="56"/>
      <c r="T207" s="57"/>
    </row>
    <row r="208" spans="18:21" x14ac:dyDescent="0.25">
      <c r="R208" s="56"/>
      <c r="S208" s="56"/>
      <c r="T208" s="57"/>
    </row>
    <row r="209" spans="18:20" x14ac:dyDescent="0.25">
      <c r="R209" s="56"/>
      <c r="S209" s="56"/>
      <c r="T209" s="57"/>
    </row>
    <row r="210" spans="18:20" x14ac:dyDescent="0.25">
      <c r="R210" s="56"/>
      <c r="S210" s="56"/>
      <c r="T210" s="57"/>
    </row>
    <row r="211" spans="18:20" x14ac:dyDescent="0.25">
      <c r="R211" s="56"/>
      <c r="S211" s="56"/>
      <c r="T211" s="57"/>
    </row>
    <row r="212" spans="18:20" x14ac:dyDescent="0.25">
      <c r="R212" s="56"/>
      <c r="S212" s="56"/>
      <c r="T212" s="57"/>
    </row>
    <row r="213" spans="18:20" x14ac:dyDescent="0.25">
      <c r="R213" s="56"/>
      <c r="S213" s="56"/>
      <c r="T213" s="57"/>
    </row>
    <row r="214" spans="18:20" x14ac:dyDescent="0.25">
      <c r="R214" s="56"/>
      <c r="S214" s="56"/>
      <c r="T214" s="57"/>
    </row>
    <row r="215" spans="18:20" x14ac:dyDescent="0.25">
      <c r="R215" s="56"/>
      <c r="S215" s="56"/>
      <c r="T215" s="57"/>
    </row>
    <row r="216" spans="18:20" x14ac:dyDescent="0.25">
      <c r="R216" s="56"/>
      <c r="S216" s="56"/>
      <c r="T216" s="57"/>
    </row>
    <row r="217" spans="18:20" x14ac:dyDescent="0.25">
      <c r="R217" s="56"/>
      <c r="S217" s="56"/>
      <c r="T217" s="57"/>
    </row>
    <row r="218" spans="18:20" x14ac:dyDescent="0.25">
      <c r="R218" s="56"/>
      <c r="S218" s="56"/>
      <c r="T218" s="57"/>
    </row>
    <row r="219" spans="18:20" x14ac:dyDescent="0.25">
      <c r="R219" s="56"/>
      <c r="S219" s="56"/>
      <c r="T219" s="57"/>
    </row>
    <row r="220" spans="18:20" x14ac:dyDescent="0.25">
      <c r="R220" s="56"/>
      <c r="S220" s="56"/>
      <c r="T220" s="57"/>
    </row>
    <row r="221" spans="18:20" x14ac:dyDescent="0.25">
      <c r="R221" s="56"/>
      <c r="S221" s="56"/>
      <c r="T221" s="57"/>
    </row>
    <row r="222" spans="18:20" x14ac:dyDescent="0.25">
      <c r="R222" s="56"/>
      <c r="S222" s="56"/>
      <c r="T222" s="57"/>
    </row>
    <row r="223" spans="18:20" x14ac:dyDescent="0.25">
      <c r="R223" s="56"/>
      <c r="S223" s="56"/>
      <c r="T223" s="57"/>
    </row>
    <row r="224" spans="18:20" x14ac:dyDescent="0.25">
      <c r="R224" s="56"/>
      <c r="S224" s="56"/>
      <c r="T224" s="57"/>
    </row>
    <row r="225" spans="18:20" x14ac:dyDescent="0.25">
      <c r="R225" s="56"/>
      <c r="S225" s="56"/>
      <c r="T225" s="57"/>
    </row>
    <row r="226" spans="18:20" x14ac:dyDescent="0.25">
      <c r="R226" s="56"/>
      <c r="S226" s="56"/>
      <c r="T226" s="57"/>
    </row>
    <row r="227" spans="18:20" x14ac:dyDescent="0.25">
      <c r="R227" s="56"/>
      <c r="S227" s="56"/>
      <c r="T227" s="57"/>
    </row>
    <row r="228" spans="18:20" x14ac:dyDescent="0.25">
      <c r="R228" s="56"/>
      <c r="S228" s="56"/>
      <c r="T228" s="57"/>
    </row>
    <row r="229" spans="18:20" x14ac:dyDescent="0.25">
      <c r="R229" s="56"/>
      <c r="S229" s="56"/>
      <c r="T229" s="57"/>
    </row>
    <row r="230" spans="18:20" x14ac:dyDescent="0.25">
      <c r="R230" s="56"/>
      <c r="S230" s="56"/>
      <c r="T230" s="57"/>
    </row>
    <row r="231" spans="18:20" x14ac:dyDescent="0.25">
      <c r="R231" s="56"/>
      <c r="S231" s="56"/>
      <c r="T231" s="57"/>
    </row>
    <row r="232" spans="18:20" x14ac:dyDescent="0.25">
      <c r="R232" s="56"/>
      <c r="S232" s="56"/>
      <c r="T232" s="57"/>
    </row>
    <row r="233" spans="18:20" x14ac:dyDescent="0.25">
      <c r="R233" s="56"/>
      <c r="S233" s="56"/>
      <c r="T233" s="57"/>
    </row>
    <row r="234" spans="18:20" x14ac:dyDescent="0.25">
      <c r="R234" s="56"/>
      <c r="S234" s="56"/>
      <c r="T234" s="57"/>
    </row>
    <row r="235" spans="18:20" x14ac:dyDescent="0.25">
      <c r="R235" s="56"/>
      <c r="S235" s="56"/>
      <c r="T235" s="57"/>
    </row>
    <row r="236" spans="18:20" x14ac:dyDescent="0.25">
      <c r="R236" s="56"/>
      <c r="S236" s="56"/>
      <c r="T236" s="57"/>
    </row>
    <row r="237" spans="18:20" x14ac:dyDescent="0.25">
      <c r="R237" s="56"/>
      <c r="S237" s="56"/>
      <c r="T237" s="57"/>
    </row>
    <row r="238" spans="18:20" x14ac:dyDescent="0.25">
      <c r="R238" s="56"/>
      <c r="S238" s="56"/>
      <c r="T238" s="57"/>
    </row>
    <row r="239" spans="18:20" x14ac:dyDescent="0.25">
      <c r="R239" s="56"/>
      <c r="S239" s="56"/>
      <c r="T239" s="57"/>
    </row>
    <row r="240" spans="18:20" x14ac:dyDescent="0.25">
      <c r="R240" s="56"/>
      <c r="S240" s="56"/>
      <c r="T240" s="57"/>
    </row>
    <row r="241" spans="18:20" x14ac:dyDescent="0.25">
      <c r="R241" s="56"/>
      <c r="S241" s="56"/>
      <c r="T241" s="57"/>
    </row>
    <row r="242" spans="18:20" x14ac:dyDescent="0.25">
      <c r="R242" s="56"/>
      <c r="S242" s="56"/>
      <c r="T242" s="57"/>
    </row>
    <row r="243" spans="18:20" x14ac:dyDescent="0.25">
      <c r="R243" s="56"/>
      <c r="S243" s="56"/>
      <c r="T243" s="57"/>
    </row>
    <row r="244" spans="18:20" x14ac:dyDescent="0.25">
      <c r="R244" s="56"/>
      <c r="S244" s="56"/>
      <c r="T244" s="57"/>
    </row>
    <row r="245" spans="18:20" x14ac:dyDescent="0.25">
      <c r="R245" s="56"/>
      <c r="S245" s="56"/>
      <c r="T245" s="57"/>
    </row>
    <row r="246" spans="18:20" x14ac:dyDescent="0.25">
      <c r="R246" s="56"/>
      <c r="S246" s="56"/>
      <c r="T246" s="57"/>
    </row>
    <row r="247" spans="18:20" x14ac:dyDescent="0.25">
      <c r="R247" s="56"/>
      <c r="S247" s="56"/>
      <c r="T247" s="57"/>
    </row>
    <row r="248" spans="18:20" x14ac:dyDescent="0.25">
      <c r="R248" s="56"/>
      <c r="S248" s="56"/>
      <c r="T248" s="57"/>
    </row>
    <row r="249" spans="18:20" x14ac:dyDescent="0.25">
      <c r="R249" s="56"/>
      <c r="S249" s="56"/>
      <c r="T249" s="57"/>
    </row>
    <row r="250" spans="18:20" x14ac:dyDescent="0.25">
      <c r="R250" s="56"/>
      <c r="S250" s="56"/>
      <c r="T250" s="57"/>
    </row>
    <row r="251" spans="18:20" x14ac:dyDescent="0.25">
      <c r="R251" s="56"/>
      <c r="S251" s="56"/>
      <c r="T251" s="57"/>
    </row>
    <row r="252" spans="18:20" x14ac:dyDescent="0.25">
      <c r="R252" s="56"/>
      <c r="S252" s="56"/>
      <c r="T252" s="57"/>
    </row>
    <row r="253" spans="18:20" x14ac:dyDescent="0.25">
      <c r="R253" s="56"/>
      <c r="S253" s="56"/>
      <c r="T253" s="57"/>
    </row>
    <row r="254" spans="18:20" x14ac:dyDescent="0.25">
      <c r="R254" s="56"/>
      <c r="S254" s="56"/>
      <c r="T254" s="57"/>
    </row>
    <row r="255" spans="18:20" x14ac:dyDescent="0.25">
      <c r="R255" s="56"/>
      <c r="S255" s="56"/>
      <c r="T255" s="57"/>
    </row>
    <row r="256" spans="18:20" x14ac:dyDescent="0.25">
      <c r="R256" s="56"/>
      <c r="S256" s="56"/>
      <c r="T256" s="57"/>
    </row>
    <row r="257" spans="18:20" x14ac:dyDescent="0.25">
      <c r="R257" s="56"/>
      <c r="S257" s="56"/>
      <c r="T257" s="57"/>
    </row>
    <row r="258" spans="18:20" x14ac:dyDescent="0.25">
      <c r="R258" s="56"/>
      <c r="S258" s="56"/>
      <c r="T258" s="57"/>
    </row>
    <row r="259" spans="18:20" x14ac:dyDescent="0.25">
      <c r="R259" s="56"/>
      <c r="S259" s="56"/>
      <c r="T259" s="57"/>
    </row>
    <row r="260" spans="18:20" x14ac:dyDescent="0.25">
      <c r="R260" s="56"/>
      <c r="S260" s="56"/>
      <c r="T260" s="57"/>
    </row>
    <row r="261" spans="18:20" x14ac:dyDescent="0.25">
      <c r="R261" s="56"/>
      <c r="S261" s="56"/>
      <c r="T261" s="57"/>
    </row>
    <row r="262" spans="18:20" x14ac:dyDescent="0.25">
      <c r="R262" s="56"/>
      <c r="S262" s="56"/>
      <c r="T262" s="57"/>
    </row>
    <row r="263" spans="18:20" x14ac:dyDescent="0.25">
      <c r="R263" s="56"/>
      <c r="S263" s="56"/>
      <c r="T263" s="57"/>
    </row>
    <row r="264" spans="18:20" x14ac:dyDescent="0.25">
      <c r="R264" s="56"/>
      <c r="S264" s="56"/>
      <c r="T264" s="57"/>
    </row>
    <row r="265" spans="18:20" x14ac:dyDescent="0.25">
      <c r="R265" s="56"/>
      <c r="S265" s="56"/>
      <c r="T265" s="57"/>
    </row>
    <row r="266" spans="18:20" x14ac:dyDescent="0.25">
      <c r="R266" s="56"/>
      <c r="S266" s="57"/>
      <c r="T266" s="57"/>
    </row>
    <row r="267" spans="18:20" x14ac:dyDescent="0.25">
      <c r="R267" s="56"/>
      <c r="S267" s="57"/>
      <c r="T267" s="57"/>
    </row>
    <row r="268" spans="18:20" x14ac:dyDescent="0.25">
      <c r="R268" s="56"/>
      <c r="S268" s="57"/>
      <c r="T268" s="57"/>
    </row>
    <row r="269" spans="18:20" x14ac:dyDescent="0.25">
      <c r="R269" s="56"/>
      <c r="S269" s="57"/>
      <c r="T269" s="57"/>
    </row>
    <row r="270" spans="18:20" x14ac:dyDescent="0.25">
      <c r="R270" s="56"/>
      <c r="S270" s="57"/>
      <c r="T270" s="57"/>
    </row>
    <row r="271" spans="18:20" x14ac:dyDescent="0.25">
      <c r="R271" s="56"/>
      <c r="S271" s="57"/>
      <c r="T271" s="57"/>
    </row>
    <row r="272" spans="18:20" x14ac:dyDescent="0.25">
      <c r="R272" s="56"/>
      <c r="S272" s="57"/>
      <c r="T272" s="57"/>
    </row>
    <row r="273" spans="18:20" x14ac:dyDescent="0.25">
      <c r="R273" s="56"/>
      <c r="S273" s="57"/>
      <c r="T273" s="57"/>
    </row>
    <row r="274" spans="18:20" x14ac:dyDescent="0.25">
      <c r="R274" s="56"/>
      <c r="S274" s="57"/>
      <c r="T274" s="57"/>
    </row>
    <row r="275" spans="18:20" x14ac:dyDescent="0.25">
      <c r="R275" s="56"/>
      <c r="S275" s="56"/>
    </row>
    <row r="276" spans="18:20" x14ac:dyDescent="0.25">
      <c r="R276" s="56"/>
      <c r="S276" s="56"/>
    </row>
    <row r="277" spans="18:20" x14ac:dyDescent="0.25">
      <c r="R277" s="56"/>
      <c r="S277" s="56"/>
    </row>
    <row r="278" spans="18:20" x14ac:dyDescent="0.25">
      <c r="R278" s="56"/>
      <c r="S278" s="56"/>
    </row>
    <row r="279" spans="18:20" x14ac:dyDescent="0.25">
      <c r="R279" s="56"/>
      <c r="S279" s="56"/>
    </row>
    <row r="280" spans="18:20" x14ac:dyDescent="0.25">
      <c r="R280" s="56"/>
      <c r="S280" s="56"/>
    </row>
    <row r="281" spans="18:20" x14ac:dyDescent="0.25">
      <c r="R281" s="56"/>
      <c r="S281" s="56"/>
    </row>
    <row r="282" spans="18:20" x14ac:dyDescent="0.25">
      <c r="R282" s="56"/>
      <c r="S282" s="56"/>
    </row>
    <row r="283" spans="18:20" x14ac:dyDescent="0.25">
      <c r="R283" s="56"/>
      <c r="S283" s="56"/>
    </row>
    <row r="284" spans="18:20" x14ac:dyDescent="0.25">
      <c r="R284" s="56"/>
      <c r="S284" s="56"/>
    </row>
    <row r="285" spans="18:20" x14ac:dyDescent="0.25">
      <c r="R285" s="56"/>
      <c r="S285" s="56"/>
    </row>
    <row r="286" spans="18:20" x14ac:dyDescent="0.25">
      <c r="R286" s="56"/>
      <c r="S286" s="56"/>
    </row>
    <row r="287" spans="18:20" x14ac:dyDescent="0.25">
      <c r="R287" s="56"/>
      <c r="S287" s="56"/>
    </row>
    <row r="288" spans="18:20" x14ac:dyDescent="0.25">
      <c r="R288" s="56"/>
      <c r="S288" s="56"/>
    </row>
    <row r="289" spans="18:19" x14ac:dyDescent="0.25">
      <c r="R289" s="56"/>
      <c r="S289" s="56"/>
    </row>
    <row r="290" spans="18:19" x14ac:dyDescent="0.25">
      <c r="R290" s="56"/>
      <c r="S290" s="56"/>
    </row>
    <row r="291" spans="18:19" x14ac:dyDescent="0.25">
      <c r="R291" s="56"/>
      <c r="S291" s="56"/>
    </row>
    <row r="292" spans="18:19" x14ac:dyDescent="0.25">
      <c r="R292" s="56"/>
      <c r="S292" s="56"/>
    </row>
    <row r="293" spans="18:19" x14ac:dyDescent="0.25">
      <c r="R293" s="56"/>
      <c r="S293" s="56"/>
    </row>
    <row r="294" spans="18:19" x14ac:dyDescent="0.25">
      <c r="R294" s="56"/>
      <c r="S294" s="56"/>
    </row>
  </sheetData>
  <mergeCells count="9">
    <mergeCell ref="V17:X17"/>
    <mergeCell ref="S17:U17"/>
    <mergeCell ref="H144:H147"/>
    <mergeCell ref="H148:H151"/>
    <mergeCell ref="H152:H155"/>
    <mergeCell ref="H17:I17"/>
    <mergeCell ref="J17:L17"/>
    <mergeCell ref="M17:O17"/>
    <mergeCell ref="P17:R17"/>
  </mergeCells>
  <conditionalFormatting sqref="F19:G143">
    <cfRule type="cellIs" dxfId="1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X294"/>
  <sheetViews>
    <sheetView showGridLines="0" topLeftCell="A94" zoomScale="70" zoomScaleNormal="70" workbookViewId="0">
      <selection activeCell="X137" sqref="X137"/>
    </sheetView>
  </sheetViews>
  <sheetFormatPr defaultRowHeight="15" outlineLevelCol="1" x14ac:dyDescent="0.25"/>
  <cols>
    <col min="2" max="2" width="12.7109375" customWidth="1"/>
    <col min="3" max="3" width="10.85546875" customWidth="1"/>
    <col min="4" max="4" width="17.42578125" customWidth="1"/>
    <col min="5" max="7" width="17.42578125" hidden="1" customWidth="1" outlineLevel="1"/>
    <col min="8" max="8" width="14.85546875" customWidth="1" collapsed="1"/>
    <col min="9" max="10" width="17.28515625" bestFit="1" customWidth="1"/>
    <col min="11" max="11" width="17.28515625" customWidth="1"/>
    <col min="12" max="18" width="17.28515625" bestFit="1" customWidth="1"/>
    <col min="19" max="19" width="17.5703125" customWidth="1"/>
    <col min="20" max="20" width="17.28515625" bestFit="1" customWidth="1"/>
    <col min="21" max="21" width="17.5703125" customWidth="1"/>
    <col min="22" max="22" width="17.28515625" bestFit="1" customWidth="1"/>
    <col min="23" max="23" width="17.5703125" customWidth="1"/>
    <col min="24" max="24" width="17.140625" customWidth="1"/>
    <col min="25" max="25" width="18" customWidth="1"/>
    <col min="26" max="41" width="15.5703125" customWidth="1"/>
  </cols>
  <sheetData>
    <row r="2" spans="2:41" x14ac:dyDescent="0.25">
      <c r="C2" s="32" t="s">
        <v>9</v>
      </c>
      <c r="D2" s="32"/>
      <c r="E2" s="101"/>
      <c r="F2" s="101"/>
      <c r="G2" s="101"/>
    </row>
    <row r="3" spans="2:41" x14ac:dyDescent="0.25">
      <c r="C3" s="33" t="s">
        <v>25</v>
      </c>
      <c r="D3" s="33">
        <v>4</v>
      </c>
      <c r="E3" s="71"/>
      <c r="F3" s="71"/>
      <c r="G3" s="71"/>
    </row>
    <row r="4" spans="2:41" x14ac:dyDescent="0.25">
      <c r="C4" s="33" t="s">
        <v>11</v>
      </c>
      <c r="D4" s="34" t="s">
        <v>43</v>
      </c>
      <c r="E4" s="102"/>
      <c r="F4" s="102"/>
      <c r="G4" s="102"/>
    </row>
    <row r="5" spans="2:41" x14ac:dyDescent="0.25">
      <c r="C5" s="33" t="s">
        <v>4</v>
      </c>
      <c r="D5" s="84">
        <v>6.0000010000000001</v>
      </c>
      <c r="E5" s="102"/>
      <c r="F5" s="102"/>
      <c r="G5" s="102"/>
      <c r="I5" t="s">
        <v>21</v>
      </c>
    </row>
    <row r="6" spans="2:41" x14ac:dyDescent="0.25">
      <c r="C6" s="33" t="s">
        <v>6</v>
      </c>
      <c r="D6" s="34" t="s">
        <v>42</v>
      </c>
      <c r="E6" s="102"/>
      <c r="F6" s="102"/>
      <c r="G6" s="102"/>
      <c r="I6" s="10"/>
      <c r="J6" s="4">
        <v>0</v>
      </c>
      <c r="K6" s="4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11">
        <v>10</v>
      </c>
      <c r="U6" s="4">
        <v>11</v>
      </c>
      <c r="V6" s="4">
        <v>12</v>
      </c>
      <c r="W6" s="4">
        <v>13</v>
      </c>
      <c r="X6" s="4">
        <v>14</v>
      </c>
      <c r="Y6" s="4">
        <v>15</v>
      </c>
      <c r="Z6" s="4">
        <v>16</v>
      </c>
      <c r="AA6" s="4">
        <v>17</v>
      </c>
      <c r="AB6" s="4">
        <v>18</v>
      </c>
      <c r="AC6" s="4">
        <v>19</v>
      </c>
      <c r="AD6" s="4">
        <v>20</v>
      </c>
      <c r="AE6" s="4">
        <v>21</v>
      </c>
      <c r="AF6" s="4">
        <v>22</v>
      </c>
      <c r="AG6" s="4">
        <v>23</v>
      </c>
      <c r="AH6" s="4">
        <v>24</v>
      </c>
      <c r="AI6" s="4">
        <v>25</v>
      </c>
      <c r="AJ6" s="4">
        <v>26</v>
      </c>
      <c r="AK6" s="4">
        <v>27</v>
      </c>
      <c r="AL6" s="4">
        <v>28</v>
      </c>
      <c r="AM6" s="4">
        <v>29</v>
      </c>
      <c r="AN6" s="4">
        <v>30</v>
      </c>
      <c r="AO6" s="4" t="s">
        <v>24</v>
      </c>
    </row>
    <row r="7" spans="2:41" x14ac:dyDescent="0.25">
      <c r="C7" s="33" t="s">
        <v>7</v>
      </c>
      <c r="D7" s="34">
        <v>30</v>
      </c>
      <c r="E7" s="102"/>
      <c r="F7" s="102"/>
      <c r="G7" s="102"/>
      <c r="I7" s="1" t="s">
        <v>22</v>
      </c>
      <c r="J7" s="14">
        <f>1/31</f>
        <v>3.2258064516129031E-2</v>
      </c>
      <c r="K7" s="14">
        <f t="shared" ref="K7:AN7" si="0">1/31</f>
        <v>3.2258064516129031E-2</v>
      </c>
      <c r="L7" s="14">
        <f t="shared" si="0"/>
        <v>3.2258064516129031E-2</v>
      </c>
      <c r="M7" s="14">
        <f t="shared" si="0"/>
        <v>3.2258064516129031E-2</v>
      </c>
      <c r="N7" s="14">
        <f t="shared" si="0"/>
        <v>3.2258064516129031E-2</v>
      </c>
      <c r="O7" s="14">
        <f t="shared" si="0"/>
        <v>3.2258064516129031E-2</v>
      </c>
      <c r="P7" s="14">
        <f t="shared" si="0"/>
        <v>3.2258064516129031E-2</v>
      </c>
      <c r="Q7" s="14">
        <f t="shared" si="0"/>
        <v>3.2258064516129031E-2</v>
      </c>
      <c r="R7" s="14">
        <f t="shared" si="0"/>
        <v>3.2258064516129031E-2</v>
      </c>
      <c r="S7" s="14">
        <f t="shared" si="0"/>
        <v>3.2258064516129031E-2</v>
      </c>
      <c r="T7" s="14">
        <f t="shared" si="0"/>
        <v>3.2258064516129031E-2</v>
      </c>
      <c r="U7" s="14">
        <f t="shared" si="0"/>
        <v>3.2258064516129031E-2</v>
      </c>
      <c r="V7" s="14">
        <f t="shared" si="0"/>
        <v>3.2258064516129031E-2</v>
      </c>
      <c r="W7" s="14">
        <f t="shared" si="0"/>
        <v>3.2258064516129031E-2</v>
      </c>
      <c r="X7" s="14">
        <f t="shared" si="0"/>
        <v>3.2258064516129031E-2</v>
      </c>
      <c r="Y7" s="14">
        <f t="shared" si="0"/>
        <v>3.2258064516129031E-2</v>
      </c>
      <c r="Z7" s="14">
        <f t="shared" si="0"/>
        <v>3.2258064516129031E-2</v>
      </c>
      <c r="AA7" s="14">
        <f t="shared" si="0"/>
        <v>3.2258064516129031E-2</v>
      </c>
      <c r="AB7" s="14">
        <f t="shared" si="0"/>
        <v>3.2258064516129031E-2</v>
      </c>
      <c r="AC7" s="14">
        <f t="shared" si="0"/>
        <v>3.2258064516129031E-2</v>
      </c>
      <c r="AD7" s="14">
        <f t="shared" si="0"/>
        <v>3.2258064516129031E-2</v>
      </c>
      <c r="AE7" s="14">
        <f t="shared" si="0"/>
        <v>3.2258064516129031E-2</v>
      </c>
      <c r="AF7" s="14">
        <f t="shared" si="0"/>
        <v>3.2258064516129031E-2</v>
      </c>
      <c r="AG7" s="14">
        <f t="shared" si="0"/>
        <v>3.2258064516129031E-2</v>
      </c>
      <c r="AH7" s="14">
        <f t="shared" si="0"/>
        <v>3.2258064516129031E-2</v>
      </c>
      <c r="AI7" s="14">
        <f t="shared" si="0"/>
        <v>3.2258064516129031E-2</v>
      </c>
      <c r="AJ7" s="14">
        <f t="shared" si="0"/>
        <v>3.2258064516129031E-2</v>
      </c>
      <c r="AK7" s="14">
        <f t="shared" si="0"/>
        <v>3.2258064516129031E-2</v>
      </c>
      <c r="AL7" s="14">
        <f t="shared" si="0"/>
        <v>3.2258064516129031E-2</v>
      </c>
      <c r="AM7" s="14">
        <f t="shared" si="0"/>
        <v>3.2258064516129031E-2</v>
      </c>
      <c r="AN7" s="14">
        <f t="shared" si="0"/>
        <v>3.2258064516129031E-2</v>
      </c>
      <c r="AO7" s="76">
        <f>SUMPRODUCT(J6:AN6,J7:AN7)</f>
        <v>15</v>
      </c>
    </row>
    <row r="8" spans="2:41" x14ac:dyDescent="0.25">
      <c r="C8" s="33" t="s">
        <v>8</v>
      </c>
      <c r="D8" s="34">
        <v>120</v>
      </c>
      <c r="E8" s="102"/>
      <c r="F8" s="102"/>
      <c r="G8" s="102"/>
      <c r="I8" s="1" t="s">
        <v>23</v>
      </c>
      <c r="J8" s="16">
        <f>SUM(J7)</f>
        <v>3.2258064516129031E-2</v>
      </c>
      <c r="K8" s="16">
        <f>SUM(J7:K7)</f>
        <v>6.4516129032258063E-2</v>
      </c>
      <c r="L8" s="16">
        <f>SUM(J7:L7)</f>
        <v>9.6774193548387094E-2</v>
      </c>
      <c r="M8" s="16">
        <f>SUM(J7:M7)</f>
        <v>0.12903225806451613</v>
      </c>
      <c r="N8" s="16">
        <f>SUM(J7:N7)</f>
        <v>0.16129032258064516</v>
      </c>
      <c r="O8" s="16">
        <f>SUM(J7:O7)</f>
        <v>0.19354838709677419</v>
      </c>
      <c r="P8" s="16">
        <f>SUM(J7:P7)</f>
        <v>0.22580645161290322</v>
      </c>
      <c r="Q8" s="16">
        <f>SUM(J7:Q7)</f>
        <v>0.25806451612903225</v>
      </c>
      <c r="R8" s="16">
        <f>SUM(J7:R7)</f>
        <v>0.29032258064516125</v>
      </c>
      <c r="S8" s="16">
        <f>SUM(J7:S7)</f>
        <v>0.32258064516129026</v>
      </c>
      <c r="T8" s="16">
        <f>SUM(J7:T7)</f>
        <v>0.35483870967741926</v>
      </c>
      <c r="U8" s="16">
        <f>SUM(J7:U7)</f>
        <v>0.38709677419354827</v>
      </c>
      <c r="V8" s="16">
        <f>SUM(J7:V7)</f>
        <v>0.41935483870967727</v>
      </c>
      <c r="W8" s="16">
        <f>SUM(J7:W7)</f>
        <v>0.45161290322580627</v>
      </c>
      <c r="X8" s="16">
        <f>SUM(J7:X7)</f>
        <v>0.48387096774193528</v>
      </c>
      <c r="Y8" s="16">
        <f>SUM(J7:Y7)</f>
        <v>0.51612903225806428</v>
      </c>
      <c r="Z8" s="16">
        <f>SUM(J7:Z7)</f>
        <v>0.54838709677419328</v>
      </c>
      <c r="AA8" s="16">
        <f>SUM(J7:AA7)</f>
        <v>0.58064516129032229</v>
      </c>
      <c r="AB8" s="16">
        <f>SUM(J7:AB7)</f>
        <v>0.61290322580645129</v>
      </c>
      <c r="AC8" s="16">
        <f>SUM(J7:AC7)</f>
        <v>0.64516129032258029</v>
      </c>
      <c r="AD8" s="16">
        <f>SUM(J7:AD7)</f>
        <v>0.6774193548387093</v>
      </c>
      <c r="AE8" s="16">
        <f>SUM(J7:AE7)</f>
        <v>0.7096774193548383</v>
      </c>
      <c r="AF8" s="16">
        <f>SUM(J7:AF7)</f>
        <v>0.74193548387096731</v>
      </c>
      <c r="AG8" s="16">
        <f>SUM(J7:AG7)</f>
        <v>0.77419354838709631</v>
      </c>
      <c r="AH8" s="16">
        <f>SUM(J7:AH7)</f>
        <v>0.80645161290322531</v>
      </c>
      <c r="AI8" s="16">
        <f>SUM(J7:AI7)</f>
        <v>0.83870967741935432</v>
      </c>
      <c r="AJ8" s="16">
        <f>SUM(J7:AJ7)</f>
        <v>0.87096774193548332</v>
      </c>
      <c r="AK8" s="16">
        <f>SUM(J7:AK7)</f>
        <v>0.90322580645161232</v>
      </c>
      <c r="AL8" s="16">
        <f>SUM(J7:AL7)</f>
        <v>0.93548387096774133</v>
      </c>
      <c r="AM8" s="16">
        <f>SUM(J7:AM7)</f>
        <v>0.96774193548387033</v>
      </c>
      <c r="AN8" s="16">
        <f>SUM(J7:AN7)</f>
        <v>0.99999999999999933</v>
      </c>
      <c r="AO8" s="76"/>
    </row>
    <row r="9" spans="2:41" x14ac:dyDescent="0.25">
      <c r="C9" s="33" t="s">
        <v>5</v>
      </c>
      <c r="D9" s="34">
        <v>0.4</v>
      </c>
      <c r="E9" s="102"/>
      <c r="F9" s="102"/>
      <c r="G9" s="102"/>
    </row>
    <row r="10" spans="2:41" x14ac:dyDescent="0.25">
      <c r="C10" s="33" t="s">
        <v>12</v>
      </c>
      <c r="D10" s="34">
        <v>40</v>
      </c>
      <c r="E10" s="102"/>
      <c r="F10" s="102"/>
      <c r="G10" s="102"/>
      <c r="I10" s="97">
        <v>0.2</v>
      </c>
      <c r="J10" s="97">
        <v>0.8</v>
      </c>
      <c r="K10" s="97">
        <v>0</v>
      </c>
      <c r="L10" s="97">
        <v>0</v>
      </c>
      <c r="M10" s="97">
        <v>0</v>
      </c>
      <c r="N10" s="95">
        <f>10*I10+15*J10+20*K10+25*L10+30*M10</f>
        <v>14</v>
      </c>
      <c r="O10" s="71"/>
      <c r="P10" s="97">
        <v>0.8</v>
      </c>
      <c r="Q10" s="97">
        <v>0.2</v>
      </c>
      <c r="R10" s="97">
        <v>0</v>
      </c>
      <c r="S10" s="97">
        <v>0</v>
      </c>
      <c r="T10" s="97">
        <v>0</v>
      </c>
      <c r="U10" s="95">
        <f>10*P10+15*Q10+20*R10+25*S10+30*T10</f>
        <v>11</v>
      </c>
    </row>
    <row r="11" spans="2:41" x14ac:dyDescent="0.25">
      <c r="I11" s="98">
        <v>0.1</v>
      </c>
      <c r="J11" s="98">
        <v>0.3</v>
      </c>
      <c r="K11" s="98">
        <v>0.6</v>
      </c>
      <c r="L11" s="98">
        <v>0</v>
      </c>
      <c r="M11" s="98">
        <v>0</v>
      </c>
      <c r="N11" s="95">
        <f t="shared" ref="N11:N14" si="1">10*I11+15*J11+20*K11+25*L11+30*M11</f>
        <v>17.5</v>
      </c>
      <c r="O11" s="68"/>
      <c r="P11" s="98">
        <v>0.6</v>
      </c>
      <c r="Q11" s="98">
        <v>0.3</v>
      </c>
      <c r="R11" s="98">
        <v>0.1</v>
      </c>
      <c r="S11" s="98">
        <v>0</v>
      </c>
      <c r="T11" s="98">
        <v>0</v>
      </c>
      <c r="U11" s="95">
        <f t="shared" ref="U11:U14" si="2">10*P11+15*Q11+20*R11+25*S11+30*T11</f>
        <v>12.5</v>
      </c>
    </row>
    <row r="12" spans="2:41" x14ac:dyDescent="0.25">
      <c r="H12" t="s">
        <v>55</v>
      </c>
      <c r="I12" s="97">
        <v>0</v>
      </c>
      <c r="J12" s="97">
        <v>0.1</v>
      </c>
      <c r="K12" s="97">
        <v>0.8</v>
      </c>
      <c r="L12" s="97">
        <v>0.1</v>
      </c>
      <c r="M12" s="97">
        <v>0</v>
      </c>
      <c r="N12" s="95">
        <f t="shared" si="1"/>
        <v>20</v>
      </c>
      <c r="O12" s="78" t="s">
        <v>56</v>
      </c>
      <c r="P12" s="97">
        <v>0</v>
      </c>
      <c r="Q12" s="97">
        <v>0.5</v>
      </c>
      <c r="R12" s="97">
        <v>0</v>
      </c>
      <c r="S12" s="97">
        <v>0.5</v>
      </c>
      <c r="T12" s="97">
        <v>0</v>
      </c>
      <c r="U12" s="95">
        <f t="shared" si="2"/>
        <v>20</v>
      </c>
    </row>
    <row r="13" spans="2:41" x14ac:dyDescent="0.25">
      <c r="I13" s="97">
        <v>0</v>
      </c>
      <c r="J13" s="97">
        <v>0</v>
      </c>
      <c r="K13" s="97">
        <v>0.6</v>
      </c>
      <c r="L13" s="97">
        <v>0.3</v>
      </c>
      <c r="M13" s="97">
        <v>0.1</v>
      </c>
      <c r="N13" s="95">
        <f t="shared" si="1"/>
        <v>22.5</v>
      </c>
      <c r="O13" s="78"/>
      <c r="P13" s="97">
        <v>0</v>
      </c>
      <c r="Q13" s="97">
        <v>0</v>
      </c>
      <c r="R13" s="97">
        <v>0.1</v>
      </c>
      <c r="S13" s="97">
        <v>0.3</v>
      </c>
      <c r="T13" s="97">
        <v>0.6</v>
      </c>
      <c r="U13" s="95">
        <f t="shared" si="2"/>
        <v>27.5</v>
      </c>
      <c r="AH13" s="3"/>
      <c r="AI13" s="3"/>
      <c r="AJ13" s="3"/>
      <c r="AK13" s="3"/>
      <c r="AL13" s="3"/>
      <c r="AM13" s="3"/>
      <c r="AN13" s="3"/>
      <c r="AO13" s="3"/>
    </row>
    <row r="14" spans="2:41" x14ac:dyDescent="0.25">
      <c r="I14" s="99">
        <v>0</v>
      </c>
      <c r="J14" s="99">
        <v>0</v>
      </c>
      <c r="K14" s="99">
        <v>0</v>
      </c>
      <c r="L14" s="99">
        <v>0.8</v>
      </c>
      <c r="M14" s="99">
        <v>0.2</v>
      </c>
      <c r="N14" s="95">
        <f t="shared" si="1"/>
        <v>26</v>
      </c>
      <c r="P14" s="99">
        <v>0</v>
      </c>
      <c r="Q14" s="99">
        <v>0</v>
      </c>
      <c r="R14" s="99">
        <v>0</v>
      </c>
      <c r="S14" s="99">
        <v>0.2</v>
      </c>
      <c r="T14" s="99">
        <v>0.8</v>
      </c>
      <c r="U14" s="95">
        <f t="shared" si="2"/>
        <v>29</v>
      </c>
    </row>
    <row r="15" spans="2:41" x14ac:dyDescent="0.25">
      <c r="B15" s="15">
        <f>0.5+D9</f>
        <v>0.9</v>
      </c>
      <c r="C15" s="15">
        <f>0.5-D9</f>
        <v>9.9999999999999978E-2</v>
      </c>
    </row>
    <row r="16" spans="2:41" ht="15.75" thickBot="1" x14ac:dyDescent="0.3">
      <c r="B16" s="15">
        <f>0.5-D9</f>
        <v>9.9999999999999978E-2</v>
      </c>
      <c r="C16" s="15">
        <f>0.5+D9</f>
        <v>0.9</v>
      </c>
    </row>
    <row r="17" spans="1:27" x14ac:dyDescent="0.25">
      <c r="B17" s="35"/>
      <c r="C17" s="35"/>
      <c r="D17" s="35"/>
      <c r="E17" s="35"/>
      <c r="F17" s="35"/>
      <c r="G17" s="35"/>
      <c r="H17" s="122" t="s">
        <v>33</v>
      </c>
      <c r="I17" s="124"/>
      <c r="J17" s="122" t="s">
        <v>16</v>
      </c>
      <c r="K17" s="123"/>
      <c r="L17" s="124"/>
      <c r="M17" s="122" t="s">
        <v>37</v>
      </c>
      <c r="N17" s="123"/>
      <c r="O17" s="124"/>
      <c r="P17" s="122" t="s">
        <v>38</v>
      </c>
      <c r="Q17" s="123"/>
      <c r="R17" s="124"/>
      <c r="S17" s="122" t="s">
        <v>45</v>
      </c>
      <c r="T17" s="123"/>
      <c r="U17" s="124"/>
      <c r="V17" s="122" t="s">
        <v>66</v>
      </c>
      <c r="W17" s="123"/>
      <c r="X17" s="124"/>
    </row>
    <row r="18" spans="1:27" ht="44.25" customHeight="1" x14ac:dyDescent="0.25">
      <c r="B18" s="4" t="s">
        <v>0</v>
      </c>
      <c r="C18" s="4" t="s">
        <v>41</v>
      </c>
      <c r="D18" s="4" t="s">
        <v>1</v>
      </c>
      <c r="E18" s="4" t="s">
        <v>57</v>
      </c>
      <c r="F18" s="5" t="s">
        <v>58</v>
      </c>
      <c r="G18" s="103" t="s">
        <v>59</v>
      </c>
      <c r="H18" s="23" t="s">
        <v>10</v>
      </c>
      <c r="I18" s="47" t="s">
        <v>15</v>
      </c>
      <c r="J18" s="23" t="s">
        <v>13</v>
      </c>
      <c r="K18" s="5" t="s">
        <v>14</v>
      </c>
      <c r="L18" s="24" t="s">
        <v>26</v>
      </c>
      <c r="M18" s="23" t="s">
        <v>13</v>
      </c>
      <c r="N18" s="5" t="s">
        <v>14</v>
      </c>
      <c r="O18" s="24" t="s">
        <v>26</v>
      </c>
      <c r="P18" s="23" t="s">
        <v>13</v>
      </c>
      <c r="Q18" s="5" t="s">
        <v>14</v>
      </c>
      <c r="R18" s="24" t="s">
        <v>26</v>
      </c>
      <c r="S18" s="23" t="s">
        <v>13</v>
      </c>
      <c r="T18" s="5" t="s">
        <v>14</v>
      </c>
      <c r="U18" s="24" t="s">
        <v>26</v>
      </c>
      <c r="V18" s="23" t="s">
        <v>13</v>
      </c>
      <c r="W18" s="5" t="s">
        <v>14</v>
      </c>
      <c r="X18" s="24" t="s">
        <v>26</v>
      </c>
      <c r="Y18" s="69"/>
      <c r="Z18" s="69"/>
    </row>
    <row r="19" spans="1:27" s="3" customFormat="1" x14ac:dyDescent="0.25">
      <c r="A19" s="45">
        <v>1</v>
      </c>
      <c r="B19" s="8">
        <v>0.1</v>
      </c>
      <c r="C19" s="8">
        <v>10</v>
      </c>
      <c r="D19" s="8">
        <v>10</v>
      </c>
      <c r="E19" s="14">
        <f>(B19*$B$15*$I$10+(1-B19)*$B$16*$P$10)/(B19*$I$10+(1-B19)*$P$10)</f>
        <v>0.1216216216216216</v>
      </c>
      <c r="F19" s="104">
        <f>E19*$N$10+(1-E19)*$U$10-D19</f>
        <v>1.3648648648648649</v>
      </c>
      <c r="G19" s="105">
        <f>B19*$N$10+(1-B19)*$U$10-D19</f>
        <v>1.3000000000000007</v>
      </c>
      <c r="H19" s="26">
        <v>26</v>
      </c>
      <c r="I19" s="48">
        <v>1066.5391999999999</v>
      </c>
      <c r="J19" s="26">
        <f>'MR-MO_3a_2'!J19</f>
        <v>26</v>
      </c>
      <c r="K19" s="27">
        <v>0</v>
      </c>
      <c r="L19" s="44">
        <f t="shared" ref="L19:L82" si="3">ABS((100/$H19*J19)-100)</f>
        <v>0</v>
      </c>
      <c r="M19" s="26">
        <f>'MR-MO_3a_2'!M19</f>
        <v>28</v>
      </c>
      <c r="N19" s="27">
        <v>0.15262000000000001</v>
      </c>
      <c r="O19" s="44">
        <f t="shared" ref="O19:O82" si="4">ABS((100/$H19*M19)-100)</f>
        <v>7.6923076923076934</v>
      </c>
      <c r="P19" s="26">
        <f>'MR-MO_3a_2'!P19</f>
        <v>26</v>
      </c>
      <c r="Q19" s="27">
        <v>0</v>
      </c>
      <c r="R19" s="60">
        <f t="shared" ref="R19:R82" si="5">ABS((100/$H19*P19)-100)</f>
        <v>0</v>
      </c>
      <c r="S19" s="26">
        <v>15</v>
      </c>
      <c r="T19" s="27">
        <v>6.7401999999999997</v>
      </c>
      <c r="U19" s="60">
        <f t="shared" ref="U19:U82" si="6">ABS((100/$H19*S19)-100)</f>
        <v>42.307692307692307</v>
      </c>
      <c r="V19" s="26">
        <v>25</v>
      </c>
      <c r="W19" s="27">
        <v>8.7282999999999999E-2</v>
      </c>
      <c r="X19" s="60">
        <f t="shared" ref="X19:X82" si="7">ABS((100/$H19*V19)-100)</f>
        <v>3.8461538461538396</v>
      </c>
      <c r="AA19" s="54"/>
    </row>
    <row r="20" spans="1:27" s="3" customFormat="1" x14ac:dyDescent="0.25">
      <c r="A20" s="45">
        <v>2</v>
      </c>
      <c r="B20" s="8">
        <v>0.3</v>
      </c>
      <c r="C20" s="8">
        <v>10</v>
      </c>
      <c r="D20" s="8">
        <v>10</v>
      </c>
      <c r="E20" s="14">
        <f t="shared" ref="E20:E23" si="8">(B20*$B$15*$I$10+(1-B20)*$B$16*$P$10)/(B20*$I$10+(1-B20)*$P$10)</f>
        <v>0.17741935483870969</v>
      </c>
      <c r="F20" s="104">
        <f t="shared" ref="F20:F43" si="9">E20*$N$10+(1-E20)*$U$10-D20</f>
        <v>1.5322580645161281</v>
      </c>
      <c r="G20" s="105">
        <f t="shared" ref="G20:G43" si="10">B20*$N$10+(1-B20)*$U$10-D20</f>
        <v>1.8999999999999986</v>
      </c>
      <c r="H20" s="26">
        <v>26</v>
      </c>
      <c r="I20" s="48">
        <v>1074.2507000000001</v>
      </c>
      <c r="J20" s="26">
        <f>'MR-MO_3a_2'!J20</f>
        <v>27</v>
      </c>
      <c r="K20" s="27">
        <v>6.2874000000000003E-3</v>
      </c>
      <c r="L20" s="44">
        <f t="shared" si="3"/>
        <v>3.8461538461538538</v>
      </c>
      <c r="M20" s="26">
        <f>'MR-MO_3a_2'!M20</f>
        <v>28</v>
      </c>
      <c r="N20" s="27">
        <v>0.12268999999999999</v>
      </c>
      <c r="O20" s="44">
        <f t="shared" si="4"/>
        <v>7.6923076923076934</v>
      </c>
      <c r="P20" s="26">
        <f>'MR-MO_3a_2'!P20</f>
        <v>26</v>
      </c>
      <c r="Q20" s="27">
        <v>0</v>
      </c>
      <c r="R20" s="60">
        <f t="shared" si="5"/>
        <v>0</v>
      </c>
      <c r="S20" s="26">
        <v>15</v>
      </c>
      <c r="T20" s="27">
        <v>6.8086000000000002</v>
      </c>
      <c r="U20" s="60">
        <f t="shared" si="6"/>
        <v>42.307692307692307</v>
      </c>
      <c r="V20" s="26">
        <v>25</v>
      </c>
      <c r="W20" s="27">
        <v>0.10011</v>
      </c>
      <c r="X20" s="60">
        <f t="shared" si="7"/>
        <v>3.8461538461538396</v>
      </c>
      <c r="AA20" s="54"/>
    </row>
    <row r="21" spans="1:27" s="3" customFormat="1" x14ac:dyDescent="0.25">
      <c r="A21" s="45">
        <v>3</v>
      </c>
      <c r="B21" s="8">
        <v>0.5</v>
      </c>
      <c r="C21" s="8">
        <v>10</v>
      </c>
      <c r="D21" s="8">
        <v>10</v>
      </c>
      <c r="E21" s="14">
        <f t="shared" si="8"/>
        <v>0.26</v>
      </c>
      <c r="F21" s="104">
        <f t="shared" si="9"/>
        <v>1.7800000000000011</v>
      </c>
      <c r="G21" s="105">
        <f t="shared" si="10"/>
        <v>2.5</v>
      </c>
      <c r="H21" s="26">
        <v>27</v>
      </c>
      <c r="I21" s="48">
        <v>1085.5222000000001</v>
      </c>
      <c r="J21" s="26">
        <f>'MR-MO_3a_2'!J21</f>
        <v>27</v>
      </c>
      <c r="K21" s="27">
        <v>0</v>
      </c>
      <c r="L21" s="44">
        <f t="shared" si="3"/>
        <v>0</v>
      </c>
      <c r="M21" s="26">
        <f>'MR-MO_3a_2'!M21</f>
        <v>28</v>
      </c>
      <c r="N21" s="27">
        <v>9.3723000000000001E-2</v>
      </c>
      <c r="O21" s="44">
        <f t="shared" si="4"/>
        <v>3.7037037037037095</v>
      </c>
      <c r="P21" s="26">
        <f>'MR-MO_3a_2'!P21</f>
        <v>26</v>
      </c>
      <c r="Q21" s="27">
        <v>1.4298E-2</v>
      </c>
      <c r="R21" s="60">
        <f t="shared" si="5"/>
        <v>3.7037037037037095</v>
      </c>
      <c r="S21" s="26">
        <v>15</v>
      </c>
      <c r="T21" s="27">
        <v>6.9229000000000003</v>
      </c>
      <c r="U21" s="60">
        <f t="shared" si="6"/>
        <v>44.444444444444443</v>
      </c>
      <c r="V21" s="26">
        <v>25</v>
      </c>
      <c r="W21" s="27">
        <v>0.13295000000000001</v>
      </c>
      <c r="X21" s="60">
        <f t="shared" si="7"/>
        <v>7.4074074074074048</v>
      </c>
      <c r="AA21" s="54"/>
    </row>
    <row r="22" spans="1:27" s="3" customFormat="1" x14ac:dyDescent="0.25">
      <c r="A22" s="45">
        <v>4</v>
      </c>
      <c r="B22" s="8">
        <v>0.7</v>
      </c>
      <c r="C22" s="8">
        <v>10</v>
      </c>
      <c r="D22" s="8">
        <v>10</v>
      </c>
      <c r="E22" s="14">
        <f t="shared" si="8"/>
        <v>0.39473684210526316</v>
      </c>
      <c r="F22" s="104">
        <f t="shared" si="9"/>
        <v>2.1842105263157894</v>
      </c>
      <c r="G22" s="105">
        <f t="shared" si="10"/>
        <v>3.0999999999999996</v>
      </c>
      <c r="H22" s="26">
        <v>27</v>
      </c>
      <c r="I22" s="48">
        <v>1103.8344999999999</v>
      </c>
      <c r="J22" s="26">
        <f>'MR-MO_3a_2'!J22</f>
        <v>28</v>
      </c>
      <c r="K22" s="27">
        <v>5.8083000000000003E-2</v>
      </c>
      <c r="L22" s="44">
        <f t="shared" si="3"/>
        <v>3.7037037037037095</v>
      </c>
      <c r="M22" s="26">
        <f>'MR-MO_3a_2'!M22</f>
        <v>28</v>
      </c>
      <c r="N22" s="27">
        <v>5.8083000000000003E-2</v>
      </c>
      <c r="O22" s="44">
        <f t="shared" si="4"/>
        <v>3.7037037037037095</v>
      </c>
      <c r="P22" s="26">
        <f>'MR-MO_3a_2'!P22</f>
        <v>26</v>
      </c>
      <c r="Q22" s="27">
        <v>4.6608999999999998E-2</v>
      </c>
      <c r="R22" s="60">
        <f t="shared" si="5"/>
        <v>3.7037037037037095</v>
      </c>
      <c r="S22" s="26">
        <v>15</v>
      </c>
      <c r="T22" s="27">
        <v>7.1138000000000003</v>
      </c>
      <c r="U22" s="60">
        <f t="shared" si="6"/>
        <v>44.444444444444443</v>
      </c>
      <c r="V22" s="26">
        <v>25</v>
      </c>
      <c r="W22" s="27">
        <v>0.19434000000000001</v>
      </c>
      <c r="X22" s="60">
        <f t="shared" si="7"/>
        <v>7.4074074074074048</v>
      </c>
      <c r="AA22" s="54"/>
    </row>
    <row r="23" spans="1:27" s="3" customFormat="1" x14ac:dyDescent="0.25">
      <c r="A23" s="45">
        <v>5</v>
      </c>
      <c r="B23" s="8">
        <v>0.9</v>
      </c>
      <c r="C23" s="8">
        <v>10</v>
      </c>
      <c r="D23" s="8">
        <v>10</v>
      </c>
      <c r="E23" s="14">
        <f t="shared" si="8"/>
        <v>0.65384615384615397</v>
      </c>
      <c r="F23" s="104">
        <f t="shared" si="9"/>
        <v>2.9615384615384617</v>
      </c>
      <c r="G23" s="105">
        <f t="shared" si="10"/>
        <v>3.6999999999999993</v>
      </c>
      <c r="H23" s="26">
        <v>28</v>
      </c>
      <c r="I23" s="48">
        <v>1139.5449000000001</v>
      </c>
      <c r="J23" s="26">
        <f>'MR-MO_3a_2'!J23</f>
        <v>28</v>
      </c>
      <c r="K23" s="27">
        <v>0</v>
      </c>
      <c r="L23" s="44">
        <f t="shared" si="3"/>
        <v>0</v>
      </c>
      <c r="M23" s="26">
        <f>'MR-MO_3a_2'!M23</f>
        <v>28</v>
      </c>
      <c r="N23" s="27">
        <v>0</v>
      </c>
      <c r="O23" s="44">
        <f t="shared" si="4"/>
        <v>0</v>
      </c>
      <c r="P23" s="26">
        <f>'MR-MO_3a_2'!P23</f>
        <v>26</v>
      </c>
      <c r="Q23" s="27">
        <v>0.11242000000000001</v>
      </c>
      <c r="R23" s="60">
        <f t="shared" si="5"/>
        <v>7.1428571428571388</v>
      </c>
      <c r="S23" s="26">
        <v>15</v>
      </c>
      <c r="T23" s="27">
        <v>7.4671000000000003</v>
      </c>
      <c r="U23" s="60">
        <f t="shared" si="6"/>
        <v>46.428571428571423</v>
      </c>
      <c r="V23" s="26">
        <v>25</v>
      </c>
      <c r="W23" s="27">
        <v>0.31336000000000003</v>
      </c>
      <c r="X23" s="60">
        <f t="shared" si="7"/>
        <v>10.714285714285708</v>
      </c>
      <c r="AA23" s="54"/>
    </row>
    <row r="24" spans="1:27" s="3" customFormat="1" x14ac:dyDescent="0.25">
      <c r="A24" s="45">
        <v>6</v>
      </c>
      <c r="B24" s="8">
        <v>0.1</v>
      </c>
      <c r="C24" s="8">
        <v>15</v>
      </c>
      <c r="D24" s="8">
        <v>10</v>
      </c>
      <c r="E24" s="14">
        <f>(B24*$B$15*$I$11+(1-B24)*$B$16*$P$11)/(B24*$I$11+(1-B24)*$P$11)</f>
        <v>0.11454545454545451</v>
      </c>
      <c r="F24" s="104">
        <f t="shared" si="9"/>
        <v>1.3436363636363637</v>
      </c>
      <c r="G24" s="105">
        <f t="shared" si="10"/>
        <v>1.3000000000000007</v>
      </c>
      <c r="H24" s="26">
        <v>26</v>
      </c>
      <c r="I24" s="48">
        <v>1065.9994999999999</v>
      </c>
      <c r="J24" s="26">
        <f>'MR-MO_3a_2'!J24</f>
        <v>26</v>
      </c>
      <c r="K24" s="27">
        <v>0</v>
      </c>
      <c r="L24" s="44">
        <f t="shared" si="3"/>
        <v>0</v>
      </c>
      <c r="M24" s="26">
        <f>'MR-MO_3a_2'!M24</f>
        <v>28</v>
      </c>
      <c r="N24" s="27">
        <v>0.15608</v>
      </c>
      <c r="O24" s="44">
        <f t="shared" si="4"/>
        <v>7.6923076923076934</v>
      </c>
      <c r="P24" s="26">
        <f>'MR-MO_3a_2'!P24</f>
        <v>26</v>
      </c>
      <c r="Q24" s="27">
        <v>0</v>
      </c>
      <c r="R24" s="60">
        <f t="shared" si="5"/>
        <v>0</v>
      </c>
      <c r="S24" s="26">
        <v>15</v>
      </c>
      <c r="T24" s="27">
        <v>6.7287999999999997</v>
      </c>
      <c r="U24" s="60">
        <f t="shared" si="6"/>
        <v>42.307692307692307</v>
      </c>
      <c r="V24" s="26">
        <v>25</v>
      </c>
      <c r="W24" s="27">
        <v>8.5686999999999999E-2</v>
      </c>
      <c r="X24" s="60">
        <f t="shared" si="7"/>
        <v>3.8461538461538396</v>
      </c>
      <c r="Y24" s="55"/>
      <c r="Z24" s="55"/>
      <c r="AA24" s="54"/>
    </row>
    <row r="25" spans="1:27" s="3" customFormat="1" x14ac:dyDescent="0.25">
      <c r="A25" s="45">
        <v>7</v>
      </c>
      <c r="B25" s="8">
        <v>0.3</v>
      </c>
      <c r="C25" s="8">
        <v>15</v>
      </c>
      <c r="D25" s="8">
        <v>10</v>
      </c>
      <c r="E25" s="14">
        <f t="shared" ref="E25:E28" si="11">(B25*$B$15*$I$11+(1-B25)*$B$16*$P$11)/(B25*$I$11+(1-B25)*$P$11)</f>
        <v>0.15333333333333332</v>
      </c>
      <c r="F25" s="104">
        <f t="shared" si="9"/>
        <v>1.4599999999999991</v>
      </c>
      <c r="G25" s="105">
        <f t="shared" si="10"/>
        <v>1.8999999999999986</v>
      </c>
      <c r="H25" s="26">
        <v>26</v>
      </c>
      <c r="I25" s="48">
        <v>1072.3018999999999</v>
      </c>
      <c r="J25" s="26">
        <f>'MR-MO_3a_2'!J25</f>
        <v>27</v>
      </c>
      <c r="K25" s="27">
        <v>1.1998999999999999E-2</v>
      </c>
      <c r="L25" s="44">
        <f t="shared" si="3"/>
        <v>3.8461538461538538</v>
      </c>
      <c r="M25" s="26">
        <f>'MR-MO_3a_2'!M25</f>
        <v>28</v>
      </c>
      <c r="N25" s="27">
        <v>0.13444</v>
      </c>
      <c r="O25" s="44">
        <f t="shared" si="4"/>
        <v>7.6923076923076934</v>
      </c>
      <c r="P25" s="26">
        <f>'MR-MO_3a_2'!P25</f>
        <v>26</v>
      </c>
      <c r="Q25" s="27">
        <v>0</v>
      </c>
      <c r="R25" s="60">
        <f t="shared" si="5"/>
        <v>0</v>
      </c>
      <c r="S25" s="26">
        <v>15</v>
      </c>
      <c r="T25" s="27">
        <v>6.7708000000000004</v>
      </c>
      <c r="U25" s="60">
        <f t="shared" si="6"/>
        <v>42.307692307692307</v>
      </c>
      <c r="V25" s="26">
        <v>25</v>
      </c>
      <c r="W25" s="27">
        <v>9.4711000000000004E-2</v>
      </c>
      <c r="X25" s="60">
        <f t="shared" si="7"/>
        <v>3.8461538461538396</v>
      </c>
      <c r="Y25" s="55"/>
      <c r="Z25" s="55"/>
      <c r="AA25" s="54"/>
    </row>
    <row r="26" spans="1:27" s="3" customFormat="1" x14ac:dyDescent="0.25">
      <c r="A26" s="45">
        <v>8</v>
      </c>
      <c r="B26" s="8">
        <v>0.5</v>
      </c>
      <c r="C26" s="8">
        <v>15</v>
      </c>
      <c r="D26" s="8">
        <v>10</v>
      </c>
      <c r="E26" s="14">
        <f t="shared" si="11"/>
        <v>0.2142857142857143</v>
      </c>
      <c r="F26" s="104">
        <f t="shared" si="9"/>
        <v>1.6428571428571423</v>
      </c>
      <c r="G26" s="105">
        <f t="shared" si="10"/>
        <v>2.5</v>
      </c>
      <c r="H26" s="26">
        <v>27</v>
      </c>
      <c r="I26" s="48">
        <v>1081.7141999999999</v>
      </c>
      <c r="J26" s="26">
        <f>'MR-MO_3a_2'!J26</f>
        <v>27</v>
      </c>
      <c r="K26" s="27">
        <v>0</v>
      </c>
      <c r="L26" s="44">
        <f t="shared" si="3"/>
        <v>0</v>
      </c>
      <c r="M26" s="26">
        <f>'MR-MO_3a_2'!M26</f>
        <v>28</v>
      </c>
      <c r="N26" s="27">
        <v>0.10511</v>
      </c>
      <c r="O26" s="44">
        <f t="shared" si="4"/>
        <v>3.7037037037037095</v>
      </c>
      <c r="P26" s="26">
        <f>'MR-MO_3a_2'!P26</f>
        <v>26</v>
      </c>
      <c r="Q26" s="27">
        <v>3.5441000000000001E-3</v>
      </c>
      <c r="R26" s="60">
        <f t="shared" si="5"/>
        <v>3.7037037037037095</v>
      </c>
      <c r="S26" s="26">
        <v>15</v>
      </c>
      <c r="T26" s="27">
        <v>6.8421000000000003</v>
      </c>
      <c r="U26" s="60">
        <f t="shared" si="6"/>
        <v>44.444444444444443</v>
      </c>
      <c r="V26" s="26">
        <v>25</v>
      </c>
      <c r="W26" s="27">
        <v>0.11206000000000001</v>
      </c>
      <c r="X26" s="60">
        <f t="shared" si="7"/>
        <v>7.4074074074074048</v>
      </c>
      <c r="Y26" s="55"/>
      <c r="Z26" s="55"/>
      <c r="AA26" s="54"/>
    </row>
    <row r="27" spans="1:27" s="3" customFormat="1" x14ac:dyDescent="0.25">
      <c r="A27" s="45">
        <v>9</v>
      </c>
      <c r="B27" s="8">
        <v>0.7</v>
      </c>
      <c r="C27" s="8">
        <v>15</v>
      </c>
      <c r="D27" s="8">
        <v>10</v>
      </c>
      <c r="E27" s="14">
        <f t="shared" si="11"/>
        <v>0.32400000000000001</v>
      </c>
      <c r="F27" s="104">
        <f t="shared" si="9"/>
        <v>1.9719999999999995</v>
      </c>
      <c r="G27" s="105">
        <f t="shared" si="10"/>
        <v>3.0999999999999996</v>
      </c>
      <c r="H27" s="26">
        <v>27</v>
      </c>
      <c r="I27" s="48">
        <v>1097.6061</v>
      </c>
      <c r="J27" s="26">
        <f>'MR-MO_3a_2'!J27</f>
        <v>28</v>
      </c>
      <c r="K27" s="27">
        <v>7.5415999999999997E-2</v>
      </c>
      <c r="L27" s="44">
        <f t="shared" si="3"/>
        <v>3.7037037037037095</v>
      </c>
      <c r="M27" s="26">
        <f>'MR-MO_3a_2'!M27</f>
        <v>28</v>
      </c>
      <c r="N27" s="31">
        <v>7.5415999999999997E-2</v>
      </c>
      <c r="O27" s="44">
        <f t="shared" si="4"/>
        <v>3.7037037037037095</v>
      </c>
      <c r="P27" s="26">
        <f>'MR-MO_3a_2'!P27</f>
        <v>26</v>
      </c>
      <c r="Q27" s="31">
        <v>3.0301999999999999E-2</v>
      </c>
      <c r="R27" s="60">
        <f t="shared" si="5"/>
        <v>3.7037037037037095</v>
      </c>
      <c r="S27" s="26">
        <v>15</v>
      </c>
      <c r="T27" s="27">
        <v>6.9935999999999998</v>
      </c>
      <c r="U27" s="60">
        <f t="shared" si="6"/>
        <v>44.444444444444443</v>
      </c>
      <c r="V27" s="26">
        <v>25</v>
      </c>
      <c r="W27" s="27">
        <v>0.16272</v>
      </c>
      <c r="X27" s="60">
        <f t="shared" si="7"/>
        <v>7.4074074074074048</v>
      </c>
      <c r="Y27" s="55"/>
      <c r="Z27" s="55"/>
      <c r="AA27" s="54"/>
    </row>
    <row r="28" spans="1:27" s="3" customFormat="1" x14ac:dyDescent="0.25">
      <c r="A28" s="45">
        <v>10</v>
      </c>
      <c r="B28" s="8">
        <v>0.9</v>
      </c>
      <c r="C28" s="8">
        <v>15</v>
      </c>
      <c r="D28" s="8">
        <v>10</v>
      </c>
      <c r="E28" s="14">
        <f t="shared" si="11"/>
        <v>0.58000000000000007</v>
      </c>
      <c r="F28" s="104">
        <f t="shared" si="9"/>
        <v>2.74</v>
      </c>
      <c r="G28" s="105">
        <f t="shared" si="10"/>
        <v>3.6999999999999993</v>
      </c>
      <c r="H28" s="26">
        <v>27</v>
      </c>
      <c r="I28" s="48">
        <v>1132.9556</v>
      </c>
      <c r="J28" s="26">
        <f>'MR-MO_3a_2'!J28</f>
        <v>28</v>
      </c>
      <c r="K28" s="27">
        <v>1.0352E-2</v>
      </c>
      <c r="L28" s="44">
        <f t="shared" si="3"/>
        <v>3.7037037037037095</v>
      </c>
      <c r="M28" s="26">
        <f>'MR-MO_3a_2'!M28</f>
        <v>28</v>
      </c>
      <c r="N28" s="27">
        <v>1.0352E-2</v>
      </c>
      <c r="O28" s="44">
        <f t="shared" si="4"/>
        <v>3.7037037037037095</v>
      </c>
      <c r="P28" s="26">
        <f>'MR-MO_3a_2'!P28</f>
        <v>26</v>
      </c>
      <c r="Q28" s="27">
        <v>8.9207999999999996E-2</v>
      </c>
      <c r="R28" s="60">
        <f t="shared" si="5"/>
        <v>3.7037037037037095</v>
      </c>
      <c r="S28" s="26">
        <v>15</v>
      </c>
      <c r="T28" s="27">
        <v>7.3409000000000004</v>
      </c>
      <c r="U28" s="60">
        <f t="shared" si="6"/>
        <v>44.444444444444443</v>
      </c>
      <c r="V28" s="26">
        <v>25</v>
      </c>
      <c r="W28" s="27">
        <v>0.27492</v>
      </c>
      <c r="X28" s="60">
        <f t="shared" si="7"/>
        <v>7.4074074074074048</v>
      </c>
      <c r="Y28" s="55"/>
      <c r="Z28" s="55"/>
      <c r="AA28" s="54"/>
    </row>
    <row r="29" spans="1:27" s="3" customFormat="1" x14ac:dyDescent="0.25">
      <c r="A29" s="45">
        <v>11</v>
      </c>
      <c r="B29" s="8">
        <v>0.1</v>
      </c>
      <c r="C29" s="8">
        <v>20</v>
      </c>
      <c r="D29" s="8">
        <v>10</v>
      </c>
      <c r="E29" s="106" t="e">
        <f>(B29*$B$15*$I$12+(1-B29)*$B$16*$P$12)/(B29*$I$12+(1-B29)*$P$12)</f>
        <v>#DIV/0!</v>
      </c>
      <c r="F29" s="104" t="e">
        <f t="shared" si="9"/>
        <v>#DIV/0!</v>
      </c>
      <c r="G29" s="105">
        <f t="shared" si="10"/>
        <v>1.3000000000000007</v>
      </c>
      <c r="H29" s="26">
        <v>26</v>
      </c>
      <c r="I29" s="48">
        <v>1064.8903</v>
      </c>
      <c r="J29" s="26">
        <f>'MR-MO_3a_2'!J29</f>
        <v>26</v>
      </c>
      <c r="K29" s="27">
        <v>0</v>
      </c>
      <c r="L29" s="44">
        <f t="shared" si="3"/>
        <v>0</v>
      </c>
      <c r="M29" s="26">
        <f>'MR-MO_3a_2'!M29</f>
        <v>28</v>
      </c>
      <c r="N29" s="27">
        <v>0.16317999999999999</v>
      </c>
      <c r="O29" s="44">
        <f t="shared" si="4"/>
        <v>7.6923076923076934</v>
      </c>
      <c r="P29" s="26">
        <f>'MR-MO_3a_2'!P29</f>
        <v>26</v>
      </c>
      <c r="Q29" s="27">
        <v>0</v>
      </c>
      <c r="R29" s="60">
        <f t="shared" si="5"/>
        <v>0</v>
      </c>
      <c r="S29" s="26">
        <v>15</v>
      </c>
      <c r="T29" s="27">
        <v>6.7054</v>
      </c>
      <c r="U29" s="60">
        <f t="shared" si="6"/>
        <v>42.307692307692307</v>
      </c>
      <c r="V29" s="26">
        <v>25</v>
      </c>
      <c r="W29" s="27">
        <v>8.2400000000000001E-2</v>
      </c>
      <c r="X29" s="60">
        <f t="shared" si="7"/>
        <v>3.8461538461538396</v>
      </c>
      <c r="Y29" s="55"/>
      <c r="AA29" s="54"/>
    </row>
    <row r="30" spans="1:27" s="3" customFormat="1" x14ac:dyDescent="0.25">
      <c r="A30" s="45">
        <v>12</v>
      </c>
      <c r="B30" s="8">
        <v>0.3</v>
      </c>
      <c r="C30" s="8">
        <v>20</v>
      </c>
      <c r="D30" s="8">
        <v>10</v>
      </c>
      <c r="E30" s="106" t="e">
        <f t="shared" ref="E30:E33" si="12">(B30*$B$15*$I$12+(1-B30)*$B$16*$P$12)/(B30*$I$12+(1-B30)*$P$12)</f>
        <v>#DIV/0!</v>
      </c>
      <c r="F30" s="104" t="e">
        <f t="shared" si="9"/>
        <v>#DIV/0!</v>
      </c>
      <c r="G30" s="105">
        <f t="shared" si="10"/>
        <v>1.8999999999999986</v>
      </c>
      <c r="H30" s="26">
        <v>27</v>
      </c>
      <c r="I30" s="48">
        <v>1083.9250999999999</v>
      </c>
      <c r="J30" s="26">
        <f>'MR-MO_3a_2'!J30</f>
        <v>27</v>
      </c>
      <c r="K30" s="27">
        <v>0</v>
      </c>
      <c r="L30" s="44">
        <f t="shared" si="3"/>
        <v>0</v>
      </c>
      <c r="M30" s="26">
        <f>'MR-MO_3a_2'!M30</f>
        <v>28</v>
      </c>
      <c r="N30" s="27">
        <v>8.6058999999999997E-2</v>
      </c>
      <c r="O30" s="44">
        <f t="shared" si="4"/>
        <v>3.7037037037037095</v>
      </c>
      <c r="P30" s="26">
        <f>'MR-MO_3a_2'!P30</f>
        <v>26</v>
      </c>
      <c r="Q30" s="27">
        <v>2.2467000000000001E-2</v>
      </c>
      <c r="R30" s="60">
        <f t="shared" si="5"/>
        <v>3.7037037037037095</v>
      </c>
      <c r="S30" s="26">
        <v>15</v>
      </c>
      <c r="T30" s="27">
        <v>7.0227000000000004</v>
      </c>
      <c r="U30" s="60">
        <f t="shared" si="6"/>
        <v>44.444444444444443</v>
      </c>
      <c r="V30" s="26">
        <v>25</v>
      </c>
      <c r="W30" s="27">
        <v>0.14978</v>
      </c>
      <c r="X30" s="60">
        <f t="shared" si="7"/>
        <v>7.4074074074074048</v>
      </c>
      <c r="Y30" s="55"/>
      <c r="AA30" s="54"/>
    </row>
    <row r="31" spans="1:27" s="3" customFormat="1" x14ac:dyDescent="0.25">
      <c r="A31" s="45">
        <v>13</v>
      </c>
      <c r="B31" s="8">
        <v>0.5</v>
      </c>
      <c r="C31" s="8">
        <v>20</v>
      </c>
      <c r="D31" s="8">
        <v>10</v>
      </c>
      <c r="E31" s="106" t="e">
        <f t="shared" si="12"/>
        <v>#DIV/0!</v>
      </c>
      <c r="F31" s="104" t="e">
        <f t="shared" si="9"/>
        <v>#DIV/0!</v>
      </c>
      <c r="G31" s="105">
        <f t="shared" si="10"/>
        <v>2.5</v>
      </c>
      <c r="H31" s="26">
        <v>27</v>
      </c>
      <c r="I31" s="48">
        <v>1105.5146</v>
      </c>
      <c r="J31" s="26">
        <f>'MR-MO_3a_2'!J31</f>
        <v>27</v>
      </c>
      <c r="K31" s="27">
        <v>0</v>
      </c>
      <c r="L31" s="44">
        <f t="shared" si="3"/>
        <v>0</v>
      </c>
      <c r="M31" s="26">
        <f>'MR-MO_3a_2'!M31</f>
        <v>28</v>
      </c>
      <c r="N31" s="27">
        <v>3.5214000000000002E-2</v>
      </c>
      <c r="O31" s="44">
        <f t="shared" si="4"/>
        <v>3.7037037037037095</v>
      </c>
      <c r="P31" s="26">
        <f>'MR-MO_3a_2'!P31</f>
        <v>26</v>
      </c>
      <c r="Q31" s="27">
        <v>6.9540000000000005E-2</v>
      </c>
      <c r="R31" s="60">
        <f t="shared" si="5"/>
        <v>3.7037037037037095</v>
      </c>
      <c r="S31" s="26">
        <v>15</v>
      </c>
      <c r="T31" s="27">
        <v>7.3380999999999998</v>
      </c>
      <c r="U31" s="60">
        <f t="shared" si="6"/>
        <v>44.444444444444443</v>
      </c>
      <c r="V31" s="26">
        <v>25</v>
      </c>
      <c r="W31" s="27">
        <v>0.24026</v>
      </c>
      <c r="X31" s="60">
        <f t="shared" si="7"/>
        <v>7.4074074074074048</v>
      </c>
      <c r="Y31" s="55"/>
      <c r="AA31" s="54"/>
    </row>
    <row r="32" spans="1:27" s="3" customFormat="1" x14ac:dyDescent="0.25">
      <c r="A32" s="45">
        <v>14</v>
      </c>
      <c r="B32" s="8">
        <v>0.7</v>
      </c>
      <c r="C32" s="8">
        <v>20</v>
      </c>
      <c r="D32" s="8">
        <v>10</v>
      </c>
      <c r="E32" s="106" t="e">
        <f t="shared" si="12"/>
        <v>#DIV/0!</v>
      </c>
      <c r="F32" s="104" t="e">
        <f t="shared" si="9"/>
        <v>#DIV/0!</v>
      </c>
      <c r="G32" s="105">
        <f t="shared" si="10"/>
        <v>3.0999999999999996</v>
      </c>
      <c r="H32" s="26">
        <v>28</v>
      </c>
      <c r="I32" s="48">
        <v>1130.5488</v>
      </c>
      <c r="J32" s="26">
        <f>'MR-MO_3a_2'!J32</f>
        <v>28</v>
      </c>
      <c r="K32" s="27">
        <v>0</v>
      </c>
      <c r="L32" s="44">
        <f t="shared" si="3"/>
        <v>0</v>
      </c>
      <c r="M32" s="26">
        <f>'MR-MO_3a_2'!M32</f>
        <v>28</v>
      </c>
      <c r="N32" s="27">
        <v>0</v>
      </c>
      <c r="O32" s="44">
        <f t="shared" si="4"/>
        <v>0</v>
      </c>
      <c r="P32" s="26">
        <f>'MR-MO_3a_2'!P32</f>
        <v>26</v>
      </c>
      <c r="Q32" s="27">
        <v>0.12947</v>
      </c>
      <c r="R32" s="60">
        <f t="shared" si="5"/>
        <v>7.1428571428571388</v>
      </c>
      <c r="S32" s="26">
        <v>15</v>
      </c>
      <c r="T32" s="27">
        <v>7.633</v>
      </c>
      <c r="U32" s="60">
        <f t="shared" si="6"/>
        <v>46.428571428571423</v>
      </c>
      <c r="V32" s="26">
        <v>25</v>
      </c>
      <c r="W32" s="27">
        <v>0.34136</v>
      </c>
      <c r="X32" s="60">
        <f t="shared" si="7"/>
        <v>10.714285714285708</v>
      </c>
      <c r="Y32" s="55"/>
      <c r="AA32" s="54"/>
    </row>
    <row r="33" spans="1:27" s="3" customFormat="1" x14ac:dyDescent="0.25">
      <c r="A33" s="45">
        <v>15</v>
      </c>
      <c r="B33" s="8">
        <v>0.9</v>
      </c>
      <c r="C33" s="8">
        <v>20</v>
      </c>
      <c r="D33" s="8">
        <v>10</v>
      </c>
      <c r="E33" s="106" t="e">
        <f t="shared" si="12"/>
        <v>#DIV/0!</v>
      </c>
      <c r="F33" s="104" t="e">
        <f t="shared" si="9"/>
        <v>#DIV/0!</v>
      </c>
      <c r="G33" s="105">
        <f t="shared" si="10"/>
        <v>3.6999999999999993</v>
      </c>
      <c r="H33" s="26">
        <v>28</v>
      </c>
      <c r="I33" s="48">
        <v>1161.1184000000001</v>
      </c>
      <c r="J33" s="26">
        <f>'MR-MO_3a_2'!J33</f>
        <v>28</v>
      </c>
      <c r="K33" s="27">
        <v>0</v>
      </c>
      <c r="L33" s="44">
        <f t="shared" si="3"/>
        <v>0</v>
      </c>
      <c r="M33" s="26">
        <f>'MR-MO_3a_2'!M33</f>
        <v>28</v>
      </c>
      <c r="N33" s="27">
        <v>0</v>
      </c>
      <c r="O33" s="44">
        <f t="shared" si="4"/>
        <v>0</v>
      </c>
      <c r="P33" s="26">
        <f>'MR-MO_3a_2'!P33</f>
        <v>26</v>
      </c>
      <c r="Q33" s="27">
        <v>0.22162999999999999</v>
      </c>
      <c r="R33" s="60">
        <f t="shared" si="5"/>
        <v>7.1428571428571388</v>
      </c>
      <c r="S33" s="26">
        <v>15</v>
      </c>
      <c r="T33" s="27">
        <v>7.9135</v>
      </c>
      <c r="U33" s="60">
        <f t="shared" si="6"/>
        <v>46.428571428571423</v>
      </c>
      <c r="V33" s="26">
        <v>25</v>
      </c>
      <c r="W33" s="27">
        <v>0.47216000000000002</v>
      </c>
      <c r="X33" s="60">
        <f t="shared" si="7"/>
        <v>10.714285714285708</v>
      </c>
      <c r="Y33" s="55"/>
      <c r="AA33" s="54"/>
    </row>
    <row r="34" spans="1:27" s="3" customFormat="1" x14ac:dyDescent="0.25">
      <c r="A34" s="45">
        <v>16</v>
      </c>
      <c r="B34" s="8">
        <v>0.1</v>
      </c>
      <c r="C34" s="8">
        <v>25</v>
      </c>
      <c r="D34" s="8">
        <v>10</v>
      </c>
      <c r="E34" s="106" t="e">
        <f>(B34*$B$15*$I$13+(1-B34)*$B$16*$P$13)/(B34*$I$13+(1-B34)*$P$13)</f>
        <v>#DIV/0!</v>
      </c>
      <c r="F34" s="104" t="e">
        <f t="shared" si="9"/>
        <v>#DIV/0!</v>
      </c>
      <c r="G34" s="105">
        <f t="shared" si="10"/>
        <v>1.3000000000000007</v>
      </c>
      <c r="H34" s="26">
        <v>26</v>
      </c>
      <c r="I34" s="48">
        <v>1064.8903</v>
      </c>
      <c r="J34" s="26">
        <f>'MR-MO_3a_2'!J34</f>
        <v>26</v>
      </c>
      <c r="K34" s="27">
        <v>0</v>
      </c>
      <c r="L34" s="44">
        <f t="shared" si="3"/>
        <v>0</v>
      </c>
      <c r="M34" s="26">
        <f>'MR-MO_3a_2'!M34</f>
        <v>28</v>
      </c>
      <c r="N34" s="27">
        <v>0.16317999999999999</v>
      </c>
      <c r="O34" s="44">
        <f t="shared" si="4"/>
        <v>7.6923076923076934</v>
      </c>
      <c r="P34" s="26">
        <f>'MR-MO_3a_2'!P34</f>
        <v>26</v>
      </c>
      <c r="Q34" s="27">
        <v>0</v>
      </c>
      <c r="R34" s="60">
        <f t="shared" si="5"/>
        <v>0</v>
      </c>
      <c r="S34" s="26">
        <v>15</v>
      </c>
      <c r="T34" s="27">
        <v>6.7054</v>
      </c>
      <c r="U34" s="60">
        <f t="shared" si="6"/>
        <v>42.307692307692307</v>
      </c>
      <c r="V34" s="26">
        <v>25</v>
      </c>
      <c r="W34" s="27">
        <v>8.2400000000000001E-2</v>
      </c>
      <c r="X34" s="60">
        <f t="shared" si="7"/>
        <v>3.8461538461538396</v>
      </c>
      <c r="Y34" s="55"/>
      <c r="AA34" s="54"/>
    </row>
    <row r="35" spans="1:27" s="3" customFormat="1" x14ac:dyDescent="0.25">
      <c r="A35" s="45">
        <v>17</v>
      </c>
      <c r="B35" s="8">
        <v>0.3</v>
      </c>
      <c r="C35" s="8">
        <v>25</v>
      </c>
      <c r="D35" s="8">
        <v>10</v>
      </c>
      <c r="E35" s="106" t="e">
        <f t="shared" ref="E35:E38" si="13">(B35*$B$15*$I$13+(1-B35)*$B$16*$P$13)/(B35*$I$13+(1-B35)*$P$13)</f>
        <v>#DIV/0!</v>
      </c>
      <c r="F35" s="104" t="e">
        <f t="shared" si="9"/>
        <v>#DIV/0!</v>
      </c>
      <c r="G35" s="105">
        <f t="shared" si="10"/>
        <v>1.8999999999999986</v>
      </c>
      <c r="H35" s="26">
        <v>27</v>
      </c>
      <c r="I35" s="48">
        <v>1083.9250999999999</v>
      </c>
      <c r="J35" s="26">
        <f>'MR-MO_3a_2'!J35</f>
        <v>27</v>
      </c>
      <c r="K35" s="27">
        <v>0</v>
      </c>
      <c r="L35" s="44">
        <f t="shared" si="3"/>
        <v>0</v>
      </c>
      <c r="M35" s="26">
        <f>'MR-MO_3a_2'!M35</f>
        <v>28</v>
      </c>
      <c r="N35" s="27">
        <v>8.6058999999999997E-2</v>
      </c>
      <c r="O35" s="44">
        <f t="shared" si="4"/>
        <v>3.7037037037037095</v>
      </c>
      <c r="P35" s="26">
        <f>'MR-MO_3a_2'!P35</f>
        <v>26</v>
      </c>
      <c r="Q35" s="27">
        <v>2.2467000000000001E-2</v>
      </c>
      <c r="R35" s="60">
        <f t="shared" si="5"/>
        <v>3.7037037037037095</v>
      </c>
      <c r="S35" s="26">
        <v>15</v>
      </c>
      <c r="T35" s="27">
        <v>7.0227000000000004</v>
      </c>
      <c r="U35" s="60">
        <f t="shared" si="6"/>
        <v>44.444444444444443</v>
      </c>
      <c r="V35" s="26">
        <v>25</v>
      </c>
      <c r="W35" s="27">
        <v>0.14978</v>
      </c>
      <c r="X35" s="60">
        <f t="shared" si="7"/>
        <v>7.4074074074074048</v>
      </c>
      <c r="Y35" s="55"/>
      <c r="AA35" s="54"/>
    </row>
    <row r="36" spans="1:27" s="3" customFormat="1" x14ac:dyDescent="0.25">
      <c r="A36" s="45">
        <v>18</v>
      </c>
      <c r="B36" s="8">
        <v>0.5</v>
      </c>
      <c r="C36" s="8">
        <v>25</v>
      </c>
      <c r="D36" s="8">
        <v>10</v>
      </c>
      <c r="E36" s="106" t="e">
        <f t="shared" si="13"/>
        <v>#DIV/0!</v>
      </c>
      <c r="F36" s="104" t="e">
        <f t="shared" si="9"/>
        <v>#DIV/0!</v>
      </c>
      <c r="G36" s="105">
        <f t="shared" si="10"/>
        <v>2.5</v>
      </c>
      <c r="H36" s="26">
        <v>27</v>
      </c>
      <c r="I36" s="48">
        <v>1105.5146</v>
      </c>
      <c r="J36" s="26">
        <f>'MR-MO_3a_2'!J36</f>
        <v>27</v>
      </c>
      <c r="K36" s="27">
        <v>0</v>
      </c>
      <c r="L36" s="44">
        <f t="shared" si="3"/>
        <v>0</v>
      </c>
      <c r="M36" s="26">
        <f>'MR-MO_3a_2'!M36</f>
        <v>28</v>
      </c>
      <c r="N36" s="27">
        <v>3.5214000000000002E-2</v>
      </c>
      <c r="O36" s="44">
        <f t="shared" si="4"/>
        <v>3.7037037037037095</v>
      </c>
      <c r="P36" s="26">
        <f>'MR-MO_3a_2'!P36</f>
        <v>26</v>
      </c>
      <c r="Q36" s="27">
        <v>6.9540000000000005E-2</v>
      </c>
      <c r="R36" s="60">
        <f t="shared" si="5"/>
        <v>3.7037037037037095</v>
      </c>
      <c r="S36" s="26">
        <v>15</v>
      </c>
      <c r="T36" s="27">
        <v>7.3380999999999998</v>
      </c>
      <c r="U36" s="60">
        <f t="shared" si="6"/>
        <v>44.444444444444443</v>
      </c>
      <c r="V36" s="26">
        <v>25</v>
      </c>
      <c r="W36" s="27">
        <v>0.24026</v>
      </c>
      <c r="X36" s="60">
        <f t="shared" si="7"/>
        <v>7.4074074074074048</v>
      </c>
      <c r="Y36" s="55"/>
      <c r="AA36" s="54"/>
    </row>
    <row r="37" spans="1:27" s="3" customFormat="1" x14ac:dyDescent="0.25">
      <c r="A37" s="45">
        <v>19</v>
      </c>
      <c r="B37" s="8">
        <v>0.7</v>
      </c>
      <c r="C37" s="8">
        <v>25</v>
      </c>
      <c r="D37" s="8">
        <v>10</v>
      </c>
      <c r="E37" s="106" t="e">
        <f t="shared" si="13"/>
        <v>#DIV/0!</v>
      </c>
      <c r="F37" s="104" t="e">
        <f t="shared" si="9"/>
        <v>#DIV/0!</v>
      </c>
      <c r="G37" s="105">
        <f t="shared" si="10"/>
        <v>3.0999999999999996</v>
      </c>
      <c r="H37" s="26">
        <v>28</v>
      </c>
      <c r="I37" s="48">
        <v>1130.5488</v>
      </c>
      <c r="J37" s="26">
        <f>'MR-MO_3a_2'!J37</f>
        <v>28</v>
      </c>
      <c r="K37" s="27">
        <v>0</v>
      </c>
      <c r="L37" s="44">
        <f t="shared" si="3"/>
        <v>0</v>
      </c>
      <c r="M37" s="26">
        <f>'MR-MO_3a_2'!M37</f>
        <v>28</v>
      </c>
      <c r="N37" s="27">
        <v>0</v>
      </c>
      <c r="O37" s="44">
        <f t="shared" si="4"/>
        <v>0</v>
      </c>
      <c r="P37" s="26">
        <f>'MR-MO_3a_2'!P37</f>
        <v>26</v>
      </c>
      <c r="Q37" s="27">
        <v>0.12947</v>
      </c>
      <c r="R37" s="60">
        <f t="shared" si="5"/>
        <v>7.1428571428571388</v>
      </c>
      <c r="S37" s="26">
        <v>15</v>
      </c>
      <c r="T37" s="27">
        <v>7.633</v>
      </c>
      <c r="U37" s="60">
        <f t="shared" si="6"/>
        <v>46.428571428571423</v>
      </c>
      <c r="V37" s="26">
        <v>25</v>
      </c>
      <c r="W37" s="27">
        <v>0.34136</v>
      </c>
      <c r="X37" s="60">
        <f t="shared" si="7"/>
        <v>10.714285714285708</v>
      </c>
      <c r="Y37" s="55"/>
      <c r="AA37" s="54"/>
    </row>
    <row r="38" spans="1:27" s="3" customFormat="1" x14ac:dyDescent="0.25">
      <c r="A38" s="45">
        <v>20</v>
      </c>
      <c r="B38" s="8">
        <v>0.9</v>
      </c>
      <c r="C38" s="8">
        <v>25</v>
      </c>
      <c r="D38" s="8">
        <v>10</v>
      </c>
      <c r="E38" s="106" t="e">
        <f t="shared" si="13"/>
        <v>#DIV/0!</v>
      </c>
      <c r="F38" s="104" t="e">
        <f t="shared" si="9"/>
        <v>#DIV/0!</v>
      </c>
      <c r="G38" s="105">
        <f t="shared" si="10"/>
        <v>3.6999999999999993</v>
      </c>
      <c r="H38" s="26">
        <v>28</v>
      </c>
      <c r="I38" s="48">
        <v>1161.1184000000001</v>
      </c>
      <c r="J38" s="26">
        <f>'MR-MO_3a_2'!J38</f>
        <v>28</v>
      </c>
      <c r="K38" s="27">
        <v>0</v>
      </c>
      <c r="L38" s="44">
        <f t="shared" si="3"/>
        <v>0</v>
      </c>
      <c r="M38" s="26">
        <f>'MR-MO_3a_2'!M38</f>
        <v>28</v>
      </c>
      <c r="N38" s="27">
        <v>0</v>
      </c>
      <c r="O38" s="44">
        <f t="shared" si="4"/>
        <v>0</v>
      </c>
      <c r="P38" s="26">
        <f>'MR-MO_3a_2'!P38</f>
        <v>26</v>
      </c>
      <c r="Q38" s="27">
        <v>0.22162999999999999</v>
      </c>
      <c r="R38" s="60">
        <f t="shared" si="5"/>
        <v>7.1428571428571388</v>
      </c>
      <c r="S38" s="26">
        <v>15</v>
      </c>
      <c r="T38" s="27">
        <v>7.9135</v>
      </c>
      <c r="U38" s="60">
        <f t="shared" si="6"/>
        <v>46.428571428571423</v>
      </c>
      <c r="V38" s="26">
        <v>25</v>
      </c>
      <c r="W38" s="27">
        <v>0.47216000000000002</v>
      </c>
      <c r="X38" s="60">
        <f t="shared" si="7"/>
        <v>10.714285714285708</v>
      </c>
      <c r="Y38" s="55"/>
      <c r="Z38" s="55"/>
      <c r="AA38" s="54"/>
    </row>
    <row r="39" spans="1:27" s="3" customFormat="1" x14ac:dyDescent="0.25">
      <c r="A39" s="45">
        <v>21</v>
      </c>
      <c r="B39" s="8">
        <v>0.1</v>
      </c>
      <c r="C39" s="8">
        <v>30</v>
      </c>
      <c r="D39" s="8">
        <v>10</v>
      </c>
      <c r="E39" s="106" t="e">
        <f>(B39*$B$15*$I$14+(1-B39)*$B$16*$P$14)/(B39*$I$14+(1-B39)*$P$14)</f>
        <v>#DIV/0!</v>
      </c>
      <c r="F39" s="104" t="e">
        <f t="shared" si="9"/>
        <v>#DIV/0!</v>
      </c>
      <c r="G39" s="105">
        <f t="shared" si="10"/>
        <v>1.3000000000000007</v>
      </c>
      <c r="H39" s="26">
        <v>26</v>
      </c>
      <c r="I39" s="48">
        <v>1064.8903</v>
      </c>
      <c r="J39" s="26">
        <f>'MR-MO_3a_2'!J39</f>
        <v>26</v>
      </c>
      <c r="K39" s="27">
        <v>0</v>
      </c>
      <c r="L39" s="44">
        <f t="shared" si="3"/>
        <v>0</v>
      </c>
      <c r="M39" s="26">
        <f>'MR-MO_3a_2'!M39</f>
        <v>28</v>
      </c>
      <c r="N39" s="27">
        <v>0.16317999999999999</v>
      </c>
      <c r="O39" s="44">
        <f t="shared" si="4"/>
        <v>7.6923076923076934</v>
      </c>
      <c r="P39" s="26">
        <f>'MR-MO_3a_2'!P39</f>
        <v>26</v>
      </c>
      <c r="Q39" s="27">
        <v>0</v>
      </c>
      <c r="R39" s="60">
        <f t="shared" si="5"/>
        <v>0</v>
      </c>
      <c r="S39" s="26">
        <v>15</v>
      </c>
      <c r="T39" s="27">
        <v>6.7054</v>
      </c>
      <c r="U39" s="60">
        <f t="shared" si="6"/>
        <v>42.307692307692307</v>
      </c>
      <c r="V39" s="26">
        <v>25</v>
      </c>
      <c r="W39" s="27">
        <v>8.2400000000000001E-2</v>
      </c>
      <c r="X39" s="60">
        <f t="shared" si="7"/>
        <v>3.8461538461538396</v>
      </c>
      <c r="Y39" s="55"/>
      <c r="AA39" s="54"/>
    </row>
    <row r="40" spans="1:27" s="3" customFormat="1" x14ac:dyDescent="0.25">
      <c r="A40" s="45">
        <v>22</v>
      </c>
      <c r="B40" s="8">
        <v>0.3</v>
      </c>
      <c r="C40" s="8">
        <v>30</v>
      </c>
      <c r="D40" s="8">
        <v>10</v>
      </c>
      <c r="E40" s="106" t="e">
        <f t="shared" ref="E40:E43" si="14">(B40*$B$15*$I$14+(1-B40)*$B$16*$P$14)/(B40*$I$14+(1-B40)*$P$14)</f>
        <v>#DIV/0!</v>
      </c>
      <c r="F40" s="104" t="e">
        <f t="shared" si="9"/>
        <v>#DIV/0!</v>
      </c>
      <c r="G40" s="105">
        <f t="shared" si="10"/>
        <v>1.8999999999999986</v>
      </c>
      <c r="H40" s="26">
        <v>27</v>
      </c>
      <c r="I40" s="48">
        <v>1083.9250999999999</v>
      </c>
      <c r="J40" s="26">
        <f>'MR-MO_3a_2'!J40</f>
        <v>27</v>
      </c>
      <c r="K40" s="27">
        <v>0</v>
      </c>
      <c r="L40" s="44">
        <f t="shared" si="3"/>
        <v>0</v>
      </c>
      <c r="M40" s="26">
        <f>'MR-MO_3a_2'!M40</f>
        <v>28</v>
      </c>
      <c r="N40" s="27">
        <v>8.6058999999999997E-2</v>
      </c>
      <c r="O40" s="44">
        <f t="shared" si="4"/>
        <v>3.7037037037037095</v>
      </c>
      <c r="P40" s="26">
        <f>'MR-MO_3a_2'!P40</f>
        <v>26</v>
      </c>
      <c r="Q40" s="27">
        <v>2.2467000000000001E-2</v>
      </c>
      <c r="R40" s="60">
        <f t="shared" si="5"/>
        <v>3.7037037037037095</v>
      </c>
      <c r="S40" s="26">
        <v>15</v>
      </c>
      <c r="T40" s="27">
        <v>7.0227000000000004</v>
      </c>
      <c r="U40" s="60">
        <f t="shared" si="6"/>
        <v>44.444444444444443</v>
      </c>
      <c r="V40" s="26">
        <v>25</v>
      </c>
      <c r="W40" s="27">
        <v>0.14978</v>
      </c>
      <c r="X40" s="60">
        <f t="shared" si="7"/>
        <v>7.4074074074074048</v>
      </c>
      <c r="Y40" s="55"/>
      <c r="AA40" s="54"/>
    </row>
    <row r="41" spans="1:27" s="3" customFormat="1" x14ac:dyDescent="0.25">
      <c r="A41" s="45">
        <v>23</v>
      </c>
      <c r="B41" s="8">
        <v>0.5</v>
      </c>
      <c r="C41" s="8">
        <v>30</v>
      </c>
      <c r="D41" s="8">
        <v>10</v>
      </c>
      <c r="E41" s="106" t="e">
        <f t="shared" si="14"/>
        <v>#DIV/0!</v>
      </c>
      <c r="F41" s="104" t="e">
        <f t="shared" si="9"/>
        <v>#DIV/0!</v>
      </c>
      <c r="G41" s="105">
        <f t="shared" si="10"/>
        <v>2.5</v>
      </c>
      <c r="H41" s="26">
        <v>27</v>
      </c>
      <c r="I41" s="48">
        <v>1105.5146</v>
      </c>
      <c r="J41" s="26">
        <f>'MR-MO_3a_2'!J41</f>
        <v>27</v>
      </c>
      <c r="K41" s="27">
        <v>0</v>
      </c>
      <c r="L41" s="44">
        <f t="shared" si="3"/>
        <v>0</v>
      </c>
      <c r="M41" s="26">
        <f>'MR-MO_3a_2'!M41</f>
        <v>28</v>
      </c>
      <c r="N41" s="27">
        <v>3.5214000000000002E-2</v>
      </c>
      <c r="O41" s="44">
        <f t="shared" si="4"/>
        <v>3.7037037037037095</v>
      </c>
      <c r="P41" s="26">
        <f>'MR-MO_3a_2'!P41</f>
        <v>26</v>
      </c>
      <c r="Q41" s="27">
        <v>6.9540000000000005E-2</v>
      </c>
      <c r="R41" s="60">
        <f t="shared" si="5"/>
        <v>3.7037037037037095</v>
      </c>
      <c r="S41" s="26">
        <v>15</v>
      </c>
      <c r="T41" s="27">
        <v>7.3380999999999998</v>
      </c>
      <c r="U41" s="60">
        <f t="shared" si="6"/>
        <v>44.444444444444443</v>
      </c>
      <c r="V41" s="26">
        <v>25</v>
      </c>
      <c r="W41" s="27">
        <v>0.24026</v>
      </c>
      <c r="X41" s="60">
        <f t="shared" si="7"/>
        <v>7.4074074074074048</v>
      </c>
      <c r="Y41" s="55"/>
      <c r="AA41" s="54"/>
    </row>
    <row r="42" spans="1:27" s="3" customFormat="1" x14ac:dyDescent="0.25">
      <c r="A42" s="45">
        <v>24</v>
      </c>
      <c r="B42" s="8">
        <v>0.7</v>
      </c>
      <c r="C42" s="8">
        <v>30</v>
      </c>
      <c r="D42" s="8">
        <v>10</v>
      </c>
      <c r="E42" s="106" t="e">
        <f t="shared" si="14"/>
        <v>#DIV/0!</v>
      </c>
      <c r="F42" s="104" t="e">
        <f t="shared" si="9"/>
        <v>#DIV/0!</v>
      </c>
      <c r="G42" s="105">
        <f t="shared" si="10"/>
        <v>3.0999999999999996</v>
      </c>
      <c r="H42" s="26">
        <v>28</v>
      </c>
      <c r="I42" s="48">
        <v>1130.5488</v>
      </c>
      <c r="J42" s="26">
        <f>'MR-MO_3a_2'!J42</f>
        <v>28</v>
      </c>
      <c r="K42" s="27">
        <v>0</v>
      </c>
      <c r="L42" s="44">
        <f t="shared" si="3"/>
        <v>0</v>
      </c>
      <c r="M42" s="26">
        <f>'MR-MO_3a_2'!M42</f>
        <v>28</v>
      </c>
      <c r="N42" s="27">
        <v>0</v>
      </c>
      <c r="O42" s="44">
        <f t="shared" si="4"/>
        <v>0</v>
      </c>
      <c r="P42" s="26">
        <f>'MR-MO_3a_2'!P42</f>
        <v>26</v>
      </c>
      <c r="Q42" s="27">
        <v>0.12947</v>
      </c>
      <c r="R42" s="60">
        <f t="shared" si="5"/>
        <v>7.1428571428571388</v>
      </c>
      <c r="S42" s="26">
        <v>15</v>
      </c>
      <c r="T42" s="27">
        <v>7.633</v>
      </c>
      <c r="U42" s="60">
        <f t="shared" si="6"/>
        <v>46.428571428571423</v>
      </c>
      <c r="V42" s="26">
        <v>25</v>
      </c>
      <c r="W42" s="27">
        <v>0.34136</v>
      </c>
      <c r="X42" s="60">
        <f t="shared" si="7"/>
        <v>10.714285714285708</v>
      </c>
      <c r="Y42" s="55"/>
      <c r="Z42" s="55"/>
      <c r="AA42" s="54"/>
    </row>
    <row r="43" spans="1:27" s="3" customFormat="1" x14ac:dyDescent="0.25">
      <c r="A43" s="45">
        <v>25</v>
      </c>
      <c r="B43" s="8">
        <v>0.9</v>
      </c>
      <c r="C43" s="8">
        <v>30</v>
      </c>
      <c r="D43" s="8">
        <v>10</v>
      </c>
      <c r="E43" s="106" t="e">
        <f t="shared" si="14"/>
        <v>#DIV/0!</v>
      </c>
      <c r="F43" s="104" t="e">
        <f t="shared" si="9"/>
        <v>#DIV/0!</v>
      </c>
      <c r="G43" s="105">
        <f t="shared" si="10"/>
        <v>3.6999999999999993</v>
      </c>
      <c r="H43" s="26">
        <v>28</v>
      </c>
      <c r="I43" s="48">
        <v>1161.1184000000001</v>
      </c>
      <c r="J43" s="26">
        <f>'MR-MO_3a_2'!J43</f>
        <v>28</v>
      </c>
      <c r="K43" s="27">
        <v>0</v>
      </c>
      <c r="L43" s="44">
        <f t="shared" si="3"/>
        <v>0</v>
      </c>
      <c r="M43" s="26">
        <f>'MR-MO_3a_2'!M43</f>
        <v>28</v>
      </c>
      <c r="N43" s="27">
        <v>0</v>
      </c>
      <c r="O43" s="44">
        <f t="shared" si="4"/>
        <v>0</v>
      </c>
      <c r="P43" s="26">
        <f>'MR-MO_3a_2'!P43</f>
        <v>26</v>
      </c>
      <c r="Q43" s="27">
        <v>0.22162999999999999</v>
      </c>
      <c r="R43" s="60">
        <f t="shared" si="5"/>
        <v>7.1428571428571388</v>
      </c>
      <c r="S43" s="26">
        <v>15</v>
      </c>
      <c r="T43" s="27">
        <v>7.9135</v>
      </c>
      <c r="U43" s="60">
        <f t="shared" si="6"/>
        <v>46.428571428571423</v>
      </c>
      <c r="V43" s="26">
        <v>25</v>
      </c>
      <c r="W43" s="27">
        <v>0.47216000000000002</v>
      </c>
      <c r="X43" s="60">
        <f t="shared" si="7"/>
        <v>10.714285714285708</v>
      </c>
      <c r="Y43" s="55"/>
      <c r="Z43" s="55"/>
      <c r="AA43" s="54"/>
    </row>
    <row r="44" spans="1:27" s="3" customFormat="1" x14ac:dyDescent="0.25">
      <c r="A44" s="45">
        <v>26</v>
      </c>
      <c r="B44" s="8">
        <v>0.1</v>
      </c>
      <c r="C44" s="8">
        <v>10</v>
      </c>
      <c r="D44" s="8">
        <v>15</v>
      </c>
      <c r="E44" s="14">
        <f>(B44*$B$15*$J$10+(1-B44)*$B$16*$Q$10)/(B44*$J$10+(1-B44)*$Q$10)</f>
        <v>0.3461538461538462</v>
      </c>
      <c r="F44" s="104">
        <f>E44*$N$11+(1-E44)*$U$11-D44</f>
        <v>-0.76923076923077005</v>
      </c>
      <c r="G44" s="105">
        <f>B44*$N$11+(1-B44)*$U$11-D44</f>
        <v>-2</v>
      </c>
      <c r="H44" s="26">
        <v>24</v>
      </c>
      <c r="I44" s="48">
        <v>1280.2309</v>
      </c>
      <c r="J44" s="26">
        <f>'MR-MO_3a_2'!J44</f>
        <v>23</v>
      </c>
      <c r="K44" s="27">
        <v>3.1349000000000002E-2</v>
      </c>
      <c r="L44" s="44">
        <f t="shared" si="3"/>
        <v>4.1666666666666572</v>
      </c>
      <c r="M44" s="26">
        <f>'MR-MO_3a_2'!M44</f>
        <v>27</v>
      </c>
      <c r="N44" s="27">
        <v>0.40117000000000003</v>
      </c>
      <c r="O44" s="44">
        <f t="shared" si="4"/>
        <v>12.500000000000014</v>
      </c>
      <c r="P44" s="26">
        <f>'MR-MO_3a_2'!P44</f>
        <v>23</v>
      </c>
      <c r="Q44" s="27">
        <v>3.1349000000000002E-2</v>
      </c>
      <c r="R44" s="60">
        <f t="shared" si="5"/>
        <v>4.1666666666666572</v>
      </c>
      <c r="S44" s="26">
        <v>15</v>
      </c>
      <c r="T44" s="27">
        <v>3.1659000000000002</v>
      </c>
      <c r="U44" s="60">
        <f t="shared" si="6"/>
        <v>37.499999999999993</v>
      </c>
      <c r="V44" s="26">
        <v>24</v>
      </c>
      <c r="W44" s="27">
        <v>0</v>
      </c>
      <c r="X44" s="60">
        <f t="shared" si="7"/>
        <v>0</v>
      </c>
      <c r="Y44" s="55"/>
      <c r="AA44" s="54"/>
    </row>
    <row r="45" spans="1:27" s="3" customFormat="1" x14ac:dyDescent="0.25">
      <c r="A45" s="45">
        <v>27</v>
      </c>
      <c r="B45" s="8">
        <v>0.3</v>
      </c>
      <c r="C45" s="8">
        <v>10</v>
      </c>
      <c r="D45" s="8">
        <v>15</v>
      </c>
      <c r="E45" s="14">
        <f t="shared" ref="E45:E48" si="15">(B45*$B$15*$J$10+(1-B45)*$B$16*$Q$10)/(B45*$J$10+(1-B45)*$Q$10)</f>
        <v>0.60526315789473684</v>
      </c>
      <c r="F45" s="104">
        <f t="shared" ref="F45:F68" si="16">E45*$N$11+(1-E45)*$U$11-D45</f>
        <v>0.52631578947368318</v>
      </c>
      <c r="G45" s="105">
        <f t="shared" ref="G45:G68" si="17">B45*$N$11+(1-B45)*$U$11-D45</f>
        <v>-1</v>
      </c>
      <c r="H45" s="26">
        <v>25</v>
      </c>
      <c r="I45" s="48">
        <v>1328.7348</v>
      </c>
      <c r="J45" s="26">
        <f>'MR-MO_3a_2'!J45</f>
        <v>24</v>
      </c>
      <c r="K45" s="27">
        <v>3.0297000000000001E-2</v>
      </c>
      <c r="L45" s="44">
        <f t="shared" si="3"/>
        <v>4</v>
      </c>
      <c r="M45" s="26">
        <f>'MR-MO_3a_2'!M45</f>
        <v>27</v>
      </c>
      <c r="N45" s="27">
        <v>0.17222999999999999</v>
      </c>
      <c r="O45" s="44">
        <f t="shared" si="4"/>
        <v>8</v>
      </c>
      <c r="P45" s="26">
        <f>'MR-MO_3a_2'!P45</f>
        <v>23</v>
      </c>
      <c r="Q45" s="27">
        <v>0.13588</v>
      </c>
      <c r="R45" s="60">
        <f t="shared" si="5"/>
        <v>8</v>
      </c>
      <c r="S45" s="26">
        <v>15</v>
      </c>
      <c r="T45" s="27">
        <v>3.6465999999999998</v>
      </c>
      <c r="U45" s="60">
        <f t="shared" si="6"/>
        <v>40</v>
      </c>
      <c r="V45" s="26">
        <v>24</v>
      </c>
      <c r="W45" s="27">
        <v>3.0297000000000001E-2</v>
      </c>
      <c r="X45" s="60">
        <f t="shared" si="7"/>
        <v>4</v>
      </c>
      <c r="Z45" s="55"/>
      <c r="AA45" s="54"/>
    </row>
    <row r="46" spans="1:27" s="3" customFormat="1" x14ac:dyDescent="0.25">
      <c r="A46" s="45">
        <v>28</v>
      </c>
      <c r="B46" s="8">
        <v>0.5</v>
      </c>
      <c r="C46" s="8">
        <v>10</v>
      </c>
      <c r="D46" s="8">
        <v>15</v>
      </c>
      <c r="E46" s="14">
        <f t="shared" si="15"/>
        <v>0.7400000000000001</v>
      </c>
      <c r="F46" s="104">
        <f t="shared" si="16"/>
        <v>1.1999999999999993</v>
      </c>
      <c r="G46" s="105">
        <f t="shared" si="17"/>
        <v>0</v>
      </c>
      <c r="H46" s="26">
        <v>25</v>
      </c>
      <c r="I46" s="48">
        <v>1353.748</v>
      </c>
      <c r="J46" s="26">
        <f>'MR-MO_3a_2'!J46</f>
        <v>24</v>
      </c>
      <c r="K46" s="27">
        <v>6.9605E-2</v>
      </c>
      <c r="L46" s="44">
        <f t="shared" si="3"/>
        <v>4</v>
      </c>
      <c r="M46" s="26">
        <v>27</v>
      </c>
      <c r="N46" s="27">
        <v>8.4878999999999996E-2</v>
      </c>
      <c r="O46" s="44">
        <f t="shared" si="4"/>
        <v>8</v>
      </c>
      <c r="P46" s="26">
        <f>'MR-MO_3a_2'!P46</f>
        <v>23</v>
      </c>
      <c r="Q46" s="27">
        <v>0.21171000000000001</v>
      </c>
      <c r="R46" s="60">
        <f t="shared" si="5"/>
        <v>8</v>
      </c>
      <c r="S46" s="26">
        <v>15</v>
      </c>
      <c r="T46" s="27">
        <v>3.9079999999999999</v>
      </c>
      <c r="U46" s="60">
        <f t="shared" si="6"/>
        <v>40</v>
      </c>
      <c r="V46" s="26">
        <v>24</v>
      </c>
      <c r="W46" s="27">
        <v>6.9605E-2</v>
      </c>
      <c r="X46" s="60">
        <f t="shared" si="7"/>
        <v>4</v>
      </c>
      <c r="Z46" s="55"/>
      <c r="AA46" s="54"/>
    </row>
    <row r="47" spans="1:27" s="3" customFormat="1" x14ac:dyDescent="0.25">
      <c r="A47" s="45">
        <v>29</v>
      </c>
      <c r="B47" s="8">
        <v>0.7</v>
      </c>
      <c r="C47" s="8">
        <v>10</v>
      </c>
      <c r="D47" s="8">
        <v>15</v>
      </c>
      <c r="E47" s="14">
        <f t="shared" si="15"/>
        <v>0.82258064516129037</v>
      </c>
      <c r="F47" s="104">
        <f t="shared" si="16"/>
        <v>1.612903225806452</v>
      </c>
      <c r="G47" s="105">
        <f t="shared" si="17"/>
        <v>1</v>
      </c>
      <c r="H47" s="26">
        <v>26</v>
      </c>
      <c r="I47" s="48">
        <v>1369.261</v>
      </c>
      <c r="J47" s="26">
        <f>'MR-MO_3a_2'!J47</f>
        <v>25</v>
      </c>
      <c r="K47" s="27">
        <v>2.0726000000000001E-2</v>
      </c>
      <c r="L47" s="44">
        <f t="shared" si="3"/>
        <v>3.8461538461538396</v>
      </c>
      <c r="M47" s="26">
        <f>'MR-MO_3a_2'!M47</f>
        <v>27</v>
      </c>
      <c r="N47" s="27">
        <v>5.3629999999999997E-2</v>
      </c>
      <c r="O47" s="44">
        <f t="shared" si="4"/>
        <v>3.8461538461538538</v>
      </c>
      <c r="P47" s="26">
        <f>'MR-MO_3a_2'!P47</f>
        <v>23</v>
      </c>
      <c r="Q47" s="27">
        <v>0.27750999999999998</v>
      </c>
      <c r="R47" s="60">
        <f t="shared" si="5"/>
        <v>11.538461538461533</v>
      </c>
      <c r="S47" s="26">
        <v>15</v>
      </c>
      <c r="T47" s="27">
        <v>4.0837000000000003</v>
      </c>
      <c r="U47" s="60">
        <f t="shared" si="6"/>
        <v>42.307692307692307</v>
      </c>
      <c r="V47" s="26">
        <v>24</v>
      </c>
      <c r="W47" s="27">
        <v>0.1137</v>
      </c>
      <c r="X47" s="60">
        <f t="shared" si="7"/>
        <v>7.6923076923076934</v>
      </c>
      <c r="Z47" s="55"/>
      <c r="AA47" s="54"/>
    </row>
    <row r="48" spans="1:27" s="3" customFormat="1" x14ac:dyDescent="0.25">
      <c r="A48" s="45">
        <v>30</v>
      </c>
      <c r="B48" s="8">
        <v>0.9</v>
      </c>
      <c r="C48" s="8">
        <v>10</v>
      </c>
      <c r="D48" s="8">
        <v>15</v>
      </c>
      <c r="E48" s="14">
        <f t="shared" si="15"/>
        <v>0.8783783783783784</v>
      </c>
      <c r="F48" s="104">
        <f t="shared" si="16"/>
        <v>1.8918918918918912</v>
      </c>
      <c r="G48" s="105">
        <f t="shared" si="17"/>
        <v>2</v>
      </c>
      <c r="H48" s="26">
        <v>26</v>
      </c>
      <c r="I48" s="48">
        <v>1380.8637000000001</v>
      </c>
      <c r="J48" s="26">
        <f>'MR-MO_3a_2'!J48</f>
        <v>26</v>
      </c>
      <c r="K48" s="27">
        <v>0</v>
      </c>
      <c r="L48" s="44">
        <f t="shared" si="3"/>
        <v>0</v>
      </c>
      <c r="M48" s="26">
        <f>'MR-MO_3a_2'!M48</f>
        <v>27</v>
      </c>
      <c r="N48" s="27">
        <v>3.5793999999999999E-2</v>
      </c>
      <c r="O48" s="44">
        <f t="shared" si="4"/>
        <v>3.8461538461538538</v>
      </c>
      <c r="P48" s="26">
        <f>'MR-MO_3a_2'!P48</f>
        <v>23</v>
      </c>
      <c r="Q48" s="27">
        <v>0.32379999999999998</v>
      </c>
      <c r="R48" s="60">
        <f t="shared" si="5"/>
        <v>11.538461538461533</v>
      </c>
      <c r="S48" s="26">
        <v>15</v>
      </c>
      <c r="T48" s="27">
        <v>4.1997</v>
      </c>
      <c r="U48" s="60">
        <f t="shared" si="6"/>
        <v>42.307692307692307</v>
      </c>
      <c r="V48" s="26">
        <v>24</v>
      </c>
      <c r="W48" s="27">
        <v>0.14574000000000001</v>
      </c>
      <c r="X48" s="60">
        <f t="shared" si="7"/>
        <v>7.6923076923076934</v>
      </c>
      <c r="Z48" s="55"/>
      <c r="AA48" s="54"/>
    </row>
    <row r="49" spans="1:27" s="3" customFormat="1" x14ac:dyDescent="0.25">
      <c r="A49" s="45">
        <v>31</v>
      </c>
      <c r="B49" s="8">
        <v>0.1</v>
      </c>
      <c r="C49" s="8">
        <v>15</v>
      </c>
      <c r="D49" s="8">
        <v>15</v>
      </c>
      <c r="E49" s="14">
        <f>(B49*$B$15*$J$11+(1-B49)*$B$16*$Q$11)/(B49*$J$11+(1-B49)*$Q$11)</f>
        <v>0.17999999999999994</v>
      </c>
      <c r="F49" s="104">
        <f t="shared" si="16"/>
        <v>-1.6000000000000014</v>
      </c>
      <c r="G49" s="105">
        <f t="shared" si="17"/>
        <v>-2</v>
      </c>
      <c r="H49" s="26">
        <v>23</v>
      </c>
      <c r="I49" s="48">
        <v>1253.8638000000001</v>
      </c>
      <c r="J49" s="26">
        <f>'MR-MO_3a_2'!J49</f>
        <v>23</v>
      </c>
      <c r="K49" s="27">
        <v>0</v>
      </c>
      <c r="L49" s="44">
        <f t="shared" si="3"/>
        <v>0</v>
      </c>
      <c r="M49" s="26">
        <f>'MR-MO_3a_2'!M49</f>
        <v>27</v>
      </c>
      <c r="N49" s="27">
        <v>0.59272000000000002</v>
      </c>
      <c r="O49" s="44">
        <f t="shared" si="4"/>
        <v>17.391304347826079</v>
      </c>
      <c r="P49" s="26">
        <f>'MR-MO_3a_2'!P49</f>
        <v>23</v>
      </c>
      <c r="Q49" s="27">
        <v>0</v>
      </c>
      <c r="R49" s="60">
        <f t="shared" si="5"/>
        <v>0</v>
      </c>
      <c r="S49" s="26">
        <v>15</v>
      </c>
      <c r="T49" s="27">
        <v>2.867</v>
      </c>
      <c r="U49" s="60">
        <f t="shared" si="6"/>
        <v>34.782608695652172</v>
      </c>
      <c r="V49" s="26">
        <v>24</v>
      </c>
      <c r="W49" s="27">
        <v>1.9212E-2</v>
      </c>
      <c r="X49" s="60">
        <f t="shared" si="7"/>
        <v>4.3478260869565162</v>
      </c>
      <c r="AA49" s="54"/>
    </row>
    <row r="50" spans="1:27" s="3" customFormat="1" x14ac:dyDescent="0.25">
      <c r="A50" s="45">
        <v>32</v>
      </c>
      <c r="B50" s="8">
        <v>0.3</v>
      </c>
      <c r="C50" s="8">
        <v>15</v>
      </c>
      <c r="D50" s="8">
        <v>15</v>
      </c>
      <c r="E50" s="14">
        <f t="shared" ref="E50:E53" si="18">(B50*$B$15*$J$11+(1-B50)*$B$16*$Q$11)/(B50*$J$11+(1-B50)*$Q$11)</f>
        <v>0.33999999999999997</v>
      </c>
      <c r="F50" s="104">
        <f t="shared" si="16"/>
        <v>-0.80000000000000071</v>
      </c>
      <c r="G50" s="105">
        <f t="shared" si="17"/>
        <v>-1</v>
      </c>
      <c r="H50" s="26">
        <v>24</v>
      </c>
      <c r="I50" s="48">
        <v>1288.0787</v>
      </c>
      <c r="J50" s="26">
        <f>'MR-MO_3a_2'!J50</f>
        <v>24</v>
      </c>
      <c r="K50" s="27">
        <v>0</v>
      </c>
      <c r="L50" s="44">
        <f t="shared" si="3"/>
        <v>0</v>
      </c>
      <c r="M50" s="26">
        <f>'MR-MO_3a_2'!M50</f>
        <v>27</v>
      </c>
      <c r="N50" s="27">
        <v>0.40109</v>
      </c>
      <c r="O50" s="44">
        <f t="shared" si="4"/>
        <v>12.500000000000014</v>
      </c>
      <c r="P50" s="26">
        <f>'MR-MO_3a_2'!P50</f>
        <v>23</v>
      </c>
      <c r="Q50" s="27">
        <v>2.9315999999999998E-2</v>
      </c>
      <c r="R50" s="60">
        <f t="shared" si="5"/>
        <v>4.1666666666666572</v>
      </c>
      <c r="S50" s="26">
        <v>15</v>
      </c>
      <c r="T50" s="27">
        <v>3.1326999999999998</v>
      </c>
      <c r="U50" s="60">
        <f t="shared" si="6"/>
        <v>37.499999999999993</v>
      </c>
      <c r="V50" s="26">
        <v>24</v>
      </c>
      <c r="W50" s="27">
        <v>0</v>
      </c>
      <c r="X50" s="60">
        <f t="shared" si="7"/>
        <v>0</v>
      </c>
      <c r="AA50" s="54"/>
    </row>
    <row r="51" spans="1:27" s="3" customFormat="1" x14ac:dyDescent="0.25">
      <c r="A51" s="45">
        <v>33</v>
      </c>
      <c r="B51" s="8">
        <v>0.5</v>
      </c>
      <c r="C51" s="8">
        <v>15</v>
      </c>
      <c r="D51" s="8">
        <v>15</v>
      </c>
      <c r="E51" s="14">
        <f t="shared" si="18"/>
        <v>0.5</v>
      </c>
      <c r="F51" s="104">
        <f t="shared" si="16"/>
        <v>0</v>
      </c>
      <c r="G51" s="105">
        <f t="shared" si="17"/>
        <v>0</v>
      </c>
      <c r="H51" s="26">
        <v>24</v>
      </c>
      <c r="I51" s="48">
        <v>1318.1602</v>
      </c>
      <c r="J51" s="26">
        <f>'MR-MO_3a_2'!J51</f>
        <v>24</v>
      </c>
      <c r="K51" s="27">
        <v>0</v>
      </c>
      <c r="L51" s="44">
        <f t="shared" si="3"/>
        <v>0</v>
      </c>
      <c r="M51" s="26">
        <f>'MR-MO_3a_2'!M51</f>
        <v>27</v>
      </c>
      <c r="N51" s="27">
        <v>0.24085999999999999</v>
      </c>
      <c r="O51" s="44">
        <f t="shared" si="4"/>
        <v>12.500000000000014</v>
      </c>
      <c r="P51" s="26">
        <f>'MR-MO_3a_2'!P51</f>
        <v>23</v>
      </c>
      <c r="Q51" s="27">
        <v>7.5567999999999996E-2</v>
      </c>
      <c r="R51" s="60">
        <f t="shared" si="5"/>
        <v>4.1666666666666572</v>
      </c>
      <c r="S51" s="26">
        <v>15</v>
      </c>
      <c r="T51" s="27">
        <v>3.4136000000000002</v>
      </c>
      <c r="U51" s="60">
        <f t="shared" si="6"/>
        <v>37.499999999999993</v>
      </c>
      <c r="V51" s="26">
        <v>24</v>
      </c>
      <c r="W51" s="27">
        <v>0</v>
      </c>
      <c r="X51" s="60">
        <f t="shared" si="7"/>
        <v>0</v>
      </c>
      <c r="AA51" s="54"/>
    </row>
    <row r="52" spans="1:27" s="3" customFormat="1" x14ac:dyDescent="0.25">
      <c r="A52" s="45">
        <v>34</v>
      </c>
      <c r="B52" s="8">
        <v>0.7</v>
      </c>
      <c r="C52" s="8">
        <v>15</v>
      </c>
      <c r="D52" s="8">
        <v>15</v>
      </c>
      <c r="E52" s="14">
        <f t="shared" si="18"/>
        <v>0.66</v>
      </c>
      <c r="F52" s="104">
        <f t="shared" si="16"/>
        <v>0.80000000000000071</v>
      </c>
      <c r="G52" s="105">
        <f t="shared" si="17"/>
        <v>1</v>
      </c>
      <c r="H52" s="26">
        <v>25</v>
      </c>
      <c r="I52" s="48">
        <v>1345.9096</v>
      </c>
      <c r="J52" s="26">
        <f>'MR-MO_3a_2'!J52</f>
        <v>25</v>
      </c>
      <c r="K52" s="27">
        <v>0</v>
      </c>
      <c r="L52" s="44">
        <f t="shared" si="3"/>
        <v>0</v>
      </c>
      <c r="M52" s="26">
        <f>'MR-MO_3a_2'!M52</f>
        <v>27</v>
      </c>
      <c r="N52" s="27">
        <v>0.13449</v>
      </c>
      <c r="O52" s="44">
        <f t="shared" si="4"/>
        <v>8</v>
      </c>
      <c r="P52" s="26">
        <f>'MR-MO_3a_2'!P52</f>
        <v>23</v>
      </c>
      <c r="Q52" s="27">
        <v>0.16617000000000001</v>
      </c>
      <c r="R52" s="60">
        <f t="shared" si="5"/>
        <v>8</v>
      </c>
      <c r="S52" s="26">
        <v>15</v>
      </c>
      <c r="T52" s="27">
        <v>3.7343999999999999</v>
      </c>
      <c r="U52" s="60">
        <f t="shared" si="6"/>
        <v>40</v>
      </c>
      <c r="V52" s="26">
        <v>24</v>
      </c>
      <c r="W52" s="27">
        <v>4.6205999999999997E-2</v>
      </c>
      <c r="X52" s="60">
        <f t="shared" si="7"/>
        <v>4</v>
      </c>
      <c r="AA52" s="54"/>
    </row>
    <row r="53" spans="1:27" s="3" customFormat="1" x14ac:dyDescent="0.25">
      <c r="A53" s="45">
        <v>35</v>
      </c>
      <c r="B53" s="8">
        <v>0.9</v>
      </c>
      <c r="C53" s="8">
        <v>15</v>
      </c>
      <c r="D53" s="8">
        <v>15</v>
      </c>
      <c r="E53" s="14">
        <f t="shared" si="18"/>
        <v>0.82000000000000006</v>
      </c>
      <c r="F53" s="104">
        <f t="shared" si="16"/>
        <v>1.6000000000000014</v>
      </c>
      <c r="G53" s="105">
        <f t="shared" si="17"/>
        <v>2</v>
      </c>
      <c r="H53" s="26">
        <v>26</v>
      </c>
      <c r="I53" s="48">
        <v>1372.8317999999999</v>
      </c>
      <c r="J53" s="26">
        <f>'MR-MO_3a_2'!J53</f>
        <v>26</v>
      </c>
      <c r="K53" s="27">
        <v>0</v>
      </c>
      <c r="L53" s="44">
        <f t="shared" si="3"/>
        <v>0</v>
      </c>
      <c r="M53" s="26">
        <f>'MR-MO_3a_2'!M53</f>
        <v>27</v>
      </c>
      <c r="N53" s="27">
        <v>5.4008E-2</v>
      </c>
      <c r="O53" s="44">
        <f t="shared" si="4"/>
        <v>3.8461538461538538</v>
      </c>
      <c r="P53" s="26">
        <f>'MR-MO_3a_2'!P53</f>
        <v>23</v>
      </c>
      <c r="Q53" s="27">
        <v>0.27467000000000003</v>
      </c>
      <c r="R53" s="60">
        <f t="shared" si="5"/>
        <v>11.538461538461533</v>
      </c>
      <c r="S53" s="26">
        <v>15</v>
      </c>
      <c r="T53" s="27">
        <v>4.0662000000000003</v>
      </c>
      <c r="U53" s="60">
        <f t="shared" si="6"/>
        <v>42.307692307692307</v>
      </c>
      <c r="V53" s="26">
        <v>24</v>
      </c>
      <c r="W53" s="27">
        <v>0.11201</v>
      </c>
      <c r="X53" s="60">
        <f t="shared" si="7"/>
        <v>7.6923076923076934</v>
      </c>
      <c r="AA53" s="54"/>
    </row>
    <row r="54" spans="1:27" s="3" customFormat="1" x14ac:dyDescent="0.25">
      <c r="A54" s="45">
        <v>36</v>
      </c>
      <c r="B54" s="8">
        <v>0.1</v>
      </c>
      <c r="C54" s="8">
        <v>20</v>
      </c>
      <c r="D54" s="8">
        <v>15</v>
      </c>
      <c r="E54" s="14">
        <f>(B54*$B$15*$J$12+(1-B54)*$B$16*$Q$12)/(B54*$J$12+(1-B54)*$Q$12)</f>
        <v>0.11739130434782606</v>
      </c>
      <c r="F54" s="104">
        <f t="shared" si="16"/>
        <v>-1.913043478260871</v>
      </c>
      <c r="G54" s="105">
        <f t="shared" si="17"/>
        <v>-2</v>
      </c>
      <c r="H54" s="26">
        <v>23</v>
      </c>
      <c r="I54" s="48">
        <v>1243.7771</v>
      </c>
      <c r="J54" s="26">
        <f>'MR-MO_3a_2'!J54</f>
        <v>23</v>
      </c>
      <c r="K54" s="27">
        <v>0</v>
      </c>
      <c r="L54" s="44">
        <f t="shared" si="3"/>
        <v>0</v>
      </c>
      <c r="M54" s="26">
        <f>'MR-MO_3a_2'!M54</f>
        <v>27</v>
      </c>
      <c r="N54" s="27">
        <v>0.67925000000000002</v>
      </c>
      <c r="O54" s="44">
        <f t="shared" si="4"/>
        <v>17.391304347826079</v>
      </c>
      <c r="P54" s="26">
        <f>'MR-MO_3a_2'!P54</f>
        <v>23</v>
      </c>
      <c r="Q54" s="27">
        <v>0</v>
      </c>
      <c r="R54" s="60">
        <f t="shared" si="5"/>
        <v>0</v>
      </c>
      <c r="S54" s="26">
        <v>15</v>
      </c>
      <c r="T54" s="27">
        <v>2.7635999999999998</v>
      </c>
      <c r="U54" s="60">
        <f t="shared" si="6"/>
        <v>34.782608695652172</v>
      </c>
      <c r="V54" s="26">
        <v>24</v>
      </c>
      <c r="W54" s="27">
        <v>3.8823999999999997E-2</v>
      </c>
      <c r="X54" s="60">
        <f t="shared" si="7"/>
        <v>4.3478260869565162</v>
      </c>
      <c r="AA54" s="54"/>
    </row>
    <row r="55" spans="1:27" s="3" customFormat="1" x14ac:dyDescent="0.25">
      <c r="A55" s="45">
        <v>37</v>
      </c>
      <c r="B55" s="8">
        <v>0.3</v>
      </c>
      <c r="C55" s="8">
        <v>20</v>
      </c>
      <c r="D55" s="8">
        <v>15</v>
      </c>
      <c r="E55" s="14">
        <f t="shared" ref="E55:E58" si="19">(B55*$B$15*$J$12+(1-B55)*$B$16*$Q$12)/(B55*$J$12+(1-B55)*$Q$12)</f>
        <v>0.16315789473684209</v>
      </c>
      <c r="F55" s="104">
        <f t="shared" si="16"/>
        <v>-1.6842105263157894</v>
      </c>
      <c r="G55" s="105">
        <f t="shared" si="17"/>
        <v>-1</v>
      </c>
      <c r="H55" s="26">
        <v>23</v>
      </c>
      <c r="I55" s="48">
        <v>1260.4003</v>
      </c>
      <c r="J55" s="26">
        <f>'MR-MO_3a_2'!J55</f>
        <v>24</v>
      </c>
      <c r="K55" s="27">
        <v>2.4272999999999999E-2</v>
      </c>
      <c r="L55" s="44">
        <f t="shared" si="3"/>
        <v>4.3478260869565162</v>
      </c>
      <c r="M55" s="26">
        <f>'MR-MO_3a_2'!M55</f>
        <v>27</v>
      </c>
      <c r="N55" s="27">
        <v>0.60768</v>
      </c>
      <c r="O55" s="44">
        <f t="shared" si="4"/>
        <v>17.391304347826079</v>
      </c>
      <c r="P55" s="26">
        <f>'MR-MO_3a_2'!P55</f>
        <v>23</v>
      </c>
      <c r="Q55" s="27">
        <v>0</v>
      </c>
      <c r="R55" s="60">
        <f t="shared" si="5"/>
        <v>0</v>
      </c>
      <c r="S55" s="26">
        <v>15</v>
      </c>
      <c r="T55" s="27">
        <v>2.8184999999999998</v>
      </c>
      <c r="U55" s="60">
        <f t="shared" si="6"/>
        <v>34.782608695652172</v>
      </c>
      <c r="V55" s="26">
        <v>24</v>
      </c>
      <c r="W55" s="27">
        <v>2.4272999999999999E-2</v>
      </c>
      <c r="X55" s="60">
        <f t="shared" si="7"/>
        <v>4.3478260869565162</v>
      </c>
      <c r="AA55" s="54"/>
    </row>
    <row r="56" spans="1:27" s="3" customFormat="1" x14ac:dyDescent="0.25">
      <c r="A56" s="45">
        <v>38</v>
      </c>
      <c r="B56" s="8">
        <v>0.5</v>
      </c>
      <c r="C56" s="8">
        <v>20</v>
      </c>
      <c r="D56" s="8">
        <v>15</v>
      </c>
      <c r="E56" s="14">
        <f t="shared" si="19"/>
        <v>0.23333333333333336</v>
      </c>
      <c r="F56" s="104">
        <f t="shared" si="16"/>
        <v>-1.3333333333333339</v>
      </c>
      <c r="G56" s="105">
        <f t="shared" si="17"/>
        <v>0</v>
      </c>
      <c r="H56" s="26">
        <v>23</v>
      </c>
      <c r="I56" s="48">
        <v>1277.5364999999999</v>
      </c>
      <c r="J56" s="26">
        <f>'MR-MO_3a_2'!J56</f>
        <v>24</v>
      </c>
      <c r="K56" s="27">
        <v>2.7139E-3</v>
      </c>
      <c r="L56" s="44">
        <f t="shared" si="3"/>
        <v>4.3478260869565162</v>
      </c>
      <c r="M56" s="26">
        <f>'MR-MO_3a_2'!M56</f>
        <v>27</v>
      </c>
      <c r="N56" s="27">
        <v>0.50938000000000005</v>
      </c>
      <c r="O56" s="44">
        <f t="shared" si="4"/>
        <v>17.391304347826079</v>
      </c>
      <c r="P56" s="26">
        <f>'MR-MO_3a_2'!P56</f>
        <v>23</v>
      </c>
      <c r="Q56" s="27">
        <v>0</v>
      </c>
      <c r="R56" s="60">
        <f t="shared" si="5"/>
        <v>0</v>
      </c>
      <c r="S56" s="26">
        <v>15</v>
      </c>
      <c r="T56" s="27">
        <v>2.9188999999999998</v>
      </c>
      <c r="U56" s="60">
        <f t="shared" si="6"/>
        <v>34.782608695652172</v>
      </c>
      <c r="V56" s="26">
        <v>24</v>
      </c>
      <c r="W56" s="27">
        <v>2.7139E-3</v>
      </c>
      <c r="X56" s="60">
        <f t="shared" si="7"/>
        <v>4.3478260869565162</v>
      </c>
      <c r="AA56" s="54"/>
    </row>
    <row r="57" spans="1:27" s="3" customFormat="1" x14ac:dyDescent="0.25">
      <c r="A57" s="45">
        <v>39</v>
      </c>
      <c r="B57" s="8">
        <v>0.7</v>
      </c>
      <c r="C57" s="8">
        <v>20</v>
      </c>
      <c r="D57" s="8">
        <v>15</v>
      </c>
      <c r="E57" s="14">
        <f t="shared" si="19"/>
        <v>0.3545454545454545</v>
      </c>
      <c r="F57" s="104">
        <f t="shared" si="16"/>
        <v>-0.7272727272727284</v>
      </c>
      <c r="G57" s="105">
        <f t="shared" si="17"/>
        <v>1</v>
      </c>
      <c r="H57" s="26">
        <v>24</v>
      </c>
      <c r="I57" s="48">
        <v>1300.9024999999999</v>
      </c>
      <c r="J57" s="26">
        <f>'MR-MO_3a_2'!J57</f>
        <v>25</v>
      </c>
      <c r="K57" s="27">
        <v>4.6238000000000001E-2</v>
      </c>
      <c r="L57" s="44">
        <f t="shared" si="3"/>
        <v>4.1666666666666714</v>
      </c>
      <c r="M57" s="26">
        <f>'MR-MO_3a_2'!M57</f>
        <v>27</v>
      </c>
      <c r="N57" s="27">
        <v>0.38173000000000001</v>
      </c>
      <c r="O57" s="44">
        <f t="shared" si="4"/>
        <v>12.500000000000014</v>
      </c>
      <c r="P57" s="26">
        <f>'MR-MO_3a_2'!P57</f>
        <v>23</v>
      </c>
      <c r="Q57" s="27">
        <v>3.3350999999999999E-2</v>
      </c>
      <c r="R57" s="60">
        <f t="shared" si="5"/>
        <v>4.1666666666666572</v>
      </c>
      <c r="S57" s="26">
        <v>15</v>
      </c>
      <c r="T57" s="27">
        <v>3.1343000000000001</v>
      </c>
      <c r="U57" s="60">
        <f t="shared" si="6"/>
        <v>37.499999999999993</v>
      </c>
      <c r="V57" s="26">
        <v>24</v>
      </c>
      <c r="W57" s="27">
        <v>0</v>
      </c>
      <c r="X57" s="60">
        <f t="shared" si="7"/>
        <v>0</v>
      </c>
      <c r="AA57" s="54"/>
    </row>
    <row r="58" spans="1:27" s="3" customFormat="1" x14ac:dyDescent="0.25">
      <c r="A58" s="45">
        <v>40</v>
      </c>
      <c r="B58" s="8">
        <v>0.9</v>
      </c>
      <c r="C58" s="8">
        <v>20</v>
      </c>
      <c r="D58" s="8">
        <v>15</v>
      </c>
      <c r="E58" s="14">
        <f t="shared" si="19"/>
        <v>0.61428571428571432</v>
      </c>
      <c r="F58" s="104">
        <f t="shared" si="16"/>
        <v>0.57142857142857117</v>
      </c>
      <c r="G58" s="105">
        <f t="shared" si="17"/>
        <v>2</v>
      </c>
      <c r="H58" s="26">
        <v>25</v>
      </c>
      <c r="I58" s="48">
        <v>1343.9549999999999</v>
      </c>
      <c r="J58" s="26">
        <f>'MR-MO_3a_2'!J58</f>
        <v>26</v>
      </c>
      <c r="K58" s="27">
        <v>4.2729000000000003E-2</v>
      </c>
      <c r="L58" s="44">
        <f t="shared" si="3"/>
        <v>4</v>
      </c>
      <c r="M58" s="26">
        <f>'MR-MO_3a_2'!M58</f>
        <v>27</v>
      </c>
      <c r="N58" s="27">
        <v>0.16270999999999999</v>
      </c>
      <c r="O58" s="44">
        <f t="shared" si="4"/>
        <v>8</v>
      </c>
      <c r="P58" s="26">
        <f>'MR-MO_3a_2'!P58</f>
        <v>23</v>
      </c>
      <c r="Q58" s="27">
        <v>0.13963999999999999</v>
      </c>
      <c r="R58" s="60">
        <f t="shared" si="5"/>
        <v>8</v>
      </c>
      <c r="S58" s="26">
        <v>15</v>
      </c>
      <c r="T58" s="27">
        <v>3.6274999999999999</v>
      </c>
      <c r="U58" s="60">
        <f t="shared" si="6"/>
        <v>40</v>
      </c>
      <c r="V58" s="26">
        <v>24</v>
      </c>
      <c r="W58" s="27">
        <v>3.2649999999999998E-2</v>
      </c>
      <c r="X58" s="60">
        <f t="shared" si="7"/>
        <v>4</v>
      </c>
      <c r="AA58" s="54"/>
    </row>
    <row r="59" spans="1:27" s="3" customFormat="1" x14ac:dyDescent="0.25">
      <c r="A59" s="45">
        <v>41</v>
      </c>
      <c r="B59" s="8">
        <v>0.1</v>
      </c>
      <c r="C59" s="8">
        <v>25</v>
      </c>
      <c r="D59" s="8">
        <v>15</v>
      </c>
      <c r="E59" s="106" t="e">
        <f>(B59*$B$15*$J$13+(1-B59)*$B$16*$Q$13)/(B59*$J$13+(1-B59)*$Q$13)</f>
        <v>#DIV/0!</v>
      </c>
      <c r="F59" s="104" t="e">
        <f t="shared" si="16"/>
        <v>#DIV/0!</v>
      </c>
      <c r="G59" s="105">
        <f t="shared" si="17"/>
        <v>-2</v>
      </c>
      <c r="H59" s="26">
        <v>23</v>
      </c>
      <c r="I59" s="48">
        <v>1240.9752000000001</v>
      </c>
      <c r="J59" s="26">
        <f>'MR-MO_3a_2'!J59</f>
        <v>23</v>
      </c>
      <c r="K59" s="27">
        <v>0</v>
      </c>
      <c r="L59" s="44">
        <f t="shared" si="3"/>
        <v>0</v>
      </c>
      <c r="M59" s="26">
        <f>'MR-MO_3a_2'!M59</f>
        <v>27</v>
      </c>
      <c r="N59" s="27">
        <v>0.70352999999999999</v>
      </c>
      <c r="O59" s="44">
        <f t="shared" si="4"/>
        <v>17.391304347826079</v>
      </c>
      <c r="P59" s="26">
        <f>'MR-MO_3a_2'!P59</f>
        <v>23</v>
      </c>
      <c r="Q59" s="27">
        <v>0</v>
      </c>
      <c r="R59" s="60">
        <f t="shared" si="5"/>
        <v>0</v>
      </c>
      <c r="S59" s="26">
        <v>15</v>
      </c>
      <c r="T59" s="27">
        <v>2.7345999999999999</v>
      </c>
      <c r="U59" s="60">
        <f t="shared" si="6"/>
        <v>34.782608695652172</v>
      </c>
      <c r="V59" s="26">
        <v>24</v>
      </c>
      <c r="W59" s="27">
        <v>4.4329E-2</v>
      </c>
      <c r="X59" s="60">
        <f t="shared" si="7"/>
        <v>4.3478260869565162</v>
      </c>
      <c r="AA59" s="54"/>
    </row>
    <row r="60" spans="1:27" s="3" customFormat="1" x14ac:dyDescent="0.25">
      <c r="A60" s="45">
        <v>42</v>
      </c>
      <c r="B60" s="8">
        <v>0.3</v>
      </c>
      <c r="C60" s="8">
        <v>25</v>
      </c>
      <c r="D60" s="8">
        <v>15</v>
      </c>
      <c r="E60" s="106" t="e">
        <f t="shared" ref="E60:E63" si="20">(B60*$B$15*$J$13+(1-B60)*$B$16*$Q$13)/(B60*$J$13+(1-B60)*$Q$13)</f>
        <v>#DIV/0!</v>
      </c>
      <c r="F60" s="104" t="e">
        <f t="shared" si="16"/>
        <v>#DIV/0!</v>
      </c>
      <c r="G60" s="105">
        <f t="shared" si="17"/>
        <v>-1</v>
      </c>
      <c r="H60" s="26">
        <v>24</v>
      </c>
      <c r="I60" s="48">
        <v>1281.8873000000001</v>
      </c>
      <c r="J60" s="26">
        <f>'MR-MO_3a_2'!J60</f>
        <v>24</v>
      </c>
      <c r="K60" s="27">
        <v>0</v>
      </c>
      <c r="L60" s="44">
        <f t="shared" si="3"/>
        <v>0</v>
      </c>
      <c r="M60" s="26">
        <f>'MR-MO_3a_2'!M60</f>
        <v>27</v>
      </c>
      <c r="N60" s="27">
        <v>0.44162000000000001</v>
      </c>
      <c r="O60" s="44">
        <f t="shared" si="4"/>
        <v>12.500000000000014</v>
      </c>
      <c r="P60" s="26">
        <f>'MR-MO_3a_2'!P60</f>
        <v>23</v>
      </c>
      <c r="Q60" s="27">
        <v>1.7396999999999999E-2</v>
      </c>
      <c r="R60" s="60">
        <f t="shared" si="5"/>
        <v>4.1666666666666572</v>
      </c>
      <c r="S60" s="26">
        <v>15</v>
      </c>
      <c r="T60" s="27">
        <v>3.0573000000000001</v>
      </c>
      <c r="U60" s="60">
        <f t="shared" si="6"/>
        <v>37.499999999999993</v>
      </c>
      <c r="V60" s="26">
        <v>24</v>
      </c>
      <c r="W60" s="27">
        <v>0</v>
      </c>
      <c r="X60" s="60">
        <f t="shared" si="7"/>
        <v>0</v>
      </c>
      <c r="Y60" s="7"/>
      <c r="Z60" s="7"/>
      <c r="AA60" s="54"/>
    </row>
    <row r="61" spans="1:27" s="3" customFormat="1" x14ac:dyDescent="0.25">
      <c r="A61" s="45">
        <v>43</v>
      </c>
      <c r="B61" s="8">
        <v>0.5</v>
      </c>
      <c r="C61" s="8">
        <v>25</v>
      </c>
      <c r="D61" s="8">
        <v>15</v>
      </c>
      <c r="E61" s="106" t="e">
        <f t="shared" si="20"/>
        <v>#DIV/0!</v>
      </c>
      <c r="F61" s="104" t="e">
        <f t="shared" si="16"/>
        <v>#DIV/0!</v>
      </c>
      <c r="G61" s="105">
        <f t="shared" si="17"/>
        <v>0</v>
      </c>
      <c r="H61" s="26">
        <v>24</v>
      </c>
      <c r="I61" s="48">
        <v>1318.1602</v>
      </c>
      <c r="J61" s="26">
        <f>'MR-MO_3a_2'!J61</f>
        <v>24</v>
      </c>
      <c r="K61" s="27">
        <v>0</v>
      </c>
      <c r="L61" s="44">
        <f t="shared" si="3"/>
        <v>0</v>
      </c>
      <c r="M61" s="26">
        <f>'MR-MO_3a_2'!M61</f>
        <v>27</v>
      </c>
      <c r="N61" s="27">
        <v>0.24085999999999999</v>
      </c>
      <c r="O61" s="44">
        <f t="shared" si="4"/>
        <v>12.500000000000014</v>
      </c>
      <c r="P61" s="26">
        <f>'MR-MO_3a_2'!P61</f>
        <v>23</v>
      </c>
      <c r="Q61" s="27">
        <v>7.5567999999999996E-2</v>
      </c>
      <c r="R61" s="60">
        <f t="shared" si="5"/>
        <v>4.1666666666666572</v>
      </c>
      <c r="S61" s="26">
        <v>15</v>
      </c>
      <c r="T61" s="27">
        <v>3.4136000000000002</v>
      </c>
      <c r="U61" s="60">
        <f t="shared" si="6"/>
        <v>37.499999999999993</v>
      </c>
      <c r="V61" s="26">
        <v>24</v>
      </c>
      <c r="W61" s="27">
        <v>0</v>
      </c>
      <c r="X61" s="60">
        <f t="shared" si="7"/>
        <v>0</v>
      </c>
      <c r="Y61" s="7"/>
      <c r="Z61" s="7"/>
      <c r="AA61" s="54"/>
    </row>
    <row r="62" spans="1:27" s="3" customFormat="1" x14ac:dyDescent="0.25">
      <c r="A62" s="45">
        <v>44</v>
      </c>
      <c r="B62" s="8">
        <v>0.7</v>
      </c>
      <c r="C62" s="8">
        <v>25</v>
      </c>
      <c r="D62" s="8">
        <v>15</v>
      </c>
      <c r="E62" s="106" t="e">
        <f t="shared" si="20"/>
        <v>#DIV/0!</v>
      </c>
      <c r="F62" s="104" t="e">
        <f t="shared" si="16"/>
        <v>#DIV/0!</v>
      </c>
      <c r="G62" s="105">
        <f t="shared" si="17"/>
        <v>1</v>
      </c>
      <c r="H62" s="26">
        <v>25</v>
      </c>
      <c r="I62" s="48">
        <v>1351.7246</v>
      </c>
      <c r="J62" s="26">
        <f>'MR-MO_3a_2'!J62</f>
        <v>25</v>
      </c>
      <c r="K62" s="27">
        <v>0</v>
      </c>
      <c r="L62" s="44">
        <f t="shared" si="3"/>
        <v>0</v>
      </c>
      <c r="M62" s="26">
        <f>'MR-MO_3a_2'!M62</f>
        <v>27</v>
      </c>
      <c r="N62" s="27">
        <v>0.10915999999999999</v>
      </c>
      <c r="O62" s="44">
        <f t="shared" si="4"/>
        <v>8</v>
      </c>
      <c r="P62" s="26">
        <f>'MR-MO_3a_2'!P62</f>
        <v>23</v>
      </c>
      <c r="Q62" s="27">
        <v>0.18873999999999999</v>
      </c>
      <c r="R62" s="60">
        <f t="shared" si="5"/>
        <v>8</v>
      </c>
      <c r="S62" s="26">
        <v>15</v>
      </c>
      <c r="T62" s="27">
        <v>3.8161</v>
      </c>
      <c r="U62" s="60">
        <f t="shared" si="6"/>
        <v>40</v>
      </c>
      <c r="V62" s="26">
        <v>24</v>
      </c>
      <c r="W62" s="27">
        <v>5.7860000000000002E-2</v>
      </c>
      <c r="X62" s="60">
        <f t="shared" si="7"/>
        <v>4</v>
      </c>
      <c r="Y62" s="7"/>
      <c r="Z62" s="7"/>
      <c r="AA62" s="54"/>
    </row>
    <row r="63" spans="1:27" s="3" customFormat="1" x14ac:dyDescent="0.25">
      <c r="A63" s="45">
        <v>45</v>
      </c>
      <c r="B63" s="8">
        <v>0.9</v>
      </c>
      <c r="C63" s="8">
        <v>25</v>
      </c>
      <c r="D63" s="8">
        <v>15</v>
      </c>
      <c r="E63" s="106" t="e">
        <f t="shared" si="20"/>
        <v>#DIV/0!</v>
      </c>
      <c r="F63" s="104" t="e">
        <f t="shared" si="16"/>
        <v>#DIV/0!</v>
      </c>
      <c r="G63" s="105">
        <f t="shared" si="17"/>
        <v>2</v>
      </c>
      <c r="H63" s="79">
        <v>26</v>
      </c>
      <c r="I63" s="80">
        <v>1383.8384000000001</v>
      </c>
      <c r="J63" s="26">
        <f>'MR-MO_3a_2'!J63</f>
        <v>26</v>
      </c>
      <c r="K63" s="27">
        <v>0</v>
      </c>
      <c r="L63" s="44">
        <f t="shared" si="3"/>
        <v>0</v>
      </c>
      <c r="M63" s="26">
        <f>'MR-MO_3a_2'!M63</f>
        <v>27</v>
      </c>
      <c r="N63" s="27">
        <v>2.9101999999999999E-2</v>
      </c>
      <c r="O63" s="44">
        <f t="shared" si="4"/>
        <v>3.8461538461538538</v>
      </c>
      <c r="P63" s="26">
        <f>'MR-MO_3a_2'!P63</f>
        <v>23</v>
      </c>
      <c r="Q63" s="27">
        <v>0.34184999999999999</v>
      </c>
      <c r="R63" s="60">
        <f t="shared" si="5"/>
        <v>11.538461538461533</v>
      </c>
      <c r="S63" s="26">
        <v>15</v>
      </c>
      <c r="T63" s="27">
        <v>4.2487000000000004</v>
      </c>
      <c r="U63" s="60">
        <f t="shared" si="6"/>
        <v>42.307692307692307</v>
      </c>
      <c r="V63" s="26">
        <v>24</v>
      </c>
      <c r="W63" s="27">
        <v>0.15814</v>
      </c>
      <c r="X63" s="60">
        <f t="shared" si="7"/>
        <v>7.6923076923076934</v>
      </c>
      <c r="Y63" s="7"/>
      <c r="Z63" s="7"/>
      <c r="AA63" s="54"/>
    </row>
    <row r="64" spans="1:27" s="3" customFormat="1" x14ac:dyDescent="0.25">
      <c r="A64" s="45">
        <v>46</v>
      </c>
      <c r="B64" s="8">
        <v>0.1</v>
      </c>
      <c r="C64" s="8">
        <v>30</v>
      </c>
      <c r="D64" s="8">
        <v>15</v>
      </c>
      <c r="E64" s="106" t="e">
        <f>(B64*$B$15*$J$14+(1-B64)*$B$16*$Q$14)/(B64*$J$14+(1-B64)*$Q$14)</f>
        <v>#DIV/0!</v>
      </c>
      <c r="F64" s="104" t="e">
        <f t="shared" si="16"/>
        <v>#DIV/0!</v>
      </c>
      <c r="G64" s="105">
        <f t="shared" si="17"/>
        <v>-2</v>
      </c>
      <c r="H64" s="79">
        <v>23</v>
      </c>
      <c r="I64" s="80">
        <v>1240.9752000000001</v>
      </c>
      <c r="J64" s="26">
        <f>'MR-MO_3a_2'!J64</f>
        <v>23</v>
      </c>
      <c r="K64" s="27">
        <v>0</v>
      </c>
      <c r="L64" s="44">
        <f t="shared" si="3"/>
        <v>0</v>
      </c>
      <c r="M64" s="26">
        <f>'MR-MO_3a_2'!M64</f>
        <v>27</v>
      </c>
      <c r="N64" s="27">
        <v>0.70352999999999999</v>
      </c>
      <c r="O64" s="44">
        <f t="shared" si="4"/>
        <v>17.391304347826079</v>
      </c>
      <c r="P64" s="26">
        <f>'MR-MO_3a_2'!P64</f>
        <v>23</v>
      </c>
      <c r="Q64" s="27">
        <v>0</v>
      </c>
      <c r="R64" s="60">
        <f t="shared" si="5"/>
        <v>0</v>
      </c>
      <c r="S64" s="26">
        <v>15</v>
      </c>
      <c r="T64" s="27">
        <v>2.7345999999999999</v>
      </c>
      <c r="U64" s="60">
        <f t="shared" si="6"/>
        <v>34.782608695652172</v>
      </c>
      <c r="V64" s="26">
        <v>24</v>
      </c>
      <c r="W64" s="27">
        <v>4.4329E-2</v>
      </c>
      <c r="X64" s="60">
        <f t="shared" si="7"/>
        <v>4.3478260869565162</v>
      </c>
      <c r="Y64" s="7"/>
      <c r="Z64" s="7"/>
      <c r="AA64" s="54"/>
    </row>
    <row r="65" spans="1:27" s="3" customFormat="1" x14ac:dyDescent="0.25">
      <c r="A65" s="45">
        <v>47</v>
      </c>
      <c r="B65" s="8">
        <v>0.3</v>
      </c>
      <c r="C65" s="8">
        <v>30</v>
      </c>
      <c r="D65" s="8">
        <v>15</v>
      </c>
      <c r="E65" s="106" t="e">
        <f t="shared" ref="E65:E68" si="21">(B65*$B$15*$J$14+(1-B65)*$B$16*$Q$14)/(B65*$J$14+(1-B65)*$Q$14)</f>
        <v>#DIV/0!</v>
      </c>
      <c r="F65" s="104" t="e">
        <f t="shared" si="16"/>
        <v>#DIV/0!</v>
      </c>
      <c r="G65" s="105">
        <f t="shared" si="17"/>
        <v>-1</v>
      </c>
      <c r="H65" s="79">
        <v>24</v>
      </c>
      <c r="I65" s="80">
        <v>1281.8873000000001</v>
      </c>
      <c r="J65" s="26">
        <f>'MR-MO_3a_2'!J65</f>
        <v>24</v>
      </c>
      <c r="K65" s="27">
        <v>0</v>
      </c>
      <c r="L65" s="44">
        <f t="shared" si="3"/>
        <v>0</v>
      </c>
      <c r="M65" s="26">
        <f>'MR-MO_3a_2'!M65</f>
        <v>27</v>
      </c>
      <c r="N65" s="27">
        <v>0.44162000000000001</v>
      </c>
      <c r="O65" s="44">
        <f t="shared" si="4"/>
        <v>12.500000000000014</v>
      </c>
      <c r="P65" s="26">
        <f>'MR-MO_3a_2'!P65</f>
        <v>23</v>
      </c>
      <c r="Q65" s="27">
        <v>1.7396999999999999E-2</v>
      </c>
      <c r="R65" s="60">
        <f t="shared" si="5"/>
        <v>4.1666666666666572</v>
      </c>
      <c r="S65" s="26">
        <v>15</v>
      </c>
      <c r="T65" s="27">
        <v>3.0573000000000001</v>
      </c>
      <c r="U65" s="60">
        <f t="shared" si="6"/>
        <v>37.499999999999993</v>
      </c>
      <c r="V65" s="26">
        <v>24</v>
      </c>
      <c r="W65" s="27">
        <v>0</v>
      </c>
      <c r="X65" s="60">
        <f t="shared" si="7"/>
        <v>0</v>
      </c>
      <c r="Y65" s="7"/>
      <c r="Z65" s="7"/>
      <c r="AA65" s="54"/>
    </row>
    <row r="66" spans="1:27" s="3" customFormat="1" x14ac:dyDescent="0.25">
      <c r="A66" s="45">
        <v>48</v>
      </c>
      <c r="B66" s="8">
        <v>0.5</v>
      </c>
      <c r="C66" s="8">
        <v>30</v>
      </c>
      <c r="D66" s="8">
        <v>15</v>
      </c>
      <c r="E66" s="106" t="e">
        <f t="shared" si="21"/>
        <v>#DIV/0!</v>
      </c>
      <c r="F66" s="104" t="e">
        <f t="shared" si="16"/>
        <v>#DIV/0!</v>
      </c>
      <c r="G66" s="105">
        <f t="shared" si="17"/>
        <v>0</v>
      </c>
      <c r="H66" s="79">
        <v>24</v>
      </c>
      <c r="I66" s="80">
        <v>1318.1602</v>
      </c>
      <c r="J66" s="26">
        <f>'MR-MO_3a_2'!J66</f>
        <v>24</v>
      </c>
      <c r="K66" s="27">
        <v>0</v>
      </c>
      <c r="L66" s="44">
        <f t="shared" si="3"/>
        <v>0</v>
      </c>
      <c r="M66" s="26">
        <f>'MR-MO_3a_2'!M66</f>
        <v>27</v>
      </c>
      <c r="N66" s="27">
        <v>0.24085999999999999</v>
      </c>
      <c r="O66" s="44">
        <f t="shared" si="4"/>
        <v>12.500000000000014</v>
      </c>
      <c r="P66" s="26">
        <f>'MR-MO_3a_2'!P66</f>
        <v>23</v>
      </c>
      <c r="Q66" s="27">
        <v>7.5567999999999996E-2</v>
      </c>
      <c r="R66" s="60">
        <f t="shared" si="5"/>
        <v>4.1666666666666572</v>
      </c>
      <c r="S66" s="26">
        <v>15</v>
      </c>
      <c r="T66" s="27">
        <v>3.4136000000000002</v>
      </c>
      <c r="U66" s="60">
        <f t="shared" si="6"/>
        <v>37.499999999999993</v>
      </c>
      <c r="V66" s="26">
        <v>24</v>
      </c>
      <c r="W66" s="27">
        <v>0</v>
      </c>
      <c r="X66" s="60">
        <f t="shared" si="7"/>
        <v>0</v>
      </c>
      <c r="Y66" s="7"/>
      <c r="Z66" s="7"/>
      <c r="AA66" s="54"/>
    </row>
    <row r="67" spans="1:27" s="3" customFormat="1" x14ac:dyDescent="0.25">
      <c r="A67" s="45">
        <v>49</v>
      </c>
      <c r="B67" s="8">
        <v>0.7</v>
      </c>
      <c r="C67" s="8">
        <v>30</v>
      </c>
      <c r="D67" s="8">
        <v>15</v>
      </c>
      <c r="E67" s="106" t="e">
        <f t="shared" si="21"/>
        <v>#DIV/0!</v>
      </c>
      <c r="F67" s="104" t="e">
        <f t="shared" si="16"/>
        <v>#DIV/0!</v>
      </c>
      <c r="G67" s="105">
        <f t="shared" si="17"/>
        <v>1</v>
      </c>
      <c r="H67" s="79">
        <v>25</v>
      </c>
      <c r="I67" s="80">
        <v>1351.7246</v>
      </c>
      <c r="J67" s="26">
        <f>'MR-MO_3a_2'!J67</f>
        <v>25</v>
      </c>
      <c r="K67" s="27">
        <v>0</v>
      </c>
      <c r="L67" s="44">
        <f t="shared" si="3"/>
        <v>0</v>
      </c>
      <c r="M67" s="26">
        <f>'MR-MO_3a_2'!M67</f>
        <v>27</v>
      </c>
      <c r="N67" s="27">
        <v>0.10915999999999999</v>
      </c>
      <c r="O67" s="44">
        <f t="shared" si="4"/>
        <v>8</v>
      </c>
      <c r="P67" s="26">
        <f>'MR-MO_3a_2'!P67</f>
        <v>23</v>
      </c>
      <c r="Q67" s="27">
        <v>0.18873999999999999</v>
      </c>
      <c r="R67" s="60">
        <f t="shared" si="5"/>
        <v>8</v>
      </c>
      <c r="S67" s="26">
        <v>15</v>
      </c>
      <c r="T67" s="27">
        <v>3.8161</v>
      </c>
      <c r="U67" s="60">
        <f t="shared" si="6"/>
        <v>40</v>
      </c>
      <c r="V67" s="26">
        <v>24</v>
      </c>
      <c r="W67" s="27">
        <v>5.7860000000000002E-2</v>
      </c>
      <c r="X67" s="60">
        <f t="shared" si="7"/>
        <v>4</v>
      </c>
      <c r="Y67" s="7"/>
      <c r="Z67" s="7"/>
      <c r="AA67" s="54"/>
    </row>
    <row r="68" spans="1:27" s="3" customFormat="1" x14ac:dyDescent="0.25">
      <c r="A68" s="45">
        <v>50</v>
      </c>
      <c r="B68" s="8">
        <v>0.9</v>
      </c>
      <c r="C68" s="8">
        <v>30</v>
      </c>
      <c r="D68" s="8">
        <v>15</v>
      </c>
      <c r="E68" s="106" t="e">
        <f t="shared" si="21"/>
        <v>#DIV/0!</v>
      </c>
      <c r="F68" s="104" t="e">
        <f t="shared" si="16"/>
        <v>#DIV/0!</v>
      </c>
      <c r="G68" s="105">
        <f t="shared" si="17"/>
        <v>2</v>
      </c>
      <c r="H68" s="79">
        <v>26</v>
      </c>
      <c r="I68" s="80">
        <v>1383.8384000000001</v>
      </c>
      <c r="J68" s="26">
        <f>'MR-MO_3a_2'!J68</f>
        <v>26</v>
      </c>
      <c r="K68" s="27">
        <v>0</v>
      </c>
      <c r="L68" s="44">
        <f t="shared" si="3"/>
        <v>0</v>
      </c>
      <c r="M68" s="26">
        <f>'MR-MO_3a_2'!M68</f>
        <v>27</v>
      </c>
      <c r="N68" s="27">
        <v>2.9101999999999999E-2</v>
      </c>
      <c r="O68" s="44">
        <f t="shared" si="4"/>
        <v>3.8461538461538538</v>
      </c>
      <c r="P68" s="26">
        <f>'MR-MO_3a_2'!P68</f>
        <v>23</v>
      </c>
      <c r="Q68" s="27">
        <v>0.34184999999999999</v>
      </c>
      <c r="R68" s="60">
        <f t="shared" si="5"/>
        <v>11.538461538461533</v>
      </c>
      <c r="S68" s="26">
        <v>15</v>
      </c>
      <c r="T68" s="27">
        <v>4.2487000000000004</v>
      </c>
      <c r="U68" s="60">
        <f t="shared" si="6"/>
        <v>42.307692307692307</v>
      </c>
      <c r="V68" s="26">
        <v>24</v>
      </c>
      <c r="W68" s="27">
        <v>0.15814</v>
      </c>
      <c r="X68" s="60">
        <f t="shared" si="7"/>
        <v>7.6923076923076934</v>
      </c>
      <c r="Y68" s="7"/>
      <c r="Z68" s="7"/>
      <c r="AA68" s="54"/>
    </row>
    <row r="69" spans="1:27" s="3" customFormat="1" x14ac:dyDescent="0.25">
      <c r="A69" s="45">
        <v>51</v>
      </c>
      <c r="B69" s="8">
        <v>0.1</v>
      </c>
      <c r="C69" s="8">
        <v>10</v>
      </c>
      <c r="D69" s="8">
        <v>20</v>
      </c>
      <c r="E69" s="106" t="e">
        <f>(B69*$B$15*$K$10+(1-B69)*$B$16*$R$10)/(B69*$K$10+(1-B69)*$R$10)</f>
        <v>#DIV/0!</v>
      </c>
      <c r="F69" s="104" t="e">
        <f>E69*$N$12+(1-E69)*$U$12-D69</f>
        <v>#DIV/0!</v>
      </c>
      <c r="G69" s="105">
        <f>B69*$N$12+(1-B69)*$U$12-D69</f>
        <v>0</v>
      </c>
      <c r="H69" s="79">
        <v>23</v>
      </c>
      <c r="I69" s="80">
        <v>1575.2708</v>
      </c>
      <c r="J69" s="26">
        <f>'MR-MO_3a_2'!J69</f>
        <v>23</v>
      </c>
      <c r="K69" s="27">
        <v>0</v>
      </c>
      <c r="L69" s="44">
        <f t="shared" si="3"/>
        <v>0</v>
      </c>
      <c r="M69" s="26">
        <f>'MR-MO_3a_2'!M69</f>
        <v>23</v>
      </c>
      <c r="N69" s="27">
        <v>0</v>
      </c>
      <c r="O69" s="44">
        <f t="shared" si="4"/>
        <v>0</v>
      </c>
      <c r="P69" s="26">
        <f>'MR-MO_3a_2'!P69</f>
        <v>23</v>
      </c>
      <c r="Q69" s="27">
        <v>0</v>
      </c>
      <c r="R69" s="60">
        <f t="shared" si="5"/>
        <v>0</v>
      </c>
      <c r="S69" s="26">
        <v>15</v>
      </c>
      <c r="T69" s="27">
        <v>1.8512</v>
      </c>
      <c r="U69" s="60">
        <f t="shared" si="6"/>
        <v>34.782608695652172</v>
      </c>
      <c r="V69" s="26">
        <v>23</v>
      </c>
      <c r="W69" s="27">
        <v>0</v>
      </c>
      <c r="X69" s="60">
        <f t="shared" si="7"/>
        <v>0</v>
      </c>
      <c r="Y69" s="7"/>
      <c r="Z69" s="7"/>
      <c r="AA69" s="54"/>
    </row>
    <row r="70" spans="1:27" s="3" customFormat="1" x14ac:dyDescent="0.25">
      <c r="A70" s="45">
        <v>52</v>
      </c>
      <c r="B70" s="8">
        <v>0.3</v>
      </c>
      <c r="C70" s="8">
        <v>10</v>
      </c>
      <c r="D70" s="8">
        <v>20</v>
      </c>
      <c r="E70" s="106" t="e">
        <f t="shared" ref="E70:E73" si="22">(B70*$B$15*$K$10+(1-B70)*$B$16*$R$10)/(B70*$K$10+(1-B70)*$R$10)</f>
        <v>#DIV/0!</v>
      </c>
      <c r="F70" s="104" t="e">
        <f t="shared" ref="F70:F93" si="23">E70*$N$12+(1-E70)*$U$12-D70</f>
        <v>#DIV/0!</v>
      </c>
      <c r="G70" s="105">
        <f t="shared" ref="G70:G93" si="24">B70*$N$12+(1-B70)*$U$12-D70</f>
        <v>0</v>
      </c>
      <c r="H70" s="79">
        <v>23</v>
      </c>
      <c r="I70" s="80"/>
      <c r="J70" s="26">
        <f>'MR-MO_3a_2'!J70</f>
        <v>23</v>
      </c>
      <c r="K70" s="27">
        <v>0</v>
      </c>
      <c r="L70" s="44">
        <f t="shared" si="3"/>
        <v>0</v>
      </c>
      <c r="M70" s="26">
        <f>'MR-MO_3a_2'!M70</f>
        <v>23</v>
      </c>
      <c r="N70" s="27">
        <v>0</v>
      </c>
      <c r="O70" s="44">
        <f t="shared" si="4"/>
        <v>0</v>
      </c>
      <c r="P70" s="26">
        <f>'MR-MO_3a_2'!P70</f>
        <v>23</v>
      </c>
      <c r="Q70" s="27">
        <v>0</v>
      </c>
      <c r="R70" s="60">
        <f t="shared" si="5"/>
        <v>0</v>
      </c>
      <c r="S70" s="26">
        <v>15</v>
      </c>
      <c r="T70" s="27">
        <v>1.8474999999999999</v>
      </c>
      <c r="U70" s="60">
        <f t="shared" si="6"/>
        <v>34.782608695652172</v>
      </c>
      <c r="V70" s="26">
        <v>23</v>
      </c>
      <c r="W70" s="27">
        <v>0</v>
      </c>
      <c r="X70" s="60">
        <f t="shared" si="7"/>
        <v>0</v>
      </c>
      <c r="Y70" s="7"/>
      <c r="Z70" s="7"/>
      <c r="AA70" s="54"/>
    </row>
    <row r="71" spans="1:27" s="3" customFormat="1" x14ac:dyDescent="0.25">
      <c r="A71" s="45">
        <v>53</v>
      </c>
      <c r="B71" s="8">
        <v>0.5</v>
      </c>
      <c r="C71" s="8">
        <v>10</v>
      </c>
      <c r="D71" s="8">
        <v>20</v>
      </c>
      <c r="E71" s="106" t="e">
        <f t="shared" si="22"/>
        <v>#DIV/0!</v>
      </c>
      <c r="F71" s="104" t="e">
        <f t="shared" si="23"/>
        <v>#DIV/0!</v>
      </c>
      <c r="G71" s="105">
        <f t="shared" si="24"/>
        <v>0</v>
      </c>
      <c r="H71" s="79">
        <v>23</v>
      </c>
      <c r="I71" s="80"/>
      <c r="J71" s="26">
        <f>'MR-MO_3a_2'!J71</f>
        <v>23</v>
      </c>
      <c r="K71" s="27">
        <v>0</v>
      </c>
      <c r="L71" s="44">
        <f t="shared" si="3"/>
        <v>0</v>
      </c>
      <c r="M71" s="26">
        <f>'MR-MO_3a_2'!M71</f>
        <v>23</v>
      </c>
      <c r="N71" s="27">
        <v>0</v>
      </c>
      <c r="O71" s="44">
        <f t="shared" si="4"/>
        <v>0</v>
      </c>
      <c r="P71" s="26">
        <f>'MR-MO_3a_2'!P71</f>
        <v>23</v>
      </c>
      <c r="Q71" s="27">
        <v>0</v>
      </c>
      <c r="R71" s="60">
        <f t="shared" si="5"/>
        <v>0</v>
      </c>
      <c r="S71" s="26">
        <v>15</v>
      </c>
      <c r="T71" s="27">
        <v>1.8436999999999999</v>
      </c>
      <c r="U71" s="60">
        <f t="shared" si="6"/>
        <v>34.782608695652172</v>
      </c>
      <c r="V71" s="26">
        <v>23</v>
      </c>
      <c r="W71" s="27">
        <v>0</v>
      </c>
      <c r="X71" s="60">
        <f t="shared" si="7"/>
        <v>0</v>
      </c>
      <c r="Y71" s="7"/>
      <c r="Z71" s="7"/>
      <c r="AA71" s="54"/>
    </row>
    <row r="72" spans="1:27" s="3" customFormat="1" x14ac:dyDescent="0.25">
      <c r="A72" s="45">
        <v>54</v>
      </c>
      <c r="B72" s="8">
        <v>0.7</v>
      </c>
      <c r="C72" s="8">
        <v>10</v>
      </c>
      <c r="D72" s="8">
        <v>20</v>
      </c>
      <c r="E72" s="106" t="e">
        <f t="shared" si="22"/>
        <v>#DIV/0!</v>
      </c>
      <c r="F72" s="104" t="e">
        <f t="shared" si="23"/>
        <v>#DIV/0!</v>
      </c>
      <c r="G72" s="105">
        <f t="shared" si="24"/>
        <v>0</v>
      </c>
      <c r="H72" s="79">
        <v>23</v>
      </c>
      <c r="I72" s="80"/>
      <c r="J72" s="26">
        <f>'MR-MO_3a_2'!J72</f>
        <v>23</v>
      </c>
      <c r="K72" s="27">
        <v>0</v>
      </c>
      <c r="L72" s="44">
        <f t="shared" si="3"/>
        <v>0</v>
      </c>
      <c r="M72" s="26">
        <f>'MR-MO_3a_2'!M72</f>
        <v>23</v>
      </c>
      <c r="N72" s="27">
        <v>0</v>
      </c>
      <c r="O72" s="44">
        <f t="shared" si="4"/>
        <v>0</v>
      </c>
      <c r="P72" s="26">
        <f>'MR-MO_3a_2'!P72</f>
        <v>23</v>
      </c>
      <c r="Q72" s="27">
        <v>0</v>
      </c>
      <c r="R72" s="60">
        <f t="shared" si="5"/>
        <v>0</v>
      </c>
      <c r="S72" s="26">
        <v>15</v>
      </c>
      <c r="T72" s="27">
        <v>1.8399000000000001</v>
      </c>
      <c r="U72" s="60">
        <f t="shared" si="6"/>
        <v>34.782608695652172</v>
      </c>
      <c r="V72" s="26">
        <v>23</v>
      </c>
      <c r="W72" s="27">
        <v>0</v>
      </c>
      <c r="X72" s="60">
        <f t="shared" si="7"/>
        <v>0</v>
      </c>
      <c r="Y72" s="7"/>
      <c r="Z72" s="7"/>
      <c r="AA72" s="54"/>
    </row>
    <row r="73" spans="1:27" s="3" customFormat="1" x14ac:dyDescent="0.25">
      <c r="A73" s="45">
        <v>55</v>
      </c>
      <c r="B73" s="8">
        <v>0.9</v>
      </c>
      <c r="C73" s="8">
        <v>10</v>
      </c>
      <c r="D73" s="8">
        <v>20</v>
      </c>
      <c r="E73" s="106" t="e">
        <f t="shared" si="22"/>
        <v>#DIV/0!</v>
      </c>
      <c r="F73" s="104" t="e">
        <f t="shared" si="23"/>
        <v>#DIV/0!</v>
      </c>
      <c r="G73" s="105">
        <f t="shared" si="24"/>
        <v>0</v>
      </c>
      <c r="H73" s="79">
        <v>23</v>
      </c>
      <c r="I73" s="80"/>
      <c r="J73" s="26">
        <f>'MR-MO_3a_2'!J73</f>
        <v>23</v>
      </c>
      <c r="K73" s="27">
        <v>0</v>
      </c>
      <c r="L73" s="44">
        <f t="shared" si="3"/>
        <v>0</v>
      </c>
      <c r="M73" s="26">
        <f>'MR-MO_3a_2'!M73</f>
        <v>23</v>
      </c>
      <c r="N73" s="27">
        <v>0</v>
      </c>
      <c r="O73" s="44">
        <f t="shared" si="4"/>
        <v>0</v>
      </c>
      <c r="P73" s="26">
        <f>'MR-MO_3a_2'!P73</f>
        <v>23</v>
      </c>
      <c r="Q73" s="27">
        <v>0</v>
      </c>
      <c r="R73" s="60">
        <f t="shared" si="5"/>
        <v>0</v>
      </c>
      <c r="S73" s="26">
        <v>15</v>
      </c>
      <c r="T73" s="27">
        <v>1.8352999999999999</v>
      </c>
      <c r="U73" s="60">
        <f t="shared" si="6"/>
        <v>34.782608695652172</v>
      </c>
      <c r="V73" s="26">
        <v>23</v>
      </c>
      <c r="W73" s="27">
        <v>0</v>
      </c>
      <c r="X73" s="60">
        <f t="shared" si="7"/>
        <v>0</v>
      </c>
      <c r="Y73" s="7"/>
      <c r="Z73" s="7"/>
      <c r="AA73" s="54"/>
    </row>
    <row r="74" spans="1:27" s="3" customFormat="1" x14ac:dyDescent="0.25">
      <c r="A74" s="45">
        <v>56</v>
      </c>
      <c r="B74" s="8">
        <v>0.1</v>
      </c>
      <c r="C74" s="8">
        <v>15</v>
      </c>
      <c r="D74" s="8">
        <v>20</v>
      </c>
      <c r="E74" s="14">
        <f>(B74*$B$15*$K$11+(1-B74)*$B$16*$R$11)/(B74*$K$11+(1-B74)*$R$11)</f>
        <v>0.41999999999999993</v>
      </c>
      <c r="F74" s="104">
        <f t="shared" si="23"/>
        <v>0</v>
      </c>
      <c r="G74" s="105">
        <f t="shared" si="24"/>
        <v>0</v>
      </c>
      <c r="H74" s="79">
        <v>23</v>
      </c>
      <c r="I74" s="80"/>
      <c r="J74" s="26">
        <f>'MR-MO_3a_2'!J74</f>
        <v>23</v>
      </c>
      <c r="K74" s="27">
        <v>0</v>
      </c>
      <c r="L74" s="44">
        <f t="shared" si="3"/>
        <v>0</v>
      </c>
      <c r="M74" s="26">
        <f>'MR-MO_3a_2'!M74</f>
        <v>23</v>
      </c>
      <c r="N74" s="27">
        <v>0</v>
      </c>
      <c r="O74" s="44">
        <f t="shared" si="4"/>
        <v>0</v>
      </c>
      <c r="P74" s="26">
        <f>'MR-MO_3a_2'!P74</f>
        <v>23</v>
      </c>
      <c r="Q74" s="27">
        <v>0</v>
      </c>
      <c r="R74" s="60">
        <f t="shared" si="5"/>
        <v>0</v>
      </c>
      <c r="S74" s="26">
        <v>15</v>
      </c>
      <c r="T74" s="27">
        <v>1.8464</v>
      </c>
      <c r="U74" s="60">
        <f t="shared" si="6"/>
        <v>34.782608695652172</v>
      </c>
      <c r="V74" s="26">
        <v>23</v>
      </c>
      <c r="W74" s="27">
        <v>0</v>
      </c>
      <c r="X74" s="60">
        <f t="shared" si="7"/>
        <v>0</v>
      </c>
      <c r="Y74" s="7"/>
      <c r="Z74" s="7"/>
      <c r="AA74" s="54"/>
    </row>
    <row r="75" spans="1:27" s="3" customFormat="1" x14ac:dyDescent="0.25">
      <c r="A75" s="45">
        <v>57</v>
      </c>
      <c r="B75" s="8">
        <v>0.3</v>
      </c>
      <c r="C75" s="8">
        <v>15</v>
      </c>
      <c r="D75" s="8">
        <v>20</v>
      </c>
      <c r="E75" s="14">
        <f t="shared" ref="E75:E78" si="25">(B75*$B$15*$K$11+(1-B75)*$B$16*$R$11)/(B75*$K$11+(1-B75)*$R$11)</f>
        <v>0.67600000000000005</v>
      </c>
      <c r="F75" s="104">
        <f t="shared" si="23"/>
        <v>0</v>
      </c>
      <c r="G75" s="105">
        <f t="shared" si="24"/>
        <v>0</v>
      </c>
      <c r="H75" s="79">
        <v>23</v>
      </c>
      <c r="I75" s="80"/>
      <c r="J75" s="26">
        <f>'MR-MO_3a_2'!J75</f>
        <v>23</v>
      </c>
      <c r="K75" s="27">
        <v>0</v>
      </c>
      <c r="L75" s="44">
        <f t="shared" si="3"/>
        <v>0</v>
      </c>
      <c r="M75" s="26">
        <f>'MR-MO_3a_2'!M75</f>
        <v>23</v>
      </c>
      <c r="N75" s="27">
        <v>0</v>
      </c>
      <c r="O75" s="44">
        <f t="shared" si="4"/>
        <v>0</v>
      </c>
      <c r="P75" s="26">
        <f>'MR-MO_3a_2'!P75</f>
        <v>23</v>
      </c>
      <c r="Q75" s="27">
        <v>0</v>
      </c>
      <c r="R75" s="60">
        <f t="shared" si="5"/>
        <v>0</v>
      </c>
      <c r="S75" s="26">
        <v>15</v>
      </c>
      <c r="T75" s="27">
        <v>1.8422000000000001</v>
      </c>
      <c r="U75" s="60">
        <f t="shared" si="6"/>
        <v>34.782608695652172</v>
      </c>
      <c r="V75" s="26">
        <v>23</v>
      </c>
      <c r="W75" s="27">
        <v>0</v>
      </c>
      <c r="X75" s="60">
        <f t="shared" si="7"/>
        <v>0</v>
      </c>
      <c r="Y75" s="7"/>
      <c r="Z75" s="7"/>
      <c r="AA75" s="54"/>
    </row>
    <row r="76" spans="1:27" s="3" customFormat="1" x14ac:dyDescent="0.25">
      <c r="A76" s="45">
        <v>58</v>
      </c>
      <c r="B76" s="8">
        <v>0.5</v>
      </c>
      <c r="C76" s="8">
        <v>15</v>
      </c>
      <c r="D76" s="8">
        <v>20</v>
      </c>
      <c r="E76" s="14">
        <f t="shared" si="25"/>
        <v>0.78571428571428581</v>
      </c>
      <c r="F76" s="104">
        <f t="shared" si="23"/>
        <v>0</v>
      </c>
      <c r="G76" s="105">
        <f t="shared" si="24"/>
        <v>0</v>
      </c>
      <c r="H76" s="79">
        <v>23</v>
      </c>
      <c r="I76" s="80"/>
      <c r="J76" s="26">
        <f>'MR-MO_3a_2'!J76</f>
        <v>23</v>
      </c>
      <c r="K76" s="27">
        <v>0</v>
      </c>
      <c r="L76" s="44">
        <f t="shared" si="3"/>
        <v>0</v>
      </c>
      <c r="M76" s="26">
        <f>'MR-MO_3a_2'!M76</f>
        <v>23</v>
      </c>
      <c r="N76" s="27">
        <v>0</v>
      </c>
      <c r="O76" s="44">
        <f t="shared" si="4"/>
        <v>0</v>
      </c>
      <c r="P76" s="26">
        <f>'MR-MO_3a_2'!P76</f>
        <v>23</v>
      </c>
      <c r="Q76" s="27">
        <v>0</v>
      </c>
      <c r="R76" s="60">
        <f t="shared" si="5"/>
        <v>0</v>
      </c>
      <c r="S76" s="26">
        <v>15</v>
      </c>
      <c r="T76" s="27">
        <v>1.8399000000000001</v>
      </c>
      <c r="U76" s="60">
        <f t="shared" si="6"/>
        <v>34.782608695652172</v>
      </c>
      <c r="V76" s="26">
        <v>23</v>
      </c>
      <c r="W76" s="27">
        <v>0</v>
      </c>
      <c r="X76" s="60">
        <f t="shared" si="7"/>
        <v>0</v>
      </c>
      <c r="Y76" s="7"/>
      <c r="Z76" s="7"/>
      <c r="AA76" s="54"/>
    </row>
    <row r="77" spans="1:27" s="3" customFormat="1" x14ac:dyDescent="0.25">
      <c r="A77" s="45">
        <v>59</v>
      </c>
      <c r="B77" s="8">
        <v>0.7</v>
      </c>
      <c r="C77" s="8">
        <v>15</v>
      </c>
      <c r="D77" s="8">
        <v>20</v>
      </c>
      <c r="E77" s="14">
        <f t="shared" si="25"/>
        <v>0.84666666666666668</v>
      </c>
      <c r="F77" s="104">
        <f t="shared" si="23"/>
        <v>0</v>
      </c>
      <c r="G77" s="105">
        <f t="shared" si="24"/>
        <v>0</v>
      </c>
      <c r="H77" s="79">
        <v>23</v>
      </c>
      <c r="I77" s="80"/>
      <c r="J77" s="26">
        <f>'MR-MO_3a_2'!J77</f>
        <v>23</v>
      </c>
      <c r="K77" s="27">
        <v>0</v>
      </c>
      <c r="L77" s="44">
        <f t="shared" si="3"/>
        <v>0</v>
      </c>
      <c r="M77" s="26">
        <f>'MR-MO_3a_2'!M77</f>
        <v>23</v>
      </c>
      <c r="N77" s="27">
        <v>0</v>
      </c>
      <c r="O77" s="44">
        <f t="shared" si="4"/>
        <v>0</v>
      </c>
      <c r="P77" s="26">
        <f>'MR-MO_3a_2'!P77</f>
        <v>23</v>
      </c>
      <c r="Q77" s="27">
        <v>0</v>
      </c>
      <c r="R77" s="60">
        <f t="shared" si="5"/>
        <v>0</v>
      </c>
      <c r="S77" s="26">
        <v>15</v>
      </c>
      <c r="T77" s="27">
        <v>1.8381000000000001</v>
      </c>
      <c r="U77" s="60">
        <f t="shared" si="6"/>
        <v>34.782608695652172</v>
      </c>
      <c r="V77" s="26">
        <v>23</v>
      </c>
      <c r="W77" s="27">
        <v>0</v>
      </c>
      <c r="X77" s="60">
        <f t="shared" si="7"/>
        <v>0</v>
      </c>
      <c r="Y77" s="7"/>
      <c r="Z77" s="7"/>
      <c r="AA77" s="54"/>
    </row>
    <row r="78" spans="1:27" s="3" customFormat="1" x14ac:dyDescent="0.25">
      <c r="A78" s="45">
        <v>60</v>
      </c>
      <c r="B78" s="8">
        <v>0.9</v>
      </c>
      <c r="C78" s="8">
        <v>15</v>
      </c>
      <c r="D78" s="8">
        <v>20</v>
      </c>
      <c r="E78" s="14">
        <f t="shared" si="25"/>
        <v>0.88545454545454538</v>
      </c>
      <c r="F78" s="104">
        <f t="shared" si="23"/>
        <v>0</v>
      </c>
      <c r="G78" s="105">
        <f t="shared" si="24"/>
        <v>0</v>
      </c>
      <c r="H78" s="79">
        <v>23</v>
      </c>
      <c r="I78" s="80"/>
      <c r="J78" s="26">
        <f>'MR-MO_3a_2'!J78</f>
        <v>23</v>
      </c>
      <c r="K78" s="27">
        <v>0</v>
      </c>
      <c r="L78" s="44">
        <f t="shared" si="3"/>
        <v>0</v>
      </c>
      <c r="M78" s="26">
        <f>'MR-MO_3a_2'!M78</f>
        <v>23</v>
      </c>
      <c r="N78" s="27">
        <v>0</v>
      </c>
      <c r="O78" s="44">
        <f t="shared" si="4"/>
        <v>0</v>
      </c>
      <c r="P78" s="26">
        <f>'MR-MO_3a_2'!P78</f>
        <v>23</v>
      </c>
      <c r="Q78" s="27">
        <v>0</v>
      </c>
      <c r="R78" s="60">
        <f t="shared" si="5"/>
        <v>0</v>
      </c>
      <c r="S78" s="26">
        <v>15</v>
      </c>
      <c r="T78" s="27">
        <v>1.8353999999999999</v>
      </c>
      <c r="U78" s="60">
        <f t="shared" si="6"/>
        <v>34.782608695652172</v>
      </c>
      <c r="V78" s="26">
        <v>23</v>
      </c>
      <c r="W78" s="27">
        <v>0</v>
      </c>
      <c r="X78" s="60">
        <f t="shared" si="7"/>
        <v>0</v>
      </c>
      <c r="Y78" s="7"/>
      <c r="Z78" s="7"/>
      <c r="AA78" s="54"/>
    </row>
    <row r="79" spans="1:27" s="3" customFormat="1" x14ac:dyDescent="0.25">
      <c r="A79" s="45">
        <v>61</v>
      </c>
      <c r="B79" s="8">
        <v>0.1</v>
      </c>
      <c r="C79" s="8">
        <v>20</v>
      </c>
      <c r="D79" s="8">
        <v>20</v>
      </c>
      <c r="E79" s="14">
        <f>(B79*$B$15*$K$12+(1-B79)*$B$16*$R$12)/(B79*$K$12+(1-B79)*$R$12)</f>
        <v>0.89999999999999991</v>
      </c>
      <c r="F79" s="104">
        <f t="shared" si="23"/>
        <v>0</v>
      </c>
      <c r="G79" s="105">
        <f t="shared" si="24"/>
        <v>0</v>
      </c>
      <c r="H79" s="79">
        <v>23</v>
      </c>
      <c r="I79" s="80"/>
      <c r="J79" s="26">
        <f>'MR-MO_3a_2'!J79</f>
        <v>23</v>
      </c>
      <c r="K79" s="27">
        <v>0</v>
      </c>
      <c r="L79" s="44">
        <f t="shared" si="3"/>
        <v>0</v>
      </c>
      <c r="M79" s="26">
        <f>'MR-MO_3a_2'!M79</f>
        <v>23</v>
      </c>
      <c r="N79" s="27">
        <v>0</v>
      </c>
      <c r="O79" s="44">
        <f t="shared" si="4"/>
        <v>0</v>
      </c>
      <c r="P79" s="26">
        <f>'MR-MO_3a_2'!P79</f>
        <v>23</v>
      </c>
      <c r="Q79" s="27">
        <v>0</v>
      </c>
      <c r="R79" s="60">
        <f t="shared" si="5"/>
        <v>0</v>
      </c>
      <c r="S79" s="26">
        <v>15</v>
      </c>
      <c r="T79" s="27">
        <v>1.8393999999999999</v>
      </c>
      <c r="U79" s="60">
        <f t="shared" si="6"/>
        <v>34.782608695652172</v>
      </c>
      <c r="V79" s="26">
        <v>23</v>
      </c>
      <c r="W79" s="27">
        <v>0</v>
      </c>
      <c r="X79" s="60">
        <f t="shared" si="7"/>
        <v>0</v>
      </c>
      <c r="Y79" s="7"/>
      <c r="Z79" s="7"/>
      <c r="AA79" s="54"/>
    </row>
    <row r="80" spans="1:27" s="3" customFormat="1" x14ac:dyDescent="0.25">
      <c r="A80" s="45">
        <v>62</v>
      </c>
      <c r="B80" s="8">
        <v>0.3</v>
      </c>
      <c r="C80" s="8">
        <v>20</v>
      </c>
      <c r="D80" s="8">
        <v>20</v>
      </c>
      <c r="E80" s="14">
        <f t="shared" ref="E80:E83" si="26">(B80*$B$15*$K$12+(1-B80)*$B$16*$R$12)/(B80*$K$12+(1-B80)*$R$12)</f>
        <v>0.90000000000000013</v>
      </c>
      <c r="F80" s="104">
        <f t="shared" si="23"/>
        <v>0</v>
      </c>
      <c r="G80" s="105">
        <f t="shared" si="24"/>
        <v>0</v>
      </c>
      <c r="H80" s="79">
        <v>23</v>
      </c>
      <c r="I80" s="80"/>
      <c r="J80" s="26">
        <f>'MR-MO_3a_2'!J80</f>
        <v>23</v>
      </c>
      <c r="K80" s="27">
        <v>0</v>
      </c>
      <c r="L80" s="44">
        <f t="shared" si="3"/>
        <v>0</v>
      </c>
      <c r="M80" s="26">
        <f>'MR-MO_3a_2'!M80</f>
        <v>23</v>
      </c>
      <c r="N80" s="27">
        <v>0</v>
      </c>
      <c r="O80" s="44">
        <f t="shared" si="4"/>
        <v>0</v>
      </c>
      <c r="P80" s="26">
        <f>'MR-MO_3a_2'!P80</f>
        <v>23</v>
      </c>
      <c r="Q80" s="27">
        <v>0</v>
      </c>
      <c r="R80" s="60">
        <f t="shared" si="5"/>
        <v>0</v>
      </c>
      <c r="S80" s="26">
        <v>15</v>
      </c>
      <c r="T80" s="27">
        <v>1.839</v>
      </c>
      <c r="U80" s="60">
        <f t="shared" si="6"/>
        <v>34.782608695652172</v>
      </c>
      <c r="V80" s="26">
        <v>23</v>
      </c>
      <c r="W80" s="27">
        <v>0</v>
      </c>
      <c r="X80" s="60">
        <f t="shared" si="7"/>
        <v>0</v>
      </c>
      <c r="Y80" s="7"/>
      <c r="Z80" s="7"/>
      <c r="AA80" s="54"/>
    </row>
    <row r="81" spans="1:27" s="3" customFormat="1" x14ac:dyDescent="0.25">
      <c r="A81" s="45">
        <v>63</v>
      </c>
      <c r="B81" s="8">
        <v>0.5</v>
      </c>
      <c r="C81" s="8">
        <v>20</v>
      </c>
      <c r="D81" s="8">
        <v>20</v>
      </c>
      <c r="E81" s="14">
        <f t="shared" si="26"/>
        <v>0.9</v>
      </c>
      <c r="F81" s="104">
        <f t="shared" si="23"/>
        <v>0</v>
      </c>
      <c r="G81" s="105">
        <f t="shared" si="24"/>
        <v>0</v>
      </c>
      <c r="H81" s="79">
        <v>23</v>
      </c>
      <c r="I81" s="80"/>
      <c r="J81" s="26">
        <f>'MR-MO_3a_2'!J81</f>
        <v>23</v>
      </c>
      <c r="K81" s="27">
        <v>0</v>
      </c>
      <c r="L81" s="44">
        <f t="shared" si="3"/>
        <v>0</v>
      </c>
      <c r="M81" s="26">
        <f>'MR-MO_3a_2'!M81</f>
        <v>23</v>
      </c>
      <c r="N81" s="27">
        <v>0</v>
      </c>
      <c r="O81" s="44">
        <f t="shared" si="4"/>
        <v>0</v>
      </c>
      <c r="P81" s="26">
        <f>'MR-MO_3a_2'!P81</f>
        <v>23</v>
      </c>
      <c r="Q81" s="27">
        <v>0</v>
      </c>
      <c r="R81" s="60">
        <f t="shared" si="5"/>
        <v>0</v>
      </c>
      <c r="S81" s="26">
        <v>15</v>
      </c>
      <c r="T81" s="27">
        <v>1.8384</v>
      </c>
      <c r="U81" s="60">
        <f t="shared" si="6"/>
        <v>34.782608695652172</v>
      </c>
      <c r="V81" s="26">
        <v>23</v>
      </c>
      <c r="W81" s="27">
        <v>0</v>
      </c>
      <c r="X81" s="60">
        <f t="shared" si="7"/>
        <v>0</v>
      </c>
      <c r="Y81" s="7"/>
      <c r="Z81" s="7"/>
      <c r="AA81" s="54"/>
    </row>
    <row r="82" spans="1:27" s="3" customFormat="1" x14ac:dyDescent="0.25">
      <c r="A82" s="45">
        <v>64</v>
      </c>
      <c r="B82" s="8">
        <v>0.7</v>
      </c>
      <c r="C82" s="8">
        <v>20</v>
      </c>
      <c r="D82" s="8">
        <v>20</v>
      </c>
      <c r="E82" s="14">
        <f t="shared" si="26"/>
        <v>0.90000000000000013</v>
      </c>
      <c r="F82" s="104">
        <f t="shared" si="23"/>
        <v>0</v>
      </c>
      <c r="G82" s="105">
        <f t="shared" si="24"/>
        <v>0</v>
      </c>
      <c r="H82" s="79">
        <v>23</v>
      </c>
      <c r="I82" s="80"/>
      <c r="J82" s="26">
        <f>'MR-MO_3a_2'!J82</f>
        <v>23</v>
      </c>
      <c r="K82" s="27">
        <v>0</v>
      </c>
      <c r="L82" s="44">
        <f t="shared" si="3"/>
        <v>0</v>
      </c>
      <c r="M82" s="26">
        <f>'MR-MO_3a_2'!M82</f>
        <v>23</v>
      </c>
      <c r="N82" s="27">
        <v>0</v>
      </c>
      <c r="O82" s="44">
        <f t="shared" si="4"/>
        <v>0</v>
      </c>
      <c r="P82" s="26">
        <f>'MR-MO_3a_2'!P82</f>
        <v>23</v>
      </c>
      <c r="Q82" s="27">
        <v>0</v>
      </c>
      <c r="R82" s="60">
        <f t="shared" si="5"/>
        <v>0</v>
      </c>
      <c r="S82" s="26">
        <v>15</v>
      </c>
      <c r="T82" s="27">
        <v>1.8374999999999999</v>
      </c>
      <c r="U82" s="60">
        <f t="shared" si="6"/>
        <v>34.782608695652172</v>
      </c>
      <c r="V82" s="26">
        <v>23</v>
      </c>
      <c r="W82" s="27">
        <v>0</v>
      </c>
      <c r="X82" s="60">
        <f t="shared" si="7"/>
        <v>0</v>
      </c>
      <c r="Y82" s="7"/>
      <c r="Z82" s="7"/>
      <c r="AA82" s="54"/>
    </row>
    <row r="83" spans="1:27" s="3" customFormat="1" x14ac:dyDescent="0.25">
      <c r="A83" s="45">
        <v>65</v>
      </c>
      <c r="B83" s="8">
        <v>0.9</v>
      </c>
      <c r="C83" s="8">
        <v>20</v>
      </c>
      <c r="D83" s="8">
        <v>20</v>
      </c>
      <c r="E83" s="14">
        <f t="shared" si="26"/>
        <v>0.9</v>
      </c>
      <c r="F83" s="104">
        <f t="shared" si="23"/>
        <v>0</v>
      </c>
      <c r="G83" s="105">
        <f t="shared" si="24"/>
        <v>0</v>
      </c>
      <c r="H83" s="79">
        <v>23</v>
      </c>
      <c r="I83" s="80"/>
      <c r="J83" s="26">
        <f>'MR-MO_3a_2'!J83</f>
        <v>23</v>
      </c>
      <c r="K83" s="27">
        <v>0</v>
      </c>
      <c r="L83" s="44">
        <f t="shared" ref="L83:L143" si="27">ABS((100/$H83*J83)-100)</f>
        <v>0</v>
      </c>
      <c r="M83" s="26">
        <f>'MR-MO_3a_2'!M83</f>
        <v>23</v>
      </c>
      <c r="N83" s="27">
        <v>0</v>
      </c>
      <c r="O83" s="44">
        <f t="shared" ref="O83:O143" si="28">ABS((100/$H83*M83)-100)</f>
        <v>0</v>
      </c>
      <c r="P83" s="26">
        <f>'MR-MO_3a_2'!P83</f>
        <v>23</v>
      </c>
      <c r="Q83" s="27">
        <v>0</v>
      </c>
      <c r="R83" s="60">
        <f t="shared" ref="R83:R143" si="29">ABS((100/$H83*P83)-100)</f>
        <v>0</v>
      </c>
      <c r="S83" s="26">
        <v>15</v>
      </c>
      <c r="T83" s="27">
        <v>1.8352999999999999</v>
      </c>
      <c r="U83" s="60">
        <f t="shared" ref="U83:U143" si="30">ABS((100/$H83*S83)-100)</f>
        <v>34.782608695652172</v>
      </c>
      <c r="V83" s="26">
        <v>23</v>
      </c>
      <c r="W83" s="27">
        <v>0</v>
      </c>
      <c r="X83" s="60">
        <f t="shared" ref="X83:X143" si="31">ABS((100/$H83*V83)-100)</f>
        <v>0</v>
      </c>
      <c r="Y83" s="7"/>
      <c r="Z83" s="7"/>
      <c r="AA83" s="54"/>
    </row>
    <row r="84" spans="1:27" s="3" customFormat="1" x14ac:dyDescent="0.25">
      <c r="A84" s="45">
        <v>66</v>
      </c>
      <c r="B84" s="8">
        <v>0.1</v>
      </c>
      <c r="C84" s="8">
        <v>25</v>
      </c>
      <c r="D84" s="8">
        <v>20</v>
      </c>
      <c r="E84" s="14">
        <f>(B84*$B$15*$K$13+(1-B84)*$B$16*$R$13)/(B84*$K$13+(1-B84)*$R$13)</f>
        <v>0.41999999999999993</v>
      </c>
      <c r="F84" s="104">
        <f t="shared" si="23"/>
        <v>0</v>
      </c>
      <c r="G84" s="105">
        <f t="shared" si="24"/>
        <v>0</v>
      </c>
      <c r="H84" s="79">
        <v>23</v>
      </c>
      <c r="I84" s="80"/>
      <c r="J84" s="26">
        <f>'MR-MO_3a_2'!J84</f>
        <v>23</v>
      </c>
      <c r="K84" s="27">
        <v>0</v>
      </c>
      <c r="L84" s="44">
        <f t="shared" si="27"/>
        <v>0</v>
      </c>
      <c r="M84" s="26">
        <f>'MR-MO_3a_2'!M84</f>
        <v>23</v>
      </c>
      <c r="N84" s="27">
        <v>0</v>
      </c>
      <c r="O84" s="44">
        <f t="shared" si="28"/>
        <v>0</v>
      </c>
      <c r="P84" s="26">
        <f>'MR-MO_3a_2'!P84</f>
        <v>23</v>
      </c>
      <c r="Q84" s="27">
        <v>0</v>
      </c>
      <c r="R84" s="60">
        <f t="shared" si="29"/>
        <v>0</v>
      </c>
      <c r="S84" s="26">
        <v>15</v>
      </c>
      <c r="T84" s="27">
        <v>1.8464</v>
      </c>
      <c r="U84" s="60">
        <f t="shared" si="30"/>
        <v>34.782608695652172</v>
      </c>
      <c r="V84" s="26">
        <v>23</v>
      </c>
      <c r="W84" s="27">
        <v>0</v>
      </c>
      <c r="X84" s="60">
        <f t="shared" si="31"/>
        <v>0</v>
      </c>
      <c r="Y84" s="7"/>
      <c r="Z84" s="7"/>
      <c r="AA84" s="54"/>
    </row>
    <row r="85" spans="1:27" s="3" customFormat="1" x14ac:dyDescent="0.25">
      <c r="A85" s="45">
        <v>67</v>
      </c>
      <c r="B85" s="8">
        <v>0.3</v>
      </c>
      <c r="C85" s="8">
        <v>25</v>
      </c>
      <c r="D85" s="8">
        <v>20</v>
      </c>
      <c r="E85" s="14">
        <f t="shared" ref="E85:E88" si="32">(B85*$B$15*$K$13+(1-B85)*$B$16*$R$13)/(B85*$K$13+(1-B85)*$R$13)</f>
        <v>0.67600000000000005</v>
      </c>
      <c r="F85" s="104">
        <f t="shared" si="23"/>
        <v>0</v>
      </c>
      <c r="G85" s="105">
        <f t="shared" si="24"/>
        <v>0</v>
      </c>
      <c r="H85" s="79">
        <v>23</v>
      </c>
      <c r="I85" s="80"/>
      <c r="J85" s="26">
        <f>'MR-MO_3a_2'!J85</f>
        <v>23</v>
      </c>
      <c r="K85" s="27">
        <v>0</v>
      </c>
      <c r="L85" s="44">
        <f t="shared" si="27"/>
        <v>0</v>
      </c>
      <c r="M85" s="26">
        <f>'MR-MO_3a_2'!M85</f>
        <v>23</v>
      </c>
      <c r="N85" s="27">
        <v>0</v>
      </c>
      <c r="O85" s="44">
        <f t="shared" si="28"/>
        <v>0</v>
      </c>
      <c r="P85" s="26">
        <f>'MR-MO_3a_2'!P85</f>
        <v>23</v>
      </c>
      <c r="Q85" s="27">
        <v>0</v>
      </c>
      <c r="R85" s="60">
        <f t="shared" si="29"/>
        <v>0</v>
      </c>
      <c r="S85" s="26">
        <v>15</v>
      </c>
      <c r="T85" s="27">
        <v>1.8422000000000001</v>
      </c>
      <c r="U85" s="60">
        <f t="shared" si="30"/>
        <v>34.782608695652172</v>
      </c>
      <c r="V85" s="26">
        <v>23</v>
      </c>
      <c r="W85" s="27">
        <v>0</v>
      </c>
      <c r="X85" s="60">
        <f t="shared" si="31"/>
        <v>0</v>
      </c>
      <c r="Y85" s="7"/>
      <c r="Z85" s="7"/>
      <c r="AA85" s="54"/>
    </row>
    <row r="86" spans="1:27" s="3" customFormat="1" x14ac:dyDescent="0.25">
      <c r="A86" s="45">
        <v>68</v>
      </c>
      <c r="B86" s="8">
        <v>0.5</v>
      </c>
      <c r="C86" s="8">
        <v>25</v>
      </c>
      <c r="D86" s="8">
        <v>20</v>
      </c>
      <c r="E86" s="14">
        <f t="shared" si="32"/>
        <v>0.78571428571428581</v>
      </c>
      <c r="F86" s="104">
        <f t="shared" si="23"/>
        <v>0</v>
      </c>
      <c r="G86" s="105">
        <f t="shared" si="24"/>
        <v>0</v>
      </c>
      <c r="H86" s="79">
        <v>23</v>
      </c>
      <c r="I86" s="80"/>
      <c r="J86" s="26">
        <f>'MR-MO_3a_2'!J86</f>
        <v>23</v>
      </c>
      <c r="K86" s="27">
        <v>0</v>
      </c>
      <c r="L86" s="44">
        <f t="shared" si="27"/>
        <v>0</v>
      </c>
      <c r="M86" s="26">
        <f>'MR-MO_3a_2'!M86</f>
        <v>23</v>
      </c>
      <c r="N86" s="27">
        <v>0</v>
      </c>
      <c r="O86" s="44">
        <f t="shared" si="28"/>
        <v>0</v>
      </c>
      <c r="P86" s="26">
        <f>'MR-MO_3a_2'!P86</f>
        <v>23</v>
      </c>
      <c r="Q86" s="27">
        <v>0</v>
      </c>
      <c r="R86" s="60">
        <f t="shared" si="29"/>
        <v>0</v>
      </c>
      <c r="S86" s="26">
        <v>15</v>
      </c>
      <c r="T86" s="27">
        <v>1.8399000000000001</v>
      </c>
      <c r="U86" s="60">
        <f t="shared" si="30"/>
        <v>34.782608695652172</v>
      </c>
      <c r="V86" s="26">
        <v>23</v>
      </c>
      <c r="W86" s="27">
        <v>0</v>
      </c>
      <c r="X86" s="60">
        <f t="shared" si="31"/>
        <v>0</v>
      </c>
      <c r="Y86" s="7"/>
      <c r="Z86" s="7"/>
      <c r="AA86" s="54"/>
    </row>
    <row r="87" spans="1:27" s="3" customFormat="1" x14ac:dyDescent="0.25">
      <c r="A87" s="45">
        <v>69</v>
      </c>
      <c r="B87" s="8">
        <v>0.7</v>
      </c>
      <c r="C87" s="8">
        <v>25</v>
      </c>
      <c r="D87" s="8">
        <v>20</v>
      </c>
      <c r="E87" s="14">
        <f t="shared" si="32"/>
        <v>0.84666666666666668</v>
      </c>
      <c r="F87" s="104">
        <f t="shared" si="23"/>
        <v>0</v>
      </c>
      <c r="G87" s="105">
        <f t="shared" si="24"/>
        <v>0</v>
      </c>
      <c r="H87" s="79">
        <v>23</v>
      </c>
      <c r="I87" s="80"/>
      <c r="J87" s="26">
        <f>'MR-MO_3a_2'!J87</f>
        <v>23</v>
      </c>
      <c r="K87" s="27">
        <v>0</v>
      </c>
      <c r="L87" s="44">
        <f t="shared" si="27"/>
        <v>0</v>
      </c>
      <c r="M87" s="26">
        <f>'MR-MO_3a_2'!M87</f>
        <v>23</v>
      </c>
      <c r="N87" s="27">
        <v>0</v>
      </c>
      <c r="O87" s="44">
        <f t="shared" si="28"/>
        <v>0</v>
      </c>
      <c r="P87" s="26">
        <f>'MR-MO_3a_2'!P87</f>
        <v>23</v>
      </c>
      <c r="Q87" s="27">
        <v>0</v>
      </c>
      <c r="R87" s="60">
        <f t="shared" si="29"/>
        <v>0</v>
      </c>
      <c r="S87" s="26">
        <v>15</v>
      </c>
      <c r="T87" s="27">
        <v>1.8381000000000001</v>
      </c>
      <c r="U87" s="60">
        <f t="shared" si="30"/>
        <v>34.782608695652172</v>
      </c>
      <c r="V87" s="26">
        <v>23</v>
      </c>
      <c r="W87" s="27">
        <v>0</v>
      </c>
      <c r="X87" s="60">
        <f t="shared" si="31"/>
        <v>0</v>
      </c>
      <c r="Y87" s="7"/>
      <c r="Z87" s="7"/>
      <c r="AA87" s="54"/>
    </row>
    <row r="88" spans="1:27" s="3" customFormat="1" x14ac:dyDescent="0.25">
      <c r="A88" s="45">
        <v>70</v>
      </c>
      <c r="B88" s="8">
        <v>0.9</v>
      </c>
      <c r="C88" s="8">
        <v>25</v>
      </c>
      <c r="D88" s="8">
        <v>20</v>
      </c>
      <c r="E88" s="14">
        <f t="shared" si="32"/>
        <v>0.88545454545454538</v>
      </c>
      <c r="F88" s="104">
        <f t="shared" si="23"/>
        <v>0</v>
      </c>
      <c r="G88" s="105">
        <f t="shared" si="24"/>
        <v>0</v>
      </c>
      <c r="H88" s="79">
        <v>23</v>
      </c>
      <c r="I88" s="80"/>
      <c r="J88" s="26">
        <f>'MR-MO_3a_2'!J88</f>
        <v>23</v>
      </c>
      <c r="K88" s="27">
        <v>0</v>
      </c>
      <c r="L88" s="44">
        <f t="shared" si="27"/>
        <v>0</v>
      </c>
      <c r="M88" s="26">
        <f>'MR-MO_3a_2'!M88</f>
        <v>23</v>
      </c>
      <c r="N88" s="27">
        <v>0</v>
      </c>
      <c r="O88" s="44">
        <f t="shared" si="28"/>
        <v>0</v>
      </c>
      <c r="P88" s="26">
        <f>'MR-MO_3a_2'!P88</f>
        <v>23</v>
      </c>
      <c r="Q88" s="27">
        <v>0</v>
      </c>
      <c r="R88" s="60">
        <f t="shared" si="29"/>
        <v>0</v>
      </c>
      <c r="S88" s="26">
        <v>15</v>
      </c>
      <c r="T88" s="27">
        <v>1.8353999999999999</v>
      </c>
      <c r="U88" s="60">
        <f t="shared" si="30"/>
        <v>34.782608695652172</v>
      </c>
      <c r="V88" s="26">
        <v>23</v>
      </c>
      <c r="W88" s="27">
        <v>0</v>
      </c>
      <c r="X88" s="60">
        <f t="shared" si="31"/>
        <v>0</v>
      </c>
      <c r="Y88" s="7"/>
      <c r="Z88" s="7"/>
      <c r="AA88" s="54"/>
    </row>
    <row r="89" spans="1:27" s="3" customFormat="1" x14ac:dyDescent="0.25">
      <c r="A89" s="45">
        <v>71</v>
      </c>
      <c r="B89" s="8">
        <v>0.1</v>
      </c>
      <c r="C89" s="8">
        <v>30</v>
      </c>
      <c r="D89" s="8">
        <v>20</v>
      </c>
      <c r="E89" s="106" t="e">
        <f>(B89*$B$15*$K$14+(1-B89)*$B$16*$R$14)/(B89*$K$14+(1-B89)*$R$14)</f>
        <v>#DIV/0!</v>
      </c>
      <c r="F89" s="104" t="e">
        <f t="shared" si="23"/>
        <v>#DIV/0!</v>
      </c>
      <c r="G89" s="105">
        <f t="shared" si="24"/>
        <v>0</v>
      </c>
      <c r="H89" s="79">
        <v>23</v>
      </c>
      <c r="I89" s="80"/>
      <c r="J89" s="26">
        <f>'MR-MO_3a_2'!J89</f>
        <v>23</v>
      </c>
      <c r="K89" s="27">
        <v>0</v>
      </c>
      <c r="L89" s="44">
        <f t="shared" si="27"/>
        <v>0</v>
      </c>
      <c r="M89" s="26">
        <f>'MR-MO_3a_2'!M89</f>
        <v>23</v>
      </c>
      <c r="N89" s="27">
        <v>0</v>
      </c>
      <c r="O89" s="44">
        <f t="shared" si="28"/>
        <v>0</v>
      </c>
      <c r="P89" s="26">
        <f>'MR-MO_3a_2'!P89</f>
        <v>23</v>
      </c>
      <c r="Q89" s="27">
        <v>0</v>
      </c>
      <c r="R89" s="60">
        <f t="shared" si="29"/>
        <v>0</v>
      </c>
      <c r="S89" s="26">
        <v>15</v>
      </c>
      <c r="T89" s="27">
        <v>1.8512</v>
      </c>
      <c r="U89" s="60">
        <f t="shared" si="30"/>
        <v>34.782608695652172</v>
      </c>
      <c r="V89" s="26">
        <v>23</v>
      </c>
      <c r="W89" s="27">
        <v>0</v>
      </c>
      <c r="X89" s="60">
        <f t="shared" si="31"/>
        <v>0</v>
      </c>
      <c r="Y89" s="7"/>
      <c r="Z89" s="7"/>
      <c r="AA89" s="54"/>
    </row>
    <row r="90" spans="1:27" s="3" customFormat="1" x14ac:dyDescent="0.25">
      <c r="A90" s="45">
        <v>72</v>
      </c>
      <c r="B90" s="8">
        <v>0.3</v>
      </c>
      <c r="C90" s="8">
        <v>30</v>
      </c>
      <c r="D90" s="8">
        <v>20</v>
      </c>
      <c r="E90" s="106" t="e">
        <f t="shared" ref="E90:E93" si="33">(B90*$B$15*$K$14+(1-B90)*$B$16*$R$14)/(B90*$K$14+(1-B90)*$R$14)</f>
        <v>#DIV/0!</v>
      </c>
      <c r="F90" s="104" t="e">
        <f t="shared" si="23"/>
        <v>#DIV/0!</v>
      </c>
      <c r="G90" s="105">
        <f t="shared" si="24"/>
        <v>0</v>
      </c>
      <c r="H90" s="79">
        <v>23</v>
      </c>
      <c r="I90" s="80"/>
      <c r="J90" s="26">
        <f>'MR-MO_3a_2'!J90</f>
        <v>23</v>
      </c>
      <c r="K90" s="27">
        <v>0</v>
      </c>
      <c r="L90" s="44">
        <f t="shared" si="27"/>
        <v>0</v>
      </c>
      <c r="M90" s="26">
        <f>'MR-MO_3a_2'!M90</f>
        <v>23</v>
      </c>
      <c r="N90" s="27">
        <v>0</v>
      </c>
      <c r="O90" s="44">
        <f t="shared" si="28"/>
        <v>0</v>
      </c>
      <c r="P90" s="26">
        <f>'MR-MO_3a_2'!P90</f>
        <v>23</v>
      </c>
      <c r="Q90" s="27">
        <v>0</v>
      </c>
      <c r="R90" s="60">
        <f t="shared" si="29"/>
        <v>0</v>
      </c>
      <c r="S90" s="26">
        <v>15</v>
      </c>
      <c r="T90" s="27">
        <v>1.8474999999999999</v>
      </c>
      <c r="U90" s="60">
        <f t="shared" si="30"/>
        <v>34.782608695652172</v>
      </c>
      <c r="V90" s="26">
        <v>23</v>
      </c>
      <c r="W90" s="27">
        <v>0</v>
      </c>
      <c r="X90" s="60">
        <f t="shared" si="31"/>
        <v>0</v>
      </c>
      <c r="Y90" s="7"/>
      <c r="Z90" s="7"/>
      <c r="AA90" s="54"/>
    </row>
    <row r="91" spans="1:27" s="3" customFormat="1" x14ac:dyDescent="0.25">
      <c r="A91" s="45">
        <v>73</v>
      </c>
      <c r="B91" s="8">
        <v>0.5</v>
      </c>
      <c r="C91" s="8">
        <v>30</v>
      </c>
      <c r="D91" s="8">
        <v>20</v>
      </c>
      <c r="E91" s="106" t="e">
        <f t="shared" si="33"/>
        <v>#DIV/0!</v>
      </c>
      <c r="F91" s="104" t="e">
        <f t="shared" si="23"/>
        <v>#DIV/0!</v>
      </c>
      <c r="G91" s="105">
        <f t="shared" si="24"/>
        <v>0</v>
      </c>
      <c r="H91" s="79">
        <v>23</v>
      </c>
      <c r="I91" s="80"/>
      <c r="J91" s="26">
        <f>'MR-MO_3a_2'!J91</f>
        <v>23</v>
      </c>
      <c r="K91" s="27">
        <v>0</v>
      </c>
      <c r="L91" s="44">
        <f t="shared" si="27"/>
        <v>0</v>
      </c>
      <c r="M91" s="26">
        <f>'MR-MO_3a_2'!M91</f>
        <v>23</v>
      </c>
      <c r="N91" s="27">
        <v>0</v>
      </c>
      <c r="O91" s="44">
        <f t="shared" si="28"/>
        <v>0</v>
      </c>
      <c r="P91" s="26">
        <f>'MR-MO_3a_2'!P91</f>
        <v>23</v>
      </c>
      <c r="Q91" s="27">
        <v>0</v>
      </c>
      <c r="R91" s="60">
        <f t="shared" si="29"/>
        <v>0</v>
      </c>
      <c r="S91" s="26">
        <v>15</v>
      </c>
      <c r="T91" s="27">
        <v>1.8436999999999999</v>
      </c>
      <c r="U91" s="60">
        <f t="shared" si="30"/>
        <v>34.782608695652172</v>
      </c>
      <c r="V91" s="26">
        <v>23</v>
      </c>
      <c r="W91" s="27">
        <v>0</v>
      </c>
      <c r="X91" s="60">
        <f t="shared" si="31"/>
        <v>0</v>
      </c>
      <c r="Y91" s="7"/>
      <c r="Z91" s="7"/>
      <c r="AA91" s="54"/>
    </row>
    <row r="92" spans="1:27" s="3" customFormat="1" x14ac:dyDescent="0.25">
      <c r="A92" s="45">
        <v>74</v>
      </c>
      <c r="B92" s="8">
        <v>0.7</v>
      </c>
      <c r="C92" s="8">
        <v>30</v>
      </c>
      <c r="D92" s="8">
        <v>20</v>
      </c>
      <c r="E92" s="106" t="e">
        <f t="shared" si="33"/>
        <v>#DIV/0!</v>
      </c>
      <c r="F92" s="104" t="e">
        <f t="shared" si="23"/>
        <v>#DIV/0!</v>
      </c>
      <c r="G92" s="105">
        <f t="shared" si="24"/>
        <v>0</v>
      </c>
      <c r="H92" s="79">
        <v>23</v>
      </c>
      <c r="I92" s="80"/>
      <c r="J92" s="26">
        <f>'MR-MO_3a_2'!J92</f>
        <v>23</v>
      </c>
      <c r="K92" s="27">
        <v>0</v>
      </c>
      <c r="L92" s="44">
        <f t="shared" si="27"/>
        <v>0</v>
      </c>
      <c r="M92" s="26">
        <f>'MR-MO_3a_2'!M92</f>
        <v>23</v>
      </c>
      <c r="N92" s="27">
        <v>0</v>
      </c>
      <c r="O92" s="44">
        <f t="shared" si="28"/>
        <v>0</v>
      </c>
      <c r="P92" s="26">
        <f>'MR-MO_3a_2'!P92</f>
        <v>23</v>
      </c>
      <c r="Q92" s="27">
        <v>0</v>
      </c>
      <c r="R92" s="60">
        <f t="shared" si="29"/>
        <v>0</v>
      </c>
      <c r="S92" s="26">
        <v>15</v>
      </c>
      <c r="T92" s="27">
        <v>1.8399000000000001</v>
      </c>
      <c r="U92" s="60">
        <f t="shared" si="30"/>
        <v>34.782608695652172</v>
      </c>
      <c r="V92" s="26">
        <v>23</v>
      </c>
      <c r="W92" s="27">
        <v>0</v>
      </c>
      <c r="X92" s="60">
        <f t="shared" si="31"/>
        <v>0</v>
      </c>
      <c r="Y92" s="7"/>
      <c r="Z92" s="7"/>
      <c r="AA92" s="54"/>
    </row>
    <row r="93" spans="1:27" s="3" customFormat="1" x14ac:dyDescent="0.25">
      <c r="A93" s="45">
        <v>75</v>
      </c>
      <c r="B93" s="8">
        <v>0.9</v>
      </c>
      <c r="C93" s="8">
        <v>30</v>
      </c>
      <c r="D93" s="8">
        <v>20</v>
      </c>
      <c r="E93" s="106" t="e">
        <f t="shared" si="33"/>
        <v>#DIV/0!</v>
      </c>
      <c r="F93" s="104" t="e">
        <f t="shared" si="23"/>
        <v>#DIV/0!</v>
      </c>
      <c r="G93" s="105">
        <f t="shared" si="24"/>
        <v>0</v>
      </c>
      <c r="H93" s="79">
        <v>23</v>
      </c>
      <c r="I93" s="80"/>
      <c r="J93" s="26">
        <f>'MR-MO_3a_2'!J93</f>
        <v>23</v>
      </c>
      <c r="K93" s="27">
        <v>0</v>
      </c>
      <c r="L93" s="44">
        <f t="shared" si="27"/>
        <v>0</v>
      </c>
      <c r="M93" s="26">
        <f>'MR-MO_3a_2'!M93</f>
        <v>23</v>
      </c>
      <c r="N93" s="27">
        <v>0</v>
      </c>
      <c r="O93" s="44">
        <f t="shared" si="28"/>
        <v>0</v>
      </c>
      <c r="P93" s="26">
        <f>'MR-MO_3a_2'!P93</f>
        <v>23</v>
      </c>
      <c r="Q93" s="27">
        <v>0</v>
      </c>
      <c r="R93" s="60">
        <f t="shared" si="29"/>
        <v>0</v>
      </c>
      <c r="S93" s="26">
        <v>15</v>
      </c>
      <c r="T93" s="27">
        <v>1.8352999999999999</v>
      </c>
      <c r="U93" s="60">
        <f t="shared" si="30"/>
        <v>34.782608695652172</v>
      </c>
      <c r="V93" s="26">
        <v>23</v>
      </c>
      <c r="W93" s="27">
        <v>0</v>
      </c>
      <c r="X93" s="60">
        <f t="shared" si="31"/>
        <v>0</v>
      </c>
      <c r="Y93" s="7"/>
      <c r="Z93" s="7"/>
      <c r="AA93" s="54"/>
    </row>
    <row r="94" spans="1:27" s="3" customFormat="1" x14ac:dyDescent="0.25">
      <c r="A94" s="45">
        <v>76</v>
      </c>
      <c r="B94" s="8">
        <v>0.1</v>
      </c>
      <c r="C94" s="8">
        <v>10</v>
      </c>
      <c r="D94" s="8">
        <v>25</v>
      </c>
      <c r="E94" s="106" t="e">
        <f>(B94*$B$15*$L$10+(1-B94)*$B$16*$S$10)/(B94*$L$10+(1-B94)*$S$10)</f>
        <v>#DIV/0!</v>
      </c>
      <c r="F94" s="104" t="e">
        <f>E94*$N$13+(1-E94)*$U$13-D94</f>
        <v>#DIV/0!</v>
      </c>
      <c r="G94" s="105">
        <f>B94*$N$13+(1-B94)*$U$13-D94</f>
        <v>2</v>
      </c>
      <c r="H94" s="79">
        <v>23</v>
      </c>
      <c r="I94" s="80"/>
      <c r="J94" s="26">
        <f>'MR-MO_3a_2'!J94</f>
        <v>23</v>
      </c>
      <c r="K94" s="27">
        <v>0</v>
      </c>
      <c r="L94" s="44">
        <f t="shared" si="27"/>
        <v>0</v>
      </c>
      <c r="M94" s="26">
        <f>'MR-MO_3a_2'!M94</f>
        <v>19</v>
      </c>
      <c r="N94" s="27">
        <v>0.35742000000000002</v>
      </c>
      <c r="O94" s="44">
        <f t="shared" si="28"/>
        <v>17.391304347826093</v>
      </c>
      <c r="P94" s="26">
        <f>'MR-MO_3a_2'!P94</f>
        <v>24</v>
      </c>
      <c r="Q94" s="27">
        <v>8.0093000000000004E-4</v>
      </c>
      <c r="R94" s="60">
        <f t="shared" si="29"/>
        <v>4.3478260869565162</v>
      </c>
      <c r="S94" s="26">
        <v>15</v>
      </c>
      <c r="T94" s="27">
        <v>1.2541</v>
      </c>
      <c r="U94" s="60">
        <f t="shared" si="30"/>
        <v>34.782608695652172</v>
      </c>
      <c r="V94" s="26">
        <v>22</v>
      </c>
      <c r="W94" s="27">
        <v>3.6380000000000003E-2</v>
      </c>
      <c r="X94" s="60">
        <f t="shared" si="31"/>
        <v>4.3478260869565304</v>
      </c>
      <c r="Y94" s="7"/>
      <c r="Z94" s="7"/>
      <c r="AA94" s="54"/>
    </row>
    <row r="95" spans="1:27" s="3" customFormat="1" x14ac:dyDescent="0.25">
      <c r="A95" s="45">
        <v>77</v>
      </c>
      <c r="B95" s="8">
        <v>0.3</v>
      </c>
      <c r="C95" s="8">
        <v>10</v>
      </c>
      <c r="D95" s="8">
        <v>25</v>
      </c>
      <c r="E95" s="106" t="e">
        <f t="shared" ref="E95:E98" si="34">(B95*$B$15*$L$10+(1-B95)*$B$16*$S$10)/(B95*$L$10+(1-B95)*$S$10)</f>
        <v>#DIV/0!</v>
      </c>
      <c r="F95" s="104" t="e">
        <f t="shared" ref="F95:F118" si="35">E95*$N$13+(1-E95)*$U$13-D95</f>
        <v>#DIV/0!</v>
      </c>
      <c r="G95" s="105">
        <f t="shared" ref="G95:G118" si="36">B95*$N$13+(1-B95)*$U$13-D95</f>
        <v>1</v>
      </c>
      <c r="H95" s="79">
        <v>22</v>
      </c>
      <c r="I95" s="80"/>
      <c r="J95" s="26">
        <f>'MR-MO_3a_2'!J95</f>
        <v>22</v>
      </c>
      <c r="K95" s="27">
        <v>0</v>
      </c>
      <c r="L95" s="44">
        <f t="shared" si="27"/>
        <v>1.4210854715202004E-14</v>
      </c>
      <c r="M95" s="26">
        <f>'MR-MO_3a_2'!M95</f>
        <v>19</v>
      </c>
      <c r="N95" s="27">
        <v>0.21992999999999999</v>
      </c>
      <c r="O95" s="44">
        <f t="shared" si="28"/>
        <v>13.636363636363626</v>
      </c>
      <c r="P95" s="26">
        <f>'MR-MO_3a_2'!P95</f>
        <v>24</v>
      </c>
      <c r="Q95" s="27">
        <v>4.1418000000000003E-2</v>
      </c>
      <c r="R95" s="60">
        <f t="shared" si="29"/>
        <v>9.0909090909090935</v>
      </c>
      <c r="S95" s="26">
        <v>15</v>
      </c>
      <c r="T95" s="27">
        <v>1.0111000000000001</v>
      </c>
      <c r="U95" s="60">
        <f t="shared" si="30"/>
        <v>31.818181818181813</v>
      </c>
      <c r="V95" s="26">
        <v>22</v>
      </c>
      <c r="W95" s="27">
        <v>0</v>
      </c>
      <c r="X95" s="60">
        <f t="shared" si="31"/>
        <v>1.4210854715202004E-14</v>
      </c>
      <c r="Y95" s="7"/>
      <c r="Z95" s="7"/>
      <c r="AA95" s="54"/>
    </row>
    <row r="96" spans="1:27" s="3" customFormat="1" x14ac:dyDescent="0.25">
      <c r="A96" s="45">
        <v>78</v>
      </c>
      <c r="B96" s="8">
        <v>0.5</v>
      </c>
      <c r="C96" s="8">
        <v>10</v>
      </c>
      <c r="D96" s="8">
        <v>25</v>
      </c>
      <c r="E96" s="106" t="e">
        <f t="shared" si="34"/>
        <v>#DIV/0!</v>
      </c>
      <c r="F96" s="104" t="e">
        <f t="shared" si="35"/>
        <v>#DIV/0!</v>
      </c>
      <c r="G96" s="105">
        <f t="shared" si="36"/>
        <v>0</v>
      </c>
      <c r="H96" s="79">
        <v>21</v>
      </c>
      <c r="I96" s="80"/>
      <c r="J96" s="26">
        <f>'MR-MO_3a_2'!J96</f>
        <v>21</v>
      </c>
      <c r="K96" s="27">
        <v>0</v>
      </c>
      <c r="L96" s="44">
        <f t="shared" si="27"/>
        <v>0</v>
      </c>
      <c r="M96" s="26">
        <f>'MR-MO_3a_2'!M96</f>
        <v>19</v>
      </c>
      <c r="N96" s="27">
        <v>0.11558</v>
      </c>
      <c r="O96" s="44">
        <f t="shared" si="28"/>
        <v>9.5238095238095184</v>
      </c>
      <c r="P96" s="26">
        <f>'MR-MO_3a_2'!P96</f>
        <v>24</v>
      </c>
      <c r="Q96" s="27">
        <v>0.12167</v>
      </c>
      <c r="R96" s="60">
        <f t="shared" si="29"/>
        <v>14.285714285714278</v>
      </c>
      <c r="S96" s="26">
        <v>15</v>
      </c>
      <c r="T96" s="27">
        <v>0.79783999999999999</v>
      </c>
      <c r="U96" s="60">
        <f t="shared" si="30"/>
        <v>28.571428571428569</v>
      </c>
      <c r="V96" s="26">
        <v>22</v>
      </c>
      <c r="W96" s="27">
        <v>2.8789000000000001E-4</v>
      </c>
      <c r="X96" s="60">
        <f t="shared" si="31"/>
        <v>4.7619047619047592</v>
      </c>
      <c r="Y96" s="7"/>
      <c r="Z96" s="7"/>
      <c r="AA96" s="54"/>
    </row>
    <row r="97" spans="1:27" s="3" customFormat="1" x14ac:dyDescent="0.25">
      <c r="A97" s="45">
        <v>79</v>
      </c>
      <c r="B97" s="8">
        <v>0.7</v>
      </c>
      <c r="C97" s="8">
        <v>10</v>
      </c>
      <c r="D97" s="8">
        <v>25</v>
      </c>
      <c r="E97" s="106" t="e">
        <f t="shared" si="34"/>
        <v>#DIV/0!</v>
      </c>
      <c r="F97" s="104" t="e">
        <f t="shared" si="35"/>
        <v>#DIV/0!</v>
      </c>
      <c r="G97" s="105">
        <f t="shared" si="36"/>
        <v>-1</v>
      </c>
      <c r="H97" s="79">
        <v>21</v>
      </c>
      <c r="I97" s="80"/>
      <c r="J97" s="26">
        <f>'MR-MO_3a_2'!J97</f>
        <v>21</v>
      </c>
      <c r="K97" s="27">
        <v>0</v>
      </c>
      <c r="L97" s="44">
        <f t="shared" si="27"/>
        <v>0</v>
      </c>
      <c r="M97" s="26">
        <f>'MR-MO_3a_2'!M97</f>
        <v>19</v>
      </c>
      <c r="N97" s="27">
        <v>4.5498999999999998E-2</v>
      </c>
      <c r="O97" s="44">
        <f t="shared" si="28"/>
        <v>9.5238095238095184</v>
      </c>
      <c r="P97" s="26">
        <f>'MR-MO_3a_2'!P97</f>
        <v>24</v>
      </c>
      <c r="Q97" s="27">
        <v>0.24313000000000001</v>
      </c>
      <c r="R97" s="60">
        <f t="shared" si="29"/>
        <v>14.285714285714278</v>
      </c>
      <c r="S97" s="26">
        <v>15</v>
      </c>
      <c r="T97" s="27">
        <v>0.61529</v>
      </c>
      <c r="U97" s="60">
        <f t="shared" si="30"/>
        <v>28.571428571428569</v>
      </c>
      <c r="V97" s="26">
        <v>22</v>
      </c>
      <c r="W97" s="27">
        <v>3.8651999999999999E-2</v>
      </c>
      <c r="X97" s="60">
        <f t="shared" si="31"/>
        <v>4.7619047619047592</v>
      </c>
      <c r="Y97" s="7"/>
      <c r="Z97" s="7"/>
      <c r="AA97" s="54"/>
    </row>
    <row r="98" spans="1:27" s="3" customFormat="1" x14ac:dyDescent="0.25">
      <c r="A98" s="45">
        <v>80</v>
      </c>
      <c r="B98" s="8">
        <v>0.9</v>
      </c>
      <c r="C98" s="8">
        <v>10</v>
      </c>
      <c r="D98" s="8">
        <v>25</v>
      </c>
      <c r="E98" s="106" t="e">
        <f t="shared" si="34"/>
        <v>#DIV/0!</v>
      </c>
      <c r="F98" s="104" t="e">
        <f t="shared" si="35"/>
        <v>#DIV/0!</v>
      </c>
      <c r="G98" s="105">
        <f t="shared" si="36"/>
        <v>-2</v>
      </c>
      <c r="H98" s="79">
        <v>20</v>
      </c>
      <c r="I98" s="80"/>
      <c r="J98" s="26">
        <f>'MR-MO_3a_2'!J98</f>
        <v>20</v>
      </c>
      <c r="K98" s="27">
        <v>0</v>
      </c>
      <c r="L98" s="44">
        <f t="shared" si="27"/>
        <v>0</v>
      </c>
      <c r="M98" s="26">
        <f>'MR-MO_3a_2'!M98</f>
        <v>19</v>
      </c>
      <c r="N98" s="27">
        <v>7.6476000000000001E-3</v>
      </c>
      <c r="O98" s="44">
        <f t="shared" si="28"/>
        <v>5</v>
      </c>
      <c r="P98" s="26">
        <f>'MR-MO_3a_2'!P98</f>
        <v>24</v>
      </c>
      <c r="Q98" s="27">
        <v>0.40558</v>
      </c>
      <c r="R98" s="60">
        <f t="shared" si="29"/>
        <v>20</v>
      </c>
      <c r="S98" s="26">
        <v>15</v>
      </c>
      <c r="T98" s="27">
        <v>0.46077000000000001</v>
      </c>
      <c r="U98" s="60">
        <f t="shared" si="30"/>
        <v>25</v>
      </c>
      <c r="V98" s="26">
        <v>22</v>
      </c>
      <c r="W98" s="27">
        <v>0.11408</v>
      </c>
      <c r="X98" s="60">
        <f t="shared" si="31"/>
        <v>10</v>
      </c>
      <c r="Y98" s="7"/>
      <c r="Z98" s="7"/>
      <c r="AA98" s="54"/>
    </row>
    <row r="99" spans="1:27" s="3" customFormat="1" x14ac:dyDescent="0.25">
      <c r="A99" s="45">
        <v>81</v>
      </c>
      <c r="B99" s="8">
        <v>0.1</v>
      </c>
      <c r="C99" s="8">
        <v>15</v>
      </c>
      <c r="D99" s="8">
        <v>25</v>
      </c>
      <c r="E99" s="106" t="e">
        <f>(B99*$B$15*$L$11+(1-B99)*$B$16*$S$11)/(B99*$L$11+(1-B99)*$S$11)</f>
        <v>#DIV/0!</v>
      </c>
      <c r="F99" s="104" t="e">
        <f t="shared" si="35"/>
        <v>#DIV/0!</v>
      </c>
      <c r="G99" s="105">
        <f t="shared" si="36"/>
        <v>2</v>
      </c>
      <c r="H99" s="79">
        <v>23</v>
      </c>
      <c r="I99" s="80"/>
      <c r="J99" s="26">
        <f>'MR-MO_3a_2'!J99</f>
        <v>23</v>
      </c>
      <c r="K99" s="27">
        <v>0</v>
      </c>
      <c r="L99" s="44">
        <f t="shared" si="27"/>
        <v>0</v>
      </c>
      <c r="M99" s="26">
        <f>'MR-MO_3a_2'!M99</f>
        <v>19</v>
      </c>
      <c r="N99" s="27">
        <v>0.35742000000000002</v>
      </c>
      <c r="O99" s="44">
        <f t="shared" si="28"/>
        <v>17.391304347826093</v>
      </c>
      <c r="P99" s="26">
        <f>'MR-MO_3a_2'!P99</f>
        <v>24</v>
      </c>
      <c r="Q99" s="27">
        <v>8.0093000000000004E-4</v>
      </c>
      <c r="R99" s="60">
        <f t="shared" si="29"/>
        <v>4.3478260869565162</v>
      </c>
      <c r="S99" s="26">
        <v>15</v>
      </c>
      <c r="T99" s="27">
        <v>1.2541</v>
      </c>
      <c r="U99" s="60">
        <f t="shared" si="30"/>
        <v>34.782608695652172</v>
      </c>
      <c r="V99" s="26">
        <v>22</v>
      </c>
      <c r="W99" s="27">
        <v>3.6380000000000003E-2</v>
      </c>
      <c r="X99" s="60">
        <f t="shared" si="31"/>
        <v>4.3478260869565304</v>
      </c>
      <c r="Y99" s="7"/>
      <c r="Z99" s="7"/>
      <c r="AA99" s="54"/>
    </row>
    <row r="100" spans="1:27" s="3" customFormat="1" x14ac:dyDescent="0.25">
      <c r="A100" s="45">
        <v>82</v>
      </c>
      <c r="B100" s="8">
        <v>0.3</v>
      </c>
      <c r="C100" s="8">
        <v>15</v>
      </c>
      <c r="D100" s="8">
        <v>25</v>
      </c>
      <c r="E100" s="106" t="e">
        <f t="shared" ref="E100:E103" si="37">(B100*$B$15*$L$11+(1-B100)*$B$16*$S$11)/(B100*$L$11+(1-B100)*$S$11)</f>
        <v>#DIV/0!</v>
      </c>
      <c r="F100" s="104" t="e">
        <f t="shared" si="35"/>
        <v>#DIV/0!</v>
      </c>
      <c r="G100" s="105">
        <f t="shared" si="36"/>
        <v>1</v>
      </c>
      <c r="H100" s="79">
        <v>22</v>
      </c>
      <c r="I100" s="80"/>
      <c r="J100" s="26">
        <f>'MR-MO_3a_2'!J100</f>
        <v>22</v>
      </c>
      <c r="K100" s="27">
        <v>0</v>
      </c>
      <c r="L100" s="44">
        <f t="shared" si="27"/>
        <v>1.4210854715202004E-14</v>
      </c>
      <c r="M100" s="26">
        <f>'MR-MO_3a_2'!M100</f>
        <v>19</v>
      </c>
      <c r="N100" s="27">
        <v>0.21992999999999999</v>
      </c>
      <c r="O100" s="44">
        <f t="shared" si="28"/>
        <v>13.636363636363626</v>
      </c>
      <c r="P100" s="26">
        <f>'MR-MO_3a_2'!P100</f>
        <v>24</v>
      </c>
      <c r="Q100" s="27">
        <v>4.1418000000000003E-2</v>
      </c>
      <c r="R100" s="60">
        <f t="shared" si="29"/>
        <v>9.0909090909090935</v>
      </c>
      <c r="S100" s="26">
        <v>15</v>
      </c>
      <c r="T100" s="27">
        <v>1.0111000000000001</v>
      </c>
      <c r="U100" s="60">
        <f t="shared" si="30"/>
        <v>31.818181818181813</v>
      </c>
      <c r="V100" s="26">
        <v>22</v>
      </c>
      <c r="W100" s="27">
        <v>0</v>
      </c>
      <c r="X100" s="60">
        <f t="shared" si="31"/>
        <v>1.4210854715202004E-14</v>
      </c>
      <c r="Y100" s="7"/>
      <c r="Z100" s="7"/>
      <c r="AA100" s="54"/>
    </row>
    <row r="101" spans="1:27" s="3" customFormat="1" x14ac:dyDescent="0.25">
      <c r="A101" s="45">
        <v>83</v>
      </c>
      <c r="B101" s="8">
        <v>0.5</v>
      </c>
      <c r="C101" s="8">
        <v>15</v>
      </c>
      <c r="D101" s="8">
        <v>25</v>
      </c>
      <c r="E101" s="106" t="e">
        <f t="shared" si="37"/>
        <v>#DIV/0!</v>
      </c>
      <c r="F101" s="104" t="e">
        <f t="shared" si="35"/>
        <v>#DIV/0!</v>
      </c>
      <c r="G101" s="105">
        <f t="shared" si="36"/>
        <v>0</v>
      </c>
      <c r="H101" s="79">
        <v>21</v>
      </c>
      <c r="I101" s="80"/>
      <c r="J101" s="26">
        <f>'MR-MO_3a_2'!J101</f>
        <v>21</v>
      </c>
      <c r="K101" s="27">
        <v>0</v>
      </c>
      <c r="L101" s="44">
        <f t="shared" si="27"/>
        <v>0</v>
      </c>
      <c r="M101" s="26">
        <f>'MR-MO_3a_2'!M101</f>
        <v>19</v>
      </c>
      <c r="N101" s="27">
        <v>0.11558</v>
      </c>
      <c r="O101" s="44">
        <f t="shared" si="28"/>
        <v>9.5238095238095184</v>
      </c>
      <c r="P101" s="26">
        <f>'MR-MO_3a_2'!P101</f>
        <v>24</v>
      </c>
      <c r="Q101" s="27">
        <v>0.12167</v>
      </c>
      <c r="R101" s="60">
        <f t="shared" si="29"/>
        <v>14.285714285714278</v>
      </c>
      <c r="S101" s="26">
        <v>15</v>
      </c>
      <c r="T101" s="27">
        <v>0.79783999999999999</v>
      </c>
      <c r="U101" s="60">
        <f t="shared" si="30"/>
        <v>28.571428571428569</v>
      </c>
      <c r="V101" s="26">
        <v>22</v>
      </c>
      <c r="W101" s="27">
        <v>2.8789000000000001E-4</v>
      </c>
      <c r="X101" s="60">
        <f t="shared" si="31"/>
        <v>4.7619047619047592</v>
      </c>
      <c r="Y101" s="7"/>
      <c r="Z101" s="7"/>
      <c r="AA101" s="54"/>
    </row>
    <row r="102" spans="1:27" s="3" customFormat="1" x14ac:dyDescent="0.25">
      <c r="A102" s="45">
        <v>84</v>
      </c>
      <c r="B102" s="8">
        <v>0.7</v>
      </c>
      <c r="C102" s="8">
        <v>15</v>
      </c>
      <c r="D102" s="8">
        <v>25</v>
      </c>
      <c r="E102" s="106" t="e">
        <f t="shared" si="37"/>
        <v>#DIV/0!</v>
      </c>
      <c r="F102" s="104" t="e">
        <f t="shared" si="35"/>
        <v>#DIV/0!</v>
      </c>
      <c r="G102" s="105">
        <f t="shared" si="36"/>
        <v>-1</v>
      </c>
      <c r="H102" s="79">
        <v>21</v>
      </c>
      <c r="I102" s="80"/>
      <c r="J102" s="26">
        <f>'MR-MO_3a_2'!J102</f>
        <v>21</v>
      </c>
      <c r="K102" s="27">
        <v>0</v>
      </c>
      <c r="L102" s="44">
        <f t="shared" si="27"/>
        <v>0</v>
      </c>
      <c r="M102" s="26">
        <f>'MR-MO_3a_2'!M102</f>
        <v>19</v>
      </c>
      <c r="N102" s="27">
        <v>4.5498999999999998E-2</v>
      </c>
      <c r="O102" s="44">
        <f t="shared" si="28"/>
        <v>9.5238095238095184</v>
      </c>
      <c r="P102" s="26">
        <f>'MR-MO_3a_2'!P102</f>
        <v>24</v>
      </c>
      <c r="Q102" s="27">
        <v>0.24313000000000001</v>
      </c>
      <c r="R102" s="60">
        <f t="shared" si="29"/>
        <v>14.285714285714278</v>
      </c>
      <c r="S102" s="26">
        <v>15</v>
      </c>
      <c r="T102" s="27">
        <v>0.61529</v>
      </c>
      <c r="U102" s="60">
        <f t="shared" si="30"/>
        <v>28.571428571428569</v>
      </c>
      <c r="V102" s="26">
        <v>22</v>
      </c>
      <c r="W102" s="27">
        <v>3.8651999999999999E-2</v>
      </c>
      <c r="X102" s="60">
        <f t="shared" si="31"/>
        <v>4.7619047619047592</v>
      </c>
      <c r="Y102" s="7"/>
      <c r="Z102" s="7"/>
      <c r="AA102" s="54"/>
    </row>
    <row r="103" spans="1:27" s="3" customFormat="1" x14ac:dyDescent="0.25">
      <c r="A103" s="45">
        <v>85</v>
      </c>
      <c r="B103" s="8">
        <v>0.9</v>
      </c>
      <c r="C103" s="8">
        <v>15</v>
      </c>
      <c r="D103" s="8">
        <v>25</v>
      </c>
      <c r="E103" s="106" t="e">
        <f t="shared" si="37"/>
        <v>#DIV/0!</v>
      </c>
      <c r="F103" s="104" t="e">
        <f t="shared" si="35"/>
        <v>#DIV/0!</v>
      </c>
      <c r="G103" s="105">
        <f t="shared" si="36"/>
        <v>-2</v>
      </c>
      <c r="H103" s="79">
        <v>20</v>
      </c>
      <c r="I103" s="80"/>
      <c r="J103" s="26">
        <f>'MR-MO_3a_2'!J103</f>
        <v>20</v>
      </c>
      <c r="K103" s="27">
        <v>0</v>
      </c>
      <c r="L103" s="44">
        <f t="shared" si="27"/>
        <v>0</v>
      </c>
      <c r="M103" s="26">
        <f>'MR-MO_3a_2'!M103</f>
        <v>19</v>
      </c>
      <c r="N103" s="27">
        <v>7.6476000000000001E-3</v>
      </c>
      <c r="O103" s="44">
        <f t="shared" si="28"/>
        <v>5</v>
      </c>
      <c r="P103" s="26">
        <f>'MR-MO_3a_2'!P103</f>
        <v>24</v>
      </c>
      <c r="Q103" s="27">
        <v>0.40558</v>
      </c>
      <c r="R103" s="60">
        <f t="shared" si="29"/>
        <v>20</v>
      </c>
      <c r="S103" s="26">
        <v>15</v>
      </c>
      <c r="T103" s="27">
        <v>0.46077000000000001</v>
      </c>
      <c r="U103" s="60">
        <f t="shared" si="30"/>
        <v>25</v>
      </c>
      <c r="V103" s="26">
        <v>22</v>
      </c>
      <c r="W103" s="27">
        <v>0.11408</v>
      </c>
      <c r="X103" s="60">
        <f t="shared" si="31"/>
        <v>10</v>
      </c>
      <c r="Y103" s="7"/>
      <c r="Z103" s="7"/>
      <c r="AA103" s="54"/>
    </row>
    <row r="104" spans="1:27" s="3" customFormat="1" x14ac:dyDescent="0.25">
      <c r="A104" s="45">
        <v>86</v>
      </c>
      <c r="B104" s="8">
        <v>0.1</v>
      </c>
      <c r="C104" s="8">
        <v>20</v>
      </c>
      <c r="D104" s="8">
        <v>25</v>
      </c>
      <c r="E104" s="14">
        <f>(B104*$B$15*$L$12+(1-B104)*$B$16*$S$12)/(B104*$L$12+(1-B104)*$S$12)</f>
        <v>0.11739130434782606</v>
      </c>
      <c r="F104" s="104">
        <f t="shared" si="35"/>
        <v>1.9130434782608674</v>
      </c>
      <c r="G104" s="105">
        <f t="shared" si="36"/>
        <v>2</v>
      </c>
      <c r="H104" s="79">
        <v>23</v>
      </c>
      <c r="I104" s="80"/>
      <c r="J104" s="26">
        <f>'MR-MO_3a_2'!J104</f>
        <v>23</v>
      </c>
      <c r="K104" s="27">
        <v>0</v>
      </c>
      <c r="L104" s="44">
        <f t="shared" si="27"/>
        <v>0</v>
      </c>
      <c r="M104" s="26">
        <f>'MR-MO_3a_2'!M104</f>
        <v>19</v>
      </c>
      <c r="N104" s="27">
        <v>0.34558</v>
      </c>
      <c r="O104" s="44">
        <f t="shared" si="28"/>
        <v>17.391304347826093</v>
      </c>
      <c r="P104" s="26">
        <f>'MR-MO_3a_2'!P104</f>
        <v>24</v>
      </c>
      <c r="Q104" s="27">
        <v>4.104E-3</v>
      </c>
      <c r="R104" s="60">
        <f t="shared" si="29"/>
        <v>4.3478260869565162</v>
      </c>
      <c r="S104" s="26">
        <v>15</v>
      </c>
      <c r="T104" s="27">
        <v>1.2331000000000001</v>
      </c>
      <c r="U104" s="60">
        <f t="shared" si="30"/>
        <v>34.782608695652172</v>
      </c>
      <c r="V104" s="26">
        <v>22</v>
      </c>
      <c r="W104" s="27">
        <v>3.3205999999999999E-2</v>
      </c>
      <c r="X104" s="60">
        <f t="shared" si="31"/>
        <v>4.3478260869565304</v>
      </c>
      <c r="Y104" s="7"/>
      <c r="Z104" s="7"/>
      <c r="AA104" s="54"/>
    </row>
    <row r="105" spans="1:27" s="3" customFormat="1" x14ac:dyDescent="0.25">
      <c r="A105" s="45">
        <v>87</v>
      </c>
      <c r="B105" s="8">
        <v>0.3</v>
      </c>
      <c r="C105" s="8">
        <v>20</v>
      </c>
      <c r="D105" s="8">
        <v>25</v>
      </c>
      <c r="E105" s="14">
        <f t="shared" ref="E105:E108" si="38">(B105*$B$15*$L$12+(1-B105)*$B$16*$S$12)/(B105*$L$12+(1-B105)*$S$12)</f>
        <v>0.16315789473684209</v>
      </c>
      <c r="F105" s="104">
        <f t="shared" si="35"/>
        <v>1.6842105263157876</v>
      </c>
      <c r="G105" s="105">
        <f t="shared" si="36"/>
        <v>1</v>
      </c>
      <c r="H105" s="79">
        <v>23</v>
      </c>
      <c r="I105" s="80"/>
      <c r="J105" s="26">
        <f>'MR-MO_3a_2'!J105</f>
        <v>22</v>
      </c>
      <c r="K105" s="27">
        <v>2.4265999999999999E-2</v>
      </c>
      <c r="L105" s="44">
        <f t="shared" si="27"/>
        <v>4.3478260869565304</v>
      </c>
      <c r="M105" s="26">
        <f>'MR-MO_3a_2'!M105</f>
        <v>19</v>
      </c>
      <c r="N105" s="27">
        <v>0.31370999999999999</v>
      </c>
      <c r="O105" s="44">
        <f t="shared" si="28"/>
        <v>17.391304347826093</v>
      </c>
      <c r="P105" s="26">
        <f>'MR-MO_3a_2'!P105</f>
        <v>24</v>
      </c>
      <c r="Q105" s="27">
        <v>1.3793E-2</v>
      </c>
      <c r="R105" s="60">
        <f t="shared" si="29"/>
        <v>4.3478260869565162</v>
      </c>
      <c r="S105" s="26">
        <v>15</v>
      </c>
      <c r="T105" s="27">
        <v>1.1788000000000001</v>
      </c>
      <c r="U105" s="60">
        <f t="shared" si="30"/>
        <v>34.782608695652172</v>
      </c>
      <c r="V105" s="26">
        <v>22</v>
      </c>
      <c r="W105" s="27">
        <v>2.4265999999999999E-2</v>
      </c>
      <c r="X105" s="60">
        <f t="shared" si="31"/>
        <v>4.3478260869565304</v>
      </c>
      <c r="Y105" s="7"/>
      <c r="Z105" s="7"/>
      <c r="AA105" s="54"/>
    </row>
    <row r="106" spans="1:27" s="3" customFormat="1" x14ac:dyDescent="0.25">
      <c r="A106" s="45">
        <v>88</v>
      </c>
      <c r="B106" s="8">
        <v>0.5</v>
      </c>
      <c r="C106" s="8">
        <v>20</v>
      </c>
      <c r="D106" s="8">
        <v>25</v>
      </c>
      <c r="E106" s="14">
        <f t="shared" si="38"/>
        <v>0.23333333333333336</v>
      </c>
      <c r="F106" s="104">
        <f t="shared" si="35"/>
        <v>1.3333333333333321</v>
      </c>
      <c r="G106" s="105">
        <f t="shared" si="36"/>
        <v>0</v>
      </c>
      <c r="H106" s="79">
        <v>23</v>
      </c>
      <c r="I106" s="80"/>
      <c r="J106" s="26">
        <f>'MR-MO_3a_2'!J106</f>
        <v>21</v>
      </c>
      <c r="K106" s="27">
        <v>5.8507000000000003E-2</v>
      </c>
      <c r="L106" s="44">
        <f t="shared" si="27"/>
        <v>8.6956521739130466</v>
      </c>
      <c r="M106" s="26">
        <f>'MR-MO_3a_2'!M106</f>
        <v>19</v>
      </c>
      <c r="N106" s="27">
        <v>0.26385999999999998</v>
      </c>
      <c r="O106" s="44">
        <f t="shared" si="28"/>
        <v>17.391304347826093</v>
      </c>
      <c r="P106" s="26">
        <f>'MR-MO_3a_2'!P106</f>
        <v>24</v>
      </c>
      <c r="Q106" s="27">
        <v>2.8659E-2</v>
      </c>
      <c r="R106" s="60">
        <f t="shared" si="29"/>
        <v>4.3478260869565162</v>
      </c>
      <c r="S106" s="26">
        <v>15</v>
      </c>
      <c r="T106" s="27">
        <v>1.0931999999999999</v>
      </c>
      <c r="U106" s="60">
        <f t="shared" si="30"/>
        <v>34.782608695652172</v>
      </c>
      <c r="V106" s="26">
        <v>22</v>
      </c>
      <c r="W106" s="27">
        <v>1.0382000000000001E-2</v>
      </c>
      <c r="X106" s="60">
        <f t="shared" si="31"/>
        <v>4.3478260869565304</v>
      </c>
      <c r="Y106" s="7"/>
      <c r="Z106" s="7"/>
      <c r="AA106" s="54"/>
    </row>
    <row r="107" spans="1:27" s="3" customFormat="1" x14ac:dyDescent="0.25">
      <c r="A107" s="45">
        <v>89</v>
      </c>
      <c r="B107" s="8">
        <v>0.7</v>
      </c>
      <c r="C107" s="8">
        <v>20</v>
      </c>
      <c r="D107" s="8">
        <v>25</v>
      </c>
      <c r="E107" s="14">
        <f t="shared" si="38"/>
        <v>0.3545454545454545</v>
      </c>
      <c r="F107" s="104">
        <f t="shared" si="35"/>
        <v>0.72727272727272663</v>
      </c>
      <c r="G107" s="105">
        <f t="shared" si="36"/>
        <v>-1</v>
      </c>
      <c r="H107" s="79">
        <v>22</v>
      </c>
      <c r="I107" s="80"/>
      <c r="J107" s="26">
        <f>'MR-MO_3a_2'!J107</f>
        <v>21</v>
      </c>
      <c r="K107" s="27">
        <v>2.5489000000000001E-2</v>
      </c>
      <c r="L107" s="44">
        <f t="shared" si="27"/>
        <v>4.5454545454545325</v>
      </c>
      <c r="M107" s="26">
        <f>'MR-MO_3a_2'!M107</f>
        <v>19</v>
      </c>
      <c r="N107" s="27">
        <v>0.19005</v>
      </c>
      <c r="O107" s="44">
        <f t="shared" si="28"/>
        <v>13.636363636363626</v>
      </c>
      <c r="P107" s="26">
        <f>'MR-MO_3a_2'!P107</f>
        <v>24</v>
      </c>
      <c r="Q107" s="27">
        <v>6.7982000000000001E-2</v>
      </c>
      <c r="R107" s="60">
        <f t="shared" si="29"/>
        <v>9.0909090909090935</v>
      </c>
      <c r="S107" s="26">
        <v>15</v>
      </c>
      <c r="T107" s="27">
        <v>0.95528999999999997</v>
      </c>
      <c r="U107" s="60">
        <f t="shared" si="30"/>
        <v>31.818181818181813</v>
      </c>
      <c r="V107" s="26">
        <v>22</v>
      </c>
      <c r="W107" s="27">
        <v>0</v>
      </c>
      <c r="X107" s="60">
        <f t="shared" si="31"/>
        <v>1.4210854715202004E-14</v>
      </c>
      <c r="Y107" s="7"/>
      <c r="Z107" s="7"/>
      <c r="AA107" s="54"/>
    </row>
    <row r="108" spans="1:27" s="3" customFormat="1" x14ac:dyDescent="0.25">
      <c r="A108" s="45">
        <v>90</v>
      </c>
      <c r="B108" s="8">
        <v>0.9</v>
      </c>
      <c r="C108" s="8">
        <v>20</v>
      </c>
      <c r="D108" s="8">
        <v>25</v>
      </c>
      <c r="E108" s="14">
        <f t="shared" si="38"/>
        <v>0.61428571428571432</v>
      </c>
      <c r="F108" s="104">
        <f t="shared" si="35"/>
        <v>-0.5714285714285694</v>
      </c>
      <c r="G108" s="105">
        <f t="shared" si="36"/>
        <v>-2</v>
      </c>
      <c r="H108" s="79">
        <v>21</v>
      </c>
      <c r="I108" s="80"/>
      <c r="J108" s="26">
        <f>'MR-MO_3a_2'!J108</f>
        <v>20</v>
      </c>
      <c r="K108" s="27">
        <v>1.6746E-2</v>
      </c>
      <c r="L108" s="44">
        <f t="shared" si="27"/>
        <v>4.7619047619047592</v>
      </c>
      <c r="M108" s="26">
        <f>'MR-MO_3a_2'!M108</f>
        <v>19</v>
      </c>
      <c r="N108" s="27">
        <v>7.3760999999999993E-2</v>
      </c>
      <c r="O108" s="44">
        <f t="shared" si="28"/>
        <v>9.5238095238095184</v>
      </c>
      <c r="P108" s="26">
        <f>'MR-MO_3a_2'!P108</f>
        <v>24</v>
      </c>
      <c r="Q108" s="27">
        <v>0.20030999999999999</v>
      </c>
      <c r="R108" s="60">
        <f t="shared" si="29"/>
        <v>14.285714285714278</v>
      </c>
      <c r="S108" s="26">
        <v>15</v>
      </c>
      <c r="T108" s="27">
        <v>0.69450999999999996</v>
      </c>
      <c r="U108" s="60">
        <f t="shared" si="30"/>
        <v>28.571428571428569</v>
      </c>
      <c r="V108" s="26">
        <v>22</v>
      </c>
      <c r="W108" s="27">
        <v>2.4369999999999999E-2</v>
      </c>
      <c r="X108" s="60">
        <f t="shared" si="31"/>
        <v>4.7619047619047592</v>
      </c>
      <c r="Y108" s="7"/>
      <c r="Z108" s="7"/>
      <c r="AA108" s="54"/>
    </row>
    <row r="109" spans="1:27" s="3" customFormat="1" x14ac:dyDescent="0.25">
      <c r="A109" s="45">
        <v>91</v>
      </c>
      <c r="B109" s="8">
        <v>0.1</v>
      </c>
      <c r="C109" s="8">
        <v>25</v>
      </c>
      <c r="D109" s="8">
        <v>25</v>
      </c>
      <c r="E109" s="14">
        <f>(B109*$B$15*$L$13+(1-B109)*$B$16*$S$13)/(B109*$L$13+(1-B109)*$S$13)</f>
        <v>0.17999999999999994</v>
      </c>
      <c r="F109" s="104">
        <f t="shared" si="35"/>
        <v>1.6000000000000014</v>
      </c>
      <c r="G109" s="105">
        <f t="shared" si="36"/>
        <v>2</v>
      </c>
      <c r="H109" s="79">
        <v>23</v>
      </c>
      <c r="I109" s="80"/>
      <c r="J109" s="26">
        <f>'MR-MO_3a_2'!J109</f>
        <v>23</v>
      </c>
      <c r="K109" s="27">
        <v>0</v>
      </c>
      <c r="L109" s="44">
        <f t="shared" si="27"/>
        <v>0</v>
      </c>
      <c r="M109" s="26">
        <f>'MR-MO_3a_2'!M109</f>
        <v>19</v>
      </c>
      <c r="N109" s="27">
        <v>0.30270000000000002</v>
      </c>
      <c r="O109" s="44">
        <f t="shared" si="28"/>
        <v>17.391304347826093</v>
      </c>
      <c r="P109" s="26">
        <f>'MR-MO_3a_2'!P109</f>
        <v>24</v>
      </c>
      <c r="Q109" s="27">
        <v>1.6063000000000001E-2</v>
      </c>
      <c r="R109" s="60">
        <f t="shared" si="29"/>
        <v>4.3478260869565162</v>
      </c>
      <c r="S109" s="26">
        <v>15</v>
      </c>
      <c r="T109" s="27">
        <v>1.1569</v>
      </c>
      <c r="U109" s="60">
        <f t="shared" si="30"/>
        <v>34.782608695652172</v>
      </c>
      <c r="V109" s="26">
        <v>22</v>
      </c>
      <c r="W109" s="27">
        <v>2.1715000000000002E-2</v>
      </c>
      <c r="X109" s="60">
        <f t="shared" si="31"/>
        <v>4.3478260869565304</v>
      </c>
      <c r="Y109" s="7"/>
      <c r="Z109" s="7"/>
      <c r="AA109" s="54"/>
    </row>
    <row r="110" spans="1:27" s="3" customFormat="1" x14ac:dyDescent="0.25">
      <c r="A110" s="45">
        <v>92</v>
      </c>
      <c r="B110" s="8">
        <v>0.3</v>
      </c>
      <c r="C110" s="8">
        <v>25</v>
      </c>
      <c r="D110" s="8">
        <v>25</v>
      </c>
      <c r="E110" s="14">
        <f t="shared" ref="E110:E113" si="39">(B110*$B$15*$L$13+(1-B110)*$B$16*$S$13)/(B110*$L$13+(1-B110)*$S$13)</f>
        <v>0.33999999999999997</v>
      </c>
      <c r="F110" s="104">
        <f t="shared" si="35"/>
        <v>0.80000000000000071</v>
      </c>
      <c r="G110" s="105">
        <f t="shared" si="36"/>
        <v>1</v>
      </c>
      <c r="H110" s="79">
        <v>22</v>
      </c>
      <c r="I110" s="80"/>
      <c r="J110" s="26">
        <f>'MR-MO_3a_2'!J110</f>
        <v>22</v>
      </c>
      <c r="K110" s="27">
        <v>0</v>
      </c>
      <c r="L110" s="44">
        <f t="shared" si="27"/>
        <v>1.4210854715202004E-14</v>
      </c>
      <c r="M110" s="26">
        <f>'MR-MO_3a_2'!M110</f>
        <v>19</v>
      </c>
      <c r="N110" s="27">
        <v>0.19936999999999999</v>
      </c>
      <c r="O110" s="44">
        <f t="shared" si="28"/>
        <v>13.636363636363626</v>
      </c>
      <c r="P110" s="26">
        <f>'MR-MO_3a_2'!P110</f>
        <v>24</v>
      </c>
      <c r="Q110" s="27">
        <v>5.6780999999999998E-2</v>
      </c>
      <c r="R110" s="60">
        <f t="shared" si="29"/>
        <v>9.0909090909090935</v>
      </c>
      <c r="S110" s="26">
        <v>15</v>
      </c>
      <c r="T110" s="27">
        <v>0.96867000000000003</v>
      </c>
      <c r="U110" s="60">
        <f t="shared" si="30"/>
        <v>31.818181818181813</v>
      </c>
      <c r="V110" s="26">
        <v>22</v>
      </c>
      <c r="W110" s="27">
        <v>0</v>
      </c>
      <c r="X110" s="60">
        <f t="shared" si="31"/>
        <v>1.4210854715202004E-14</v>
      </c>
      <c r="Y110" s="7"/>
      <c r="Z110" s="7"/>
      <c r="AA110" s="54"/>
    </row>
    <row r="111" spans="1:27" s="3" customFormat="1" x14ac:dyDescent="0.25">
      <c r="A111" s="45">
        <v>93</v>
      </c>
      <c r="B111" s="8">
        <v>0.5</v>
      </c>
      <c r="C111" s="8">
        <v>25</v>
      </c>
      <c r="D111" s="8">
        <v>25</v>
      </c>
      <c r="E111" s="14">
        <f t="shared" si="39"/>
        <v>0.5</v>
      </c>
      <c r="F111" s="104">
        <f t="shared" si="35"/>
        <v>0</v>
      </c>
      <c r="G111" s="105">
        <f t="shared" si="36"/>
        <v>0</v>
      </c>
      <c r="H111" s="79">
        <v>21</v>
      </c>
      <c r="I111" s="80"/>
      <c r="J111" s="26">
        <f>'MR-MO_3a_2'!J111</f>
        <v>21</v>
      </c>
      <c r="K111" s="27">
        <v>0</v>
      </c>
      <c r="L111" s="44">
        <f t="shared" si="27"/>
        <v>0</v>
      </c>
      <c r="M111" s="26">
        <f>'MR-MO_3a_2'!M111</f>
        <v>19</v>
      </c>
      <c r="N111" s="27">
        <v>0.11558</v>
      </c>
      <c r="O111" s="44">
        <f t="shared" si="28"/>
        <v>9.5238095238095184</v>
      </c>
      <c r="P111" s="26">
        <f>'MR-MO_3a_2'!P111</f>
        <v>24</v>
      </c>
      <c r="Q111" s="27">
        <v>0.12167</v>
      </c>
      <c r="R111" s="60">
        <f t="shared" si="29"/>
        <v>14.285714285714278</v>
      </c>
      <c r="S111" s="26">
        <v>15</v>
      </c>
      <c r="T111" s="27">
        <v>0.79783999999999999</v>
      </c>
      <c r="U111" s="60">
        <f t="shared" si="30"/>
        <v>28.571428571428569</v>
      </c>
      <c r="V111" s="26">
        <v>22</v>
      </c>
      <c r="W111" s="27">
        <v>2.8789000000000001E-4</v>
      </c>
      <c r="X111" s="60">
        <f t="shared" si="31"/>
        <v>4.7619047619047592</v>
      </c>
      <c r="Y111" s="7"/>
      <c r="Z111" s="7"/>
      <c r="AA111" s="54"/>
    </row>
    <row r="112" spans="1:27" s="3" customFormat="1" x14ac:dyDescent="0.25">
      <c r="A112" s="45">
        <v>94</v>
      </c>
      <c r="B112" s="8">
        <v>0.7</v>
      </c>
      <c r="C112" s="8">
        <v>25</v>
      </c>
      <c r="D112" s="8">
        <v>25</v>
      </c>
      <c r="E112" s="14">
        <f t="shared" si="39"/>
        <v>0.66</v>
      </c>
      <c r="F112" s="104">
        <f t="shared" si="35"/>
        <v>-0.79999999999999716</v>
      </c>
      <c r="G112" s="105">
        <f t="shared" si="36"/>
        <v>-1</v>
      </c>
      <c r="H112" s="79">
        <v>21</v>
      </c>
      <c r="I112" s="80"/>
      <c r="J112" s="26">
        <f>'MR-MO_3a_2'!J112</f>
        <v>21</v>
      </c>
      <c r="K112" s="27">
        <v>0</v>
      </c>
      <c r="L112" s="44">
        <f t="shared" si="27"/>
        <v>0</v>
      </c>
      <c r="M112" s="26">
        <f>'MR-MO_3a_2'!M112</f>
        <v>19</v>
      </c>
      <c r="N112" s="27">
        <v>5.9593E-2</v>
      </c>
      <c r="O112" s="44">
        <f t="shared" si="28"/>
        <v>9.5238095238095184</v>
      </c>
      <c r="P112" s="26">
        <f>'MR-MO_3a_2'!P112</f>
        <v>24</v>
      </c>
      <c r="Q112" s="27">
        <v>0.21937000000000001</v>
      </c>
      <c r="R112" s="60">
        <f t="shared" si="29"/>
        <v>14.285714285714278</v>
      </c>
      <c r="S112" s="26">
        <v>15</v>
      </c>
      <c r="T112" s="27">
        <v>0.65249999999999997</v>
      </c>
      <c r="U112" s="60">
        <f t="shared" si="30"/>
        <v>28.571428571428569</v>
      </c>
      <c r="V112" s="26">
        <v>22</v>
      </c>
      <c r="W112" s="27">
        <v>3.1057000000000001E-2</v>
      </c>
      <c r="X112" s="60">
        <f t="shared" si="31"/>
        <v>4.7619047619047592</v>
      </c>
      <c r="Y112" s="7"/>
      <c r="Z112" s="7"/>
      <c r="AA112" s="54"/>
    </row>
    <row r="113" spans="1:27" s="3" customFormat="1" x14ac:dyDescent="0.25">
      <c r="A113" s="45">
        <v>95</v>
      </c>
      <c r="B113" s="8">
        <v>0.9</v>
      </c>
      <c r="C113" s="8">
        <v>25</v>
      </c>
      <c r="D113" s="8">
        <v>25</v>
      </c>
      <c r="E113" s="14">
        <f t="shared" si="39"/>
        <v>0.82000000000000006</v>
      </c>
      <c r="F113" s="104">
        <f t="shared" si="35"/>
        <v>-1.5999999999999979</v>
      </c>
      <c r="G113" s="105">
        <f t="shared" si="36"/>
        <v>-2</v>
      </c>
      <c r="H113" s="79">
        <v>20</v>
      </c>
      <c r="I113" s="80"/>
      <c r="J113" s="26">
        <f>'MR-MO_3a_2'!J113</f>
        <v>20</v>
      </c>
      <c r="K113" s="27">
        <v>0</v>
      </c>
      <c r="L113" s="44">
        <f t="shared" si="27"/>
        <v>0</v>
      </c>
      <c r="M113" s="26">
        <f>'MR-MO_3a_2'!M113</f>
        <v>19</v>
      </c>
      <c r="N113" s="27">
        <v>2.1676000000000001E-2</v>
      </c>
      <c r="O113" s="44">
        <f t="shared" si="28"/>
        <v>5</v>
      </c>
      <c r="P113" s="26">
        <f>'MR-MO_3a_2'!P113</f>
        <v>24</v>
      </c>
      <c r="Q113" s="27">
        <v>0.34247</v>
      </c>
      <c r="R113" s="60">
        <f t="shared" si="29"/>
        <v>20</v>
      </c>
      <c r="S113" s="26">
        <v>15</v>
      </c>
      <c r="T113" s="27">
        <v>0.52241000000000004</v>
      </c>
      <c r="U113" s="60">
        <f t="shared" si="30"/>
        <v>25</v>
      </c>
      <c r="V113" s="26">
        <v>22</v>
      </c>
      <c r="W113" s="27">
        <v>8.3823999999999996E-2</v>
      </c>
      <c r="X113" s="60">
        <f t="shared" si="31"/>
        <v>10</v>
      </c>
      <c r="Y113" s="7"/>
      <c r="Z113" s="7"/>
      <c r="AA113" s="54"/>
    </row>
    <row r="114" spans="1:27" s="3" customFormat="1" x14ac:dyDescent="0.25">
      <c r="A114" s="45">
        <v>96</v>
      </c>
      <c r="B114" s="8">
        <v>0.1</v>
      </c>
      <c r="C114" s="8">
        <v>30</v>
      </c>
      <c r="D114" s="8">
        <v>25</v>
      </c>
      <c r="E114" s="14">
        <f>(B114*$B$15*$L$14+(1-B114)*$B$16*$S$14)/(B114*$L$14+(1-B114)*$S$14)</f>
        <v>0.3461538461538462</v>
      </c>
      <c r="F114" s="104">
        <f t="shared" si="35"/>
        <v>0.7692307692307665</v>
      </c>
      <c r="G114" s="105">
        <f t="shared" si="36"/>
        <v>2</v>
      </c>
      <c r="H114" s="79">
        <v>22</v>
      </c>
      <c r="I114" s="80"/>
      <c r="J114" s="26">
        <f>'MR-MO_3a_2'!J114</f>
        <v>23</v>
      </c>
      <c r="K114" s="27">
        <v>9.2803999999999994E-3</v>
      </c>
      <c r="L114" s="44">
        <f t="shared" si="27"/>
        <v>4.545454545454561</v>
      </c>
      <c r="M114" s="26">
        <f>'MR-MO_3a_2'!M114</f>
        <v>19</v>
      </c>
      <c r="N114" s="27">
        <v>0.19633</v>
      </c>
      <c r="O114" s="44">
        <f t="shared" si="28"/>
        <v>13.636363636363626</v>
      </c>
      <c r="P114" s="26">
        <f>'MR-MO_3a_2'!P114</f>
        <v>24</v>
      </c>
      <c r="Q114" s="27">
        <v>5.7605000000000003E-2</v>
      </c>
      <c r="R114" s="60">
        <f t="shared" si="29"/>
        <v>9.0909090909090935</v>
      </c>
      <c r="S114" s="26">
        <v>15</v>
      </c>
      <c r="T114" s="27">
        <v>0.96067999999999998</v>
      </c>
      <c r="U114" s="60">
        <f t="shared" si="30"/>
        <v>31.818181818181813</v>
      </c>
      <c r="V114" s="26">
        <v>22</v>
      </c>
      <c r="W114" s="27">
        <v>0</v>
      </c>
      <c r="X114" s="60">
        <f t="shared" si="31"/>
        <v>1.4210854715202004E-14</v>
      </c>
      <c r="Y114" s="7"/>
      <c r="Z114" s="7"/>
      <c r="AA114" s="54"/>
    </row>
    <row r="115" spans="1:27" s="3" customFormat="1" x14ac:dyDescent="0.25">
      <c r="A115" s="45">
        <v>97</v>
      </c>
      <c r="B115" s="8">
        <v>0.3</v>
      </c>
      <c r="C115" s="8">
        <v>30</v>
      </c>
      <c r="D115" s="8">
        <v>25</v>
      </c>
      <c r="E115" s="14">
        <f t="shared" ref="E115:E118" si="40">(B115*$B$15*$L$14+(1-B115)*$B$16*$S$14)/(B115*$L$14+(1-B115)*$S$14)</f>
        <v>0.60526315789473684</v>
      </c>
      <c r="F115" s="104">
        <f t="shared" si="35"/>
        <v>-0.52631578947368496</v>
      </c>
      <c r="G115" s="105">
        <f t="shared" si="36"/>
        <v>1</v>
      </c>
      <c r="H115" s="79">
        <v>21</v>
      </c>
      <c r="I115" s="80"/>
      <c r="J115" s="26">
        <f>'MR-MO_3a_2'!J115</f>
        <v>22</v>
      </c>
      <c r="K115" s="27">
        <v>1.9445E-2</v>
      </c>
      <c r="L115" s="44">
        <f t="shared" si="27"/>
        <v>4.7619047619047592</v>
      </c>
      <c r="M115" s="26">
        <f>'MR-MO_3a_2'!M115</f>
        <v>19</v>
      </c>
      <c r="N115" s="27">
        <v>7.9371999999999998E-2</v>
      </c>
      <c r="O115" s="44">
        <f t="shared" si="28"/>
        <v>9.5238095238095184</v>
      </c>
      <c r="P115" s="26">
        <f>'MR-MO_3a_2'!P115</f>
        <v>24</v>
      </c>
      <c r="Q115" s="27">
        <v>0.18045</v>
      </c>
      <c r="R115" s="60">
        <f t="shared" si="29"/>
        <v>14.285714285714278</v>
      </c>
      <c r="S115" s="26">
        <v>15</v>
      </c>
      <c r="T115" s="27">
        <v>0.70079000000000002</v>
      </c>
      <c r="U115" s="60">
        <f t="shared" si="30"/>
        <v>28.571428571428569</v>
      </c>
      <c r="V115" s="26">
        <v>22</v>
      </c>
      <c r="W115" s="27">
        <v>1.9445E-2</v>
      </c>
      <c r="X115" s="60">
        <f t="shared" si="31"/>
        <v>4.7619047619047592</v>
      </c>
      <c r="Y115" s="7"/>
      <c r="Z115" s="7"/>
      <c r="AA115" s="54"/>
    </row>
    <row r="116" spans="1:27" s="3" customFormat="1" x14ac:dyDescent="0.25">
      <c r="A116" s="45">
        <v>98</v>
      </c>
      <c r="B116" s="8">
        <v>0.5</v>
      </c>
      <c r="C116" s="8">
        <v>30</v>
      </c>
      <c r="D116" s="8">
        <v>25</v>
      </c>
      <c r="E116" s="14">
        <f t="shared" si="40"/>
        <v>0.7400000000000001</v>
      </c>
      <c r="F116" s="104">
        <f t="shared" si="35"/>
        <v>-1.2000000000000028</v>
      </c>
      <c r="G116" s="105">
        <f t="shared" si="36"/>
        <v>0</v>
      </c>
      <c r="H116" s="79">
        <v>20</v>
      </c>
      <c r="I116" s="80"/>
      <c r="J116" s="26">
        <f>'MR-MO_3a_2'!J116</f>
        <v>21</v>
      </c>
      <c r="K116" s="27">
        <v>4.4254000000000003E-3</v>
      </c>
      <c r="L116" s="44">
        <f t="shared" si="27"/>
        <v>5</v>
      </c>
      <c r="M116" s="26">
        <f>'MR-MO_3a_2'!M116</f>
        <v>19</v>
      </c>
      <c r="N116" s="27">
        <v>3.6191000000000001E-2</v>
      </c>
      <c r="O116" s="44">
        <f t="shared" si="28"/>
        <v>5</v>
      </c>
      <c r="P116" s="26">
        <f>'MR-MO_3a_2'!P116</f>
        <v>24</v>
      </c>
      <c r="Q116" s="27">
        <v>0.26773000000000002</v>
      </c>
      <c r="R116" s="60">
        <f t="shared" si="29"/>
        <v>20</v>
      </c>
      <c r="S116" s="26">
        <v>15</v>
      </c>
      <c r="T116" s="27">
        <v>0.58147000000000004</v>
      </c>
      <c r="U116" s="60">
        <f t="shared" si="30"/>
        <v>25</v>
      </c>
      <c r="V116" s="26">
        <v>22</v>
      </c>
      <c r="W116" s="27">
        <v>4.9944000000000002E-2</v>
      </c>
      <c r="X116" s="60">
        <f t="shared" si="31"/>
        <v>10</v>
      </c>
      <c r="Y116" s="7"/>
      <c r="Z116" s="7"/>
      <c r="AA116" s="54"/>
    </row>
    <row r="117" spans="1:27" s="3" customFormat="1" x14ac:dyDescent="0.25">
      <c r="A117" s="45">
        <v>99</v>
      </c>
      <c r="B117" s="8">
        <v>0.7</v>
      </c>
      <c r="C117" s="8">
        <v>30</v>
      </c>
      <c r="D117" s="8">
        <v>25</v>
      </c>
      <c r="E117" s="14">
        <f t="shared" si="40"/>
        <v>0.82258064516129037</v>
      </c>
      <c r="F117" s="104">
        <f t="shared" si="35"/>
        <v>-1.612903225806452</v>
      </c>
      <c r="G117" s="105">
        <f t="shared" si="36"/>
        <v>-1</v>
      </c>
      <c r="H117" s="79">
        <v>20</v>
      </c>
      <c r="I117" s="80"/>
      <c r="J117" s="26">
        <f>'MR-MO_3a_2'!J117</f>
        <v>21</v>
      </c>
      <c r="K117" s="27">
        <v>1.9917000000000001E-2</v>
      </c>
      <c r="L117" s="44">
        <f t="shared" si="27"/>
        <v>5</v>
      </c>
      <c r="M117" s="26">
        <f>'MR-MO_3a_2'!M117</f>
        <v>19</v>
      </c>
      <c r="N117" s="27">
        <v>2.1697000000000001E-2</v>
      </c>
      <c r="O117" s="44">
        <f t="shared" si="28"/>
        <v>5</v>
      </c>
      <c r="P117" s="26">
        <f>'MR-MO_3a_2'!P117</f>
        <v>24</v>
      </c>
      <c r="Q117" s="27">
        <v>0.33681</v>
      </c>
      <c r="R117" s="60">
        <f t="shared" si="29"/>
        <v>20</v>
      </c>
      <c r="S117" s="26">
        <v>15</v>
      </c>
      <c r="T117" s="27">
        <v>0.51985999999999999</v>
      </c>
      <c r="U117" s="60">
        <f t="shared" si="30"/>
        <v>25</v>
      </c>
      <c r="V117" s="26">
        <v>22</v>
      </c>
      <c r="W117" s="27">
        <v>8.2140000000000005E-2</v>
      </c>
      <c r="X117" s="60">
        <f t="shared" si="31"/>
        <v>10</v>
      </c>
      <c r="Y117" s="7"/>
      <c r="Z117" s="7"/>
      <c r="AA117" s="54"/>
    </row>
    <row r="118" spans="1:27" s="3" customFormat="1" x14ac:dyDescent="0.25">
      <c r="A118" s="45">
        <v>100</v>
      </c>
      <c r="B118" s="8">
        <v>0.9</v>
      </c>
      <c r="C118" s="8">
        <v>30</v>
      </c>
      <c r="D118" s="8">
        <v>25</v>
      </c>
      <c r="E118" s="14">
        <f t="shared" si="40"/>
        <v>0.8783783783783784</v>
      </c>
      <c r="F118" s="104">
        <f t="shared" si="35"/>
        <v>-1.8918918918918948</v>
      </c>
      <c r="G118" s="105">
        <f t="shared" si="36"/>
        <v>-2</v>
      </c>
      <c r="H118" s="79">
        <v>20</v>
      </c>
      <c r="I118" s="80"/>
      <c r="J118" s="26">
        <f>'MR-MO_3a_2'!J118</f>
        <v>20</v>
      </c>
      <c r="K118" s="27">
        <v>0</v>
      </c>
      <c r="L118" s="44">
        <f t="shared" si="27"/>
        <v>0</v>
      </c>
      <c r="M118" s="26">
        <f>'MR-MO_3a_2'!M118</f>
        <v>19</v>
      </c>
      <c r="N118" s="27">
        <v>1.1455E-2</v>
      </c>
      <c r="O118" s="44">
        <f t="shared" si="28"/>
        <v>5</v>
      </c>
      <c r="P118" s="26">
        <f>'MR-MO_3a_2'!P118</f>
        <v>24</v>
      </c>
      <c r="Q118" s="27">
        <v>0.38845000000000002</v>
      </c>
      <c r="R118" s="60">
        <f t="shared" si="29"/>
        <v>20</v>
      </c>
      <c r="S118" s="26">
        <v>15</v>
      </c>
      <c r="T118" s="27">
        <v>0.47749999999999998</v>
      </c>
      <c r="U118" s="60">
        <f t="shared" si="30"/>
        <v>25</v>
      </c>
      <c r="V118" s="26">
        <v>22</v>
      </c>
      <c r="W118" s="27">
        <v>0.10587000000000001</v>
      </c>
      <c r="X118" s="60">
        <f t="shared" si="31"/>
        <v>10</v>
      </c>
      <c r="Y118" s="7"/>
      <c r="Z118" s="7"/>
      <c r="AA118" s="54"/>
    </row>
    <row r="119" spans="1:27" s="3" customFormat="1" x14ac:dyDescent="0.25">
      <c r="A119" s="45">
        <v>101</v>
      </c>
      <c r="B119" s="8">
        <v>0.1</v>
      </c>
      <c r="C119" s="8">
        <v>10</v>
      </c>
      <c r="D119" s="8">
        <v>30</v>
      </c>
      <c r="E119" s="106" t="e">
        <f t="shared" ref="E119:E123" si="41">(B119*$B$15*$M$10+(1-B119)*$B$16*$T$10)/(B119*$M$10+(1-B119)*$T$10)</f>
        <v>#DIV/0!</v>
      </c>
      <c r="F119" s="104" t="e">
        <f>E119*$N$14+(1-E119)*$U$14-D119</f>
        <v>#DIV/0!</v>
      </c>
      <c r="G119" s="105">
        <f>B119*$N$14+(1-B119)*$U$14-D119</f>
        <v>-1.2999999999999972</v>
      </c>
      <c r="H119" s="79">
        <v>17</v>
      </c>
      <c r="I119" s="80"/>
      <c r="J119" s="26">
        <f>'MR-MO_3a_2'!J119</f>
        <v>17</v>
      </c>
      <c r="K119" s="27">
        <v>0</v>
      </c>
      <c r="L119" s="44">
        <f t="shared" si="27"/>
        <v>0</v>
      </c>
      <c r="M119" s="26">
        <f>'MR-MO_3a_2'!M119</f>
        <v>15</v>
      </c>
      <c r="N119" s="27">
        <v>7.7258999999999994E-2</v>
      </c>
      <c r="O119" s="44">
        <f t="shared" si="28"/>
        <v>11.764705882352928</v>
      </c>
      <c r="P119" s="26">
        <f>'MR-MO_3a_2'!P119</f>
        <v>18</v>
      </c>
      <c r="Q119" s="27">
        <v>2.4559999999999998E-3</v>
      </c>
      <c r="R119" s="60">
        <f t="shared" si="29"/>
        <v>5.8823529411764781</v>
      </c>
      <c r="S119" s="26">
        <v>15</v>
      </c>
      <c r="T119" s="27">
        <v>7.7258999999999994E-2</v>
      </c>
      <c r="U119" s="60">
        <f t="shared" si="30"/>
        <v>11.764705882352928</v>
      </c>
      <c r="V119" s="26">
        <v>19</v>
      </c>
      <c r="W119" s="27">
        <v>3.3149999999999999E-2</v>
      </c>
      <c r="X119" s="60">
        <f t="shared" si="31"/>
        <v>11.764705882352956</v>
      </c>
      <c r="Y119" s="7"/>
      <c r="Z119" s="7"/>
      <c r="AA119" s="54"/>
    </row>
    <row r="120" spans="1:27" s="3" customFormat="1" x14ac:dyDescent="0.25">
      <c r="A120" s="45">
        <v>102</v>
      </c>
      <c r="B120" s="8">
        <v>0.3</v>
      </c>
      <c r="C120" s="8">
        <v>10</v>
      </c>
      <c r="D120" s="8">
        <v>30</v>
      </c>
      <c r="E120" s="106" t="e">
        <f t="shared" si="41"/>
        <v>#DIV/0!</v>
      </c>
      <c r="F120" s="104" t="e">
        <f t="shared" ref="F120:F143" si="42">E120*$N$14+(1-E120)*$U$14-D120</f>
        <v>#DIV/0!</v>
      </c>
      <c r="G120" s="105">
        <f t="shared" ref="G120:G143" si="43">B120*$N$14+(1-B120)*$U$14-D120</f>
        <v>-1.9000000000000021</v>
      </c>
      <c r="H120" s="79">
        <v>17</v>
      </c>
      <c r="I120" s="80"/>
      <c r="J120" s="26">
        <f>'MR-MO_3a_2'!J120</f>
        <v>17</v>
      </c>
      <c r="K120" s="27">
        <v>0</v>
      </c>
      <c r="L120" s="44">
        <f t="shared" si="27"/>
        <v>0</v>
      </c>
      <c r="M120" s="26">
        <f>'MR-MO_3a_2'!M120</f>
        <v>15</v>
      </c>
      <c r="N120" s="27">
        <v>4.6651999999999999E-2</v>
      </c>
      <c r="O120" s="44">
        <f t="shared" si="28"/>
        <v>11.764705882352928</v>
      </c>
      <c r="P120" s="26">
        <f>'MR-MO_3a_2'!P120</f>
        <v>18</v>
      </c>
      <c r="Q120" s="27">
        <v>1.9730000000000001E-2</v>
      </c>
      <c r="R120" s="60">
        <f t="shared" si="29"/>
        <v>5.8823529411764781</v>
      </c>
      <c r="S120" s="26">
        <v>15</v>
      </c>
      <c r="T120" s="27">
        <v>4.6651999999999999E-2</v>
      </c>
      <c r="U120" s="60">
        <f t="shared" si="30"/>
        <v>11.764705882352928</v>
      </c>
      <c r="V120" s="26">
        <v>19</v>
      </c>
      <c r="W120" s="27">
        <v>6.8914000000000003E-2</v>
      </c>
      <c r="X120" s="60">
        <f t="shared" si="31"/>
        <v>11.764705882352956</v>
      </c>
      <c r="Y120" s="7"/>
      <c r="Z120" s="7"/>
      <c r="AA120" s="54"/>
    </row>
    <row r="121" spans="1:27" s="3" customFormat="1" x14ac:dyDescent="0.25">
      <c r="A121" s="45">
        <v>103</v>
      </c>
      <c r="B121" s="8">
        <v>0.5</v>
      </c>
      <c r="C121" s="8">
        <v>10</v>
      </c>
      <c r="D121" s="8">
        <v>30</v>
      </c>
      <c r="E121" s="106" t="e">
        <f t="shared" si="41"/>
        <v>#DIV/0!</v>
      </c>
      <c r="F121" s="104" t="e">
        <f t="shared" si="42"/>
        <v>#DIV/0!</v>
      </c>
      <c r="G121" s="105">
        <f t="shared" si="43"/>
        <v>-2.5</v>
      </c>
      <c r="H121" s="79">
        <v>16</v>
      </c>
      <c r="I121" s="80"/>
      <c r="J121" s="26">
        <f>'MR-MO_3a_2'!J121</f>
        <v>16</v>
      </c>
      <c r="K121" s="27">
        <v>0</v>
      </c>
      <c r="L121" s="44">
        <f t="shared" si="27"/>
        <v>0</v>
      </c>
      <c r="M121" s="26">
        <f>'MR-MO_3a_2'!M121</f>
        <v>15</v>
      </c>
      <c r="N121" s="27">
        <v>2.2564000000000001E-2</v>
      </c>
      <c r="O121" s="44">
        <f t="shared" si="28"/>
        <v>6.25</v>
      </c>
      <c r="P121" s="26">
        <f>'MR-MO_3a_2'!P121</f>
        <v>18</v>
      </c>
      <c r="Q121" s="27">
        <v>4.4679999999999997E-2</v>
      </c>
      <c r="R121" s="60">
        <f t="shared" si="29"/>
        <v>12.5</v>
      </c>
      <c r="S121" s="26">
        <v>15</v>
      </c>
      <c r="T121" s="27">
        <v>2.2564000000000001E-2</v>
      </c>
      <c r="U121" s="60">
        <f t="shared" si="30"/>
        <v>6.25</v>
      </c>
      <c r="V121" s="26">
        <v>19</v>
      </c>
      <c r="W121" s="27">
        <v>0.11280999999999999</v>
      </c>
      <c r="X121" s="60">
        <f t="shared" si="31"/>
        <v>18.75</v>
      </c>
      <c r="Y121" s="7"/>
      <c r="Z121" s="7"/>
      <c r="AA121" s="54"/>
    </row>
    <row r="122" spans="1:27" s="3" customFormat="1" x14ac:dyDescent="0.25">
      <c r="A122" s="45">
        <v>104</v>
      </c>
      <c r="B122" s="8">
        <v>0.7</v>
      </c>
      <c r="C122" s="8">
        <v>10</v>
      </c>
      <c r="D122" s="8">
        <v>30</v>
      </c>
      <c r="E122" s="106" t="e">
        <f t="shared" si="41"/>
        <v>#DIV/0!</v>
      </c>
      <c r="F122" s="104" t="e">
        <f t="shared" si="42"/>
        <v>#DIV/0!</v>
      </c>
      <c r="G122" s="105">
        <f t="shared" si="43"/>
        <v>-3.1000000000000014</v>
      </c>
      <c r="H122" s="79">
        <v>16</v>
      </c>
      <c r="I122" s="80"/>
      <c r="J122" s="26">
        <f>'MR-MO_3a_2'!J122</f>
        <v>16</v>
      </c>
      <c r="K122" s="27">
        <v>0</v>
      </c>
      <c r="L122" s="44">
        <f t="shared" si="27"/>
        <v>0</v>
      </c>
      <c r="M122" s="26">
        <f>'MR-MO_3a_2'!M122</f>
        <v>15</v>
      </c>
      <c r="N122" s="27">
        <v>7.1809999999999999E-3</v>
      </c>
      <c r="O122" s="44">
        <f t="shared" si="28"/>
        <v>6.25</v>
      </c>
      <c r="P122" s="26">
        <f>'MR-MO_3a_2'!P122</f>
        <v>18</v>
      </c>
      <c r="Q122" s="27">
        <v>7.9599000000000003E-2</v>
      </c>
      <c r="R122" s="60">
        <f t="shared" si="29"/>
        <v>12.5</v>
      </c>
      <c r="S122" s="26">
        <v>15</v>
      </c>
      <c r="T122" s="27">
        <v>7.1809999999999999E-3</v>
      </c>
      <c r="U122" s="60">
        <f t="shared" si="30"/>
        <v>6.25</v>
      </c>
      <c r="V122" s="26">
        <v>19</v>
      </c>
      <c r="W122" s="27">
        <v>0.16719000000000001</v>
      </c>
      <c r="X122" s="60">
        <f t="shared" si="31"/>
        <v>18.75</v>
      </c>
      <c r="Y122" s="7"/>
      <c r="Z122" s="7"/>
      <c r="AA122" s="54"/>
    </row>
    <row r="123" spans="1:27" s="3" customFormat="1" x14ac:dyDescent="0.25">
      <c r="A123" s="45">
        <v>105</v>
      </c>
      <c r="B123" s="8">
        <v>0.9</v>
      </c>
      <c r="C123" s="8">
        <v>10</v>
      </c>
      <c r="D123" s="8">
        <v>30</v>
      </c>
      <c r="E123" s="106" t="e">
        <f t="shared" si="41"/>
        <v>#DIV/0!</v>
      </c>
      <c r="F123" s="104" t="e">
        <f t="shared" si="42"/>
        <v>#DIV/0!</v>
      </c>
      <c r="G123" s="105">
        <f t="shared" si="43"/>
        <v>-3.6999999999999993</v>
      </c>
      <c r="H123" s="79">
        <v>15</v>
      </c>
      <c r="I123" s="80"/>
      <c r="J123" s="26">
        <f>'MR-MO_3a_2'!J123</f>
        <v>15</v>
      </c>
      <c r="K123" s="27">
        <v>0</v>
      </c>
      <c r="L123" s="44">
        <f t="shared" si="27"/>
        <v>0</v>
      </c>
      <c r="M123" s="26">
        <f>'MR-MO_3a_2'!M123</f>
        <v>15</v>
      </c>
      <c r="N123" s="27">
        <v>0</v>
      </c>
      <c r="O123" s="44">
        <f t="shared" si="28"/>
        <v>0</v>
      </c>
      <c r="P123" s="26">
        <f>'MR-MO_3a_2'!P123</f>
        <v>18</v>
      </c>
      <c r="Q123" s="27">
        <v>0.1244</v>
      </c>
      <c r="R123" s="60">
        <f t="shared" si="29"/>
        <v>20</v>
      </c>
      <c r="S123" s="26">
        <v>15</v>
      </c>
      <c r="T123" s="27">
        <v>0</v>
      </c>
      <c r="U123" s="60">
        <f t="shared" si="30"/>
        <v>0</v>
      </c>
      <c r="V123" s="26">
        <v>19</v>
      </c>
      <c r="W123" s="27">
        <v>0.23216999999999999</v>
      </c>
      <c r="X123" s="60">
        <f t="shared" si="31"/>
        <v>26.666666666666671</v>
      </c>
      <c r="Y123" s="7"/>
      <c r="Z123" s="7"/>
      <c r="AA123" s="54"/>
    </row>
    <row r="124" spans="1:27" s="3" customFormat="1" x14ac:dyDescent="0.25">
      <c r="A124" s="45">
        <v>106</v>
      </c>
      <c r="B124" s="8">
        <v>0.1</v>
      </c>
      <c r="C124" s="8">
        <v>15</v>
      </c>
      <c r="D124" s="8">
        <v>30</v>
      </c>
      <c r="E124" s="106" t="e">
        <f>(B124*$B$15*$M$11+(1-B124)*$B$16*$T$11)/(B124*$M$11+(1-B124)*$T$11)</f>
        <v>#DIV/0!</v>
      </c>
      <c r="F124" s="104" t="e">
        <f t="shared" si="42"/>
        <v>#DIV/0!</v>
      </c>
      <c r="G124" s="105">
        <f t="shared" si="43"/>
        <v>-1.2999999999999972</v>
      </c>
      <c r="H124" s="79">
        <v>17</v>
      </c>
      <c r="I124" s="80"/>
      <c r="J124" s="26">
        <f>'MR-MO_3a_2'!J124</f>
        <v>17</v>
      </c>
      <c r="K124" s="27">
        <v>0</v>
      </c>
      <c r="L124" s="44">
        <f t="shared" si="27"/>
        <v>0</v>
      </c>
      <c r="M124" s="26">
        <f>'MR-MO_3a_2'!M124</f>
        <v>15</v>
      </c>
      <c r="N124" s="27">
        <v>7.7258999999999994E-2</v>
      </c>
      <c r="O124" s="44">
        <f t="shared" si="28"/>
        <v>11.764705882352928</v>
      </c>
      <c r="P124" s="26">
        <f>'MR-MO_3a_2'!P124</f>
        <v>18</v>
      </c>
      <c r="Q124" s="27">
        <v>2.4559999999999998E-3</v>
      </c>
      <c r="R124" s="60">
        <f t="shared" si="29"/>
        <v>5.8823529411764781</v>
      </c>
      <c r="S124" s="26">
        <v>15</v>
      </c>
      <c r="T124" s="27">
        <v>7.7258999999999994E-2</v>
      </c>
      <c r="U124" s="60">
        <f t="shared" si="30"/>
        <v>11.764705882352928</v>
      </c>
      <c r="V124" s="26">
        <v>19</v>
      </c>
      <c r="W124" s="27">
        <v>3.3149999999999999E-2</v>
      </c>
      <c r="X124" s="60">
        <f t="shared" si="31"/>
        <v>11.764705882352956</v>
      </c>
      <c r="Y124" s="7"/>
      <c r="Z124" s="7"/>
      <c r="AA124" s="54"/>
    </row>
    <row r="125" spans="1:27" s="3" customFormat="1" x14ac:dyDescent="0.25">
      <c r="A125" s="45">
        <v>107</v>
      </c>
      <c r="B125" s="8">
        <v>0.3</v>
      </c>
      <c r="C125" s="8">
        <v>15</v>
      </c>
      <c r="D125" s="8">
        <v>30</v>
      </c>
      <c r="E125" s="106" t="e">
        <f t="shared" ref="E125:E128" si="44">(B125*$B$15*$M$11+(1-B125)*$B$16*$T$11)/(B125*$M$11+(1-B125)*$T$11)</f>
        <v>#DIV/0!</v>
      </c>
      <c r="F125" s="104" t="e">
        <f t="shared" si="42"/>
        <v>#DIV/0!</v>
      </c>
      <c r="G125" s="105">
        <f t="shared" si="43"/>
        <v>-1.9000000000000021</v>
      </c>
      <c r="H125" s="79">
        <v>17</v>
      </c>
      <c r="I125" s="80"/>
      <c r="J125" s="26">
        <f>'MR-MO_3a_2'!J125</f>
        <v>17</v>
      </c>
      <c r="K125" s="27">
        <v>0</v>
      </c>
      <c r="L125" s="44">
        <f t="shared" si="27"/>
        <v>0</v>
      </c>
      <c r="M125" s="26">
        <f>'MR-MO_3a_2'!M125</f>
        <v>15</v>
      </c>
      <c r="N125" s="27">
        <v>4.6651999999999999E-2</v>
      </c>
      <c r="O125" s="44">
        <f t="shared" si="28"/>
        <v>11.764705882352928</v>
      </c>
      <c r="P125" s="26">
        <f>'MR-MO_3a_2'!P125</f>
        <v>18</v>
      </c>
      <c r="Q125" s="27">
        <v>1.9730000000000001E-2</v>
      </c>
      <c r="R125" s="60">
        <f t="shared" si="29"/>
        <v>5.8823529411764781</v>
      </c>
      <c r="S125" s="26">
        <v>15</v>
      </c>
      <c r="T125" s="27">
        <v>4.6651999999999999E-2</v>
      </c>
      <c r="U125" s="60">
        <f t="shared" si="30"/>
        <v>11.764705882352928</v>
      </c>
      <c r="V125" s="26">
        <v>19</v>
      </c>
      <c r="W125" s="27">
        <v>6.8914000000000003E-2</v>
      </c>
      <c r="X125" s="60">
        <f t="shared" si="31"/>
        <v>11.764705882352956</v>
      </c>
      <c r="Y125" s="7"/>
      <c r="Z125" s="7"/>
      <c r="AA125" s="54"/>
    </row>
    <row r="126" spans="1:27" s="3" customFormat="1" x14ac:dyDescent="0.25">
      <c r="A126" s="45">
        <v>108</v>
      </c>
      <c r="B126" s="8">
        <v>0.5</v>
      </c>
      <c r="C126" s="8">
        <v>15</v>
      </c>
      <c r="D126" s="8">
        <v>30</v>
      </c>
      <c r="E126" s="106" t="e">
        <f t="shared" si="44"/>
        <v>#DIV/0!</v>
      </c>
      <c r="F126" s="104" t="e">
        <f t="shared" si="42"/>
        <v>#DIV/0!</v>
      </c>
      <c r="G126" s="105">
        <f t="shared" si="43"/>
        <v>-2.5</v>
      </c>
      <c r="H126" s="79">
        <v>16</v>
      </c>
      <c r="I126" s="80"/>
      <c r="J126" s="26">
        <f>'MR-MO_3a_2'!J126</f>
        <v>16</v>
      </c>
      <c r="K126" s="27">
        <v>0</v>
      </c>
      <c r="L126" s="44">
        <f t="shared" si="27"/>
        <v>0</v>
      </c>
      <c r="M126" s="26">
        <f>'MR-MO_3a_2'!M126</f>
        <v>15</v>
      </c>
      <c r="N126" s="27">
        <v>2.2564000000000001E-2</v>
      </c>
      <c r="O126" s="44">
        <f t="shared" si="28"/>
        <v>6.25</v>
      </c>
      <c r="P126" s="26">
        <f>'MR-MO_3a_2'!P126</f>
        <v>18</v>
      </c>
      <c r="Q126" s="27">
        <v>4.4679999999999997E-2</v>
      </c>
      <c r="R126" s="60">
        <f t="shared" si="29"/>
        <v>12.5</v>
      </c>
      <c r="S126" s="26">
        <v>15</v>
      </c>
      <c r="T126" s="27">
        <v>2.2564000000000001E-2</v>
      </c>
      <c r="U126" s="60">
        <f t="shared" si="30"/>
        <v>6.25</v>
      </c>
      <c r="V126" s="26">
        <v>19</v>
      </c>
      <c r="W126" s="27">
        <v>0.11280999999999999</v>
      </c>
      <c r="X126" s="60">
        <f t="shared" si="31"/>
        <v>18.75</v>
      </c>
      <c r="Y126" s="7"/>
      <c r="Z126" s="7"/>
      <c r="AA126" s="54"/>
    </row>
    <row r="127" spans="1:27" s="3" customFormat="1" x14ac:dyDescent="0.25">
      <c r="A127" s="45">
        <v>109</v>
      </c>
      <c r="B127" s="8">
        <v>0.7</v>
      </c>
      <c r="C127" s="8">
        <v>15</v>
      </c>
      <c r="D127" s="8">
        <v>30</v>
      </c>
      <c r="E127" s="106" t="e">
        <f t="shared" si="44"/>
        <v>#DIV/0!</v>
      </c>
      <c r="F127" s="104" t="e">
        <f t="shared" si="42"/>
        <v>#DIV/0!</v>
      </c>
      <c r="G127" s="105">
        <f t="shared" si="43"/>
        <v>-3.1000000000000014</v>
      </c>
      <c r="H127" s="79">
        <v>16</v>
      </c>
      <c r="I127" s="80"/>
      <c r="J127" s="26">
        <f>'MR-MO_3a_2'!J127</f>
        <v>16</v>
      </c>
      <c r="K127" s="27">
        <v>0</v>
      </c>
      <c r="L127" s="44">
        <f t="shared" si="27"/>
        <v>0</v>
      </c>
      <c r="M127" s="26">
        <f>'MR-MO_3a_2'!M127</f>
        <v>15</v>
      </c>
      <c r="N127" s="27">
        <v>7.1809999999999999E-3</v>
      </c>
      <c r="O127" s="44">
        <f t="shared" si="28"/>
        <v>6.25</v>
      </c>
      <c r="P127" s="26">
        <f>'MR-MO_3a_2'!P127</f>
        <v>18</v>
      </c>
      <c r="Q127" s="27">
        <v>7.9599000000000003E-2</v>
      </c>
      <c r="R127" s="60">
        <f t="shared" si="29"/>
        <v>12.5</v>
      </c>
      <c r="S127" s="26">
        <v>15</v>
      </c>
      <c r="T127" s="27">
        <v>7.1809999999999999E-3</v>
      </c>
      <c r="U127" s="60">
        <f t="shared" si="30"/>
        <v>6.25</v>
      </c>
      <c r="V127" s="26">
        <v>19</v>
      </c>
      <c r="W127" s="27">
        <v>0.16719000000000001</v>
      </c>
      <c r="X127" s="60">
        <f t="shared" si="31"/>
        <v>18.75</v>
      </c>
      <c r="Y127" s="7"/>
      <c r="Z127" s="7"/>
      <c r="AA127" s="54"/>
    </row>
    <row r="128" spans="1:27" s="3" customFormat="1" x14ac:dyDescent="0.25">
      <c r="A128" s="45">
        <v>110</v>
      </c>
      <c r="B128" s="8">
        <v>0.9</v>
      </c>
      <c r="C128" s="8">
        <v>15</v>
      </c>
      <c r="D128" s="8">
        <v>30</v>
      </c>
      <c r="E128" s="106" t="e">
        <f t="shared" si="44"/>
        <v>#DIV/0!</v>
      </c>
      <c r="F128" s="104" t="e">
        <f t="shared" si="42"/>
        <v>#DIV/0!</v>
      </c>
      <c r="G128" s="105">
        <f t="shared" si="43"/>
        <v>-3.6999999999999993</v>
      </c>
      <c r="H128" s="79">
        <v>15</v>
      </c>
      <c r="I128" s="80"/>
      <c r="J128" s="26">
        <f>'MR-MO_3a_2'!J128</f>
        <v>15</v>
      </c>
      <c r="K128" s="27">
        <v>0</v>
      </c>
      <c r="L128" s="44">
        <f t="shared" si="27"/>
        <v>0</v>
      </c>
      <c r="M128" s="26">
        <f>'MR-MO_3a_2'!M128</f>
        <v>15</v>
      </c>
      <c r="N128" s="27">
        <v>0</v>
      </c>
      <c r="O128" s="44">
        <f t="shared" si="28"/>
        <v>0</v>
      </c>
      <c r="P128" s="26">
        <f>'MR-MO_3a_2'!P128</f>
        <v>18</v>
      </c>
      <c r="Q128" s="27">
        <v>0.1244</v>
      </c>
      <c r="R128" s="60">
        <f t="shared" si="29"/>
        <v>20</v>
      </c>
      <c r="S128" s="26">
        <v>15</v>
      </c>
      <c r="T128" s="27">
        <v>0</v>
      </c>
      <c r="U128" s="60">
        <f t="shared" si="30"/>
        <v>0</v>
      </c>
      <c r="V128" s="26">
        <v>19</v>
      </c>
      <c r="W128" s="27">
        <v>0.23216999999999999</v>
      </c>
      <c r="X128" s="60">
        <f t="shared" si="31"/>
        <v>26.666666666666671</v>
      </c>
      <c r="Y128" s="7"/>
      <c r="Z128" s="7"/>
      <c r="AA128" s="54"/>
    </row>
    <row r="129" spans="1:28" s="3" customFormat="1" x14ac:dyDescent="0.25">
      <c r="A129" s="45">
        <v>111</v>
      </c>
      <c r="B129" s="8">
        <v>0.1</v>
      </c>
      <c r="C129" s="8">
        <v>20</v>
      </c>
      <c r="D129" s="8">
        <v>30</v>
      </c>
      <c r="E129" s="106" t="e">
        <f>(B129*$B$15*$M$12+(1-B129)*$B$16*$T$12)/(B129*$M$12+(1-B129)*$T$12)</f>
        <v>#DIV/0!</v>
      </c>
      <c r="F129" s="104" t="e">
        <f t="shared" si="42"/>
        <v>#DIV/0!</v>
      </c>
      <c r="G129" s="105">
        <f t="shared" si="43"/>
        <v>-1.2999999999999972</v>
      </c>
      <c r="H129" s="79">
        <v>17</v>
      </c>
      <c r="I129" s="80"/>
      <c r="J129" s="26">
        <f>'MR-MO_3a_2'!J129</f>
        <v>17</v>
      </c>
      <c r="K129" s="27">
        <v>0</v>
      </c>
      <c r="L129" s="44">
        <f t="shared" si="27"/>
        <v>0</v>
      </c>
      <c r="M129" s="26">
        <f>'MR-MO_3a_2'!M129</f>
        <v>15</v>
      </c>
      <c r="N129" s="27">
        <v>7.7258999999999994E-2</v>
      </c>
      <c r="O129" s="44">
        <f t="shared" si="28"/>
        <v>11.764705882352928</v>
      </c>
      <c r="P129" s="26">
        <f>'MR-MO_3a_2'!P129</f>
        <v>18</v>
      </c>
      <c r="Q129" s="27">
        <v>2.4559999999999998E-3</v>
      </c>
      <c r="R129" s="60">
        <f t="shared" si="29"/>
        <v>5.8823529411764781</v>
      </c>
      <c r="S129" s="26">
        <v>15</v>
      </c>
      <c r="T129" s="27">
        <v>7.7258999999999994E-2</v>
      </c>
      <c r="U129" s="60">
        <f t="shared" si="30"/>
        <v>11.764705882352928</v>
      </c>
      <c r="V129" s="26">
        <v>19</v>
      </c>
      <c r="W129" s="27">
        <v>3.3149999999999999E-2</v>
      </c>
      <c r="X129" s="60">
        <f t="shared" si="31"/>
        <v>11.764705882352956</v>
      </c>
      <c r="Y129" s="7"/>
      <c r="Z129" s="7"/>
      <c r="AA129" s="54"/>
    </row>
    <row r="130" spans="1:28" s="3" customFormat="1" x14ac:dyDescent="0.25">
      <c r="A130" s="45">
        <v>112</v>
      </c>
      <c r="B130" s="8">
        <v>0.3</v>
      </c>
      <c r="C130" s="8">
        <v>20</v>
      </c>
      <c r="D130" s="8">
        <v>30</v>
      </c>
      <c r="E130" s="106" t="e">
        <f t="shared" ref="E130:E133" si="45">(B130*$B$15*$M$12+(1-B130)*$B$16*$T$12)/(B130*$M$12+(1-B130)*$T$12)</f>
        <v>#DIV/0!</v>
      </c>
      <c r="F130" s="104" t="e">
        <f t="shared" si="42"/>
        <v>#DIV/0!</v>
      </c>
      <c r="G130" s="105">
        <f t="shared" si="43"/>
        <v>-1.9000000000000021</v>
      </c>
      <c r="H130" s="79">
        <v>17</v>
      </c>
      <c r="I130" s="80"/>
      <c r="J130" s="26">
        <f>'MR-MO_3a_2'!J130</f>
        <v>17</v>
      </c>
      <c r="K130" s="27">
        <v>0</v>
      </c>
      <c r="L130" s="44">
        <f t="shared" si="27"/>
        <v>0</v>
      </c>
      <c r="M130" s="26">
        <f>'MR-MO_3a_2'!M130</f>
        <v>15</v>
      </c>
      <c r="N130" s="27">
        <v>4.6651999999999999E-2</v>
      </c>
      <c r="O130" s="44">
        <f t="shared" si="28"/>
        <v>11.764705882352928</v>
      </c>
      <c r="P130" s="26">
        <f>'MR-MO_3a_2'!P130</f>
        <v>18</v>
      </c>
      <c r="Q130" s="27">
        <v>1.9730000000000001E-2</v>
      </c>
      <c r="R130" s="60">
        <f t="shared" si="29"/>
        <v>5.8823529411764781</v>
      </c>
      <c r="S130" s="26">
        <v>15</v>
      </c>
      <c r="T130" s="27">
        <v>4.6651999999999999E-2</v>
      </c>
      <c r="U130" s="60">
        <f t="shared" si="30"/>
        <v>11.764705882352928</v>
      </c>
      <c r="V130" s="26">
        <v>19</v>
      </c>
      <c r="W130" s="27">
        <v>6.8914000000000003E-2</v>
      </c>
      <c r="X130" s="60">
        <f t="shared" si="31"/>
        <v>11.764705882352956</v>
      </c>
      <c r="Y130" s="7"/>
      <c r="Z130" s="7"/>
      <c r="AA130" s="54"/>
    </row>
    <row r="131" spans="1:28" s="3" customFormat="1" x14ac:dyDescent="0.25">
      <c r="A131" s="45">
        <v>113</v>
      </c>
      <c r="B131" s="8">
        <v>0.5</v>
      </c>
      <c r="C131" s="8">
        <v>20</v>
      </c>
      <c r="D131" s="8">
        <v>30</v>
      </c>
      <c r="E131" s="106" t="e">
        <f t="shared" si="45"/>
        <v>#DIV/0!</v>
      </c>
      <c r="F131" s="104" t="e">
        <f t="shared" si="42"/>
        <v>#DIV/0!</v>
      </c>
      <c r="G131" s="105">
        <f t="shared" si="43"/>
        <v>-2.5</v>
      </c>
      <c r="H131" s="79">
        <v>16</v>
      </c>
      <c r="I131" s="80"/>
      <c r="J131" s="26">
        <f>'MR-MO_3a_2'!J131</f>
        <v>16</v>
      </c>
      <c r="K131" s="27">
        <v>0</v>
      </c>
      <c r="L131" s="44">
        <f t="shared" si="27"/>
        <v>0</v>
      </c>
      <c r="M131" s="26">
        <f>'MR-MO_3a_2'!M131</f>
        <v>15</v>
      </c>
      <c r="N131" s="27">
        <v>2.2564000000000001E-2</v>
      </c>
      <c r="O131" s="44">
        <f t="shared" si="28"/>
        <v>6.25</v>
      </c>
      <c r="P131" s="26">
        <f>'MR-MO_3a_2'!P131</f>
        <v>18</v>
      </c>
      <c r="Q131" s="27">
        <v>4.4679999999999997E-2</v>
      </c>
      <c r="R131" s="60">
        <f t="shared" si="29"/>
        <v>12.5</v>
      </c>
      <c r="S131" s="26">
        <v>15</v>
      </c>
      <c r="T131" s="27">
        <v>2.2564000000000001E-2</v>
      </c>
      <c r="U131" s="60">
        <f t="shared" si="30"/>
        <v>6.25</v>
      </c>
      <c r="V131" s="26">
        <v>19</v>
      </c>
      <c r="W131" s="27">
        <v>0.11280999999999999</v>
      </c>
      <c r="X131" s="60">
        <f t="shared" si="31"/>
        <v>18.75</v>
      </c>
      <c r="Y131" s="7"/>
      <c r="Z131" s="7"/>
      <c r="AA131" s="54"/>
    </row>
    <row r="132" spans="1:28" s="3" customFormat="1" x14ac:dyDescent="0.25">
      <c r="A132" s="45">
        <v>114</v>
      </c>
      <c r="B132" s="8">
        <v>0.7</v>
      </c>
      <c r="C132" s="8">
        <v>20</v>
      </c>
      <c r="D132" s="8">
        <v>30</v>
      </c>
      <c r="E132" s="106" t="e">
        <f t="shared" si="45"/>
        <v>#DIV/0!</v>
      </c>
      <c r="F132" s="104" t="e">
        <f t="shared" si="42"/>
        <v>#DIV/0!</v>
      </c>
      <c r="G132" s="105">
        <f t="shared" si="43"/>
        <v>-3.1000000000000014</v>
      </c>
      <c r="H132" s="79">
        <v>16</v>
      </c>
      <c r="I132" s="80"/>
      <c r="J132" s="26">
        <f>'MR-MO_3a_2'!J132</f>
        <v>16</v>
      </c>
      <c r="K132" s="27">
        <v>0</v>
      </c>
      <c r="L132" s="44">
        <f t="shared" si="27"/>
        <v>0</v>
      </c>
      <c r="M132" s="26">
        <f>'MR-MO_3a_2'!M132</f>
        <v>15</v>
      </c>
      <c r="N132" s="27">
        <v>7.1809999999999999E-3</v>
      </c>
      <c r="O132" s="44">
        <f t="shared" si="28"/>
        <v>6.25</v>
      </c>
      <c r="P132" s="26">
        <f>'MR-MO_3a_2'!P132</f>
        <v>18</v>
      </c>
      <c r="Q132" s="27">
        <v>7.9599000000000003E-2</v>
      </c>
      <c r="R132" s="60">
        <f t="shared" si="29"/>
        <v>12.5</v>
      </c>
      <c r="S132" s="26">
        <v>15</v>
      </c>
      <c r="T132" s="27">
        <v>7.1809999999999999E-3</v>
      </c>
      <c r="U132" s="60">
        <f t="shared" si="30"/>
        <v>6.25</v>
      </c>
      <c r="V132" s="26">
        <v>19</v>
      </c>
      <c r="W132" s="27">
        <v>0.16719000000000001</v>
      </c>
      <c r="X132" s="60">
        <f t="shared" si="31"/>
        <v>18.75</v>
      </c>
      <c r="Y132" s="7"/>
      <c r="Z132" s="7"/>
      <c r="AA132" s="54"/>
    </row>
    <row r="133" spans="1:28" s="3" customFormat="1" x14ac:dyDescent="0.25">
      <c r="A133" s="45">
        <v>115</v>
      </c>
      <c r="B133" s="8">
        <v>0.9</v>
      </c>
      <c r="C133" s="8">
        <v>20</v>
      </c>
      <c r="D133" s="8">
        <v>30</v>
      </c>
      <c r="E133" s="106" t="e">
        <f t="shared" si="45"/>
        <v>#DIV/0!</v>
      </c>
      <c r="F133" s="104" t="e">
        <f t="shared" si="42"/>
        <v>#DIV/0!</v>
      </c>
      <c r="G133" s="105">
        <f t="shared" si="43"/>
        <v>-3.6999999999999993</v>
      </c>
      <c r="H133" s="79">
        <v>15</v>
      </c>
      <c r="I133" s="80"/>
      <c r="J133" s="26">
        <f>'MR-MO_3a_2'!J133</f>
        <v>15</v>
      </c>
      <c r="K133" s="27">
        <v>0</v>
      </c>
      <c r="L133" s="44">
        <f t="shared" si="27"/>
        <v>0</v>
      </c>
      <c r="M133" s="26">
        <f>'MR-MO_3a_2'!M133</f>
        <v>15</v>
      </c>
      <c r="N133" s="27">
        <v>0</v>
      </c>
      <c r="O133" s="44">
        <f t="shared" si="28"/>
        <v>0</v>
      </c>
      <c r="P133" s="26">
        <f>'MR-MO_3a_2'!P133</f>
        <v>18</v>
      </c>
      <c r="Q133" s="27">
        <v>0.1244</v>
      </c>
      <c r="R133" s="60">
        <f t="shared" si="29"/>
        <v>20</v>
      </c>
      <c r="S133" s="26">
        <v>15</v>
      </c>
      <c r="T133" s="27">
        <v>0</v>
      </c>
      <c r="U133" s="60">
        <f t="shared" si="30"/>
        <v>0</v>
      </c>
      <c r="V133" s="26">
        <v>19</v>
      </c>
      <c r="W133" s="27">
        <v>0.23216999999999999</v>
      </c>
      <c r="X133" s="60">
        <f t="shared" si="31"/>
        <v>26.666666666666671</v>
      </c>
      <c r="Y133" s="7"/>
      <c r="Z133" s="7"/>
      <c r="AA133" s="54"/>
    </row>
    <row r="134" spans="1:28" s="3" customFormat="1" x14ac:dyDescent="0.25">
      <c r="A134" s="45">
        <v>116</v>
      </c>
      <c r="B134" s="8">
        <v>0.1</v>
      </c>
      <c r="C134" s="8">
        <v>25</v>
      </c>
      <c r="D134" s="8">
        <v>30</v>
      </c>
      <c r="E134" s="14">
        <f>(B134*$B$15*$M$13+(1-B134)*$B$16*$T$13)/(B134*$M$13+(1-B134)*$T$13)</f>
        <v>0.11454545454545451</v>
      </c>
      <c r="F134" s="104">
        <f t="shared" si="42"/>
        <v>-1.3436363636363637</v>
      </c>
      <c r="G134" s="105">
        <f t="shared" si="43"/>
        <v>-1.2999999999999972</v>
      </c>
      <c r="H134" s="79">
        <v>17</v>
      </c>
      <c r="I134" s="80"/>
      <c r="J134" s="26">
        <f>'MR-MO_3a_2'!J134</f>
        <v>17</v>
      </c>
      <c r="K134" s="27">
        <v>0</v>
      </c>
      <c r="L134" s="44">
        <f t="shared" si="27"/>
        <v>0</v>
      </c>
      <c r="M134" s="26">
        <f>'MR-MO_3a_2'!M134</f>
        <v>15</v>
      </c>
      <c r="N134" s="27">
        <v>7.5032000000000001E-2</v>
      </c>
      <c r="O134" s="44">
        <f t="shared" si="28"/>
        <v>11.764705882352928</v>
      </c>
      <c r="P134" s="26">
        <f>'MR-MO_3a_2'!P134</f>
        <v>18</v>
      </c>
      <c r="Q134" s="27">
        <v>3.6908000000000002E-3</v>
      </c>
      <c r="R134" s="60">
        <f t="shared" si="29"/>
        <v>5.8823529411764781</v>
      </c>
      <c r="S134" s="26">
        <v>15</v>
      </c>
      <c r="T134" s="27">
        <v>7.5032000000000001E-2</v>
      </c>
      <c r="U134" s="60">
        <f t="shared" si="30"/>
        <v>11.764705882352928</v>
      </c>
      <c r="V134" s="26">
        <v>19</v>
      </c>
      <c r="W134" s="27">
        <v>3.5691000000000001E-2</v>
      </c>
      <c r="X134" s="60">
        <f t="shared" si="31"/>
        <v>11.764705882352956</v>
      </c>
      <c r="Y134" s="7"/>
      <c r="Z134" s="7"/>
      <c r="AA134" s="54"/>
    </row>
    <row r="135" spans="1:28" s="3" customFormat="1" x14ac:dyDescent="0.25">
      <c r="A135" s="45">
        <v>117</v>
      </c>
      <c r="B135" s="8">
        <v>0.3</v>
      </c>
      <c r="C135" s="8">
        <v>25</v>
      </c>
      <c r="D135" s="8">
        <v>30</v>
      </c>
      <c r="E135" s="14">
        <f t="shared" ref="E135:E138" si="46">(B135*$B$15*$M$13+(1-B135)*$B$16*$T$13)/(B135*$M$13+(1-B135)*$T$13)</f>
        <v>0.15333333333333332</v>
      </c>
      <c r="F135" s="104">
        <f t="shared" si="42"/>
        <v>-1.4600000000000009</v>
      </c>
      <c r="G135" s="105">
        <f t="shared" si="43"/>
        <v>-1.9000000000000021</v>
      </c>
      <c r="H135" s="79">
        <v>17</v>
      </c>
      <c r="I135" s="80"/>
      <c r="J135" s="26">
        <f>'MR-MO_3a_2'!J135</f>
        <v>17</v>
      </c>
      <c r="K135" s="27">
        <v>0</v>
      </c>
      <c r="L135" s="44">
        <f t="shared" si="27"/>
        <v>0</v>
      </c>
      <c r="M135" s="26">
        <f>'MR-MO_3a_2'!M135</f>
        <v>15</v>
      </c>
      <c r="N135" s="27">
        <v>6.9349999999999995E-2</v>
      </c>
      <c r="O135" s="44">
        <f t="shared" si="28"/>
        <v>11.764705882352928</v>
      </c>
      <c r="P135" s="26">
        <f>'MR-MO_3a_2'!P135</f>
        <v>18</v>
      </c>
      <c r="Q135" s="27">
        <v>7.1199000000000002E-3</v>
      </c>
      <c r="R135" s="60">
        <f t="shared" si="29"/>
        <v>5.8823529411764781</v>
      </c>
      <c r="S135" s="26">
        <v>15</v>
      </c>
      <c r="T135" s="27">
        <v>6.9349999999999995E-2</v>
      </c>
      <c r="U135" s="60">
        <f t="shared" si="30"/>
        <v>11.764705882352928</v>
      </c>
      <c r="V135" s="26">
        <v>19</v>
      </c>
      <c r="W135" s="27">
        <v>4.2953999999999999E-2</v>
      </c>
      <c r="X135" s="60">
        <f t="shared" si="31"/>
        <v>11.764705882352956</v>
      </c>
      <c r="Y135" s="7"/>
      <c r="Z135" s="7"/>
      <c r="AA135" s="54"/>
    </row>
    <row r="136" spans="1:28" s="3" customFormat="1" x14ac:dyDescent="0.25">
      <c r="A136" s="45">
        <v>118</v>
      </c>
      <c r="B136" s="8">
        <v>0.5</v>
      </c>
      <c r="C136" s="8">
        <v>25</v>
      </c>
      <c r="D136" s="8">
        <v>30</v>
      </c>
      <c r="E136" s="14">
        <f t="shared" si="46"/>
        <v>0.2142857142857143</v>
      </c>
      <c r="F136" s="104">
        <f t="shared" si="42"/>
        <v>-1.6428571428571423</v>
      </c>
      <c r="G136" s="105">
        <f t="shared" si="43"/>
        <v>-2.5</v>
      </c>
      <c r="H136" s="79">
        <v>17</v>
      </c>
      <c r="I136" s="80"/>
      <c r="J136" s="26">
        <f>'MR-MO_3a_2'!J136</f>
        <v>16</v>
      </c>
      <c r="K136" s="27">
        <v>1.6029000000000002E-2</v>
      </c>
      <c r="L136" s="44">
        <f t="shared" si="27"/>
        <v>5.8823529411764639</v>
      </c>
      <c r="M136" s="26">
        <f>'MR-MO_3a_2'!M136</f>
        <v>15</v>
      </c>
      <c r="N136" s="27">
        <v>6.0137000000000003E-2</v>
      </c>
      <c r="O136" s="44">
        <f t="shared" si="28"/>
        <v>11.764705882352928</v>
      </c>
      <c r="P136" s="26">
        <f>'MR-MO_3a_2'!P136</f>
        <v>18</v>
      </c>
      <c r="Q136" s="27">
        <v>1.2526000000000001E-2</v>
      </c>
      <c r="R136" s="60">
        <f t="shared" si="29"/>
        <v>5.8823529411764781</v>
      </c>
      <c r="S136" s="26">
        <v>15</v>
      </c>
      <c r="T136" s="27">
        <v>6.0137000000000003E-2</v>
      </c>
      <c r="U136" s="60">
        <f t="shared" si="30"/>
        <v>11.764705882352928</v>
      </c>
      <c r="V136" s="26">
        <v>19</v>
      </c>
      <c r="W136" s="27">
        <v>5.4309000000000003E-2</v>
      </c>
      <c r="X136" s="60">
        <f t="shared" si="31"/>
        <v>11.764705882352956</v>
      </c>
      <c r="Y136" s="7"/>
      <c r="Z136" s="7"/>
      <c r="AA136" s="54"/>
    </row>
    <row r="137" spans="1:28" s="3" customFormat="1" x14ac:dyDescent="0.25">
      <c r="A137" s="45">
        <v>119</v>
      </c>
      <c r="B137" s="8">
        <v>0.7</v>
      </c>
      <c r="C137" s="8">
        <v>25</v>
      </c>
      <c r="D137" s="8">
        <v>30</v>
      </c>
      <c r="E137" s="14">
        <f t="shared" si="46"/>
        <v>0.32400000000000001</v>
      </c>
      <c r="F137" s="104">
        <f t="shared" si="42"/>
        <v>-1.9720000000000013</v>
      </c>
      <c r="G137" s="105">
        <f t="shared" si="43"/>
        <v>-3.1000000000000014</v>
      </c>
      <c r="H137" s="79">
        <v>17</v>
      </c>
      <c r="I137" s="80"/>
      <c r="J137" s="26">
        <f>'MR-MO_3a_2'!J137</f>
        <v>16</v>
      </c>
      <c r="K137" s="27">
        <v>7.1580999999999997E-3</v>
      </c>
      <c r="L137" s="44">
        <f t="shared" si="27"/>
        <v>5.8823529411764639</v>
      </c>
      <c r="M137" s="26">
        <f>'MR-MO_3a_2'!M137</f>
        <v>15</v>
      </c>
      <c r="N137" s="27">
        <v>4.3179000000000002E-2</v>
      </c>
      <c r="O137" s="44">
        <f t="shared" si="28"/>
        <v>11.764705882352928</v>
      </c>
      <c r="P137" s="26">
        <f>'MR-MO_3a_2'!P137</f>
        <v>18</v>
      </c>
      <c r="Q137" s="27">
        <v>2.2328000000000001E-2</v>
      </c>
      <c r="R137" s="60">
        <f t="shared" si="29"/>
        <v>5.8823529411764781</v>
      </c>
      <c r="S137" s="26">
        <v>15</v>
      </c>
      <c r="T137" s="27">
        <v>4.3179000000000002E-2</v>
      </c>
      <c r="U137" s="60">
        <f t="shared" si="30"/>
        <v>11.764705882352928</v>
      </c>
      <c r="V137" s="26">
        <v>19</v>
      </c>
      <c r="W137" s="27">
        <v>7.4785000000000004E-2</v>
      </c>
      <c r="X137" s="60">
        <f t="shared" si="31"/>
        <v>11.764705882352956</v>
      </c>
      <c r="Y137" s="7"/>
      <c r="Z137" s="7"/>
      <c r="AA137" s="54"/>
    </row>
    <row r="138" spans="1:28" s="3" customFormat="1" x14ac:dyDescent="0.25">
      <c r="A138" s="45">
        <v>120</v>
      </c>
      <c r="B138" s="8">
        <v>0.9</v>
      </c>
      <c r="C138" s="8">
        <v>25</v>
      </c>
      <c r="D138" s="8">
        <v>30</v>
      </c>
      <c r="E138" s="14">
        <f t="shared" si="46"/>
        <v>0.58000000000000007</v>
      </c>
      <c r="F138" s="104">
        <f t="shared" si="42"/>
        <v>-2.740000000000002</v>
      </c>
      <c r="G138" s="105">
        <f t="shared" si="43"/>
        <v>-3.6999999999999993</v>
      </c>
      <c r="H138" s="79">
        <v>16</v>
      </c>
      <c r="I138" s="80"/>
      <c r="J138" s="26">
        <f>'MR-MO_3a_2'!J138</f>
        <v>15</v>
      </c>
      <c r="K138" s="27">
        <v>1.6572E-2</v>
      </c>
      <c r="L138" s="44">
        <f t="shared" si="27"/>
        <v>6.25</v>
      </c>
      <c r="M138" s="26">
        <f>'MR-MO_3a_2'!M138</f>
        <v>15</v>
      </c>
      <c r="N138" s="27">
        <v>1.6572E-2</v>
      </c>
      <c r="O138" s="44">
        <f t="shared" si="28"/>
        <v>6.25</v>
      </c>
      <c r="P138" s="26">
        <f>'MR-MO_3a_2'!P138</f>
        <v>18</v>
      </c>
      <c r="Q138" s="27">
        <v>6.0012999999999997E-2</v>
      </c>
      <c r="R138" s="60">
        <f t="shared" si="29"/>
        <v>12.5</v>
      </c>
      <c r="S138" s="26">
        <v>15</v>
      </c>
      <c r="T138" s="27">
        <v>1.6572E-2</v>
      </c>
      <c r="U138" s="60">
        <f t="shared" si="30"/>
        <v>6.25</v>
      </c>
      <c r="V138" s="26">
        <v>19</v>
      </c>
      <c r="W138" s="27">
        <v>0.13757</v>
      </c>
      <c r="X138" s="60">
        <f t="shared" si="31"/>
        <v>18.75</v>
      </c>
      <c r="Y138" s="7"/>
      <c r="Z138" s="7"/>
      <c r="AA138" s="54"/>
    </row>
    <row r="139" spans="1:28" s="3" customFormat="1" x14ac:dyDescent="0.25">
      <c r="A139" s="45">
        <v>121</v>
      </c>
      <c r="B139" s="8">
        <v>0.1</v>
      </c>
      <c r="C139" s="8">
        <v>30</v>
      </c>
      <c r="D139" s="8">
        <v>30</v>
      </c>
      <c r="E139" s="14">
        <f>(B139*$B$15*$M$14+(1-B139)*$B$16*$T$14)/(B139*$M$14+(1-B139)*$T$14)</f>
        <v>0.1216216216216216</v>
      </c>
      <c r="F139" s="104">
        <f t="shared" si="42"/>
        <v>-1.3648648648648667</v>
      </c>
      <c r="G139" s="105">
        <f t="shared" si="43"/>
        <v>-1.2999999999999972</v>
      </c>
      <c r="H139" s="79">
        <v>17</v>
      </c>
      <c r="I139" s="80"/>
      <c r="J139" s="26">
        <f>'MR-MO_3a_2'!J139</f>
        <v>17</v>
      </c>
      <c r="K139" s="27">
        <v>0</v>
      </c>
      <c r="L139" s="44">
        <f t="shared" si="27"/>
        <v>0</v>
      </c>
      <c r="M139" s="26">
        <f>'MR-MO_3a_2'!M139</f>
        <v>15</v>
      </c>
      <c r="N139" s="27">
        <v>7.3946999999999999E-2</v>
      </c>
      <c r="O139" s="44">
        <f t="shared" si="28"/>
        <v>11.764705882352928</v>
      </c>
      <c r="P139" s="26">
        <f>'MR-MO_3a_2'!P139</f>
        <v>18</v>
      </c>
      <c r="Q139" s="27">
        <v>4.2919999999999998E-3</v>
      </c>
      <c r="R139" s="60">
        <f t="shared" si="29"/>
        <v>5.8823529411764781</v>
      </c>
      <c r="S139" s="26">
        <v>15</v>
      </c>
      <c r="T139" s="27">
        <v>7.3946999999999999E-2</v>
      </c>
      <c r="U139" s="60">
        <f t="shared" si="30"/>
        <v>11.764705882352928</v>
      </c>
      <c r="V139" s="26">
        <v>19</v>
      </c>
      <c r="W139" s="27">
        <v>3.6928000000000002E-2</v>
      </c>
      <c r="X139" s="60">
        <f t="shared" si="31"/>
        <v>11.764705882352956</v>
      </c>
      <c r="Y139" s="7"/>
      <c r="Z139" s="7"/>
      <c r="AA139" s="54"/>
    </row>
    <row r="140" spans="1:28" s="3" customFormat="1" x14ac:dyDescent="0.25">
      <c r="A140" s="45">
        <v>122</v>
      </c>
      <c r="B140" s="8">
        <v>0.3</v>
      </c>
      <c r="C140" s="8">
        <v>30</v>
      </c>
      <c r="D140" s="8">
        <v>30</v>
      </c>
      <c r="E140" s="14">
        <f t="shared" ref="E140:E143" si="47">(B140*$B$15*$M$14+(1-B140)*$B$16*$T$14)/(B140*$M$14+(1-B140)*$T$14)</f>
        <v>0.17741935483870969</v>
      </c>
      <c r="F140" s="104">
        <f t="shared" si="42"/>
        <v>-1.5322580645161317</v>
      </c>
      <c r="G140" s="105">
        <f t="shared" si="43"/>
        <v>-1.9000000000000021</v>
      </c>
      <c r="H140" s="79">
        <v>17</v>
      </c>
      <c r="I140" s="80"/>
      <c r="J140" s="26">
        <f>'MR-MO_3a_2'!J140</f>
        <v>17</v>
      </c>
      <c r="K140" s="27">
        <v>0</v>
      </c>
      <c r="L140" s="44">
        <f t="shared" si="27"/>
        <v>0</v>
      </c>
      <c r="M140" s="26">
        <f>'MR-MO_3a_2'!M140</f>
        <v>15</v>
      </c>
      <c r="N140" s="27">
        <v>6.5641000000000005E-2</v>
      </c>
      <c r="O140" s="44">
        <f t="shared" si="28"/>
        <v>11.764705882352928</v>
      </c>
      <c r="P140" s="26">
        <f>'MR-MO_3a_2'!P140</f>
        <v>18</v>
      </c>
      <c r="Q140" s="27">
        <v>9.1804E-3</v>
      </c>
      <c r="R140" s="60">
        <f t="shared" si="29"/>
        <v>5.8823529411764781</v>
      </c>
      <c r="S140" s="26">
        <v>15</v>
      </c>
      <c r="T140" s="27">
        <v>6.5641000000000005E-2</v>
      </c>
      <c r="U140" s="60">
        <f t="shared" si="30"/>
        <v>11.764705882352928</v>
      </c>
      <c r="V140" s="26">
        <v>19</v>
      </c>
      <c r="W140" s="27">
        <v>4.7196000000000002E-2</v>
      </c>
      <c r="X140" s="60">
        <f t="shared" si="31"/>
        <v>11.764705882352956</v>
      </c>
      <c r="Y140" s="7"/>
      <c r="Z140" s="7"/>
      <c r="AA140" s="54"/>
    </row>
    <row r="141" spans="1:28" s="3" customFormat="1" x14ac:dyDescent="0.25">
      <c r="A141" s="45">
        <v>123</v>
      </c>
      <c r="B141" s="8">
        <v>0.5</v>
      </c>
      <c r="C141" s="8">
        <v>30</v>
      </c>
      <c r="D141" s="8">
        <v>30</v>
      </c>
      <c r="E141" s="14">
        <f t="shared" si="47"/>
        <v>0.26</v>
      </c>
      <c r="F141" s="104">
        <f t="shared" si="42"/>
        <v>-1.7800000000000011</v>
      </c>
      <c r="G141" s="105">
        <f t="shared" si="43"/>
        <v>-2.5</v>
      </c>
      <c r="H141" s="79">
        <v>17</v>
      </c>
      <c r="I141" s="80"/>
      <c r="J141" s="26">
        <f>'MR-MO_3a_2'!J141</f>
        <v>16</v>
      </c>
      <c r="K141" s="27">
        <v>1.2343E-2</v>
      </c>
      <c r="L141" s="44">
        <f t="shared" si="27"/>
        <v>5.8823529411764639</v>
      </c>
      <c r="M141" s="26">
        <f>'MR-MO_3a_2'!M141</f>
        <v>15</v>
      </c>
      <c r="N141" s="27">
        <v>5.3039999999999997E-2</v>
      </c>
      <c r="O141" s="44">
        <f t="shared" si="28"/>
        <v>11.764705882352928</v>
      </c>
      <c r="P141" s="26">
        <f>'MR-MO_3a_2'!P141</f>
        <v>18</v>
      </c>
      <c r="Q141" s="27">
        <v>1.6468E-2</v>
      </c>
      <c r="R141" s="60">
        <f t="shared" si="29"/>
        <v>5.8823529411764781</v>
      </c>
      <c r="S141" s="26">
        <v>15</v>
      </c>
      <c r="T141" s="27">
        <v>5.3039999999999997E-2</v>
      </c>
      <c r="U141" s="60">
        <f t="shared" si="30"/>
        <v>11.764705882352928</v>
      </c>
      <c r="V141" s="26">
        <v>19</v>
      </c>
      <c r="W141" s="27">
        <v>6.2421999999999998E-2</v>
      </c>
      <c r="X141" s="60">
        <f t="shared" si="31"/>
        <v>11.764705882352956</v>
      </c>
      <c r="Y141" s="7"/>
      <c r="Z141" s="7"/>
      <c r="AA141" s="54"/>
    </row>
    <row r="142" spans="1:28" s="3" customFormat="1" x14ac:dyDescent="0.25">
      <c r="A142" s="45">
        <v>124</v>
      </c>
      <c r="B142" s="8">
        <v>0.7</v>
      </c>
      <c r="C142" s="8">
        <v>30</v>
      </c>
      <c r="D142" s="8">
        <v>30</v>
      </c>
      <c r="E142" s="14">
        <f t="shared" si="47"/>
        <v>0.39473684210526316</v>
      </c>
      <c r="F142" s="104">
        <f t="shared" si="42"/>
        <v>-2.1842105263157876</v>
      </c>
      <c r="G142" s="105">
        <f t="shared" si="43"/>
        <v>-3.1000000000000014</v>
      </c>
      <c r="H142" s="79">
        <v>17</v>
      </c>
      <c r="I142" s="80"/>
      <c r="J142" s="26">
        <f>'MR-MO_3a_2'!J142</f>
        <v>16</v>
      </c>
      <c r="K142" s="27">
        <v>1.3752E-3</v>
      </c>
      <c r="L142" s="44">
        <f t="shared" si="27"/>
        <v>5.8823529411764639</v>
      </c>
      <c r="M142" s="26">
        <f>'MR-MO_3a_2'!M142</f>
        <v>15</v>
      </c>
      <c r="N142" s="27">
        <v>3.2043000000000002E-2</v>
      </c>
      <c r="O142" s="44">
        <f t="shared" si="28"/>
        <v>11.764705882352928</v>
      </c>
      <c r="P142" s="26">
        <f>'MR-MO_3a_2'!P142</f>
        <v>18</v>
      </c>
      <c r="Q142" s="27">
        <v>2.8499E-2</v>
      </c>
      <c r="R142" s="60">
        <f t="shared" si="29"/>
        <v>5.8823529411764781</v>
      </c>
      <c r="S142" s="26">
        <v>15</v>
      </c>
      <c r="T142" s="27">
        <v>3.2043000000000002E-2</v>
      </c>
      <c r="U142" s="60">
        <f t="shared" si="30"/>
        <v>11.764705882352928</v>
      </c>
      <c r="V142" s="26">
        <v>19</v>
      </c>
      <c r="W142" s="27">
        <v>8.7471999999999994E-2</v>
      </c>
      <c r="X142" s="60">
        <f t="shared" si="31"/>
        <v>11.764705882352956</v>
      </c>
      <c r="Y142" s="7"/>
      <c r="Z142" s="7"/>
      <c r="AA142" s="54"/>
    </row>
    <row r="143" spans="1:28" s="3" customFormat="1" ht="15.75" thickBot="1" x14ac:dyDescent="0.3">
      <c r="A143" s="45">
        <v>125</v>
      </c>
      <c r="B143" s="8">
        <v>0.9</v>
      </c>
      <c r="C143" s="8">
        <v>30</v>
      </c>
      <c r="D143" s="8">
        <v>30</v>
      </c>
      <c r="E143" s="14">
        <f t="shared" si="47"/>
        <v>0.65384615384615397</v>
      </c>
      <c r="F143" s="104">
        <f t="shared" si="42"/>
        <v>-2.9615384615384599</v>
      </c>
      <c r="G143" s="105">
        <f t="shared" si="43"/>
        <v>-3.6999999999999993</v>
      </c>
      <c r="H143" s="49">
        <v>16</v>
      </c>
      <c r="I143" s="50"/>
      <c r="J143" s="26">
        <f>'MR-MO_3a_2'!J143</f>
        <v>15</v>
      </c>
      <c r="K143" s="27">
        <v>1.0825E-2</v>
      </c>
      <c r="L143" s="44">
        <f t="shared" si="27"/>
        <v>6.25</v>
      </c>
      <c r="M143" s="26">
        <f>'MR-MO_3a_2'!M143</f>
        <v>15</v>
      </c>
      <c r="N143" s="27">
        <v>1.0825E-2</v>
      </c>
      <c r="O143" s="44">
        <f t="shared" si="28"/>
        <v>6.25</v>
      </c>
      <c r="P143" s="26">
        <f>'MR-MO_3a_2'!P143</f>
        <v>18</v>
      </c>
      <c r="Q143" s="27">
        <v>7.2747999999999993E-2</v>
      </c>
      <c r="R143" s="60">
        <f t="shared" si="29"/>
        <v>12.5</v>
      </c>
      <c r="S143" s="26">
        <v>15</v>
      </c>
      <c r="T143" s="27">
        <v>1.0825E-2</v>
      </c>
      <c r="U143" s="60">
        <f t="shared" si="30"/>
        <v>6.25</v>
      </c>
      <c r="V143" s="26">
        <v>19</v>
      </c>
      <c r="W143" s="27">
        <v>0.15720000000000001</v>
      </c>
      <c r="X143" s="60">
        <f t="shared" si="31"/>
        <v>18.75</v>
      </c>
      <c r="Y143" s="7"/>
      <c r="Z143" s="7"/>
      <c r="AA143" s="54"/>
    </row>
    <row r="144" spans="1:28" s="3" customFormat="1" x14ac:dyDescent="0.25">
      <c r="B144" s="6"/>
      <c r="C144" s="6"/>
      <c r="D144" s="7"/>
      <c r="E144" s="7"/>
      <c r="F144" s="7"/>
      <c r="G144" s="7"/>
      <c r="H144" s="125" t="s">
        <v>53</v>
      </c>
      <c r="I144" s="46" t="s">
        <v>19</v>
      </c>
      <c r="J144" s="17"/>
      <c r="K144" s="28">
        <f>AVERAGE(K19:K143)</f>
        <v>5.3795711999999997E-3</v>
      </c>
      <c r="L144" s="18"/>
      <c r="M144" s="17"/>
      <c r="N144" s="28">
        <f>AVERAGE(N19:N143)</f>
        <v>0.11204680159999988</v>
      </c>
      <c r="O144" s="18"/>
      <c r="P144" s="17"/>
      <c r="Q144" s="28">
        <f>AVERAGE(Q19:Q143)</f>
        <v>7.6389448479999927E-2</v>
      </c>
      <c r="R144" s="18"/>
      <c r="S144" s="17"/>
      <c r="T144" s="28">
        <f>AVERAGE(T19:T143)</f>
        <v>2.6667948320000017</v>
      </c>
      <c r="U144" s="18"/>
      <c r="V144" s="17"/>
      <c r="W144" s="28">
        <f>AVERAGE(W19:W143)</f>
        <v>8.0131564559999952E-2</v>
      </c>
      <c r="X144" s="18"/>
      <c r="Y144" s="70"/>
      <c r="Z144" s="70"/>
      <c r="AA144" s="70"/>
      <c r="AB144" s="70"/>
    </row>
    <row r="145" spans="2:28" x14ac:dyDescent="0.25">
      <c r="B145" s="6"/>
      <c r="C145" s="6"/>
      <c r="D145" s="9"/>
      <c r="E145" s="9"/>
      <c r="F145" s="9"/>
      <c r="G145" s="9"/>
      <c r="H145" s="126"/>
      <c r="I145" s="12" t="s">
        <v>18</v>
      </c>
      <c r="J145" s="19"/>
      <c r="K145" s="29">
        <f>_xlfn.STDEV.S(K19:K143)</f>
        <v>1.3954566588361051E-2</v>
      </c>
      <c r="L145" s="20"/>
      <c r="M145" s="19"/>
      <c r="N145" s="29">
        <f>_xlfn.STDEV.S(N19:N143)</f>
        <v>0.1603194654277727</v>
      </c>
      <c r="O145" s="20"/>
      <c r="P145" s="19"/>
      <c r="Q145" s="29">
        <f>_xlfn.STDEV.S(Q19:Q143)</f>
        <v>0.10497840253443412</v>
      </c>
      <c r="R145" s="20"/>
      <c r="S145" s="19"/>
      <c r="T145" s="29">
        <f>_xlfn.STDEV.S(T19:T143)</f>
        <v>2.5574559178171539</v>
      </c>
      <c r="U145" s="20"/>
      <c r="V145" s="19"/>
      <c r="W145" s="29">
        <f>_xlfn.STDEV.S(W19:W143)</f>
        <v>0.10366943086992929</v>
      </c>
      <c r="X145" s="20"/>
      <c r="Y145" s="71"/>
      <c r="Z145" s="71"/>
      <c r="AA145" s="71"/>
      <c r="AB145" s="71"/>
    </row>
    <row r="146" spans="2:28" x14ac:dyDescent="0.25">
      <c r="B146" s="2"/>
      <c r="C146" s="2"/>
      <c r="H146" s="126"/>
      <c r="I146" s="12" t="s">
        <v>17</v>
      </c>
      <c r="J146" s="19"/>
      <c r="K146" s="29">
        <f>MIN(K19:K143)</f>
        <v>0</v>
      </c>
      <c r="L146" s="20"/>
      <c r="M146" s="19"/>
      <c r="N146" s="29">
        <f>MIN(N19:N143)</f>
        <v>0</v>
      </c>
      <c r="O146" s="20"/>
      <c r="P146" s="19"/>
      <c r="Q146" s="29">
        <f>MIN(Q19:Q143)</f>
        <v>0</v>
      </c>
      <c r="R146" s="20"/>
      <c r="S146" s="19"/>
      <c r="T146" s="29">
        <f>MIN(T19:T143)</f>
        <v>0</v>
      </c>
      <c r="U146" s="20"/>
      <c r="V146" s="19"/>
      <c r="W146" s="29">
        <f>MIN(W19:W143)</f>
        <v>0</v>
      </c>
      <c r="X146" s="20"/>
      <c r="Y146" s="9"/>
      <c r="Z146" s="9"/>
      <c r="AA146" s="9"/>
      <c r="AB146" s="9"/>
    </row>
    <row r="147" spans="2:28" ht="15.75" thickBot="1" x14ac:dyDescent="0.3">
      <c r="B147" s="2"/>
      <c r="C147" s="2"/>
      <c r="H147" s="129"/>
      <c r="I147" s="13" t="s">
        <v>20</v>
      </c>
      <c r="J147" s="21"/>
      <c r="K147" s="30">
        <f>MAX(K19:K143)</f>
        <v>7.5415999999999997E-2</v>
      </c>
      <c r="L147" s="22"/>
      <c r="M147" s="25"/>
      <c r="N147" s="30">
        <f>MAX(N19:N143)</f>
        <v>0.70352999999999999</v>
      </c>
      <c r="O147" s="22"/>
      <c r="P147" s="25"/>
      <c r="Q147" s="30">
        <f>MAX(Q19:Q143)</f>
        <v>0.40558</v>
      </c>
      <c r="R147" s="22"/>
      <c r="S147" s="25"/>
      <c r="T147" s="30">
        <f>MAX(T19:T143)</f>
        <v>7.9135</v>
      </c>
      <c r="U147" s="22"/>
      <c r="V147" s="25"/>
      <c r="W147" s="30">
        <f>MAX(W19:W143)</f>
        <v>0.47216000000000002</v>
      </c>
      <c r="X147" s="22"/>
      <c r="Y147" s="9"/>
      <c r="Z147" s="9"/>
      <c r="AA147" s="9"/>
      <c r="AB147" s="9"/>
    </row>
    <row r="148" spans="2:28" x14ac:dyDescent="0.25">
      <c r="B148" s="2"/>
      <c r="C148" s="2"/>
      <c r="H148" s="127" t="s">
        <v>60</v>
      </c>
      <c r="I148" s="46" t="s">
        <v>19</v>
      </c>
      <c r="J148" s="17"/>
      <c r="K148" s="28">
        <f>AVERAGE(K19:K28,K44:K58,K74:K88,K104:K118,K134:K143)</f>
        <v>1.034532923076923E-2</v>
      </c>
      <c r="L148" s="18"/>
    </row>
    <row r="149" spans="2:28" x14ac:dyDescent="0.25">
      <c r="B149" s="2"/>
      <c r="C149" s="2"/>
      <c r="H149" s="128"/>
      <c r="I149" s="12" t="s">
        <v>18</v>
      </c>
      <c r="J149" s="19"/>
      <c r="K149" s="29">
        <f>_xlfn.STDEV.S(K19:K28,K44:K58,K74:K88,K104:K118,K134:K143)</f>
        <v>1.8030921809792502E-2</v>
      </c>
      <c r="L149" s="20"/>
    </row>
    <row r="150" spans="2:28" x14ac:dyDescent="0.25">
      <c r="B150" s="2"/>
      <c r="C150" s="2"/>
      <c r="H150" s="128"/>
      <c r="I150" s="12" t="s">
        <v>17</v>
      </c>
      <c r="J150" s="19"/>
      <c r="K150" s="29">
        <f>MIN(K19:K28,K44:K58,K74:K88,K104:K118,K134:K143)</f>
        <v>0</v>
      </c>
      <c r="L150" s="20"/>
    </row>
    <row r="151" spans="2:28" ht="15.75" thickBot="1" x14ac:dyDescent="0.3">
      <c r="B151" s="2"/>
      <c r="C151" s="2"/>
      <c r="H151" s="130"/>
      <c r="I151" s="13" t="s">
        <v>20</v>
      </c>
      <c r="J151" s="21"/>
      <c r="K151" s="30">
        <f>MAX(K19:K28,K44:K58,K74:K88,K104:K118,K134:K143)</f>
        <v>7.5415999999999997E-2</v>
      </c>
      <c r="L151" s="22"/>
    </row>
    <row r="152" spans="2:28" x14ac:dyDescent="0.25">
      <c r="B152" s="2"/>
      <c r="C152" s="2"/>
      <c r="H152" s="127" t="s">
        <v>54</v>
      </c>
      <c r="I152" s="46" t="s">
        <v>19</v>
      </c>
      <c r="J152" s="17"/>
      <c r="K152" s="28"/>
      <c r="L152" s="18"/>
    </row>
    <row r="153" spans="2:28" x14ac:dyDescent="0.25">
      <c r="B153" s="2"/>
      <c r="C153" s="2"/>
      <c r="H153" s="128"/>
      <c r="I153" s="12" t="s">
        <v>18</v>
      </c>
      <c r="J153" s="19"/>
      <c r="K153" s="19" t="s">
        <v>61</v>
      </c>
      <c r="L153" s="20"/>
    </row>
    <row r="154" spans="2:28" x14ac:dyDescent="0.25">
      <c r="B154" s="2"/>
      <c r="C154" s="2"/>
      <c r="H154" s="128"/>
      <c r="I154" s="12" t="s">
        <v>17</v>
      </c>
      <c r="J154" s="19"/>
      <c r="K154" s="29"/>
      <c r="L154" s="20"/>
    </row>
    <row r="155" spans="2:28" ht="15.75" thickBot="1" x14ac:dyDescent="0.3">
      <c r="B155" s="2"/>
      <c r="C155" s="2"/>
      <c r="H155" s="128"/>
      <c r="I155" s="13" t="s">
        <v>20</v>
      </c>
      <c r="J155" s="21"/>
      <c r="K155" s="30"/>
      <c r="L155" s="22"/>
    </row>
    <row r="156" spans="2:28" x14ac:dyDescent="0.25">
      <c r="B156" s="2"/>
      <c r="C156" s="2"/>
    </row>
    <row r="157" spans="2:28" x14ac:dyDescent="0.25">
      <c r="B157" s="2"/>
      <c r="C157" s="2"/>
    </row>
    <row r="158" spans="2:28" x14ac:dyDescent="0.25">
      <c r="B158" s="2"/>
      <c r="C158" s="2"/>
    </row>
    <row r="159" spans="2:28" x14ac:dyDescent="0.25">
      <c r="B159" s="2"/>
      <c r="C159" s="2"/>
      <c r="S159" s="56"/>
      <c r="T159" s="57"/>
    </row>
    <row r="160" spans="2:28" x14ac:dyDescent="0.25">
      <c r="B160" s="2"/>
      <c r="C160" s="2"/>
      <c r="R160" s="57"/>
      <c r="S160" s="57"/>
      <c r="T160" s="57"/>
      <c r="U160" s="56"/>
    </row>
    <row r="161" spans="2:310" x14ac:dyDescent="0.25">
      <c r="B161" s="2"/>
      <c r="C161" s="2"/>
      <c r="H161" s="53" t="s">
        <v>27</v>
      </c>
      <c r="R161" s="57"/>
      <c r="S161" s="57"/>
      <c r="T161" s="57"/>
      <c r="U161" s="56"/>
    </row>
    <row r="162" spans="2:310" x14ac:dyDescent="0.25">
      <c r="B162" s="2"/>
      <c r="C162" s="2"/>
      <c r="H162" s="114"/>
      <c r="I162" s="115" t="s">
        <v>16</v>
      </c>
      <c r="J162" s="115" t="s">
        <v>2</v>
      </c>
      <c r="K162" s="115" t="s">
        <v>3</v>
      </c>
      <c r="L162" s="115" t="s">
        <v>45</v>
      </c>
      <c r="M162" s="116" t="s">
        <v>66</v>
      </c>
      <c r="N162" s="57"/>
      <c r="O162" s="59"/>
      <c r="P162" s="56"/>
    </row>
    <row r="163" spans="2:310" x14ac:dyDescent="0.25">
      <c r="B163" s="2"/>
      <c r="C163" s="2"/>
      <c r="H163" s="118" t="s">
        <v>28</v>
      </c>
      <c r="I163" s="111">
        <f>K144</f>
        <v>5.3795711999999997E-3</v>
      </c>
      <c r="J163" s="111">
        <f>N144</f>
        <v>0.11204680159999988</v>
      </c>
      <c r="K163" s="111">
        <f>Q144</f>
        <v>7.6389448479999927E-2</v>
      </c>
      <c r="L163" s="111">
        <f>T144</f>
        <v>2.6667948320000017</v>
      </c>
      <c r="M163" s="119">
        <f>W144</f>
        <v>8.0131564559999952E-2</v>
      </c>
      <c r="N163" s="57"/>
      <c r="O163" s="59"/>
      <c r="P163" s="56"/>
    </row>
    <row r="164" spans="2:310" x14ac:dyDescent="0.25">
      <c r="B164" s="2"/>
      <c r="C164" s="2"/>
      <c r="H164" s="40" t="s">
        <v>29</v>
      </c>
      <c r="I164" s="41">
        <f>K145</f>
        <v>1.3954566588361051E-2</v>
      </c>
      <c r="J164" s="41">
        <f>N145</f>
        <v>0.1603194654277727</v>
      </c>
      <c r="K164" s="41">
        <f>Q145</f>
        <v>0.10497840253443412</v>
      </c>
      <c r="L164" s="41">
        <f t="shared" ref="L164:L166" si="48">T145</f>
        <v>2.5574559178171539</v>
      </c>
      <c r="M164" s="42">
        <f>W145</f>
        <v>0.10366943086992929</v>
      </c>
      <c r="N164" s="57"/>
      <c r="O164" s="59"/>
      <c r="P164" s="56"/>
    </row>
    <row r="165" spans="2:310" x14ac:dyDescent="0.25">
      <c r="B165" s="2"/>
      <c r="C165" s="2"/>
      <c r="H165" s="40" t="s">
        <v>30</v>
      </c>
      <c r="I165" s="41">
        <f>K146</f>
        <v>0</v>
      </c>
      <c r="J165" s="41">
        <f>N146</f>
        <v>0</v>
      </c>
      <c r="K165" s="41">
        <f>Q146</f>
        <v>0</v>
      </c>
      <c r="L165" s="41">
        <f t="shared" si="48"/>
        <v>0</v>
      </c>
      <c r="M165" s="42">
        <f>W146</f>
        <v>0</v>
      </c>
      <c r="N165" s="57"/>
      <c r="O165" s="59"/>
      <c r="P165" s="56"/>
    </row>
    <row r="166" spans="2:310" x14ac:dyDescent="0.25">
      <c r="B166" s="2"/>
      <c r="C166" s="2"/>
      <c r="H166" s="40" t="s">
        <v>31</v>
      </c>
      <c r="I166" s="41">
        <f>K147</f>
        <v>7.5415999999999997E-2</v>
      </c>
      <c r="J166" s="41">
        <f>N147</f>
        <v>0.70352999999999999</v>
      </c>
      <c r="K166" s="41">
        <f>Q147</f>
        <v>0.40558</v>
      </c>
      <c r="L166" s="41">
        <f t="shared" si="48"/>
        <v>7.9135</v>
      </c>
      <c r="M166" s="42">
        <f>W147</f>
        <v>0.47216000000000002</v>
      </c>
      <c r="N166" s="57"/>
      <c r="O166" s="59"/>
      <c r="P166" s="56"/>
    </row>
    <row r="167" spans="2:310" x14ac:dyDescent="0.25">
      <c r="B167" s="2"/>
      <c r="C167" s="2"/>
      <c r="H167" s="120">
        <v>0.25</v>
      </c>
      <c r="I167" s="41">
        <f>QUARTILE(K19:K143,1)</f>
        <v>0</v>
      </c>
      <c r="J167" s="41">
        <f>QUARTILE(N19:N143,1)</f>
        <v>0</v>
      </c>
      <c r="K167" s="41">
        <f>QUARTILE(Q19:Q143,1)</f>
        <v>0</v>
      </c>
      <c r="L167" s="117">
        <f>QUARTILE(T19:T143,1)</f>
        <v>0.61529</v>
      </c>
      <c r="M167" s="42">
        <f>QUARTILE(W19:W143,1)</f>
        <v>0</v>
      </c>
      <c r="R167" s="57"/>
      <c r="S167" s="57"/>
      <c r="T167" s="59"/>
      <c r="U167" s="56"/>
    </row>
    <row r="168" spans="2:310" x14ac:dyDescent="0.25">
      <c r="B168" s="2"/>
      <c r="C168" s="2"/>
      <c r="H168" s="108" t="s">
        <v>64</v>
      </c>
      <c r="I168" s="41">
        <f>QUARTILE(K19:K143,2)</f>
        <v>0</v>
      </c>
      <c r="J168" s="41">
        <f>QUARTILE(N19:N143,2)</f>
        <v>4.6651999999999999E-2</v>
      </c>
      <c r="K168" s="41">
        <f>QUARTILE(Q19:Q143,2)</f>
        <v>2.2467000000000001E-2</v>
      </c>
      <c r="L168" s="117">
        <f>QUARTILE(T19:T143,2)</f>
        <v>1.8399000000000001</v>
      </c>
      <c r="M168" s="42">
        <f>MEDIAN(W19:W143)</f>
        <v>3.8823999999999997E-2</v>
      </c>
      <c r="R168" s="57"/>
      <c r="S168" s="57"/>
      <c r="T168" s="59"/>
      <c r="U168" s="56"/>
    </row>
    <row r="169" spans="2:310" x14ac:dyDescent="0.25">
      <c r="C169" s="35"/>
      <c r="D169" s="35"/>
      <c r="E169" s="35"/>
      <c r="F169" s="35"/>
      <c r="G169" s="35"/>
      <c r="H169" s="109">
        <v>0.75</v>
      </c>
      <c r="I169" s="36">
        <f>QUARTILE(K19:K143,3)</f>
        <v>0</v>
      </c>
      <c r="J169" s="36">
        <f>QUARTILE(N19:N143,3)</f>
        <v>0.15262000000000001</v>
      </c>
      <c r="K169" s="36">
        <f>QUARTILE(Q19:Q143,3)</f>
        <v>0.12167</v>
      </c>
      <c r="L169" s="121">
        <f>QUARTILE(T19:T143,3)</f>
        <v>3.8161</v>
      </c>
      <c r="M169" s="43">
        <f>QUARTILE(W19:W143,3)</f>
        <v>0.11280999999999999</v>
      </c>
      <c r="N169" s="35"/>
      <c r="O169" s="35"/>
      <c r="P169" s="35"/>
      <c r="Q169" s="35"/>
      <c r="R169" s="57"/>
      <c r="S169" s="57"/>
      <c r="T169" s="59"/>
      <c r="U169" s="56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35"/>
      <c r="DL169" s="35"/>
      <c r="DM169" s="35"/>
      <c r="DN169" s="35"/>
      <c r="DO169" s="35"/>
      <c r="DP169" s="35"/>
      <c r="DQ169" s="35"/>
      <c r="DR169" s="35"/>
      <c r="DS169" s="35"/>
      <c r="DT169" s="35"/>
      <c r="DU169" s="35"/>
      <c r="DV169" s="35"/>
      <c r="DW169" s="35"/>
      <c r="DX169" s="35"/>
      <c r="DY169" s="35"/>
      <c r="DZ169" s="35"/>
      <c r="EA169" s="35"/>
      <c r="EB169" s="35"/>
      <c r="EC169" s="35"/>
      <c r="ED169" s="35"/>
      <c r="EE169" s="35"/>
      <c r="EF169" s="35"/>
      <c r="EG169" s="35"/>
      <c r="EH169" s="35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35"/>
      <c r="FI169" s="35"/>
      <c r="FJ169" s="35"/>
      <c r="FK169" s="35"/>
      <c r="FL169" s="35"/>
      <c r="FM169" s="35"/>
      <c r="FN169" s="35"/>
      <c r="FO169" s="35"/>
      <c r="FP169" s="35"/>
      <c r="FQ169" s="35"/>
      <c r="FR169" s="35"/>
      <c r="FS169" s="35"/>
      <c r="FT169" s="35"/>
      <c r="FU169" s="35"/>
      <c r="FV169" s="35"/>
      <c r="FW169" s="35"/>
      <c r="FX169" s="35"/>
      <c r="FY169" s="35"/>
      <c r="FZ169" s="35"/>
      <c r="GA169" s="35"/>
      <c r="GB169" s="35"/>
      <c r="GC169" s="35"/>
      <c r="GD169" s="35"/>
      <c r="GE169" s="35"/>
      <c r="GF169" s="35"/>
      <c r="GG169" s="35"/>
      <c r="GH169" s="35"/>
      <c r="GI169" s="35"/>
      <c r="GJ169" s="35"/>
      <c r="GK169" s="35"/>
      <c r="GL169" s="35"/>
      <c r="GM169" s="35"/>
      <c r="GN169" s="35"/>
      <c r="GO169" s="35"/>
      <c r="GP169" s="35"/>
      <c r="GQ169" s="35"/>
      <c r="GR169" s="35"/>
      <c r="GS169" s="35"/>
      <c r="GT169" s="35"/>
      <c r="GU169" s="35"/>
      <c r="GV169" s="35"/>
      <c r="GW169" s="35"/>
      <c r="GX169" s="35"/>
      <c r="GY169" s="35"/>
      <c r="GZ169" s="35"/>
      <c r="HA169" s="35"/>
      <c r="HB169" s="35"/>
      <c r="HC169" s="35"/>
      <c r="HD169" s="35"/>
      <c r="HE169" s="35"/>
      <c r="HF169" s="35"/>
      <c r="HG169" s="35"/>
      <c r="HH169" s="35"/>
      <c r="HI169" s="35"/>
      <c r="HJ169" s="35"/>
      <c r="HK169" s="35"/>
      <c r="HL169" s="35"/>
      <c r="HM169" s="35"/>
      <c r="HN169" s="35"/>
      <c r="HO169" s="35"/>
      <c r="HP169" s="35"/>
      <c r="HQ169" s="35"/>
      <c r="HR169" s="35"/>
      <c r="HS169" s="35"/>
      <c r="HT169" s="35"/>
      <c r="HU169" s="35"/>
      <c r="HV169" s="35"/>
      <c r="HW169" s="35"/>
      <c r="HX169" s="35"/>
      <c r="HY169" s="35"/>
      <c r="HZ169" s="35"/>
      <c r="IA169" s="35"/>
      <c r="IB169" s="35"/>
      <c r="IC169" s="35"/>
      <c r="ID169" s="35"/>
      <c r="IE169" s="35"/>
      <c r="IF169" s="35"/>
      <c r="IG169" s="35"/>
      <c r="IH169" s="35"/>
      <c r="II169" s="35"/>
      <c r="IJ169" s="35"/>
      <c r="IK169" s="35"/>
      <c r="IL169" s="35"/>
      <c r="IM169" s="35"/>
      <c r="IN169" s="35"/>
      <c r="IO169" s="35"/>
      <c r="IP169" s="35"/>
      <c r="IQ169" s="35"/>
      <c r="IR169" s="35"/>
      <c r="IS169" s="35"/>
      <c r="IT169" s="35"/>
      <c r="IU169" s="35"/>
      <c r="IV169" s="35"/>
      <c r="IW169" s="35"/>
      <c r="IX169" s="35"/>
      <c r="IY169" s="35"/>
      <c r="IZ169" s="35"/>
      <c r="JA169" s="35"/>
      <c r="JB169" s="35"/>
      <c r="JC169" s="35"/>
      <c r="JD169" s="35"/>
      <c r="JE169" s="35"/>
      <c r="JF169" s="35"/>
      <c r="JG169" s="35"/>
      <c r="JH169" s="35"/>
      <c r="JI169" s="35"/>
      <c r="JJ169" s="35"/>
      <c r="JK169" s="35"/>
      <c r="JL169" s="35"/>
      <c r="JM169" s="35"/>
      <c r="JN169" s="35"/>
      <c r="JO169" s="35"/>
      <c r="JP169" s="35"/>
      <c r="JQ169" s="35"/>
      <c r="JR169" s="35"/>
      <c r="JS169" s="35"/>
      <c r="JT169" s="35"/>
      <c r="JU169" s="35"/>
      <c r="JV169" s="35"/>
      <c r="JW169" s="35"/>
      <c r="JX169" s="35"/>
      <c r="JY169" s="35"/>
      <c r="JZ169" s="35"/>
      <c r="KA169" s="35"/>
      <c r="KB169" s="35"/>
      <c r="KC169" s="35"/>
      <c r="KD169" s="35"/>
      <c r="KE169" s="35"/>
      <c r="KF169" s="35"/>
      <c r="KG169" s="35"/>
      <c r="KH169" s="35"/>
      <c r="KI169" s="35"/>
      <c r="KJ169" s="35"/>
      <c r="KK169" s="35"/>
      <c r="KL169" s="35"/>
      <c r="KM169" s="35"/>
      <c r="KN169" s="35"/>
      <c r="KO169" s="35"/>
      <c r="KP169" s="35"/>
      <c r="KQ169" s="35"/>
      <c r="KR169" s="35"/>
      <c r="KS169" s="35"/>
      <c r="KT169" s="35"/>
      <c r="KU169" s="35"/>
      <c r="KV169" s="35"/>
      <c r="KW169" s="35"/>
      <c r="KX169" s="35"/>
    </row>
    <row r="170" spans="2:310" x14ac:dyDescent="0.25"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57"/>
      <c r="S170" s="57"/>
      <c r="T170" s="59"/>
      <c r="U170" s="56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35"/>
      <c r="DL170" s="35"/>
      <c r="DM170" s="35"/>
      <c r="DN170" s="35"/>
      <c r="DO170" s="35"/>
      <c r="DP170" s="35"/>
      <c r="DQ170" s="35"/>
      <c r="DR170" s="35"/>
      <c r="DS170" s="35"/>
      <c r="DT170" s="35"/>
      <c r="DU170" s="35"/>
      <c r="DV170" s="35"/>
      <c r="DW170" s="35"/>
      <c r="DX170" s="35"/>
      <c r="DY170" s="35"/>
      <c r="DZ170" s="35"/>
      <c r="EA170" s="35"/>
      <c r="EB170" s="35"/>
      <c r="EC170" s="35"/>
      <c r="ED170" s="35"/>
      <c r="EE170" s="35"/>
      <c r="EF170" s="35"/>
      <c r="EG170" s="35"/>
      <c r="EH170" s="35"/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35"/>
      <c r="FI170" s="35"/>
      <c r="FJ170" s="35"/>
      <c r="FK170" s="35"/>
      <c r="FL170" s="35"/>
      <c r="FM170" s="35"/>
      <c r="FN170" s="35"/>
      <c r="FO170" s="35"/>
      <c r="FP170" s="35"/>
      <c r="FQ170" s="35"/>
      <c r="FR170" s="35"/>
      <c r="FS170" s="35"/>
      <c r="FT170" s="35"/>
      <c r="FU170" s="35"/>
      <c r="FV170" s="35"/>
      <c r="FW170" s="35"/>
      <c r="FX170" s="35"/>
      <c r="FY170" s="35"/>
      <c r="FZ170" s="35"/>
      <c r="GA170" s="35"/>
      <c r="GB170" s="35"/>
      <c r="GC170" s="35"/>
      <c r="GD170" s="35"/>
      <c r="GE170" s="35"/>
      <c r="GF170" s="35"/>
      <c r="GG170" s="35"/>
      <c r="GH170" s="35"/>
      <c r="GI170" s="35"/>
      <c r="GJ170" s="35"/>
      <c r="GK170" s="35"/>
      <c r="GL170" s="35"/>
      <c r="GM170" s="35"/>
      <c r="GN170" s="35"/>
      <c r="GO170" s="35"/>
      <c r="GP170" s="35"/>
      <c r="GQ170" s="35"/>
      <c r="GR170" s="35"/>
      <c r="GS170" s="35"/>
      <c r="GT170" s="35"/>
      <c r="GU170" s="35"/>
      <c r="GV170" s="35"/>
      <c r="GW170" s="35"/>
      <c r="GX170" s="35"/>
      <c r="GY170" s="35"/>
      <c r="GZ170" s="35"/>
      <c r="HA170" s="35"/>
      <c r="HB170" s="35"/>
      <c r="HC170" s="35"/>
      <c r="HD170" s="35"/>
      <c r="HE170" s="35"/>
      <c r="HF170" s="35"/>
      <c r="HG170" s="35"/>
      <c r="HH170" s="35"/>
      <c r="HI170" s="35"/>
      <c r="HJ170" s="35"/>
      <c r="HK170" s="35"/>
      <c r="HL170" s="35"/>
      <c r="HM170" s="35"/>
      <c r="HN170" s="35"/>
      <c r="HO170" s="35"/>
      <c r="HP170" s="35"/>
      <c r="HQ170" s="35"/>
      <c r="HR170" s="35"/>
      <c r="HS170" s="35"/>
      <c r="HT170" s="35"/>
      <c r="HU170" s="35"/>
      <c r="HV170" s="35"/>
      <c r="HW170" s="35"/>
      <c r="HX170" s="35"/>
      <c r="HY170" s="35"/>
      <c r="HZ170" s="35"/>
      <c r="IA170" s="35"/>
      <c r="IB170" s="35"/>
      <c r="IC170" s="35"/>
      <c r="ID170" s="35"/>
      <c r="IE170" s="35"/>
      <c r="IF170" s="35"/>
      <c r="IG170" s="35"/>
      <c r="IH170" s="35"/>
      <c r="II170" s="35"/>
      <c r="IJ170" s="35"/>
      <c r="IK170" s="35"/>
      <c r="IL170" s="35"/>
      <c r="IM170" s="35"/>
      <c r="IN170" s="35"/>
      <c r="IO170" s="35"/>
      <c r="IP170" s="35"/>
      <c r="IQ170" s="35"/>
      <c r="IR170" s="35"/>
      <c r="IS170" s="35"/>
      <c r="IT170" s="35"/>
      <c r="IU170" s="35"/>
      <c r="IV170" s="35"/>
      <c r="IW170" s="35"/>
      <c r="IX170" s="35"/>
      <c r="IY170" s="35"/>
      <c r="IZ170" s="35"/>
      <c r="JA170" s="35"/>
      <c r="JB170" s="35"/>
      <c r="JC170" s="35"/>
      <c r="JD170" s="35"/>
      <c r="JE170" s="35"/>
      <c r="JF170" s="35"/>
      <c r="JG170" s="35"/>
      <c r="JH170" s="35"/>
      <c r="JI170" s="35"/>
      <c r="JJ170" s="35"/>
      <c r="JK170" s="35"/>
      <c r="JL170" s="35"/>
      <c r="JM170" s="35"/>
      <c r="JN170" s="35"/>
      <c r="JO170" s="35"/>
      <c r="JP170" s="35"/>
      <c r="JQ170" s="35"/>
      <c r="JR170" s="35"/>
      <c r="JS170" s="35"/>
      <c r="JT170" s="35"/>
      <c r="JU170" s="35"/>
      <c r="JV170" s="35"/>
      <c r="JW170" s="35"/>
      <c r="JX170" s="35"/>
      <c r="JY170" s="35"/>
      <c r="JZ170" s="35"/>
      <c r="KA170" s="35"/>
      <c r="KB170" s="35"/>
      <c r="KC170" s="35"/>
      <c r="KD170" s="35"/>
      <c r="KE170" s="35"/>
      <c r="KF170" s="35"/>
      <c r="KG170" s="35"/>
      <c r="KH170" s="35"/>
      <c r="KI170" s="35"/>
      <c r="KJ170" s="35"/>
      <c r="KK170" s="35"/>
      <c r="KL170" s="35"/>
      <c r="KM170" s="35"/>
      <c r="KN170" s="35"/>
      <c r="KO170" s="35"/>
      <c r="KP170" s="35"/>
      <c r="KQ170" s="35"/>
      <c r="KR170" s="35"/>
      <c r="KS170" s="35"/>
    </row>
    <row r="171" spans="2:310" x14ac:dyDescent="0.25">
      <c r="R171" s="57"/>
      <c r="S171" s="57"/>
      <c r="T171" s="59"/>
      <c r="U171" s="56"/>
    </row>
    <row r="172" spans="2:310" x14ac:dyDescent="0.25">
      <c r="R172" s="57"/>
      <c r="S172" s="57"/>
      <c r="T172" s="59"/>
      <c r="U172" s="56"/>
    </row>
    <row r="173" spans="2:310" x14ac:dyDescent="0.25">
      <c r="R173" s="57"/>
      <c r="S173" s="57"/>
      <c r="T173" s="59"/>
      <c r="U173" s="56"/>
    </row>
    <row r="174" spans="2:310" x14ac:dyDescent="0.25">
      <c r="R174" s="57"/>
      <c r="S174" s="57"/>
      <c r="T174" s="59"/>
      <c r="U174" s="56"/>
    </row>
    <row r="175" spans="2:310" x14ac:dyDescent="0.25">
      <c r="R175" s="57"/>
      <c r="S175" s="57"/>
      <c r="T175" s="59"/>
      <c r="U175" s="56"/>
    </row>
    <row r="176" spans="2:310" x14ac:dyDescent="0.25">
      <c r="R176" s="57"/>
      <c r="S176" s="57"/>
      <c r="T176" s="59"/>
      <c r="U176" s="59"/>
    </row>
    <row r="177" spans="18:21" x14ac:dyDescent="0.25">
      <c r="R177" s="57"/>
      <c r="S177" s="57"/>
      <c r="T177" s="59"/>
      <c r="U177" s="59"/>
    </row>
    <row r="178" spans="18:21" x14ac:dyDescent="0.25">
      <c r="R178" s="57"/>
      <c r="S178" s="57"/>
      <c r="T178" s="59"/>
      <c r="U178" s="59"/>
    </row>
    <row r="179" spans="18:21" x14ac:dyDescent="0.25">
      <c r="R179" s="57"/>
      <c r="S179" s="57"/>
      <c r="T179" s="59"/>
      <c r="U179" s="59"/>
    </row>
    <row r="180" spans="18:21" x14ac:dyDescent="0.25">
      <c r="R180" s="57"/>
      <c r="S180" s="57"/>
      <c r="T180" s="59"/>
      <c r="U180" s="59"/>
    </row>
    <row r="181" spans="18:21" x14ac:dyDescent="0.25">
      <c r="R181" s="58"/>
      <c r="S181" s="57"/>
      <c r="T181" s="59"/>
      <c r="U181" s="59"/>
    </row>
    <row r="182" spans="18:21" x14ac:dyDescent="0.25">
      <c r="R182" s="57"/>
      <c r="S182" s="57"/>
      <c r="T182" s="59"/>
      <c r="U182" s="59"/>
    </row>
    <row r="183" spans="18:21" x14ac:dyDescent="0.25">
      <c r="R183" s="57"/>
      <c r="S183" s="57"/>
      <c r="T183" s="58"/>
      <c r="U183" s="59"/>
    </row>
    <row r="184" spans="18:21" x14ac:dyDescent="0.25">
      <c r="R184" s="57"/>
      <c r="S184" s="57"/>
      <c r="T184" s="59"/>
      <c r="U184" s="59"/>
    </row>
    <row r="185" spans="18:21" x14ac:dyDescent="0.25">
      <c r="R185" s="57"/>
      <c r="S185" s="57"/>
      <c r="T185" s="59"/>
      <c r="U185" s="59"/>
    </row>
    <row r="186" spans="18:21" x14ac:dyDescent="0.25">
      <c r="R186" s="57"/>
      <c r="S186" s="57"/>
      <c r="T186" s="59"/>
      <c r="U186" s="59"/>
    </row>
    <row r="187" spans="18:21" x14ac:dyDescent="0.25">
      <c r="R187" s="57"/>
      <c r="S187" s="57"/>
      <c r="T187" s="59"/>
      <c r="U187" s="59"/>
    </row>
    <row r="188" spans="18:21" x14ac:dyDescent="0.25">
      <c r="R188" s="57"/>
      <c r="S188" s="57"/>
      <c r="T188" s="59"/>
      <c r="U188" s="59"/>
    </row>
    <row r="189" spans="18:21" x14ac:dyDescent="0.25">
      <c r="R189" s="57"/>
      <c r="S189" s="57"/>
      <c r="T189" s="59"/>
      <c r="U189" s="59"/>
    </row>
    <row r="190" spans="18:21" x14ac:dyDescent="0.25">
      <c r="R190" s="57"/>
      <c r="S190" s="57"/>
      <c r="T190" s="59"/>
      <c r="U190" s="59"/>
    </row>
    <row r="191" spans="18:21" x14ac:dyDescent="0.25">
      <c r="R191" s="57"/>
      <c r="S191" s="57"/>
      <c r="T191" s="59"/>
      <c r="U191" s="59"/>
    </row>
    <row r="192" spans="18:21" x14ac:dyDescent="0.25">
      <c r="R192" s="57"/>
      <c r="S192" s="57"/>
      <c r="T192" s="59"/>
      <c r="U192" s="59"/>
    </row>
    <row r="193" spans="18:21" x14ac:dyDescent="0.25">
      <c r="R193" s="57"/>
      <c r="S193" s="57"/>
      <c r="T193" s="59"/>
      <c r="U193" s="59"/>
    </row>
    <row r="194" spans="18:21" x14ac:dyDescent="0.25">
      <c r="R194" s="57"/>
      <c r="S194" s="57"/>
      <c r="T194" s="59"/>
      <c r="U194" s="59"/>
    </row>
    <row r="195" spans="18:21" x14ac:dyDescent="0.25">
      <c r="R195" s="56"/>
      <c r="S195" s="56"/>
      <c r="T195" s="59"/>
    </row>
    <row r="196" spans="18:21" x14ac:dyDescent="0.25">
      <c r="R196" s="56"/>
      <c r="S196" s="56"/>
      <c r="T196" s="59"/>
    </row>
    <row r="197" spans="18:21" x14ac:dyDescent="0.25">
      <c r="R197" s="56"/>
      <c r="S197" s="56"/>
      <c r="T197" s="59"/>
    </row>
    <row r="198" spans="18:21" x14ac:dyDescent="0.25">
      <c r="R198" s="56"/>
      <c r="S198" s="56"/>
      <c r="T198" s="57"/>
    </row>
    <row r="199" spans="18:21" x14ac:dyDescent="0.25">
      <c r="R199" s="56"/>
      <c r="S199" s="56"/>
      <c r="T199" s="59"/>
    </row>
    <row r="200" spans="18:21" x14ac:dyDescent="0.25">
      <c r="R200" s="56"/>
      <c r="S200" s="56"/>
      <c r="T200" s="59"/>
    </row>
    <row r="201" spans="18:21" x14ac:dyDescent="0.25">
      <c r="R201" s="56"/>
      <c r="S201" s="56"/>
      <c r="T201" s="57"/>
    </row>
    <row r="202" spans="18:21" x14ac:dyDescent="0.25">
      <c r="R202" s="56"/>
      <c r="S202" s="56"/>
      <c r="T202" s="57"/>
    </row>
    <row r="203" spans="18:21" x14ac:dyDescent="0.25">
      <c r="R203" s="56"/>
      <c r="S203" s="56"/>
      <c r="T203" s="57"/>
    </row>
    <row r="204" spans="18:21" x14ac:dyDescent="0.25">
      <c r="R204" s="56"/>
      <c r="S204" s="56"/>
      <c r="T204" s="57"/>
    </row>
    <row r="205" spans="18:21" x14ac:dyDescent="0.25">
      <c r="R205" s="56"/>
      <c r="S205" s="56"/>
      <c r="T205" s="57"/>
    </row>
    <row r="206" spans="18:21" x14ac:dyDescent="0.25">
      <c r="R206" s="56"/>
      <c r="S206" s="56"/>
      <c r="T206" s="57"/>
    </row>
    <row r="207" spans="18:21" x14ac:dyDescent="0.25">
      <c r="R207" s="56"/>
      <c r="S207" s="56"/>
      <c r="T207" s="57"/>
    </row>
    <row r="208" spans="18:21" x14ac:dyDescent="0.25">
      <c r="R208" s="56"/>
      <c r="S208" s="56"/>
      <c r="T208" s="57"/>
    </row>
    <row r="209" spans="18:20" x14ac:dyDescent="0.25">
      <c r="R209" s="56"/>
      <c r="S209" s="56"/>
      <c r="T209" s="57"/>
    </row>
    <row r="210" spans="18:20" x14ac:dyDescent="0.25">
      <c r="R210" s="56"/>
      <c r="S210" s="56"/>
      <c r="T210" s="57"/>
    </row>
    <row r="211" spans="18:20" x14ac:dyDescent="0.25">
      <c r="R211" s="56"/>
      <c r="S211" s="56"/>
      <c r="T211" s="57"/>
    </row>
    <row r="212" spans="18:20" x14ac:dyDescent="0.25">
      <c r="R212" s="56"/>
      <c r="S212" s="56"/>
      <c r="T212" s="57"/>
    </row>
    <row r="213" spans="18:20" x14ac:dyDescent="0.25">
      <c r="R213" s="56"/>
      <c r="S213" s="56"/>
      <c r="T213" s="57"/>
    </row>
    <row r="214" spans="18:20" x14ac:dyDescent="0.25">
      <c r="R214" s="56"/>
      <c r="S214" s="56"/>
      <c r="T214" s="57"/>
    </row>
    <row r="215" spans="18:20" x14ac:dyDescent="0.25">
      <c r="R215" s="56"/>
      <c r="S215" s="56"/>
      <c r="T215" s="57"/>
    </row>
    <row r="216" spans="18:20" x14ac:dyDescent="0.25">
      <c r="R216" s="56"/>
      <c r="S216" s="56"/>
      <c r="T216" s="57"/>
    </row>
    <row r="217" spans="18:20" x14ac:dyDescent="0.25">
      <c r="R217" s="56"/>
      <c r="S217" s="56"/>
      <c r="T217" s="57"/>
    </row>
    <row r="218" spans="18:20" x14ac:dyDescent="0.25">
      <c r="R218" s="56"/>
      <c r="S218" s="56"/>
      <c r="T218" s="57"/>
    </row>
    <row r="219" spans="18:20" x14ac:dyDescent="0.25">
      <c r="R219" s="56"/>
      <c r="S219" s="56"/>
      <c r="T219" s="57"/>
    </row>
    <row r="220" spans="18:20" x14ac:dyDescent="0.25">
      <c r="R220" s="56"/>
      <c r="S220" s="56"/>
      <c r="T220" s="57"/>
    </row>
    <row r="221" spans="18:20" x14ac:dyDescent="0.25">
      <c r="R221" s="56"/>
      <c r="S221" s="56"/>
      <c r="T221" s="57"/>
    </row>
    <row r="222" spans="18:20" x14ac:dyDescent="0.25">
      <c r="R222" s="56"/>
      <c r="S222" s="56"/>
      <c r="T222" s="57"/>
    </row>
    <row r="223" spans="18:20" x14ac:dyDescent="0.25">
      <c r="R223" s="56"/>
      <c r="S223" s="56"/>
      <c r="T223" s="57"/>
    </row>
    <row r="224" spans="18:20" x14ac:dyDescent="0.25">
      <c r="R224" s="56"/>
      <c r="S224" s="56"/>
      <c r="T224" s="57"/>
    </row>
    <row r="225" spans="18:20" x14ac:dyDescent="0.25">
      <c r="R225" s="56"/>
      <c r="S225" s="56"/>
      <c r="T225" s="57"/>
    </row>
    <row r="226" spans="18:20" x14ac:dyDescent="0.25">
      <c r="R226" s="56"/>
      <c r="S226" s="56"/>
      <c r="T226" s="57"/>
    </row>
    <row r="227" spans="18:20" x14ac:dyDescent="0.25">
      <c r="R227" s="56"/>
      <c r="S227" s="56"/>
      <c r="T227" s="57"/>
    </row>
    <row r="228" spans="18:20" x14ac:dyDescent="0.25">
      <c r="R228" s="56"/>
      <c r="S228" s="56"/>
      <c r="T228" s="57"/>
    </row>
    <row r="229" spans="18:20" x14ac:dyDescent="0.25">
      <c r="R229" s="56"/>
      <c r="S229" s="56"/>
      <c r="T229" s="57"/>
    </row>
    <row r="230" spans="18:20" x14ac:dyDescent="0.25">
      <c r="R230" s="56"/>
      <c r="S230" s="56"/>
      <c r="T230" s="57"/>
    </row>
    <row r="231" spans="18:20" x14ac:dyDescent="0.25">
      <c r="R231" s="56"/>
      <c r="S231" s="56"/>
      <c r="T231" s="57"/>
    </row>
    <row r="232" spans="18:20" x14ac:dyDescent="0.25">
      <c r="R232" s="56"/>
      <c r="S232" s="56"/>
      <c r="T232" s="57"/>
    </row>
    <row r="233" spans="18:20" x14ac:dyDescent="0.25">
      <c r="R233" s="56"/>
      <c r="S233" s="56"/>
      <c r="T233" s="57"/>
    </row>
    <row r="234" spans="18:20" x14ac:dyDescent="0.25">
      <c r="R234" s="56"/>
      <c r="S234" s="56"/>
      <c r="T234" s="57"/>
    </row>
    <row r="235" spans="18:20" x14ac:dyDescent="0.25">
      <c r="R235" s="56"/>
      <c r="S235" s="56"/>
      <c r="T235" s="57"/>
    </row>
    <row r="236" spans="18:20" x14ac:dyDescent="0.25">
      <c r="R236" s="56"/>
      <c r="S236" s="56"/>
      <c r="T236" s="57"/>
    </row>
    <row r="237" spans="18:20" x14ac:dyDescent="0.25">
      <c r="R237" s="56"/>
      <c r="S237" s="56"/>
      <c r="T237" s="57"/>
    </row>
    <row r="238" spans="18:20" x14ac:dyDescent="0.25">
      <c r="R238" s="56"/>
      <c r="S238" s="56"/>
      <c r="T238" s="57"/>
    </row>
    <row r="239" spans="18:20" x14ac:dyDescent="0.25">
      <c r="R239" s="56"/>
      <c r="S239" s="56"/>
      <c r="T239" s="57"/>
    </row>
    <row r="240" spans="18:20" x14ac:dyDescent="0.25">
      <c r="R240" s="56"/>
      <c r="S240" s="56"/>
      <c r="T240" s="57"/>
    </row>
    <row r="241" spans="18:20" x14ac:dyDescent="0.25">
      <c r="R241" s="56"/>
      <c r="S241" s="56"/>
      <c r="T241" s="57"/>
    </row>
    <row r="242" spans="18:20" x14ac:dyDescent="0.25">
      <c r="R242" s="56"/>
      <c r="S242" s="56"/>
      <c r="T242" s="57"/>
    </row>
    <row r="243" spans="18:20" x14ac:dyDescent="0.25">
      <c r="R243" s="56"/>
      <c r="S243" s="56"/>
      <c r="T243" s="57"/>
    </row>
    <row r="244" spans="18:20" x14ac:dyDescent="0.25">
      <c r="R244" s="56"/>
      <c r="S244" s="56"/>
      <c r="T244" s="57"/>
    </row>
    <row r="245" spans="18:20" x14ac:dyDescent="0.25">
      <c r="R245" s="56"/>
      <c r="S245" s="56"/>
      <c r="T245" s="57"/>
    </row>
    <row r="246" spans="18:20" x14ac:dyDescent="0.25">
      <c r="R246" s="56"/>
      <c r="S246" s="56"/>
      <c r="T246" s="57"/>
    </row>
    <row r="247" spans="18:20" x14ac:dyDescent="0.25">
      <c r="R247" s="56"/>
      <c r="S247" s="56"/>
      <c r="T247" s="57"/>
    </row>
    <row r="248" spans="18:20" x14ac:dyDescent="0.25">
      <c r="R248" s="56"/>
      <c r="S248" s="56"/>
      <c r="T248" s="57"/>
    </row>
    <row r="249" spans="18:20" x14ac:dyDescent="0.25">
      <c r="R249" s="56"/>
      <c r="S249" s="56"/>
      <c r="T249" s="57"/>
    </row>
    <row r="250" spans="18:20" x14ac:dyDescent="0.25">
      <c r="R250" s="56"/>
      <c r="S250" s="56"/>
      <c r="T250" s="57"/>
    </row>
    <row r="251" spans="18:20" x14ac:dyDescent="0.25">
      <c r="R251" s="56"/>
      <c r="S251" s="56"/>
      <c r="T251" s="57"/>
    </row>
    <row r="252" spans="18:20" x14ac:dyDescent="0.25">
      <c r="R252" s="56"/>
      <c r="S252" s="56"/>
      <c r="T252" s="57"/>
    </row>
    <row r="253" spans="18:20" x14ac:dyDescent="0.25">
      <c r="R253" s="56"/>
      <c r="S253" s="56"/>
      <c r="T253" s="57"/>
    </row>
    <row r="254" spans="18:20" x14ac:dyDescent="0.25">
      <c r="R254" s="56"/>
      <c r="S254" s="56"/>
      <c r="T254" s="57"/>
    </row>
    <row r="255" spans="18:20" x14ac:dyDescent="0.25">
      <c r="R255" s="56"/>
      <c r="S255" s="56"/>
      <c r="T255" s="57"/>
    </row>
    <row r="256" spans="18:20" x14ac:dyDescent="0.25">
      <c r="R256" s="56"/>
      <c r="S256" s="56"/>
      <c r="T256" s="57"/>
    </row>
    <row r="257" spans="18:20" x14ac:dyDescent="0.25">
      <c r="R257" s="56"/>
      <c r="S257" s="56"/>
      <c r="T257" s="57"/>
    </row>
    <row r="258" spans="18:20" x14ac:dyDescent="0.25">
      <c r="R258" s="56"/>
      <c r="S258" s="56"/>
      <c r="T258" s="57"/>
    </row>
    <row r="259" spans="18:20" x14ac:dyDescent="0.25">
      <c r="R259" s="56"/>
      <c r="S259" s="56"/>
      <c r="T259" s="57"/>
    </row>
    <row r="260" spans="18:20" x14ac:dyDescent="0.25">
      <c r="R260" s="56"/>
      <c r="S260" s="56"/>
      <c r="T260" s="57"/>
    </row>
    <row r="261" spans="18:20" x14ac:dyDescent="0.25">
      <c r="R261" s="56"/>
      <c r="S261" s="56"/>
      <c r="T261" s="57"/>
    </row>
    <row r="262" spans="18:20" x14ac:dyDescent="0.25">
      <c r="R262" s="56"/>
      <c r="S262" s="56"/>
      <c r="T262" s="57"/>
    </row>
    <row r="263" spans="18:20" x14ac:dyDescent="0.25">
      <c r="R263" s="56"/>
      <c r="S263" s="56"/>
      <c r="T263" s="57"/>
    </row>
    <row r="264" spans="18:20" x14ac:dyDescent="0.25">
      <c r="R264" s="56"/>
      <c r="S264" s="56"/>
      <c r="T264" s="57"/>
    </row>
    <row r="265" spans="18:20" x14ac:dyDescent="0.25">
      <c r="R265" s="56"/>
      <c r="S265" s="56"/>
      <c r="T265" s="57"/>
    </row>
    <row r="266" spans="18:20" x14ac:dyDescent="0.25">
      <c r="R266" s="56"/>
      <c r="S266" s="57"/>
      <c r="T266" s="57"/>
    </row>
    <row r="267" spans="18:20" x14ac:dyDescent="0.25">
      <c r="R267" s="56"/>
      <c r="S267" s="57"/>
      <c r="T267" s="57"/>
    </row>
    <row r="268" spans="18:20" x14ac:dyDescent="0.25">
      <c r="R268" s="56"/>
      <c r="S268" s="57"/>
      <c r="T268" s="57"/>
    </row>
    <row r="269" spans="18:20" x14ac:dyDescent="0.25">
      <c r="R269" s="56"/>
      <c r="S269" s="57"/>
      <c r="T269" s="57"/>
    </row>
    <row r="270" spans="18:20" x14ac:dyDescent="0.25">
      <c r="R270" s="56"/>
      <c r="S270" s="57"/>
      <c r="T270" s="57"/>
    </row>
    <row r="271" spans="18:20" x14ac:dyDescent="0.25">
      <c r="R271" s="56"/>
      <c r="S271" s="57"/>
      <c r="T271" s="57"/>
    </row>
    <row r="272" spans="18:20" x14ac:dyDescent="0.25">
      <c r="R272" s="56"/>
      <c r="S272" s="57"/>
      <c r="T272" s="57"/>
    </row>
    <row r="273" spans="18:20" x14ac:dyDescent="0.25">
      <c r="R273" s="56"/>
      <c r="S273" s="57"/>
      <c r="T273" s="57"/>
    </row>
    <row r="274" spans="18:20" x14ac:dyDescent="0.25">
      <c r="R274" s="56"/>
      <c r="S274" s="57"/>
      <c r="T274" s="57"/>
    </row>
    <row r="275" spans="18:20" x14ac:dyDescent="0.25">
      <c r="R275" s="56"/>
      <c r="S275" s="56"/>
    </row>
    <row r="276" spans="18:20" x14ac:dyDescent="0.25">
      <c r="R276" s="56"/>
      <c r="S276" s="56"/>
    </row>
    <row r="277" spans="18:20" x14ac:dyDescent="0.25">
      <c r="R277" s="56"/>
      <c r="S277" s="56"/>
    </row>
    <row r="278" spans="18:20" x14ac:dyDescent="0.25">
      <c r="R278" s="56"/>
      <c r="S278" s="56"/>
    </row>
    <row r="279" spans="18:20" x14ac:dyDescent="0.25">
      <c r="R279" s="56"/>
      <c r="S279" s="56"/>
    </row>
    <row r="280" spans="18:20" x14ac:dyDescent="0.25">
      <c r="R280" s="56"/>
      <c r="S280" s="56"/>
    </row>
    <row r="281" spans="18:20" x14ac:dyDescent="0.25">
      <c r="R281" s="56"/>
      <c r="S281" s="56"/>
    </row>
    <row r="282" spans="18:20" x14ac:dyDescent="0.25">
      <c r="R282" s="56"/>
      <c r="S282" s="56"/>
    </row>
    <row r="283" spans="18:20" x14ac:dyDescent="0.25">
      <c r="R283" s="56"/>
      <c r="S283" s="56"/>
    </row>
    <row r="284" spans="18:20" x14ac:dyDescent="0.25">
      <c r="R284" s="56"/>
      <c r="S284" s="56"/>
    </row>
    <row r="285" spans="18:20" x14ac:dyDescent="0.25">
      <c r="R285" s="56"/>
      <c r="S285" s="56"/>
    </row>
    <row r="286" spans="18:20" x14ac:dyDescent="0.25">
      <c r="R286" s="56"/>
      <c r="S286" s="56"/>
    </row>
    <row r="287" spans="18:20" x14ac:dyDescent="0.25">
      <c r="R287" s="56"/>
      <c r="S287" s="56"/>
    </row>
    <row r="288" spans="18:20" x14ac:dyDescent="0.25">
      <c r="R288" s="56"/>
      <c r="S288" s="56"/>
    </row>
    <row r="289" spans="18:19" x14ac:dyDescent="0.25">
      <c r="R289" s="56"/>
      <c r="S289" s="56"/>
    </row>
    <row r="290" spans="18:19" x14ac:dyDescent="0.25">
      <c r="R290" s="56"/>
      <c r="S290" s="56"/>
    </row>
    <row r="291" spans="18:19" x14ac:dyDescent="0.25">
      <c r="R291" s="56"/>
      <c r="S291" s="56"/>
    </row>
    <row r="292" spans="18:19" x14ac:dyDescent="0.25">
      <c r="R292" s="56"/>
      <c r="S292" s="56"/>
    </row>
    <row r="293" spans="18:19" x14ac:dyDescent="0.25">
      <c r="R293" s="56"/>
      <c r="S293" s="56"/>
    </row>
    <row r="294" spans="18:19" x14ac:dyDescent="0.25">
      <c r="R294" s="56"/>
      <c r="S294" s="56"/>
    </row>
  </sheetData>
  <mergeCells count="9">
    <mergeCell ref="V17:X17"/>
    <mergeCell ref="S17:U17"/>
    <mergeCell ref="H144:H147"/>
    <mergeCell ref="H148:H151"/>
    <mergeCell ref="H152:H155"/>
    <mergeCell ref="H17:I17"/>
    <mergeCell ref="J17:L17"/>
    <mergeCell ref="M17:O17"/>
    <mergeCell ref="P17:R17"/>
  </mergeCells>
  <conditionalFormatting sqref="F19:G143">
    <cfRule type="cellIs" dxfId="0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T12"/>
  <sheetViews>
    <sheetView showGridLines="0" tabSelected="1" topLeftCell="Z1" workbookViewId="0">
      <selection activeCell="AR5" sqref="AR5"/>
    </sheetView>
  </sheetViews>
  <sheetFormatPr defaultRowHeight="15" x14ac:dyDescent="0.25"/>
  <cols>
    <col min="2" max="2" width="13.5703125" customWidth="1"/>
    <col min="3" max="3" width="12.85546875" bestFit="1" customWidth="1"/>
    <col min="8" max="8" width="12.140625" bestFit="1" customWidth="1"/>
    <col min="17" max="17" width="9.140625" style="9"/>
    <col min="27" max="27" width="12" style="9" customWidth="1"/>
    <col min="29" max="29" width="12.5703125" customWidth="1"/>
    <col min="35" max="35" width="12.7109375" customWidth="1"/>
    <col min="36" max="36" width="13.42578125" customWidth="1"/>
    <col min="41" max="41" width="14" customWidth="1"/>
    <col min="42" max="42" width="12.7109375" customWidth="1"/>
    <col min="49" max="49" width="13.85546875" customWidth="1"/>
  </cols>
  <sheetData>
    <row r="1" spans="2:46" x14ac:dyDescent="0.25">
      <c r="I1" s="73" t="s">
        <v>50</v>
      </c>
    </row>
    <row r="2" spans="2:46" x14ac:dyDescent="0.25">
      <c r="B2" s="35"/>
      <c r="E2" s="131" t="s">
        <v>62</v>
      </c>
      <c r="F2" s="132"/>
      <c r="G2" s="132"/>
      <c r="H2" s="132"/>
      <c r="I2" s="132"/>
      <c r="J2" s="133"/>
      <c r="K2" s="131" t="s">
        <v>63</v>
      </c>
      <c r="L2" s="132"/>
      <c r="M2" s="132"/>
      <c r="N2" s="132"/>
      <c r="O2" s="132"/>
      <c r="P2" s="133"/>
      <c r="W2" s="73" t="s">
        <v>51</v>
      </c>
      <c r="AG2" s="73" t="s">
        <v>52</v>
      </c>
      <c r="AP2" s="73" t="s">
        <v>65</v>
      </c>
    </row>
    <row r="3" spans="2:46" x14ac:dyDescent="0.25">
      <c r="C3" s="51"/>
      <c r="E3" s="131" t="s">
        <v>39</v>
      </c>
      <c r="F3" s="132"/>
      <c r="G3" s="133"/>
      <c r="H3" s="131" t="s">
        <v>40</v>
      </c>
      <c r="I3" s="132"/>
      <c r="J3" s="133"/>
      <c r="K3" s="131" t="s">
        <v>39</v>
      </c>
      <c r="L3" s="132"/>
      <c r="M3" s="133"/>
      <c r="N3" s="131" t="s">
        <v>40</v>
      </c>
      <c r="O3" s="132"/>
      <c r="P3" s="133"/>
      <c r="Q3" s="92"/>
      <c r="S3" s="75"/>
      <c r="U3" s="131" t="s">
        <v>39</v>
      </c>
      <c r="V3" s="132"/>
      <c r="W3" s="133"/>
      <c r="X3" s="131" t="s">
        <v>40</v>
      </c>
      <c r="Y3" s="132"/>
      <c r="Z3" s="133"/>
      <c r="AA3" s="92"/>
      <c r="AB3" s="9"/>
      <c r="AC3" s="75"/>
      <c r="AD3" s="75"/>
      <c r="AE3" s="131" t="s">
        <v>39</v>
      </c>
      <c r="AF3" s="132"/>
      <c r="AG3" s="133"/>
      <c r="AH3" s="131" t="s">
        <v>40</v>
      </c>
      <c r="AI3" s="132"/>
      <c r="AJ3" s="133"/>
      <c r="AL3" s="9"/>
      <c r="AM3" s="75"/>
      <c r="AN3" s="75"/>
      <c r="AO3" s="131" t="s">
        <v>39</v>
      </c>
      <c r="AP3" s="132"/>
      <c r="AQ3" s="133"/>
      <c r="AR3" s="131" t="s">
        <v>40</v>
      </c>
      <c r="AS3" s="132"/>
      <c r="AT3" s="133"/>
    </row>
    <row r="4" spans="2:46" ht="45" x14ac:dyDescent="0.25">
      <c r="B4" s="52" t="s">
        <v>49</v>
      </c>
      <c r="C4" s="74" t="s">
        <v>35</v>
      </c>
      <c r="D4" s="72"/>
      <c r="E4" s="61" t="s">
        <v>46</v>
      </c>
      <c r="F4" s="61" t="s">
        <v>47</v>
      </c>
      <c r="G4" s="61" t="s">
        <v>48</v>
      </c>
      <c r="H4" s="61" t="s">
        <v>46</v>
      </c>
      <c r="I4" s="61" t="s">
        <v>47</v>
      </c>
      <c r="J4" s="61" t="s">
        <v>48</v>
      </c>
      <c r="K4" s="61" t="s">
        <v>46</v>
      </c>
      <c r="L4" s="61" t="s">
        <v>47</v>
      </c>
      <c r="M4" s="61" t="s">
        <v>48</v>
      </c>
      <c r="N4" s="61" t="s">
        <v>46</v>
      </c>
      <c r="O4" s="61" t="s">
        <v>47</v>
      </c>
      <c r="P4" s="61" t="s">
        <v>48</v>
      </c>
      <c r="R4" s="52" t="s">
        <v>49</v>
      </c>
      <c r="S4" s="74" t="s">
        <v>35</v>
      </c>
      <c r="T4" s="72"/>
      <c r="U4" s="61" t="s">
        <v>46</v>
      </c>
      <c r="V4" s="61" t="s">
        <v>47</v>
      </c>
      <c r="W4" s="61" t="s">
        <v>48</v>
      </c>
      <c r="X4" s="61" t="s">
        <v>46</v>
      </c>
      <c r="Y4" s="61" t="s">
        <v>47</v>
      </c>
      <c r="Z4" s="61" t="s">
        <v>48</v>
      </c>
      <c r="AB4" s="52" t="s">
        <v>49</v>
      </c>
      <c r="AC4" s="74" t="s">
        <v>35</v>
      </c>
      <c r="AD4" s="72"/>
      <c r="AE4" s="61" t="s">
        <v>46</v>
      </c>
      <c r="AF4" s="61" t="s">
        <v>47</v>
      </c>
      <c r="AG4" s="61" t="s">
        <v>48</v>
      </c>
      <c r="AH4" s="61" t="s">
        <v>46</v>
      </c>
      <c r="AI4" s="61" t="s">
        <v>47</v>
      </c>
      <c r="AJ4" s="61" t="s">
        <v>48</v>
      </c>
      <c r="AL4" s="52" t="s">
        <v>49</v>
      </c>
      <c r="AM4" s="74" t="s">
        <v>35</v>
      </c>
      <c r="AN4" s="72"/>
      <c r="AO4" s="61" t="s">
        <v>46</v>
      </c>
      <c r="AP4" s="61" t="s">
        <v>47</v>
      </c>
      <c r="AQ4" s="61" t="s">
        <v>48</v>
      </c>
      <c r="AR4" s="61" t="s">
        <v>46</v>
      </c>
      <c r="AS4" s="61" t="s">
        <v>47</v>
      </c>
      <c r="AT4" s="61" t="s">
        <v>48</v>
      </c>
    </row>
    <row r="5" spans="2:46" x14ac:dyDescent="0.25">
      <c r="B5" s="137" t="s">
        <v>43</v>
      </c>
      <c r="C5" s="136" t="s">
        <v>36</v>
      </c>
      <c r="D5" s="62" t="s">
        <v>28</v>
      </c>
      <c r="E5" s="88">
        <f>'MR-MO_3c'!I163</f>
        <v>5.0698514479999977E-2</v>
      </c>
      <c r="F5" s="88">
        <f>'MR-MO_3d'!I163</f>
        <v>3.4201466479999998E-2</v>
      </c>
      <c r="G5" s="88">
        <f>'MR-MO_3a'!I163</f>
        <v>4.4973657040000017E-2</v>
      </c>
      <c r="H5" s="88">
        <f>'MR-MO_3c_2'!I163</f>
        <v>4.3438847999999995E-3</v>
      </c>
      <c r="I5" s="65">
        <f>'MR-MO_3d_2'!I163</f>
        <v>5.3795711999999997E-3</v>
      </c>
      <c r="J5" s="93">
        <f>'MR-MO_3a_2'!I163</f>
        <v>7.3953476960000007E-3</v>
      </c>
      <c r="K5" s="81">
        <f>'MR-MO_3c'!K152</f>
        <v>0.36423166666666668</v>
      </c>
      <c r="L5" s="88">
        <f>'MR-MO_3d'!K152</f>
        <v>0.27145666666666668</v>
      </c>
      <c r="M5" s="81">
        <f>'MR-MO_3a'!K152</f>
        <v>0.34089000000000008</v>
      </c>
      <c r="N5" s="140" t="str">
        <f>'MR-MO_3c_2'!K153</f>
        <v>non-speculation under both approaches</v>
      </c>
      <c r="O5" s="141"/>
      <c r="P5" s="142"/>
      <c r="R5" s="137" t="s">
        <v>43</v>
      </c>
      <c r="S5" s="134" t="s">
        <v>36</v>
      </c>
      <c r="T5" s="62" t="s">
        <v>28</v>
      </c>
      <c r="U5" s="66">
        <f>'MR-MO_3c'!J163</f>
        <v>0.67507735999999974</v>
      </c>
      <c r="V5" s="66">
        <f>'MR-MO_3d'!J163</f>
        <v>0.76250037679999938</v>
      </c>
      <c r="W5" s="66">
        <f>'MR-MO_3a'!J163</f>
        <v>0.86999194559999971</v>
      </c>
      <c r="X5" s="66">
        <f>'MR-MO_3c_2'!J163</f>
        <v>0.10183771679999998</v>
      </c>
      <c r="Y5" s="65">
        <f>'MR-MO_3d_2'!J163</f>
        <v>0.11204680159999988</v>
      </c>
      <c r="Z5" s="93">
        <f>'MR-MO_3a_2'!J163</f>
        <v>0.11994621519999997</v>
      </c>
      <c r="AB5" s="137" t="s">
        <v>43</v>
      </c>
      <c r="AC5" s="134" t="s">
        <v>36</v>
      </c>
      <c r="AD5" s="62" t="s">
        <v>28</v>
      </c>
      <c r="AE5" s="66">
        <f>'MR-MO_3c'!K163</f>
        <v>0.69179937599999985</v>
      </c>
      <c r="AF5" s="66">
        <f>'MR-MO_3d'!K163</f>
        <v>0.67916483599999966</v>
      </c>
      <c r="AG5" s="66">
        <f>'MR-MO_3a'!K163</f>
        <v>0.67890048240000056</v>
      </c>
      <c r="AH5" s="66">
        <f>'MR-MO_3c_2'!K163</f>
        <v>7.3068198400000076E-2</v>
      </c>
      <c r="AI5" s="65">
        <f>'MR-MO_3d_2'!K163</f>
        <v>7.6389448479999927E-2</v>
      </c>
      <c r="AJ5" s="93">
        <f>'MR-MO_3a_2'!K163</f>
        <v>7.9482585759999974E-2</v>
      </c>
      <c r="AL5" s="137" t="s">
        <v>43</v>
      </c>
      <c r="AM5" s="134" t="s">
        <v>36</v>
      </c>
      <c r="AN5" s="62" t="s">
        <v>28</v>
      </c>
      <c r="AO5" s="66">
        <f>'MR-MO_3c'!W144</f>
        <v>0.55518373200000015</v>
      </c>
      <c r="AP5" s="66">
        <f>'MR-MO_3d'!W144</f>
        <v>0.54335488424000011</v>
      </c>
      <c r="AQ5" s="66">
        <f>'MR-MO_3a'!W144</f>
        <v>0.54331765920000019</v>
      </c>
      <c r="AR5" s="66">
        <f>'MR-MO_3c_2'!W144</f>
        <v>7.8343994960000038E-2</v>
      </c>
      <c r="AS5" s="65">
        <f>'MR-MO_3d_2'!W144</f>
        <v>8.0131564559999952E-2</v>
      </c>
      <c r="AT5" s="93">
        <f>'MR-MO_3a_2'!W144</f>
        <v>8.2439159999999956E-2</v>
      </c>
    </row>
    <row r="6" spans="2:46" x14ac:dyDescent="0.25">
      <c r="B6" s="138"/>
      <c r="C6" s="134"/>
      <c r="D6" s="63" t="s">
        <v>34</v>
      </c>
      <c r="E6" s="66">
        <f>'MR-MO_3c'!I164</f>
        <v>0.13828706597883567</v>
      </c>
      <c r="F6" s="66">
        <f>'MR-MO_3d'!I164</f>
        <v>9.675927068430587E-2</v>
      </c>
      <c r="G6" s="66">
        <f>'MR-MO_3a'!I164</f>
        <v>0.11290257230898304</v>
      </c>
      <c r="H6" s="66">
        <f>'MR-MO_3c_2'!I164</f>
        <v>1.1516039764375881E-2</v>
      </c>
      <c r="I6" s="65">
        <f>'MR-MO_3d_2'!I164</f>
        <v>1.3954566588361051E-2</v>
      </c>
      <c r="J6" s="93">
        <f>'MR-MO_3a_2'!I164</f>
        <v>1.7868683428721274E-2</v>
      </c>
      <c r="K6" s="82">
        <f>'MR-MO_3c'!K153</f>
        <v>0.44772882263337332</v>
      </c>
      <c r="L6" s="66">
        <f>'MR-MO_3d'!K153</f>
        <v>0.31237113971855124</v>
      </c>
      <c r="M6" s="82">
        <f>'MR-MO_3a'!K153</f>
        <v>0.25335309621159147</v>
      </c>
      <c r="N6" s="143"/>
      <c r="O6" s="144"/>
      <c r="P6" s="145"/>
      <c r="R6" s="138"/>
      <c r="S6" s="134"/>
      <c r="T6" s="63" t="s">
        <v>34</v>
      </c>
      <c r="U6" s="66">
        <f>'MR-MO_3c'!J164</f>
        <v>1.0684598100437901</v>
      </c>
      <c r="V6" s="66">
        <f>'MR-MO_3d'!J164</f>
        <v>1.2385370601459289</v>
      </c>
      <c r="W6" s="66">
        <f>'MR-MO_3a'!J164</f>
        <v>1.4198028131359421</v>
      </c>
      <c r="X6" s="66">
        <f>'MR-MO_3c_2'!J164</f>
        <v>0.14038409862914686</v>
      </c>
      <c r="Y6" s="65">
        <f>'MR-MO_3d_2'!J164</f>
        <v>0.1603194654277727</v>
      </c>
      <c r="Z6" s="93">
        <f>'MR-MO_3a_2'!J164</f>
        <v>0.17688122591787897</v>
      </c>
      <c r="AB6" s="138"/>
      <c r="AC6" s="134"/>
      <c r="AD6" s="63" t="s">
        <v>34</v>
      </c>
      <c r="AE6" s="66">
        <f>'MR-MO_3c'!K164</f>
        <v>1.0735865667846092</v>
      </c>
      <c r="AF6" s="66">
        <f>'MR-MO_3d'!K164</f>
        <v>1.1369793242805202</v>
      </c>
      <c r="AG6" s="66">
        <f>'MR-MO_3a'!K164</f>
        <v>1.1844930221650505</v>
      </c>
      <c r="AH6" s="66">
        <f>'MR-MO_3c_2'!K164</f>
        <v>9.0571017692721717E-2</v>
      </c>
      <c r="AI6" s="65">
        <f>'MR-MO_3d_2'!K164</f>
        <v>0.10497840253443412</v>
      </c>
      <c r="AJ6" s="93">
        <f>'MR-MO_3a_2'!K164</f>
        <v>0.1155033810395714</v>
      </c>
      <c r="AL6" s="138"/>
      <c r="AM6" s="134"/>
      <c r="AN6" s="63" t="s">
        <v>34</v>
      </c>
      <c r="AO6" s="66">
        <f>'MR-MO_3c'!W145</f>
        <v>1.1549689927100864</v>
      </c>
      <c r="AP6" s="66">
        <f>'MR-MO_3d'!W145</f>
        <v>1.1850669639262774</v>
      </c>
      <c r="AQ6" s="66">
        <f>'MR-MO_3a'!W145</f>
        <v>1.20796995601993</v>
      </c>
      <c r="AR6" s="66">
        <f>'MR-MO_3c_2'!W145</f>
        <v>0.10457112141165191</v>
      </c>
      <c r="AS6" s="65">
        <f>'MR-MO_3d_2'!W145</f>
        <v>0.10366943086992929</v>
      </c>
      <c r="AT6" s="93">
        <f>'MR-MO_3a_2'!W145</f>
        <v>0.10440038921123843</v>
      </c>
    </row>
    <row r="7" spans="2:46" x14ac:dyDescent="0.25">
      <c r="B7" s="138"/>
      <c r="C7" s="134"/>
      <c r="D7" s="63" t="s">
        <v>30</v>
      </c>
      <c r="E7" s="66">
        <f>'MR-MO_3c'!I165</f>
        <v>0</v>
      </c>
      <c r="F7" s="66">
        <f>'MR-MO_3d'!I165</f>
        <v>0</v>
      </c>
      <c r="G7" s="66">
        <f>'MR-MO_3a'!I165</f>
        <v>0</v>
      </c>
      <c r="H7" s="66">
        <f>'MR-MO_3c_2'!I165</f>
        <v>0</v>
      </c>
      <c r="I7" s="65">
        <f>'MR-MO_3d_2'!I165</f>
        <v>0</v>
      </c>
      <c r="J7" s="93">
        <f>'MR-MO_3a_2'!I165</f>
        <v>0</v>
      </c>
      <c r="K7" s="82">
        <f>'MR-MO_3c'!K154</f>
        <v>0</v>
      </c>
      <c r="L7" s="66">
        <f>'MR-MO_3d'!K154</f>
        <v>3.6856E-2</v>
      </c>
      <c r="M7" s="82">
        <f>'MR-MO_3a'!K154</f>
        <v>0.13189000000000001</v>
      </c>
      <c r="N7" s="143"/>
      <c r="O7" s="144"/>
      <c r="P7" s="145"/>
      <c r="R7" s="138"/>
      <c r="S7" s="134"/>
      <c r="T7" s="63" t="s">
        <v>30</v>
      </c>
      <c r="U7" s="66">
        <f>'MR-MO_3c'!J165</f>
        <v>0</v>
      </c>
      <c r="V7" s="66">
        <f>'MR-MO_3d'!J165</f>
        <v>0</v>
      </c>
      <c r="W7" s="66">
        <f>'MR-MO_3a'!J165</f>
        <v>0</v>
      </c>
      <c r="X7" s="66">
        <f>'MR-MO_3c_2'!J165</f>
        <v>0</v>
      </c>
      <c r="Y7" s="65">
        <f>'MR-MO_3d_2'!J165</f>
        <v>0</v>
      </c>
      <c r="Z7" s="93">
        <f>'MR-MO_3a_2'!J165</f>
        <v>0</v>
      </c>
      <c r="AB7" s="138"/>
      <c r="AC7" s="134"/>
      <c r="AD7" s="63" t="s">
        <v>30</v>
      </c>
      <c r="AE7" s="66">
        <f>'MR-MO_3c'!K165</f>
        <v>0</v>
      </c>
      <c r="AF7" s="66">
        <f>'MR-MO_3d'!K165</f>
        <v>0</v>
      </c>
      <c r="AG7" s="66">
        <f>'MR-MO_3a'!K165</f>
        <v>0</v>
      </c>
      <c r="AH7" s="66">
        <f>'MR-MO_3c_2'!K165</f>
        <v>0</v>
      </c>
      <c r="AI7" s="65">
        <f>'MR-MO_3d_2'!K165</f>
        <v>0</v>
      </c>
      <c r="AJ7" s="93">
        <f>'MR-MO_3a_2'!K165</f>
        <v>0</v>
      </c>
      <c r="AL7" s="138"/>
      <c r="AM7" s="134"/>
      <c r="AN7" s="63" t="s">
        <v>30</v>
      </c>
      <c r="AO7" s="66">
        <f>'MR-MO_3c'!W146</f>
        <v>0</v>
      </c>
      <c r="AP7" s="66">
        <f>'MR-MO_3d'!W146</f>
        <v>0</v>
      </c>
      <c r="AQ7" s="66">
        <f>'MR-MO_3a'!W146</f>
        <v>0</v>
      </c>
      <c r="AR7" s="66">
        <f>'MR-MO_3c_2'!W146</f>
        <v>0</v>
      </c>
      <c r="AS7" s="65">
        <f>'MR-MO_3d_2'!W146</f>
        <v>0</v>
      </c>
      <c r="AT7" s="93">
        <f>'MR-MO_3a_2'!W146</f>
        <v>0</v>
      </c>
    </row>
    <row r="8" spans="2:46" x14ac:dyDescent="0.25">
      <c r="B8" s="138"/>
      <c r="C8" s="135"/>
      <c r="D8" s="64" t="s">
        <v>31</v>
      </c>
      <c r="E8" s="67">
        <f>'MR-MO_3c'!I166</f>
        <v>1.1909000000000001</v>
      </c>
      <c r="F8" s="67">
        <f>'MR-MO_3d'!I166</f>
        <v>0.88454999999999995</v>
      </c>
      <c r="G8" s="67">
        <f>'MR-MO_3a'!I166</f>
        <v>0.70567999999999997</v>
      </c>
      <c r="H8" s="67">
        <f>'MR-MO_3c_2'!I166</f>
        <v>5.9053000000000001E-2</v>
      </c>
      <c r="I8" s="65">
        <f>'MR-MO_3d_2'!I166</f>
        <v>7.5415999999999997E-2</v>
      </c>
      <c r="J8" s="94">
        <f>'MR-MO_3a_2'!I166</f>
        <v>9.7307000000000005E-2</v>
      </c>
      <c r="K8" s="83">
        <f>'MR-MO_3c'!K155</f>
        <v>1.1909000000000001</v>
      </c>
      <c r="L8" s="67">
        <f>'MR-MO_3d'!K155</f>
        <v>0.88454999999999995</v>
      </c>
      <c r="M8" s="83">
        <f>'MR-MO_3a'!K155</f>
        <v>0.70567999999999997</v>
      </c>
      <c r="N8" s="146"/>
      <c r="O8" s="147"/>
      <c r="P8" s="148"/>
      <c r="R8" s="138"/>
      <c r="S8" s="135"/>
      <c r="T8" s="64" t="s">
        <v>31</v>
      </c>
      <c r="U8" s="83">
        <f>'MR-MO_3c'!J166</f>
        <v>5.1658999999999997</v>
      </c>
      <c r="V8" s="83">
        <f>'MR-MO_3d'!J166</f>
        <v>5.2981999999999996</v>
      </c>
      <c r="W8" s="83">
        <f>'MR-MO_3a'!J166</f>
        <v>6.0688000000000004</v>
      </c>
      <c r="X8" s="83">
        <f>'MR-MO_3c_2'!J166</f>
        <v>0.69601999999999997</v>
      </c>
      <c r="Y8" s="65">
        <f>'MR-MO_3d_2'!J166</f>
        <v>0.70352999999999999</v>
      </c>
      <c r="Z8" s="94">
        <f>'MR-MO_3a_2'!J166</f>
        <v>0.8085</v>
      </c>
      <c r="AB8" s="138"/>
      <c r="AC8" s="135"/>
      <c r="AD8" s="64" t="s">
        <v>31</v>
      </c>
      <c r="AE8" s="83">
        <f>'MR-MO_3c'!K166</f>
        <v>5.0198999999999998</v>
      </c>
      <c r="AF8" s="83">
        <f>'MR-MO_3d'!K166</f>
        <v>5.3743999999999996</v>
      </c>
      <c r="AG8" s="83">
        <f>'MR-MO_3a'!K166</f>
        <v>5.5839999999999996</v>
      </c>
      <c r="AH8" s="83">
        <f>'MR-MO_3c_2'!K166</f>
        <v>0.40272000000000002</v>
      </c>
      <c r="AI8" s="65">
        <f>'MR-MO_3d_2'!K166</f>
        <v>0.40558</v>
      </c>
      <c r="AJ8" s="94">
        <f>'MR-MO_3a_2'!K166</f>
        <v>0.46166000000000001</v>
      </c>
      <c r="AL8" s="138"/>
      <c r="AM8" s="135"/>
      <c r="AN8" s="64" t="s">
        <v>31</v>
      </c>
      <c r="AO8" s="83">
        <f>'MR-MO_3c'!W147</f>
        <v>5.4244000000000003</v>
      </c>
      <c r="AP8" s="83">
        <f>'MR-MO_3d'!W147</f>
        <v>5.7769000000000004</v>
      </c>
      <c r="AQ8" s="83">
        <f>'MR-MO_3a'!W147</f>
        <v>5.9851000000000001</v>
      </c>
      <c r="AR8" s="83">
        <f>'MR-MO_3c_2'!W147</f>
        <v>0.46917999999999999</v>
      </c>
      <c r="AS8" s="65">
        <f>'MR-MO_3d_2'!W147</f>
        <v>0.47216000000000002</v>
      </c>
      <c r="AT8" s="94">
        <f>'MR-MO_3a_2'!W147</f>
        <v>0.47210000000000002</v>
      </c>
    </row>
    <row r="9" spans="2:46" x14ac:dyDescent="0.25">
      <c r="B9" s="138"/>
      <c r="C9" s="136" t="s">
        <v>44</v>
      </c>
      <c r="D9" s="62" t="s">
        <v>28</v>
      </c>
      <c r="E9" s="86">
        <f>'MR-MO_1c'!K148</f>
        <v>0.15709813861302308</v>
      </c>
      <c r="F9" s="86">
        <f>'MR-MO_1d'!K148</f>
        <v>7.0892000000000011E-2</v>
      </c>
      <c r="G9" s="65">
        <f>'MR-MO_1a'!K148</f>
        <v>0.13689110307692307</v>
      </c>
      <c r="H9" s="86">
        <f>'MR-MO_1c_2'!K148</f>
        <v>0</v>
      </c>
      <c r="I9" s="86">
        <f>'MR-MO_1d_2'!K148</f>
        <v>0</v>
      </c>
      <c r="J9" s="93">
        <f>'MR-MO_1a_2'!K148</f>
        <v>0</v>
      </c>
      <c r="K9" s="86">
        <f>'MR-MO_1c'!K152</f>
        <v>0.72307650164108328</v>
      </c>
      <c r="L9" s="86">
        <f>'MR-MO_1d'!K152</f>
        <v>0.76799666666666677</v>
      </c>
      <c r="M9" s="65">
        <f>'MR-MO_1a'!K152</f>
        <v>1.0242073333333332</v>
      </c>
      <c r="N9" s="140" t="str">
        <f>'MR-MO_1c_2'!K153</f>
        <v>non-speculation under both approaches</v>
      </c>
      <c r="O9" s="141"/>
      <c r="P9" s="142"/>
      <c r="R9" s="138"/>
      <c r="S9" s="136" t="s">
        <v>44</v>
      </c>
      <c r="T9" s="62" t="s">
        <v>28</v>
      </c>
      <c r="U9" s="86">
        <f>'MR-MO_1c'!J160</f>
        <v>1.6073439200000001</v>
      </c>
      <c r="V9" s="86">
        <f>'MR-MO_1d'!J159</f>
        <v>1.6989760800000004</v>
      </c>
      <c r="W9" s="65">
        <f>'MR-MO_1a'!J163</f>
        <v>2.0225468272000002</v>
      </c>
      <c r="X9" s="86">
        <f>'MR-MO_1c_2'!J161</f>
        <v>0</v>
      </c>
      <c r="Y9" s="86">
        <f>'MR-MO_1d_2'!J161</f>
        <v>0</v>
      </c>
      <c r="Z9" s="93">
        <f>'MR-MO_1a_2'!J163</f>
        <v>0</v>
      </c>
      <c r="AB9" s="138"/>
      <c r="AC9" s="136" t="s">
        <v>44</v>
      </c>
      <c r="AD9" s="62" t="s">
        <v>28</v>
      </c>
      <c r="AE9" s="86">
        <f>'MR-MO_1c'!K160</f>
        <v>1.6955525520000003</v>
      </c>
      <c r="AF9" s="86">
        <f>'MR-MO_1d'!K159</f>
        <v>1.6206901599999999</v>
      </c>
      <c r="AG9" s="65">
        <f>'MR-MO_1a'!K163</f>
        <v>1.6416035200000008</v>
      </c>
      <c r="AH9" s="86">
        <f>'MR-MO_1c_2'!K161</f>
        <v>0</v>
      </c>
      <c r="AI9" s="86">
        <f>'MR-MO_1d_2'!K161</f>
        <v>0</v>
      </c>
      <c r="AJ9" s="93">
        <f>'MR-MO_1a_2'!K163</f>
        <v>0</v>
      </c>
      <c r="AL9" s="138"/>
      <c r="AM9" s="136" t="s">
        <v>44</v>
      </c>
      <c r="AN9" s="62" t="s">
        <v>28</v>
      </c>
      <c r="AO9" s="86">
        <f>'MR-MO_1c'!L160</f>
        <v>1.5196509520000001</v>
      </c>
      <c r="AP9" s="86">
        <f>'MR-MO_1d'!L159</f>
        <v>1.4767143200000001</v>
      </c>
      <c r="AQ9" s="65">
        <f>'MR-MO_1a'!L163</f>
        <v>1.4218038399999995</v>
      </c>
      <c r="AR9" s="86">
        <f>'MR-MO_1c_2'!L161</f>
        <v>0</v>
      </c>
      <c r="AS9" s="86">
        <f>'MR-MO_1d_2'!L161</f>
        <v>0</v>
      </c>
      <c r="AT9" s="93">
        <f>'MR-MO_1a_2'!L163</f>
        <v>0</v>
      </c>
    </row>
    <row r="10" spans="2:46" x14ac:dyDescent="0.25">
      <c r="B10" s="138"/>
      <c r="C10" s="134"/>
      <c r="D10" s="63" t="s">
        <v>34</v>
      </c>
      <c r="E10" s="87">
        <f>'MR-MO_1c'!K149</f>
        <v>0.4955770621236989</v>
      </c>
      <c r="F10" s="87">
        <f>'MR-MO_1d'!K149</f>
        <v>0.29354369052046581</v>
      </c>
      <c r="G10" s="65">
        <f>'MR-MO_1a'!K149</f>
        <v>0.38441510206745827</v>
      </c>
      <c r="H10" s="87">
        <f>'MR-MO_1c_2'!K149</f>
        <v>0</v>
      </c>
      <c r="I10" s="87">
        <f>'MR-MO_1d_2'!K149</f>
        <v>0</v>
      </c>
      <c r="J10" s="93">
        <f>'MR-MO_1a_2'!K149</f>
        <v>0</v>
      </c>
      <c r="K10" s="87">
        <f>'MR-MO_1c'!K153</f>
        <v>1.1082035376741903</v>
      </c>
      <c r="L10" s="87">
        <f>'MR-MO_1d'!K153</f>
        <v>0.67860166898311314</v>
      </c>
      <c r="M10" s="65">
        <f>'MR-MO_1a'!K153</f>
        <v>0.74099179965952833</v>
      </c>
      <c r="N10" s="143"/>
      <c r="O10" s="144"/>
      <c r="P10" s="145"/>
      <c r="R10" s="138"/>
      <c r="S10" s="134"/>
      <c r="T10" s="63" t="s">
        <v>34</v>
      </c>
      <c r="U10" s="87">
        <f>'MR-MO_1c'!J161</f>
        <v>3.9426495062977009</v>
      </c>
      <c r="V10" s="87">
        <f>'MR-MO_1d'!J160</f>
        <v>4.3735159791640248</v>
      </c>
      <c r="W10" s="65">
        <f>'MR-MO_1a'!J164</f>
        <v>4.8808986132426577</v>
      </c>
      <c r="X10" s="87">
        <f>'MR-MO_1c_2'!J162</f>
        <v>0</v>
      </c>
      <c r="Y10" s="87">
        <f>'MR-MO_1d_2'!J162</f>
        <v>0</v>
      </c>
      <c r="Z10" s="93">
        <f>'MR-MO_1a_2'!J164</f>
        <v>0</v>
      </c>
      <c r="AB10" s="138"/>
      <c r="AC10" s="134"/>
      <c r="AD10" s="63" t="s">
        <v>34</v>
      </c>
      <c r="AE10" s="87">
        <f>'MR-MO_1c'!K161</f>
        <v>2.66271364216156</v>
      </c>
      <c r="AF10" s="87">
        <f>'MR-MO_1d'!K160</f>
        <v>2.7929490994596646</v>
      </c>
      <c r="AG10" s="65">
        <f>'MR-MO_1a'!K164</f>
        <v>3.0109523291855407</v>
      </c>
      <c r="AH10" s="87">
        <f>'MR-MO_1c_2'!K162</f>
        <v>0</v>
      </c>
      <c r="AI10" s="87">
        <f>'MR-MO_1d_2'!K162</f>
        <v>0</v>
      </c>
      <c r="AJ10" s="93">
        <f>'MR-MO_1a_2'!K164</f>
        <v>0</v>
      </c>
      <c r="AL10" s="138"/>
      <c r="AM10" s="134"/>
      <c r="AN10" s="63" t="s">
        <v>34</v>
      </c>
      <c r="AO10" s="87">
        <f>'MR-MO_1c'!L161</f>
        <v>3.5998626657031578</v>
      </c>
      <c r="AP10" s="87">
        <f>'MR-MO_1d'!L160</f>
        <v>3.7349909599077309</v>
      </c>
      <c r="AQ10" s="65">
        <f>'MR-MO_1a'!L164</f>
        <v>3.7008121563206395</v>
      </c>
      <c r="AR10" s="87">
        <f>'MR-MO_1c_2'!L162</f>
        <v>0</v>
      </c>
      <c r="AS10" s="87">
        <f>'MR-MO_1d_2'!L162</f>
        <v>0</v>
      </c>
      <c r="AT10" s="93">
        <f>'MR-MO_1a_2'!L164</f>
        <v>0</v>
      </c>
    </row>
    <row r="11" spans="2:46" x14ac:dyDescent="0.25">
      <c r="B11" s="138"/>
      <c r="C11" s="134"/>
      <c r="D11" s="63" t="s">
        <v>30</v>
      </c>
      <c r="E11" s="87">
        <f>'MR-MO_1c'!K150</f>
        <v>0</v>
      </c>
      <c r="F11" s="87">
        <f>'MR-MO_1d'!K150</f>
        <v>0</v>
      </c>
      <c r="G11" s="65">
        <f>'MR-MO_1a'!K150</f>
        <v>0</v>
      </c>
      <c r="H11" s="87">
        <f>'MR-MO_1c_2'!K150</f>
        <v>0</v>
      </c>
      <c r="I11" s="87">
        <f>'MR-MO_1d_2'!K150</f>
        <v>0</v>
      </c>
      <c r="J11" s="93">
        <f>'MR-MO_1a_2'!K150</f>
        <v>0</v>
      </c>
      <c r="K11" s="87">
        <f>'MR-MO_1c'!K154</f>
        <v>9.8464999999999999E-9</v>
      </c>
      <c r="L11" s="87">
        <f>'MR-MO_1d'!K154</f>
        <v>0.22725999999999999</v>
      </c>
      <c r="M11" s="65">
        <f>'MR-MO_1a'!K154</f>
        <v>5.6394E-2</v>
      </c>
      <c r="N11" s="143"/>
      <c r="O11" s="144"/>
      <c r="P11" s="145"/>
      <c r="R11" s="138"/>
      <c r="S11" s="134"/>
      <c r="T11" s="63" t="s">
        <v>30</v>
      </c>
      <c r="U11" s="87">
        <f>'MR-MO_1c'!J162</f>
        <v>0</v>
      </c>
      <c r="V11" s="87">
        <f>'MR-MO_1d'!J161</f>
        <v>0</v>
      </c>
      <c r="W11" s="65">
        <f>'MR-MO_1a'!J165</f>
        <v>0</v>
      </c>
      <c r="X11" s="87">
        <f>'MR-MO_1c_2'!J163</f>
        <v>0</v>
      </c>
      <c r="Y11" s="87">
        <f>'MR-MO_1d_2'!J163</f>
        <v>0</v>
      </c>
      <c r="Z11" s="93">
        <f>'MR-MO_1a_2'!J165</f>
        <v>0</v>
      </c>
      <c r="AB11" s="138"/>
      <c r="AC11" s="134"/>
      <c r="AD11" s="63" t="s">
        <v>30</v>
      </c>
      <c r="AE11" s="87">
        <f>'MR-MO_1c'!K162</f>
        <v>0</v>
      </c>
      <c r="AF11" s="87">
        <f>'MR-MO_1d'!K161</f>
        <v>0</v>
      </c>
      <c r="AG11" s="65">
        <f>'MR-MO_1a'!K165</f>
        <v>0</v>
      </c>
      <c r="AH11" s="87">
        <f>'MR-MO_1c_2'!K163</f>
        <v>0</v>
      </c>
      <c r="AI11" s="87">
        <f>'MR-MO_1d_2'!K163</f>
        <v>0</v>
      </c>
      <c r="AJ11" s="93">
        <f>'MR-MO_1a_2'!K165</f>
        <v>0</v>
      </c>
      <c r="AL11" s="138"/>
      <c r="AM11" s="134"/>
      <c r="AN11" s="63" t="s">
        <v>30</v>
      </c>
      <c r="AO11" s="87">
        <f>'MR-MO_1c'!L162</f>
        <v>0</v>
      </c>
      <c r="AP11" s="87">
        <f>'MR-MO_1d'!L161</f>
        <v>0</v>
      </c>
      <c r="AQ11" s="65">
        <f>'MR-MO_1a'!L165</f>
        <v>0</v>
      </c>
      <c r="AR11" s="87">
        <f>'MR-MO_1c_2'!L163</f>
        <v>0</v>
      </c>
      <c r="AS11" s="87">
        <f>'MR-MO_1d_2'!L163</f>
        <v>0</v>
      </c>
      <c r="AT11" s="93">
        <f>'MR-MO_1a_2'!L165</f>
        <v>0</v>
      </c>
    </row>
    <row r="12" spans="2:46" x14ac:dyDescent="0.25">
      <c r="B12" s="139"/>
      <c r="C12" s="135"/>
      <c r="D12" s="64" t="s">
        <v>31</v>
      </c>
      <c r="E12" s="85">
        <f>'MR-MO_1c'!K151</f>
        <v>2.8660999999999999</v>
      </c>
      <c r="F12" s="85">
        <f>'MR-MO_1d'!K151</f>
        <v>1.9890000000000001</v>
      </c>
      <c r="G12" s="85">
        <f>'MR-MO_1a'!K151</f>
        <v>2.1309999999999998</v>
      </c>
      <c r="H12" s="85">
        <f>'MR-MO_1c_2'!K151</f>
        <v>0</v>
      </c>
      <c r="I12" s="85">
        <f>'MR-MO_1d_2'!K151</f>
        <v>0</v>
      </c>
      <c r="J12" s="94">
        <f>'MR-MO_1a_2'!K151</f>
        <v>0</v>
      </c>
      <c r="K12" s="85">
        <f>'MR-MO_1c'!K155</f>
        <v>2.8660999999999999</v>
      </c>
      <c r="L12" s="85">
        <f>'MR-MO_1d'!K155</f>
        <v>1.9890000000000001</v>
      </c>
      <c r="M12" s="85">
        <f>'MR-MO_1a'!K155</f>
        <v>2.1309999999999998</v>
      </c>
      <c r="N12" s="146"/>
      <c r="O12" s="147"/>
      <c r="P12" s="148"/>
      <c r="R12" s="139"/>
      <c r="S12" s="135"/>
      <c r="T12" s="64" t="s">
        <v>31</v>
      </c>
      <c r="U12" s="85">
        <f>'MR-MO_1c'!J163</f>
        <v>18.508600000000001</v>
      </c>
      <c r="V12" s="85">
        <f>'MR-MO_1d'!J162</f>
        <v>19.194400000000002</v>
      </c>
      <c r="W12" s="85">
        <f>'MR-MO_1a'!J166</f>
        <v>22.7286</v>
      </c>
      <c r="X12" s="85">
        <f>'MR-MO_1c_2'!J164</f>
        <v>0</v>
      </c>
      <c r="Y12" s="85">
        <f>'MR-MO_1d_2'!J164</f>
        <v>0</v>
      </c>
      <c r="Z12" s="94">
        <f>'MR-MO_1a_2'!J166</f>
        <v>0</v>
      </c>
      <c r="AB12" s="139"/>
      <c r="AC12" s="135"/>
      <c r="AD12" s="64" t="s">
        <v>31</v>
      </c>
      <c r="AE12" s="85">
        <f>'MR-MO_1c'!K163</f>
        <v>10.4488</v>
      </c>
      <c r="AF12" s="85">
        <f>'MR-MO_1d'!K162</f>
        <v>11.668699999999999</v>
      </c>
      <c r="AG12" s="85">
        <f>'MR-MO_1a'!K166</f>
        <v>11.739100000000001</v>
      </c>
      <c r="AH12" s="85">
        <f>'MR-MO_1c_2'!K164</f>
        <v>0</v>
      </c>
      <c r="AI12" s="85">
        <f>'MR-MO_1d_2'!K164</f>
        <v>0</v>
      </c>
      <c r="AJ12" s="94">
        <f>'MR-MO_1a_2'!K166</f>
        <v>0</v>
      </c>
      <c r="AL12" s="139"/>
      <c r="AM12" s="135"/>
      <c r="AN12" s="64" t="s">
        <v>31</v>
      </c>
      <c r="AO12" s="85">
        <f>'MR-MO_1c'!L163</f>
        <v>16.318300000000001</v>
      </c>
      <c r="AP12" s="85">
        <f>'MR-MO_1d'!L162</f>
        <v>17.5382</v>
      </c>
      <c r="AQ12" s="85">
        <f>'MR-MO_1a'!L166</f>
        <v>17.608699999999999</v>
      </c>
      <c r="AR12" s="85">
        <f>'MR-MO_1c_2'!L164</f>
        <v>0</v>
      </c>
      <c r="AS12" s="85">
        <f>'MR-MO_1d_2'!L164</f>
        <v>0</v>
      </c>
      <c r="AT12" s="94">
        <f>'MR-MO_1a_2'!L166</f>
        <v>0</v>
      </c>
    </row>
  </sheetData>
  <mergeCells count="26">
    <mergeCell ref="E2:J2"/>
    <mergeCell ref="K2:P2"/>
    <mergeCell ref="K3:M3"/>
    <mergeCell ref="N3:P3"/>
    <mergeCell ref="N5:P8"/>
    <mergeCell ref="B5:B12"/>
    <mergeCell ref="C5:C8"/>
    <mergeCell ref="C9:C12"/>
    <mergeCell ref="S5:S8"/>
    <mergeCell ref="S9:S12"/>
    <mergeCell ref="N9:P12"/>
    <mergeCell ref="AC5:AC8"/>
    <mergeCell ref="AC9:AC12"/>
    <mergeCell ref="AO3:AQ3"/>
    <mergeCell ref="E3:G3"/>
    <mergeCell ref="H3:J3"/>
    <mergeCell ref="U3:W3"/>
    <mergeCell ref="X3:Z3"/>
    <mergeCell ref="R5:R12"/>
    <mergeCell ref="AB5:AB12"/>
    <mergeCell ref="AL5:AL12"/>
    <mergeCell ref="AR3:AT3"/>
    <mergeCell ref="AM5:AM8"/>
    <mergeCell ref="AM9:AM12"/>
    <mergeCell ref="AE3:AG3"/>
    <mergeCell ref="AH3:AJ3"/>
  </mergeCells>
  <pageMargins left="0.7" right="0.7" top="0.75" bottom="0.75" header="0.3" footer="0.3"/>
  <pageSetup paperSize="9" scale="3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X291"/>
  <sheetViews>
    <sheetView showGridLines="0" zoomScale="70" zoomScaleNormal="70" workbookViewId="0">
      <selection activeCell="I89" sqref="I89:I119"/>
    </sheetView>
  </sheetViews>
  <sheetFormatPr defaultRowHeight="15" outlineLevelCol="1" x14ac:dyDescent="0.25"/>
  <cols>
    <col min="2" max="2" width="12.7109375" customWidth="1"/>
    <col min="3" max="3" width="10.85546875" customWidth="1"/>
    <col min="4" max="4" width="17.42578125" customWidth="1"/>
    <col min="5" max="7" width="17.42578125" hidden="1" customWidth="1" outlineLevel="1"/>
    <col min="8" max="8" width="14.85546875" customWidth="1" collapsed="1"/>
    <col min="9" max="10" width="17.28515625" bestFit="1" customWidth="1"/>
    <col min="11" max="11" width="17.28515625" customWidth="1"/>
    <col min="12" max="18" width="17.28515625" bestFit="1" customWidth="1"/>
    <col min="19" max="19" width="17.5703125" customWidth="1"/>
    <col min="20" max="20" width="17.28515625" bestFit="1" customWidth="1"/>
    <col min="21" max="21" width="17.5703125" customWidth="1"/>
    <col min="22" max="22" width="17.28515625" bestFit="1" customWidth="1"/>
    <col min="23" max="23" width="17.5703125" customWidth="1"/>
    <col min="24" max="24" width="17.140625" customWidth="1"/>
    <col min="25" max="25" width="18" customWidth="1"/>
    <col min="26" max="41" width="15.5703125" customWidth="1"/>
  </cols>
  <sheetData>
    <row r="2" spans="2:41" x14ac:dyDescent="0.25">
      <c r="C2" s="32" t="s">
        <v>9</v>
      </c>
      <c r="D2" s="32"/>
      <c r="E2" s="101"/>
      <c r="F2" s="101"/>
      <c r="G2" s="101"/>
    </row>
    <row r="3" spans="2:41" x14ac:dyDescent="0.25">
      <c r="C3" s="33" t="s">
        <v>25</v>
      </c>
      <c r="D3" s="33">
        <v>4</v>
      </c>
      <c r="E3" s="71"/>
      <c r="F3" s="71"/>
      <c r="G3" s="71"/>
    </row>
    <row r="4" spans="2:41" x14ac:dyDescent="0.25">
      <c r="C4" s="33" t="s">
        <v>11</v>
      </c>
      <c r="D4" s="34" t="s">
        <v>43</v>
      </c>
      <c r="E4" s="102"/>
      <c r="F4" s="102"/>
      <c r="G4" s="102"/>
    </row>
    <row r="5" spans="2:41" x14ac:dyDescent="0.25">
      <c r="C5" s="33" t="s">
        <v>4</v>
      </c>
      <c r="D5" s="34">
        <v>1.0000009999999999</v>
      </c>
      <c r="E5" s="102"/>
      <c r="F5" s="102"/>
      <c r="G5" s="102"/>
      <c r="I5" t="s">
        <v>21</v>
      </c>
    </row>
    <row r="6" spans="2:41" x14ac:dyDescent="0.25">
      <c r="C6" s="33" t="s">
        <v>6</v>
      </c>
      <c r="D6" s="34" t="s">
        <v>32</v>
      </c>
      <c r="E6" s="102"/>
      <c r="F6" s="102"/>
      <c r="G6" s="102"/>
      <c r="I6" s="10"/>
      <c r="J6" s="4">
        <v>0</v>
      </c>
      <c r="K6" s="4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11">
        <v>10</v>
      </c>
      <c r="U6" s="4">
        <v>11</v>
      </c>
      <c r="V6" s="4">
        <v>12</v>
      </c>
      <c r="W6" s="4">
        <v>13</v>
      </c>
      <c r="X6" s="4">
        <v>14</v>
      </c>
      <c r="Y6" s="4">
        <v>15</v>
      </c>
      <c r="Z6" s="4">
        <v>16</v>
      </c>
      <c r="AA6" s="4">
        <v>17</v>
      </c>
      <c r="AB6" s="4">
        <v>18</v>
      </c>
      <c r="AC6" s="4">
        <v>19</v>
      </c>
      <c r="AD6" s="4">
        <v>20</v>
      </c>
      <c r="AE6" s="4">
        <v>21</v>
      </c>
      <c r="AF6" s="4">
        <v>22</v>
      </c>
      <c r="AG6" s="4">
        <v>23</v>
      </c>
      <c r="AH6" s="4">
        <v>24</v>
      </c>
      <c r="AI6" s="4">
        <v>25</v>
      </c>
      <c r="AJ6" s="4">
        <v>26</v>
      </c>
      <c r="AK6" s="4">
        <v>27</v>
      </c>
      <c r="AL6" s="4">
        <v>28</v>
      </c>
      <c r="AM6" s="4">
        <v>29</v>
      </c>
      <c r="AN6" s="4">
        <v>30</v>
      </c>
      <c r="AO6" s="4" t="s">
        <v>24</v>
      </c>
    </row>
    <row r="7" spans="2:41" x14ac:dyDescent="0.25">
      <c r="C7" s="33" t="s">
        <v>7</v>
      </c>
      <c r="D7" s="34">
        <v>30</v>
      </c>
      <c r="E7" s="102"/>
      <c r="F7" s="102"/>
      <c r="G7" s="102"/>
      <c r="I7" s="1" t="s">
        <v>22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1</v>
      </c>
      <c r="Z7" s="14">
        <v>0</v>
      </c>
      <c r="AA7" s="14">
        <v>0</v>
      </c>
      <c r="AB7" s="14">
        <v>0</v>
      </c>
      <c r="AC7" s="14">
        <v>0</v>
      </c>
      <c r="AD7" s="76">
        <v>0</v>
      </c>
      <c r="AE7" s="76">
        <v>0</v>
      </c>
      <c r="AF7" s="76">
        <v>0</v>
      </c>
      <c r="AG7" s="76">
        <v>0</v>
      </c>
      <c r="AH7" s="76">
        <v>0</v>
      </c>
      <c r="AI7" s="76">
        <v>0</v>
      </c>
      <c r="AJ7" s="76">
        <v>0</v>
      </c>
      <c r="AK7" s="76">
        <v>0</v>
      </c>
      <c r="AL7" s="76">
        <v>0</v>
      </c>
      <c r="AM7" s="76">
        <v>0</v>
      </c>
      <c r="AN7" s="76">
        <v>0</v>
      </c>
      <c r="AO7" s="76">
        <f>SUMPRODUCT(J6:AN6,J7:AN7)</f>
        <v>15</v>
      </c>
    </row>
    <row r="8" spans="2:41" x14ac:dyDescent="0.25">
      <c r="C8" s="33" t="s">
        <v>8</v>
      </c>
      <c r="D8" s="34">
        <v>120</v>
      </c>
      <c r="E8" s="102"/>
      <c r="F8" s="102"/>
      <c r="G8" s="102"/>
      <c r="I8" s="1" t="s">
        <v>23</v>
      </c>
      <c r="J8" s="76">
        <f>SUM(J7)</f>
        <v>0</v>
      </c>
      <c r="K8" s="76">
        <f>SUM(J7:K7)</f>
        <v>0</v>
      </c>
      <c r="L8" s="76">
        <f>SUM(J7:L7)</f>
        <v>0</v>
      </c>
      <c r="M8" s="76">
        <f>SUM(J7:M7)</f>
        <v>0</v>
      </c>
      <c r="N8" s="76">
        <f>SUM(J7:N7)</f>
        <v>0</v>
      </c>
      <c r="O8" s="76">
        <f>SUM(J7:O7)</f>
        <v>0</v>
      </c>
      <c r="P8" s="76">
        <f>SUM(J7:P7)</f>
        <v>0</v>
      </c>
      <c r="Q8" s="76">
        <f>SUM(J7:Q7)</f>
        <v>0</v>
      </c>
      <c r="R8" s="76">
        <f>SUM(J7:R7)</f>
        <v>0</v>
      </c>
      <c r="S8" s="76">
        <f>SUM(J7:S7)</f>
        <v>0</v>
      </c>
      <c r="T8" s="76">
        <f>SUM(J7:T7)</f>
        <v>0</v>
      </c>
      <c r="U8" s="76">
        <f>SUM(J7:U7)</f>
        <v>0</v>
      </c>
      <c r="V8" s="76">
        <f>SUM(J7:V7)</f>
        <v>0</v>
      </c>
      <c r="W8" s="76">
        <f>SUM(J7:W7)</f>
        <v>0</v>
      </c>
      <c r="X8" s="76">
        <f>SUM(J7:X7)</f>
        <v>0</v>
      </c>
      <c r="Y8" s="76">
        <f>SUM(J7:Y7)</f>
        <v>1</v>
      </c>
      <c r="Z8" s="76">
        <f>SUM(J7:Z7)</f>
        <v>1</v>
      </c>
      <c r="AA8" s="76">
        <f>SUM(J7:AA7)</f>
        <v>1</v>
      </c>
      <c r="AB8" s="76">
        <f>SUM(J7:AB7)</f>
        <v>1</v>
      </c>
      <c r="AC8" s="76">
        <f>SUM(J7:AC7)</f>
        <v>1</v>
      </c>
      <c r="AD8" s="76">
        <f>SUM(J7:AD7)</f>
        <v>1</v>
      </c>
      <c r="AE8" s="76">
        <f>SUM(J7:AE7)</f>
        <v>1</v>
      </c>
      <c r="AF8" s="76">
        <f>SUM(J7:AF7)</f>
        <v>1</v>
      </c>
      <c r="AG8" s="76">
        <f>SUM(J7:AG7)</f>
        <v>1</v>
      </c>
      <c r="AH8" s="76">
        <f>SUM(J7:AH7)</f>
        <v>1</v>
      </c>
      <c r="AI8" s="76">
        <f>SUM(J7:AI7)</f>
        <v>1</v>
      </c>
      <c r="AJ8" s="76">
        <f>SUM(J7:AJ7)</f>
        <v>1</v>
      </c>
      <c r="AK8" s="76">
        <f>SUM(J7:AK7)</f>
        <v>1</v>
      </c>
      <c r="AL8" s="76">
        <f>SUM(J7:AL7)</f>
        <v>1</v>
      </c>
      <c r="AM8" s="76">
        <f>SUM(J7:AM7)</f>
        <v>1</v>
      </c>
      <c r="AN8" s="76">
        <f>SUM(J7:AN7)</f>
        <v>1</v>
      </c>
      <c r="AO8" s="76"/>
    </row>
    <row r="9" spans="2:41" x14ac:dyDescent="0.25">
      <c r="C9" s="33" t="s">
        <v>5</v>
      </c>
      <c r="D9" s="34">
        <v>0.25</v>
      </c>
      <c r="E9" s="102"/>
      <c r="F9" s="102"/>
      <c r="G9" s="102"/>
    </row>
    <row r="10" spans="2:41" x14ac:dyDescent="0.25">
      <c r="C10" s="33" t="s">
        <v>12</v>
      </c>
      <c r="D10" s="34">
        <v>40</v>
      </c>
      <c r="E10" s="102"/>
      <c r="F10" s="102"/>
      <c r="G10" s="102"/>
      <c r="I10" s="97">
        <v>0.2</v>
      </c>
      <c r="J10" s="97">
        <v>0.8</v>
      </c>
      <c r="K10" s="97">
        <v>0</v>
      </c>
      <c r="L10" s="97">
        <v>0</v>
      </c>
      <c r="M10" s="97">
        <v>0</v>
      </c>
      <c r="N10" s="95">
        <f>10*I10+15*J10+20*K10+25*L10+30*M10</f>
        <v>14</v>
      </c>
      <c r="O10" s="71"/>
      <c r="P10" s="97">
        <v>0.8</v>
      </c>
      <c r="Q10" s="97">
        <v>0.2</v>
      </c>
      <c r="R10" s="97">
        <v>0</v>
      </c>
      <c r="S10" s="97">
        <v>0</v>
      </c>
      <c r="T10" s="97">
        <v>0</v>
      </c>
      <c r="U10" s="95">
        <f>10*P10+15*Q10+20*R10+25*S10+30*T10</f>
        <v>11</v>
      </c>
    </row>
    <row r="11" spans="2:41" x14ac:dyDescent="0.25">
      <c r="I11" s="98">
        <v>0.1</v>
      </c>
      <c r="J11" s="98">
        <v>0.3</v>
      </c>
      <c r="K11" s="98">
        <v>0.6</v>
      </c>
      <c r="L11" s="98">
        <v>0</v>
      </c>
      <c r="M11" s="98">
        <v>0</v>
      </c>
      <c r="N11" s="95">
        <f t="shared" ref="N11:N14" si="0">10*I11+15*J11+20*K11+25*L11+30*M11</f>
        <v>17.5</v>
      </c>
      <c r="O11" s="68"/>
      <c r="P11" s="98">
        <v>0.6</v>
      </c>
      <c r="Q11" s="98">
        <v>0.3</v>
      </c>
      <c r="R11" s="98">
        <v>0.1</v>
      </c>
      <c r="S11" s="98">
        <v>0</v>
      </c>
      <c r="T11" s="98">
        <v>0</v>
      </c>
      <c r="U11" s="95">
        <f t="shared" ref="U11:U14" si="1">10*P11+15*Q11+20*R11+25*S11+30*T11</f>
        <v>12.5</v>
      </c>
    </row>
    <row r="12" spans="2:41" x14ac:dyDescent="0.25">
      <c r="H12" t="s">
        <v>55</v>
      </c>
      <c r="I12" s="97">
        <v>0</v>
      </c>
      <c r="J12" s="97">
        <v>0.1</v>
      </c>
      <c r="K12" s="97">
        <v>0.8</v>
      </c>
      <c r="L12" s="97">
        <v>0.1</v>
      </c>
      <c r="M12" s="97">
        <v>0</v>
      </c>
      <c r="N12" s="95">
        <f t="shared" si="0"/>
        <v>20</v>
      </c>
      <c r="O12" s="78" t="s">
        <v>56</v>
      </c>
      <c r="P12" s="97">
        <v>0</v>
      </c>
      <c r="Q12" s="97">
        <v>0.5</v>
      </c>
      <c r="R12" s="97">
        <v>0</v>
      </c>
      <c r="S12" s="97">
        <v>0.5</v>
      </c>
      <c r="T12" s="97">
        <v>0</v>
      </c>
      <c r="U12" s="95">
        <f t="shared" si="1"/>
        <v>20</v>
      </c>
    </row>
    <row r="13" spans="2:41" x14ac:dyDescent="0.25">
      <c r="I13" s="97">
        <v>0</v>
      </c>
      <c r="J13" s="97">
        <v>0</v>
      </c>
      <c r="K13" s="97">
        <v>0.6</v>
      </c>
      <c r="L13" s="97">
        <v>0.3</v>
      </c>
      <c r="M13" s="97">
        <v>0.1</v>
      </c>
      <c r="N13" s="95">
        <f t="shared" si="0"/>
        <v>22.5</v>
      </c>
      <c r="O13" s="78"/>
      <c r="P13" s="97">
        <v>0</v>
      </c>
      <c r="Q13" s="97">
        <v>0</v>
      </c>
      <c r="R13" s="97">
        <v>0.1</v>
      </c>
      <c r="S13" s="97">
        <v>0.3</v>
      </c>
      <c r="T13" s="97">
        <v>0.6</v>
      </c>
      <c r="U13" s="95">
        <f t="shared" si="1"/>
        <v>27.5</v>
      </c>
      <c r="AH13" s="3"/>
      <c r="AI13" s="3"/>
      <c r="AJ13" s="3"/>
      <c r="AK13" s="3"/>
      <c r="AL13" s="3"/>
      <c r="AM13" s="3"/>
      <c r="AN13" s="3"/>
      <c r="AO13" s="3"/>
    </row>
    <row r="14" spans="2:41" x14ac:dyDescent="0.25">
      <c r="I14" s="99">
        <v>0</v>
      </c>
      <c r="J14" s="99">
        <v>0</v>
      </c>
      <c r="K14" s="99">
        <v>0</v>
      </c>
      <c r="L14" s="99">
        <v>0.8</v>
      </c>
      <c r="M14" s="99">
        <v>0.2</v>
      </c>
      <c r="N14" s="95">
        <f t="shared" si="0"/>
        <v>26</v>
      </c>
      <c r="P14" s="99">
        <v>0</v>
      </c>
      <c r="Q14" s="99">
        <v>0</v>
      </c>
      <c r="R14" s="99">
        <v>0</v>
      </c>
      <c r="S14" s="99">
        <v>0.2</v>
      </c>
      <c r="T14" s="99">
        <v>0.8</v>
      </c>
      <c r="U14" s="95">
        <f t="shared" si="1"/>
        <v>29</v>
      </c>
    </row>
    <row r="15" spans="2:41" x14ac:dyDescent="0.25">
      <c r="B15" s="15">
        <f>0.5+D9</f>
        <v>0.75</v>
      </c>
      <c r="C15" s="15">
        <f>0.5-D9</f>
        <v>0.25</v>
      </c>
    </row>
    <row r="16" spans="2:41" ht="15.75" thickBot="1" x14ac:dyDescent="0.3">
      <c r="B16" s="15">
        <f>0.5-D9</f>
        <v>0.25</v>
      </c>
      <c r="C16" s="15">
        <f>0.5+D9</f>
        <v>0.75</v>
      </c>
    </row>
    <row r="17" spans="1:27" x14ac:dyDescent="0.25">
      <c r="B17" s="35"/>
      <c r="C17" s="35"/>
      <c r="D17" s="35"/>
      <c r="E17" s="35"/>
      <c r="F17" s="35"/>
      <c r="G17" s="35"/>
      <c r="H17" s="122" t="s">
        <v>33</v>
      </c>
      <c r="I17" s="124"/>
      <c r="J17" s="122" t="s">
        <v>16</v>
      </c>
      <c r="K17" s="123"/>
      <c r="L17" s="124"/>
      <c r="M17" s="122" t="s">
        <v>37</v>
      </c>
      <c r="N17" s="123"/>
      <c r="O17" s="124"/>
      <c r="P17" s="122" t="s">
        <v>38</v>
      </c>
      <c r="Q17" s="123"/>
      <c r="R17" s="124"/>
      <c r="S17" s="122" t="s">
        <v>45</v>
      </c>
      <c r="T17" s="123"/>
      <c r="U17" s="124"/>
    </row>
    <row r="18" spans="1:27" ht="44.25" customHeight="1" x14ac:dyDescent="0.25">
      <c r="B18" s="4" t="s">
        <v>0</v>
      </c>
      <c r="C18" s="4" t="s">
        <v>41</v>
      </c>
      <c r="D18" s="4" t="s">
        <v>1</v>
      </c>
      <c r="E18" s="4" t="s">
        <v>57</v>
      </c>
      <c r="F18" s="5" t="s">
        <v>58</v>
      </c>
      <c r="G18" s="103" t="s">
        <v>59</v>
      </c>
      <c r="H18" s="23" t="s">
        <v>10</v>
      </c>
      <c r="I18" s="47" t="s">
        <v>15</v>
      </c>
      <c r="J18" s="23" t="s">
        <v>13</v>
      </c>
      <c r="K18" s="5" t="s">
        <v>14</v>
      </c>
      <c r="L18" s="24" t="s">
        <v>26</v>
      </c>
      <c r="M18" s="23" t="s">
        <v>13</v>
      </c>
      <c r="N18" s="5" t="s">
        <v>14</v>
      </c>
      <c r="O18" s="24" t="s">
        <v>26</v>
      </c>
      <c r="P18" s="23" t="s">
        <v>13</v>
      </c>
      <c r="Q18" s="5" t="s">
        <v>14</v>
      </c>
      <c r="R18" s="24" t="s">
        <v>26</v>
      </c>
      <c r="S18" s="23" t="s">
        <v>13</v>
      </c>
      <c r="T18" s="5" t="s">
        <v>14</v>
      </c>
      <c r="U18" s="24" t="s">
        <v>26</v>
      </c>
      <c r="V18" s="69"/>
      <c r="W18" s="69"/>
      <c r="X18" s="69"/>
      <c r="Y18" s="69"/>
      <c r="Z18" s="69"/>
    </row>
    <row r="19" spans="1:27" s="3" customFormat="1" x14ac:dyDescent="0.25">
      <c r="A19" s="45">
        <v>1</v>
      </c>
      <c r="B19" s="8">
        <v>0.1</v>
      </c>
      <c r="C19" s="8">
        <v>10</v>
      </c>
      <c r="D19" s="8">
        <v>10</v>
      </c>
      <c r="E19" s="14">
        <f>(B19*$B$15*$I$10+(1-B19)*$B$16*$P$10)/(B19*$I$10+(1-B19)*$P$10)</f>
        <v>0.26351351351351354</v>
      </c>
      <c r="F19" s="104">
        <f>E19*$N$10+(1-E19)*$U$10-D19</f>
        <v>1.7905405405405403</v>
      </c>
      <c r="G19" s="105">
        <f>B19*$N$10+(1-B19)*$U$10-D19</f>
        <v>1.3000000000000007</v>
      </c>
      <c r="H19" s="26">
        <v>60</v>
      </c>
      <c r="I19" s="48">
        <v>690</v>
      </c>
      <c r="J19" s="26">
        <f>'MR-MO_1a'!J19</f>
        <v>30</v>
      </c>
      <c r="K19" s="27">
        <v>1.7729999999999999</v>
      </c>
      <c r="L19" s="44">
        <f t="shared" ref="L19:L82" si="2">ABS((100/$H19*J19)-100)</f>
        <v>50</v>
      </c>
      <c r="M19" s="26">
        <f>'MR-MO_1a'!M19</f>
        <v>60</v>
      </c>
      <c r="N19" s="27">
        <v>0</v>
      </c>
      <c r="O19" s="44">
        <f t="shared" ref="O19:O82" si="3">ABS((100/$H19*M19)-100)</f>
        <v>0</v>
      </c>
      <c r="P19" s="26">
        <f>'MR-MO_1a'!P19</f>
        <v>30</v>
      </c>
      <c r="Q19" s="27">
        <v>1.7729999999999999</v>
      </c>
      <c r="R19" s="60">
        <f t="shared" ref="R19:R82" si="4">ABS((100/$H19*P19)-100)</f>
        <v>50</v>
      </c>
      <c r="S19" s="26">
        <v>15</v>
      </c>
      <c r="T19" s="27">
        <v>3.4916</v>
      </c>
      <c r="U19" s="60">
        <f t="shared" ref="U19:U82" si="5">ABS((100/$H19*S19)-100)</f>
        <v>75</v>
      </c>
      <c r="V19" s="55"/>
      <c r="W19" s="55"/>
      <c r="AA19" s="54"/>
    </row>
    <row r="20" spans="1:27" s="3" customFormat="1" x14ac:dyDescent="0.25">
      <c r="A20" s="45">
        <v>2</v>
      </c>
      <c r="B20" s="8">
        <v>0.3</v>
      </c>
      <c r="C20" s="8">
        <v>10</v>
      </c>
      <c r="D20" s="8">
        <v>10</v>
      </c>
      <c r="E20" s="14">
        <f t="shared" ref="E20:E23" si="6">(B20*$B$15*$I$10+(1-B20)*$B$16*$P$10)/(B20*$I$10+(1-B20)*$P$10)</f>
        <v>0.29838709677419362</v>
      </c>
      <c r="F20" s="104">
        <f t="shared" ref="F20:F43" si="7">E20*$N$10+(1-E20)*$U$10-D20</f>
        <v>1.8951612903225801</v>
      </c>
      <c r="G20" s="105">
        <f t="shared" ref="G20:G43" si="8">B20*$N$10+(1-B20)*$U$10-D20</f>
        <v>1.8999999999999986</v>
      </c>
      <c r="H20" s="26">
        <v>60</v>
      </c>
      <c r="I20" s="48">
        <v>690</v>
      </c>
      <c r="J20" s="26">
        <f>'MR-MO_1a'!J20</f>
        <v>45</v>
      </c>
      <c r="K20" s="27">
        <v>0.90703</v>
      </c>
      <c r="L20" s="44">
        <f t="shared" si="2"/>
        <v>25</v>
      </c>
      <c r="M20" s="26">
        <f>'MR-MO_1a'!M20</f>
        <v>60</v>
      </c>
      <c r="N20" s="27">
        <v>0</v>
      </c>
      <c r="O20" s="44">
        <f t="shared" si="3"/>
        <v>0</v>
      </c>
      <c r="P20" s="26">
        <f>'MR-MO_1a'!P20</f>
        <v>30</v>
      </c>
      <c r="Q20" s="27">
        <v>2.2964000000000002</v>
      </c>
      <c r="R20" s="60">
        <f t="shared" si="4"/>
        <v>50</v>
      </c>
      <c r="S20" s="26">
        <v>15</v>
      </c>
      <c r="T20" s="27">
        <v>4.2423999999999999</v>
      </c>
      <c r="U20" s="60">
        <f t="shared" si="5"/>
        <v>75</v>
      </c>
      <c r="V20" s="55"/>
      <c r="W20" s="55"/>
      <c r="AA20" s="54"/>
    </row>
    <row r="21" spans="1:27" s="3" customFormat="1" x14ac:dyDescent="0.25">
      <c r="A21" s="45">
        <v>3</v>
      </c>
      <c r="B21" s="8">
        <v>0.5</v>
      </c>
      <c r="C21" s="8">
        <v>10</v>
      </c>
      <c r="D21" s="8">
        <v>10</v>
      </c>
      <c r="E21" s="14">
        <f t="shared" si="6"/>
        <v>0.35000000000000003</v>
      </c>
      <c r="F21" s="104">
        <f t="shared" si="7"/>
        <v>2.0499999999999989</v>
      </c>
      <c r="G21" s="105">
        <f t="shared" si="8"/>
        <v>2.5</v>
      </c>
      <c r="H21" s="26">
        <v>60</v>
      </c>
      <c r="I21" s="48">
        <v>690</v>
      </c>
      <c r="J21" s="26">
        <f>'MR-MO_1a'!J21</f>
        <v>60</v>
      </c>
      <c r="K21" s="27">
        <v>0</v>
      </c>
      <c r="L21" s="44">
        <f t="shared" si="2"/>
        <v>0</v>
      </c>
      <c r="M21" s="26">
        <f>'MR-MO_1a'!M21</f>
        <v>60</v>
      </c>
      <c r="N21" s="27">
        <v>0</v>
      </c>
      <c r="O21" s="44">
        <f t="shared" si="3"/>
        <v>0</v>
      </c>
      <c r="P21" s="26">
        <f>'MR-MO_1a'!P21</f>
        <v>30</v>
      </c>
      <c r="Q21" s="27">
        <v>3.0724999999999998</v>
      </c>
      <c r="R21" s="60">
        <f t="shared" si="4"/>
        <v>50</v>
      </c>
      <c r="S21" s="26">
        <v>15</v>
      </c>
      <c r="T21" s="27">
        <v>5.3551000000000002</v>
      </c>
      <c r="U21" s="60">
        <f t="shared" si="5"/>
        <v>75</v>
      </c>
      <c r="V21" s="55"/>
      <c r="W21" s="55"/>
      <c r="AA21" s="54"/>
    </row>
    <row r="22" spans="1:27" s="3" customFormat="1" x14ac:dyDescent="0.25">
      <c r="A22" s="45">
        <v>4</v>
      </c>
      <c r="B22" s="8">
        <v>0.7</v>
      </c>
      <c r="C22" s="8">
        <v>10</v>
      </c>
      <c r="D22" s="8">
        <v>10</v>
      </c>
      <c r="E22" s="14">
        <f t="shared" si="6"/>
        <v>0.43421052631578944</v>
      </c>
      <c r="F22" s="104">
        <f t="shared" si="7"/>
        <v>2.3026315789473699</v>
      </c>
      <c r="G22" s="105">
        <f t="shared" si="8"/>
        <v>3.0999999999999996</v>
      </c>
      <c r="H22" s="26">
        <v>60</v>
      </c>
      <c r="I22" s="48">
        <v>690</v>
      </c>
      <c r="J22" s="26">
        <f>'MR-MO_1a'!J22</f>
        <v>60</v>
      </c>
      <c r="K22" s="27">
        <v>0</v>
      </c>
      <c r="L22" s="44">
        <f t="shared" si="2"/>
        <v>0</v>
      </c>
      <c r="M22" s="26">
        <f>'MR-MO_1a'!M22</f>
        <v>60</v>
      </c>
      <c r="N22" s="27">
        <v>0</v>
      </c>
      <c r="O22" s="44">
        <f t="shared" si="3"/>
        <v>0</v>
      </c>
      <c r="P22" s="26">
        <f>'MR-MO_1a'!P22</f>
        <v>30</v>
      </c>
      <c r="Q22" s="27">
        <v>4.3428000000000004</v>
      </c>
      <c r="R22" s="60">
        <f t="shared" si="4"/>
        <v>50</v>
      </c>
      <c r="S22" s="26">
        <v>15</v>
      </c>
      <c r="T22" s="27">
        <v>7.1745999999999999</v>
      </c>
      <c r="U22" s="60">
        <f t="shared" si="5"/>
        <v>75</v>
      </c>
      <c r="V22" s="55"/>
      <c r="W22" s="55"/>
      <c r="AA22" s="54"/>
    </row>
    <row r="23" spans="1:27" s="3" customFormat="1" x14ac:dyDescent="0.25">
      <c r="A23" s="45">
        <v>5</v>
      </c>
      <c r="B23" s="8">
        <v>0.9</v>
      </c>
      <c r="C23" s="8">
        <v>10</v>
      </c>
      <c r="D23" s="8">
        <v>10</v>
      </c>
      <c r="E23" s="14">
        <f t="shared" si="6"/>
        <v>0.59615384615384615</v>
      </c>
      <c r="F23" s="104">
        <f t="shared" si="7"/>
        <v>2.7884615384615401</v>
      </c>
      <c r="G23" s="105">
        <f t="shared" si="8"/>
        <v>3.6999999999999993</v>
      </c>
      <c r="H23" s="26">
        <v>60</v>
      </c>
      <c r="I23" s="48">
        <v>690</v>
      </c>
      <c r="J23" s="26">
        <f>'MR-MO_1a'!J23</f>
        <v>60</v>
      </c>
      <c r="K23" s="27">
        <v>0</v>
      </c>
      <c r="L23" s="44">
        <f t="shared" si="2"/>
        <v>0</v>
      </c>
      <c r="M23" s="26">
        <f>'MR-MO_1a'!M23</f>
        <v>60</v>
      </c>
      <c r="N23" s="27">
        <v>0</v>
      </c>
      <c r="O23" s="44">
        <f t="shared" si="3"/>
        <v>0</v>
      </c>
      <c r="P23" s="26">
        <f>'MR-MO_1a'!P23</f>
        <v>30</v>
      </c>
      <c r="Q23" s="27">
        <v>6.8034999999999997</v>
      </c>
      <c r="R23" s="60">
        <f t="shared" si="4"/>
        <v>50</v>
      </c>
      <c r="S23" s="26">
        <v>15</v>
      </c>
      <c r="T23" s="27">
        <v>10.6914</v>
      </c>
      <c r="U23" s="60">
        <f t="shared" si="5"/>
        <v>75</v>
      </c>
      <c r="V23" s="55"/>
      <c r="W23" s="55"/>
      <c r="AA23" s="54"/>
    </row>
    <row r="24" spans="1:27" s="3" customFormat="1" x14ac:dyDescent="0.25">
      <c r="A24" s="45">
        <v>6</v>
      </c>
      <c r="B24" s="8">
        <v>0.1</v>
      </c>
      <c r="C24" s="8">
        <v>15</v>
      </c>
      <c r="D24" s="8">
        <v>10</v>
      </c>
      <c r="E24" s="14">
        <f>(B24*$B$15*$I$11+(1-B24)*$B$16*$P$11)/(B24*$I$11+(1-B24)*$P$11)</f>
        <v>0.25909090909090909</v>
      </c>
      <c r="F24" s="104">
        <f t="shared" si="7"/>
        <v>1.7772727272727273</v>
      </c>
      <c r="G24" s="105">
        <f t="shared" si="8"/>
        <v>1.3000000000000007</v>
      </c>
      <c r="H24" s="26">
        <v>60</v>
      </c>
      <c r="I24" s="48">
        <v>690</v>
      </c>
      <c r="J24" s="26">
        <f>'MR-MO_1a'!J24</f>
        <v>30</v>
      </c>
      <c r="K24" s="27">
        <v>1.7276</v>
      </c>
      <c r="L24" s="44">
        <f t="shared" si="2"/>
        <v>50</v>
      </c>
      <c r="M24" s="26">
        <f>'MR-MO_1a'!M24</f>
        <v>60</v>
      </c>
      <c r="N24" s="27">
        <v>0</v>
      </c>
      <c r="O24" s="44">
        <f t="shared" si="3"/>
        <v>0</v>
      </c>
      <c r="P24" s="26">
        <f>'MR-MO_1a'!P24</f>
        <v>30</v>
      </c>
      <c r="Q24" s="27">
        <v>1.7276</v>
      </c>
      <c r="R24" s="60">
        <f t="shared" si="4"/>
        <v>50</v>
      </c>
      <c r="S24" s="26">
        <v>15</v>
      </c>
      <c r="T24" s="27">
        <v>3.4174000000000002</v>
      </c>
      <c r="U24" s="60">
        <f t="shared" si="5"/>
        <v>75</v>
      </c>
      <c r="V24" s="55"/>
      <c r="X24" s="55"/>
      <c r="Y24" s="55"/>
      <c r="Z24" s="55"/>
      <c r="AA24" s="54"/>
    </row>
    <row r="25" spans="1:27" s="3" customFormat="1" x14ac:dyDescent="0.25">
      <c r="A25" s="45">
        <v>7</v>
      </c>
      <c r="B25" s="8">
        <v>0.3</v>
      </c>
      <c r="C25" s="8">
        <v>15</v>
      </c>
      <c r="D25" s="8">
        <v>10</v>
      </c>
      <c r="E25" s="14">
        <f t="shared" ref="E25:E28" si="9">(B25*$B$15*$I$11+(1-B25)*$B$16*$P$11)/(B25*$I$11+(1-B25)*$P$11)</f>
        <v>0.28333333333333338</v>
      </c>
      <c r="F25" s="104">
        <f t="shared" si="7"/>
        <v>1.8499999999999996</v>
      </c>
      <c r="G25" s="105">
        <f t="shared" si="8"/>
        <v>1.8999999999999986</v>
      </c>
      <c r="H25" s="26">
        <v>60</v>
      </c>
      <c r="I25" s="48">
        <v>690</v>
      </c>
      <c r="J25" s="26">
        <f>'MR-MO_1a'!J25</f>
        <v>45</v>
      </c>
      <c r="K25" s="27">
        <v>0.83360999999999996</v>
      </c>
      <c r="L25" s="44">
        <f t="shared" si="2"/>
        <v>25</v>
      </c>
      <c r="M25" s="26">
        <f>'MR-MO_1a'!M25</f>
        <v>60</v>
      </c>
      <c r="N25" s="27">
        <v>0</v>
      </c>
      <c r="O25" s="44">
        <f t="shared" si="3"/>
        <v>0</v>
      </c>
      <c r="P25" s="26">
        <f>'MR-MO_1a'!P25</f>
        <v>30</v>
      </c>
      <c r="Q25" s="27">
        <v>2.1381000000000001</v>
      </c>
      <c r="R25" s="60">
        <f t="shared" si="4"/>
        <v>50</v>
      </c>
      <c r="S25" s="26">
        <v>15</v>
      </c>
      <c r="T25" s="27">
        <v>3.9859</v>
      </c>
      <c r="U25" s="60">
        <f t="shared" si="5"/>
        <v>75</v>
      </c>
      <c r="V25" s="55"/>
      <c r="X25" s="55"/>
      <c r="Y25" s="55"/>
      <c r="Z25" s="55"/>
      <c r="AA25" s="54"/>
    </row>
    <row r="26" spans="1:27" s="3" customFormat="1" x14ac:dyDescent="0.25">
      <c r="A26" s="45">
        <v>8</v>
      </c>
      <c r="B26" s="8">
        <v>0.5</v>
      </c>
      <c r="C26" s="8">
        <v>15</v>
      </c>
      <c r="D26" s="8">
        <v>10</v>
      </c>
      <c r="E26" s="14">
        <f t="shared" si="9"/>
        <v>0.32142857142857145</v>
      </c>
      <c r="F26" s="104">
        <f t="shared" si="7"/>
        <v>1.9642857142857153</v>
      </c>
      <c r="G26" s="105">
        <f t="shared" si="8"/>
        <v>2.5</v>
      </c>
      <c r="H26" s="26">
        <v>60</v>
      </c>
      <c r="I26" s="48">
        <v>690</v>
      </c>
      <c r="J26" s="26">
        <f>'MR-MO_1a'!J26</f>
        <v>60</v>
      </c>
      <c r="K26" s="27">
        <v>0</v>
      </c>
      <c r="L26" s="44">
        <f t="shared" si="2"/>
        <v>0</v>
      </c>
      <c r="M26" s="26">
        <f>'MR-MO_1a'!M26</f>
        <v>60</v>
      </c>
      <c r="N26" s="27">
        <v>0</v>
      </c>
      <c r="O26" s="44">
        <f t="shared" si="3"/>
        <v>0</v>
      </c>
      <c r="P26" s="26">
        <f>'MR-MO_1a'!P26</f>
        <v>30</v>
      </c>
      <c r="Q26" s="27">
        <v>2.7622</v>
      </c>
      <c r="R26" s="60">
        <f t="shared" si="4"/>
        <v>50</v>
      </c>
      <c r="S26" s="26">
        <v>15</v>
      </c>
      <c r="T26" s="27">
        <v>4.8585000000000003</v>
      </c>
      <c r="U26" s="60">
        <f t="shared" si="5"/>
        <v>75</v>
      </c>
      <c r="V26" s="55"/>
      <c r="X26" s="55"/>
      <c r="Y26" s="55"/>
      <c r="Z26" s="55"/>
      <c r="AA26" s="54"/>
    </row>
    <row r="27" spans="1:27" s="3" customFormat="1" x14ac:dyDescent="0.25">
      <c r="A27" s="45">
        <v>9</v>
      </c>
      <c r="B27" s="8">
        <v>0.7</v>
      </c>
      <c r="C27" s="8">
        <v>15</v>
      </c>
      <c r="D27" s="8">
        <v>10</v>
      </c>
      <c r="E27" s="14">
        <f t="shared" si="9"/>
        <v>0.39</v>
      </c>
      <c r="F27" s="104">
        <f t="shared" si="7"/>
        <v>2.17</v>
      </c>
      <c r="G27" s="105">
        <f t="shared" si="8"/>
        <v>3.0999999999999996</v>
      </c>
      <c r="H27" s="26">
        <v>60</v>
      </c>
      <c r="I27" s="48">
        <v>690</v>
      </c>
      <c r="J27" s="26">
        <f>'MR-MO_1a'!J27</f>
        <v>60</v>
      </c>
      <c r="K27" s="27">
        <v>0</v>
      </c>
      <c r="L27" s="44">
        <f t="shared" si="2"/>
        <v>0</v>
      </c>
      <c r="M27" s="26">
        <f>'MR-MO_1a'!M27</f>
        <v>60</v>
      </c>
      <c r="N27" s="31">
        <v>0</v>
      </c>
      <c r="O27" s="44">
        <f t="shared" si="3"/>
        <v>0</v>
      </c>
      <c r="P27" s="26">
        <f>'MR-MO_1a'!P27</f>
        <v>30</v>
      </c>
      <c r="Q27" s="31">
        <v>3.8422000000000001</v>
      </c>
      <c r="R27" s="60">
        <f t="shared" si="4"/>
        <v>50</v>
      </c>
      <c r="S27" s="26">
        <v>15</v>
      </c>
      <c r="T27" s="31">
        <v>6.3856999999999999</v>
      </c>
      <c r="U27" s="60">
        <f t="shared" si="5"/>
        <v>75</v>
      </c>
      <c r="V27" s="55"/>
      <c r="X27" s="55"/>
      <c r="Y27" s="55"/>
      <c r="Z27" s="55"/>
      <c r="AA27" s="54"/>
    </row>
    <row r="28" spans="1:27" s="3" customFormat="1" x14ac:dyDescent="0.25">
      <c r="A28" s="45">
        <v>10</v>
      </c>
      <c r="B28" s="8">
        <v>0.9</v>
      </c>
      <c r="C28" s="8">
        <v>15</v>
      </c>
      <c r="D28" s="8">
        <v>10</v>
      </c>
      <c r="E28" s="14">
        <f t="shared" si="9"/>
        <v>0.55000000000000004</v>
      </c>
      <c r="F28" s="104">
        <f t="shared" si="7"/>
        <v>2.6500000000000004</v>
      </c>
      <c r="G28" s="105">
        <f t="shared" si="8"/>
        <v>3.6999999999999993</v>
      </c>
      <c r="H28" s="26">
        <v>60</v>
      </c>
      <c r="I28" s="48">
        <v>690</v>
      </c>
      <c r="J28" s="26">
        <f>'MR-MO_1a'!J28</f>
        <v>60</v>
      </c>
      <c r="K28" s="27">
        <v>0</v>
      </c>
      <c r="L28" s="44">
        <f t="shared" si="2"/>
        <v>0</v>
      </c>
      <c r="M28" s="26">
        <f>'MR-MO_1a'!M28</f>
        <v>60</v>
      </c>
      <c r="N28" s="27">
        <v>0</v>
      </c>
      <c r="O28" s="44">
        <f t="shared" si="3"/>
        <v>0</v>
      </c>
      <c r="P28" s="26">
        <f>'MR-MO_1a'!P28</f>
        <v>30</v>
      </c>
      <c r="Q28" s="27">
        <v>6.2496999999999998</v>
      </c>
      <c r="R28" s="60">
        <f t="shared" si="4"/>
        <v>50</v>
      </c>
      <c r="S28" s="26">
        <v>15</v>
      </c>
      <c r="T28" s="27">
        <v>9.8367000000000004</v>
      </c>
      <c r="U28" s="60">
        <f t="shared" si="5"/>
        <v>75</v>
      </c>
      <c r="V28" s="55"/>
      <c r="X28" s="55"/>
      <c r="Y28" s="55"/>
      <c r="Z28" s="55"/>
      <c r="AA28" s="54"/>
    </row>
    <row r="29" spans="1:27" s="3" customFormat="1" x14ac:dyDescent="0.25">
      <c r="A29" s="45">
        <v>11</v>
      </c>
      <c r="B29" s="8">
        <v>0.1</v>
      </c>
      <c r="C29" s="8">
        <v>20</v>
      </c>
      <c r="D29" s="8">
        <v>10</v>
      </c>
      <c r="E29" s="106" t="e">
        <f>(B29*$B$15*$I$12+(1-B29)*$B$16*$P$12)/(B29*$I$12+(1-B29)*$P$12)</f>
        <v>#DIV/0!</v>
      </c>
      <c r="F29" s="104" t="e">
        <f t="shared" si="7"/>
        <v>#DIV/0!</v>
      </c>
      <c r="G29" s="105">
        <f t="shared" si="8"/>
        <v>1.3000000000000007</v>
      </c>
      <c r="H29" s="26">
        <v>45</v>
      </c>
      <c r="I29" s="48">
        <v>689.19860000000006</v>
      </c>
      <c r="J29" s="26">
        <f>'MR-MO_1a'!J29</f>
        <v>30</v>
      </c>
      <c r="K29" s="27">
        <v>0.21251</v>
      </c>
      <c r="L29" s="44">
        <f t="shared" si="2"/>
        <v>33.333333333333329</v>
      </c>
      <c r="M29" s="26">
        <f>'MR-MO_1a'!M29</f>
        <v>60</v>
      </c>
      <c r="N29" s="27">
        <v>0.11627999999999999</v>
      </c>
      <c r="O29" s="44">
        <f t="shared" si="3"/>
        <v>33.333333333333343</v>
      </c>
      <c r="P29" s="26">
        <f>'MR-MO_1a'!P29</f>
        <v>30</v>
      </c>
      <c r="Q29" s="27">
        <v>0.21251</v>
      </c>
      <c r="R29" s="60">
        <f t="shared" si="4"/>
        <v>33.333333333333329</v>
      </c>
      <c r="S29" s="26">
        <v>15</v>
      </c>
      <c r="T29" s="27">
        <v>0.86543999999999999</v>
      </c>
      <c r="U29" s="60">
        <f t="shared" si="5"/>
        <v>66.666666666666657</v>
      </c>
      <c r="X29" s="55"/>
      <c r="Y29" s="55"/>
      <c r="AA29" s="54"/>
    </row>
    <row r="30" spans="1:27" s="3" customFormat="1" x14ac:dyDescent="0.25">
      <c r="A30" s="45">
        <v>12</v>
      </c>
      <c r="B30" s="8">
        <v>0.3</v>
      </c>
      <c r="C30" s="8">
        <v>20</v>
      </c>
      <c r="D30" s="8">
        <v>10</v>
      </c>
      <c r="E30" s="106" t="e">
        <f t="shared" ref="E30:E33" si="10">(B30*$B$15*$I$12+(1-B30)*$B$16*$P$12)/(B30*$I$12+(1-B30)*$P$12)</f>
        <v>#DIV/0!</v>
      </c>
      <c r="F30" s="104" t="e">
        <f t="shared" si="7"/>
        <v>#DIV/0!</v>
      </c>
      <c r="G30" s="105">
        <f t="shared" si="8"/>
        <v>1.8999999999999986</v>
      </c>
      <c r="H30" s="26">
        <v>60</v>
      </c>
      <c r="I30" s="48">
        <v>690</v>
      </c>
      <c r="J30" s="26">
        <f>'MR-MO_1a'!J30</f>
        <v>45</v>
      </c>
      <c r="K30" s="27">
        <v>0.91488999999999998</v>
      </c>
      <c r="L30" s="44">
        <f t="shared" si="2"/>
        <v>25</v>
      </c>
      <c r="M30" s="26">
        <f>'MR-MO_1a'!M30</f>
        <v>60</v>
      </c>
      <c r="N30" s="27">
        <v>0</v>
      </c>
      <c r="O30" s="44">
        <f t="shared" si="3"/>
        <v>0</v>
      </c>
      <c r="P30" s="26">
        <f>'MR-MO_1a'!P30</f>
        <v>30</v>
      </c>
      <c r="Q30" s="27">
        <v>2.3134000000000001</v>
      </c>
      <c r="R30" s="60">
        <f t="shared" si="4"/>
        <v>50</v>
      </c>
      <c r="S30" s="26">
        <v>15</v>
      </c>
      <c r="T30" s="27">
        <v>4.2698999999999998</v>
      </c>
      <c r="U30" s="60">
        <f t="shared" si="5"/>
        <v>75</v>
      </c>
      <c r="X30" s="55"/>
      <c r="Y30" s="55"/>
      <c r="AA30" s="54"/>
    </row>
    <row r="31" spans="1:27" s="3" customFormat="1" x14ac:dyDescent="0.25">
      <c r="A31" s="45">
        <v>13</v>
      </c>
      <c r="B31" s="8">
        <v>0.5</v>
      </c>
      <c r="C31" s="8">
        <v>20</v>
      </c>
      <c r="D31" s="8">
        <v>10</v>
      </c>
      <c r="E31" s="106" t="e">
        <f t="shared" si="10"/>
        <v>#DIV/0!</v>
      </c>
      <c r="F31" s="104" t="e">
        <f t="shared" si="7"/>
        <v>#DIV/0!</v>
      </c>
      <c r="G31" s="105">
        <f t="shared" si="8"/>
        <v>2.5</v>
      </c>
      <c r="H31" s="26">
        <v>60</v>
      </c>
      <c r="I31" s="48">
        <v>690</v>
      </c>
      <c r="J31" s="26">
        <f>'MR-MO_1a'!J31</f>
        <v>60</v>
      </c>
      <c r="K31" s="27">
        <v>0</v>
      </c>
      <c r="L31" s="44">
        <f t="shared" si="2"/>
        <v>0</v>
      </c>
      <c r="M31" s="26">
        <f>'MR-MO_1a'!M31</f>
        <v>60</v>
      </c>
      <c r="N31" s="27">
        <v>0</v>
      </c>
      <c r="O31" s="44">
        <f t="shared" si="3"/>
        <v>0</v>
      </c>
      <c r="P31" s="26">
        <f>'MR-MO_1a'!P31</f>
        <v>30</v>
      </c>
      <c r="Q31" s="27">
        <v>4.7012999999999998</v>
      </c>
      <c r="R31" s="60">
        <f t="shared" si="4"/>
        <v>50</v>
      </c>
      <c r="S31" s="26">
        <v>15</v>
      </c>
      <c r="T31" s="27">
        <v>7.9622000000000002</v>
      </c>
      <c r="U31" s="60">
        <f t="shared" si="5"/>
        <v>75</v>
      </c>
      <c r="X31" s="55"/>
      <c r="Y31" s="55"/>
      <c r="AA31" s="54"/>
    </row>
    <row r="32" spans="1:27" s="3" customFormat="1" x14ac:dyDescent="0.25">
      <c r="A32" s="45">
        <v>14</v>
      </c>
      <c r="B32" s="8">
        <v>0.7</v>
      </c>
      <c r="C32" s="8">
        <v>20</v>
      </c>
      <c r="D32" s="8">
        <v>10</v>
      </c>
      <c r="E32" s="106" t="e">
        <f t="shared" si="10"/>
        <v>#DIV/0!</v>
      </c>
      <c r="F32" s="104" t="e">
        <f t="shared" si="7"/>
        <v>#DIV/0!</v>
      </c>
      <c r="G32" s="105">
        <f t="shared" si="8"/>
        <v>3.0999999999999996</v>
      </c>
      <c r="H32" s="26">
        <v>60</v>
      </c>
      <c r="I32" s="48">
        <v>690</v>
      </c>
      <c r="J32" s="26">
        <f>'MR-MO_1a'!J32</f>
        <v>60</v>
      </c>
      <c r="K32" s="27">
        <v>0</v>
      </c>
      <c r="L32" s="44">
        <f t="shared" si="2"/>
        <v>0</v>
      </c>
      <c r="M32" s="26">
        <f>'MR-MO_1a'!M32</f>
        <v>60</v>
      </c>
      <c r="N32" s="27">
        <v>0</v>
      </c>
      <c r="O32" s="44">
        <f t="shared" si="3"/>
        <v>0</v>
      </c>
      <c r="P32" s="26">
        <f>'MR-MO_1a'!P32</f>
        <v>30</v>
      </c>
      <c r="Q32" s="27">
        <v>7.3522999999999996</v>
      </c>
      <c r="R32" s="60">
        <f t="shared" si="4"/>
        <v>50</v>
      </c>
      <c r="S32" s="26">
        <v>15</v>
      </c>
      <c r="T32" s="27">
        <v>11.9175</v>
      </c>
      <c r="U32" s="60">
        <f t="shared" si="5"/>
        <v>75</v>
      </c>
      <c r="X32" s="55"/>
      <c r="Y32" s="55"/>
      <c r="AA32" s="54"/>
    </row>
    <row r="33" spans="1:27" s="3" customFormat="1" x14ac:dyDescent="0.25">
      <c r="A33" s="45">
        <v>15</v>
      </c>
      <c r="B33" s="8">
        <v>0.9</v>
      </c>
      <c r="C33" s="8">
        <v>20</v>
      </c>
      <c r="D33" s="8">
        <v>10</v>
      </c>
      <c r="E33" s="106" t="e">
        <f t="shared" si="10"/>
        <v>#DIV/0!</v>
      </c>
      <c r="F33" s="104" t="e">
        <f t="shared" si="7"/>
        <v>#DIV/0!</v>
      </c>
      <c r="G33" s="105">
        <f t="shared" si="8"/>
        <v>3.6999999999999993</v>
      </c>
      <c r="H33" s="26">
        <v>60</v>
      </c>
      <c r="I33" s="48">
        <v>690</v>
      </c>
      <c r="J33" s="26">
        <f>'MR-MO_1a'!J33</f>
        <v>60</v>
      </c>
      <c r="K33" s="27">
        <v>0</v>
      </c>
      <c r="L33" s="44">
        <f t="shared" si="2"/>
        <v>0</v>
      </c>
      <c r="M33" s="26">
        <f>'MR-MO_1a'!M33</f>
        <v>60</v>
      </c>
      <c r="N33" s="27">
        <v>0</v>
      </c>
      <c r="O33" s="44">
        <f t="shared" si="3"/>
        <v>0</v>
      </c>
      <c r="P33" s="26">
        <f>'MR-MO_1a'!P33</f>
        <v>30</v>
      </c>
      <c r="Q33" s="27">
        <v>10.4488</v>
      </c>
      <c r="R33" s="60">
        <f t="shared" si="4"/>
        <v>50</v>
      </c>
      <c r="S33" s="26">
        <v>15</v>
      </c>
      <c r="T33" s="27">
        <v>16.318300000000001</v>
      </c>
      <c r="U33" s="60">
        <f t="shared" si="5"/>
        <v>75</v>
      </c>
      <c r="X33" s="55"/>
      <c r="Y33" s="55"/>
      <c r="AA33" s="54"/>
    </row>
    <row r="34" spans="1:27" s="3" customFormat="1" x14ac:dyDescent="0.25">
      <c r="A34" s="45">
        <v>16</v>
      </c>
      <c r="B34" s="8">
        <v>0.1</v>
      </c>
      <c r="C34" s="8">
        <v>25</v>
      </c>
      <c r="D34" s="8">
        <v>10</v>
      </c>
      <c r="E34" s="106" t="e">
        <f>(B34*$B$15*$I$13+(1-B34)*$B$16*$P$13)/(B34*$I$13+(1-B34)*$P$13)</f>
        <v>#DIV/0!</v>
      </c>
      <c r="F34" s="104" t="e">
        <f t="shared" si="7"/>
        <v>#DIV/0!</v>
      </c>
      <c r="G34" s="105">
        <f t="shared" si="8"/>
        <v>1.3000000000000007</v>
      </c>
      <c r="H34" s="26">
        <v>45</v>
      </c>
      <c r="I34" s="48">
        <v>689.19860000000006</v>
      </c>
      <c r="J34" s="26">
        <f>'MR-MO_1a'!J34</f>
        <v>30</v>
      </c>
      <c r="K34" s="27">
        <v>0.21251</v>
      </c>
      <c r="L34" s="44">
        <f t="shared" si="2"/>
        <v>33.333333333333329</v>
      </c>
      <c r="M34" s="26">
        <f>'MR-MO_1a'!M34</f>
        <v>60</v>
      </c>
      <c r="N34" s="27">
        <v>0.11627999999999999</v>
      </c>
      <c r="O34" s="44">
        <f t="shared" si="3"/>
        <v>33.333333333333343</v>
      </c>
      <c r="P34" s="26">
        <f>'MR-MO_1a'!P34</f>
        <v>30</v>
      </c>
      <c r="Q34" s="27">
        <v>0.21251</v>
      </c>
      <c r="R34" s="60">
        <f t="shared" si="4"/>
        <v>33.333333333333329</v>
      </c>
      <c r="S34" s="26">
        <v>15</v>
      </c>
      <c r="T34" s="27">
        <v>0.86543999999999999</v>
      </c>
      <c r="U34" s="60">
        <f t="shared" si="5"/>
        <v>66.666666666666657</v>
      </c>
      <c r="Y34" s="55"/>
      <c r="AA34" s="54"/>
    </row>
    <row r="35" spans="1:27" s="3" customFormat="1" x14ac:dyDescent="0.25">
      <c r="A35" s="45">
        <v>17</v>
      </c>
      <c r="B35" s="8">
        <v>0.3</v>
      </c>
      <c r="C35" s="8">
        <v>25</v>
      </c>
      <c r="D35" s="8">
        <v>10</v>
      </c>
      <c r="E35" s="106" t="e">
        <f t="shared" ref="E35:E38" si="11">(B35*$B$15*$I$13+(1-B35)*$B$16*$P$13)/(B35*$I$13+(1-B35)*$P$13)</f>
        <v>#DIV/0!</v>
      </c>
      <c r="F35" s="104" t="e">
        <f t="shared" si="7"/>
        <v>#DIV/0!</v>
      </c>
      <c r="G35" s="105">
        <f t="shared" si="8"/>
        <v>1.8999999999999986</v>
      </c>
      <c r="H35" s="26">
        <v>60</v>
      </c>
      <c r="I35" s="48">
        <v>690</v>
      </c>
      <c r="J35" s="26">
        <f>'MR-MO_1a'!J35</f>
        <v>45</v>
      </c>
      <c r="K35" s="27">
        <v>0.91488999999999998</v>
      </c>
      <c r="L35" s="44">
        <f t="shared" si="2"/>
        <v>25</v>
      </c>
      <c r="M35" s="26">
        <f>'MR-MO_1a'!M35</f>
        <v>60</v>
      </c>
      <c r="N35" s="27">
        <v>0</v>
      </c>
      <c r="O35" s="44">
        <f t="shared" si="3"/>
        <v>0</v>
      </c>
      <c r="P35" s="26">
        <f>'MR-MO_1a'!P35</f>
        <v>30</v>
      </c>
      <c r="Q35" s="27">
        <v>2.3134000000000001</v>
      </c>
      <c r="R35" s="60">
        <f t="shared" si="4"/>
        <v>50</v>
      </c>
      <c r="S35" s="26">
        <v>15</v>
      </c>
      <c r="T35" s="27">
        <v>4.2698999999999998</v>
      </c>
      <c r="U35" s="60">
        <f t="shared" si="5"/>
        <v>75</v>
      </c>
      <c r="Y35" s="55"/>
      <c r="AA35" s="54"/>
    </row>
    <row r="36" spans="1:27" s="3" customFormat="1" x14ac:dyDescent="0.25">
      <c r="A36" s="45">
        <v>18</v>
      </c>
      <c r="B36" s="8">
        <v>0.5</v>
      </c>
      <c r="C36" s="8">
        <v>25</v>
      </c>
      <c r="D36" s="8">
        <v>10</v>
      </c>
      <c r="E36" s="106" t="e">
        <f t="shared" si="11"/>
        <v>#DIV/0!</v>
      </c>
      <c r="F36" s="104" t="e">
        <f t="shared" si="7"/>
        <v>#DIV/0!</v>
      </c>
      <c r="G36" s="105">
        <f t="shared" si="8"/>
        <v>2.5</v>
      </c>
      <c r="H36" s="26">
        <v>60</v>
      </c>
      <c r="I36" s="48">
        <v>690</v>
      </c>
      <c r="J36" s="26">
        <f>'MR-MO_1a'!J36</f>
        <v>60</v>
      </c>
      <c r="K36" s="27">
        <v>0</v>
      </c>
      <c r="L36" s="44">
        <f t="shared" si="2"/>
        <v>0</v>
      </c>
      <c r="M36" s="26">
        <f>'MR-MO_1a'!M36</f>
        <v>60</v>
      </c>
      <c r="N36" s="27">
        <v>0</v>
      </c>
      <c r="O36" s="44">
        <f t="shared" si="3"/>
        <v>0</v>
      </c>
      <c r="P36" s="26">
        <f>'MR-MO_1a'!P36</f>
        <v>30</v>
      </c>
      <c r="Q36" s="27">
        <v>4.7012999999999998</v>
      </c>
      <c r="R36" s="60">
        <f t="shared" si="4"/>
        <v>50</v>
      </c>
      <c r="S36" s="26">
        <v>15</v>
      </c>
      <c r="T36" s="27">
        <v>7.9622000000000002</v>
      </c>
      <c r="U36" s="60">
        <f t="shared" si="5"/>
        <v>75</v>
      </c>
      <c r="Y36" s="55"/>
      <c r="AA36" s="54"/>
    </row>
    <row r="37" spans="1:27" s="3" customFormat="1" x14ac:dyDescent="0.25">
      <c r="A37" s="45">
        <v>19</v>
      </c>
      <c r="B37" s="8">
        <v>0.7</v>
      </c>
      <c r="C37" s="8">
        <v>25</v>
      </c>
      <c r="D37" s="8">
        <v>10</v>
      </c>
      <c r="E37" s="106" t="e">
        <f t="shared" si="11"/>
        <v>#DIV/0!</v>
      </c>
      <c r="F37" s="104" t="e">
        <f t="shared" si="7"/>
        <v>#DIV/0!</v>
      </c>
      <c r="G37" s="105">
        <f t="shared" si="8"/>
        <v>3.0999999999999996</v>
      </c>
      <c r="H37" s="26">
        <v>60</v>
      </c>
      <c r="I37" s="48">
        <v>690</v>
      </c>
      <c r="J37" s="26">
        <f>'MR-MO_1a'!J37</f>
        <v>60</v>
      </c>
      <c r="K37" s="27">
        <v>0</v>
      </c>
      <c r="L37" s="44">
        <f t="shared" si="2"/>
        <v>0</v>
      </c>
      <c r="M37" s="26">
        <f>'MR-MO_1a'!M37</f>
        <v>60</v>
      </c>
      <c r="N37" s="27">
        <v>0</v>
      </c>
      <c r="O37" s="44">
        <f t="shared" si="3"/>
        <v>0</v>
      </c>
      <c r="P37" s="26">
        <f>'MR-MO_1a'!P37</f>
        <v>30</v>
      </c>
      <c r="Q37" s="27">
        <v>7.3522999999999996</v>
      </c>
      <c r="R37" s="60">
        <f t="shared" si="4"/>
        <v>50</v>
      </c>
      <c r="S37" s="26">
        <v>15</v>
      </c>
      <c r="T37" s="27">
        <v>11.9175</v>
      </c>
      <c r="U37" s="60">
        <f t="shared" si="5"/>
        <v>75</v>
      </c>
      <c r="Y37" s="55"/>
      <c r="AA37" s="54"/>
    </row>
    <row r="38" spans="1:27" s="3" customFormat="1" x14ac:dyDescent="0.25">
      <c r="A38" s="45">
        <v>20</v>
      </c>
      <c r="B38" s="8">
        <v>0.9</v>
      </c>
      <c r="C38" s="8">
        <v>25</v>
      </c>
      <c r="D38" s="8">
        <v>10</v>
      </c>
      <c r="E38" s="106" t="e">
        <f t="shared" si="11"/>
        <v>#DIV/0!</v>
      </c>
      <c r="F38" s="104" t="e">
        <f t="shared" si="7"/>
        <v>#DIV/0!</v>
      </c>
      <c r="G38" s="105">
        <f t="shared" si="8"/>
        <v>3.6999999999999993</v>
      </c>
      <c r="H38" s="26">
        <v>60</v>
      </c>
      <c r="I38" s="48">
        <v>690</v>
      </c>
      <c r="J38" s="26">
        <f>'MR-MO_1a'!J38</f>
        <v>60</v>
      </c>
      <c r="K38" s="27">
        <v>0</v>
      </c>
      <c r="L38" s="44">
        <f t="shared" si="2"/>
        <v>0</v>
      </c>
      <c r="M38" s="26">
        <f>'MR-MO_1a'!M38</f>
        <v>60</v>
      </c>
      <c r="N38" s="27">
        <v>0</v>
      </c>
      <c r="O38" s="44">
        <f t="shared" si="3"/>
        <v>0</v>
      </c>
      <c r="P38" s="26">
        <f>'MR-MO_1a'!P38</f>
        <v>30</v>
      </c>
      <c r="Q38" s="27">
        <v>10.4488</v>
      </c>
      <c r="R38" s="60">
        <f t="shared" si="4"/>
        <v>50</v>
      </c>
      <c r="S38" s="26">
        <v>15</v>
      </c>
      <c r="T38" s="27">
        <v>16.318300000000001</v>
      </c>
      <c r="U38" s="60">
        <f t="shared" si="5"/>
        <v>75</v>
      </c>
      <c r="X38" s="55"/>
      <c r="Y38" s="55"/>
      <c r="Z38" s="55"/>
      <c r="AA38" s="54"/>
    </row>
    <row r="39" spans="1:27" s="3" customFormat="1" x14ac:dyDescent="0.25">
      <c r="A39" s="45">
        <v>21</v>
      </c>
      <c r="B39" s="8">
        <v>0.1</v>
      </c>
      <c r="C39" s="8">
        <v>30</v>
      </c>
      <c r="D39" s="8">
        <v>10</v>
      </c>
      <c r="E39" s="106" t="e">
        <f>(B39*$B$15*$I$14+(1-B39)*$B$16*$P$14)/(B39*$I$14+(1-B39)*$P$14)</f>
        <v>#DIV/0!</v>
      </c>
      <c r="F39" s="104" t="e">
        <f t="shared" si="7"/>
        <v>#DIV/0!</v>
      </c>
      <c r="G39" s="105">
        <f t="shared" si="8"/>
        <v>1.3000000000000007</v>
      </c>
      <c r="H39" s="26">
        <v>45</v>
      </c>
      <c r="I39" s="48">
        <v>689.19860000000006</v>
      </c>
      <c r="J39" s="26">
        <f>'MR-MO_1a'!J39</f>
        <v>30</v>
      </c>
      <c r="K39" s="27">
        <v>0.21251</v>
      </c>
      <c r="L39" s="44">
        <f t="shared" si="2"/>
        <v>33.333333333333329</v>
      </c>
      <c r="M39" s="26">
        <f>'MR-MO_1a'!M39</f>
        <v>60</v>
      </c>
      <c r="N39" s="27">
        <v>0.11627999999999999</v>
      </c>
      <c r="O39" s="44">
        <f t="shared" si="3"/>
        <v>33.333333333333343</v>
      </c>
      <c r="P39" s="26">
        <f>'MR-MO_1a'!P39</f>
        <v>30</v>
      </c>
      <c r="Q39" s="27">
        <v>0.21251</v>
      </c>
      <c r="R39" s="60">
        <f t="shared" si="4"/>
        <v>33.333333333333329</v>
      </c>
      <c r="S39" s="26">
        <v>15</v>
      </c>
      <c r="T39" s="27">
        <v>0.86543999999999999</v>
      </c>
      <c r="U39" s="60">
        <f t="shared" si="5"/>
        <v>66.666666666666657</v>
      </c>
      <c r="Y39" s="55"/>
      <c r="AA39" s="54"/>
    </row>
    <row r="40" spans="1:27" s="3" customFormat="1" x14ac:dyDescent="0.25">
      <c r="A40" s="45">
        <v>22</v>
      </c>
      <c r="B40" s="8">
        <v>0.3</v>
      </c>
      <c r="C40" s="8">
        <v>30</v>
      </c>
      <c r="D40" s="8">
        <v>10</v>
      </c>
      <c r="E40" s="106" t="e">
        <f t="shared" ref="E40:E43" si="12">(B40*$B$15*$I$14+(1-B40)*$B$16*$P$14)/(B40*$I$14+(1-B40)*$P$14)</f>
        <v>#DIV/0!</v>
      </c>
      <c r="F40" s="104" t="e">
        <f t="shared" si="7"/>
        <v>#DIV/0!</v>
      </c>
      <c r="G40" s="105">
        <f t="shared" si="8"/>
        <v>1.8999999999999986</v>
      </c>
      <c r="H40" s="26">
        <v>60</v>
      </c>
      <c r="I40" s="48">
        <v>690</v>
      </c>
      <c r="J40" s="26">
        <f>'MR-MO_1a'!J40</f>
        <v>45</v>
      </c>
      <c r="K40" s="27">
        <v>0.91488999999999998</v>
      </c>
      <c r="L40" s="44">
        <f t="shared" si="2"/>
        <v>25</v>
      </c>
      <c r="M40" s="26">
        <f>'MR-MO_1a'!M40</f>
        <v>60</v>
      </c>
      <c r="N40" s="27">
        <v>0</v>
      </c>
      <c r="O40" s="44">
        <f t="shared" si="3"/>
        <v>0</v>
      </c>
      <c r="P40" s="26">
        <f>'MR-MO_1a'!P40</f>
        <v>30</v>
      </c>
      <c r="Q40" s="27">
        <v>2.3134000000000001</v>
      </c>
      <c r="R40" s="60">
        <f t="shared" si="4"/>
        <v>50</v>
      </c>
      <c r="S40" s="26">
        <v>15</v>
      </c>
      <c r="T40" s="27">
        <v>4.2698999999999998</v>
      </c>
      <c r="U40" s="60">
        <f t="shared" si="5"/>
        <v>75</v>
      </c>
      <c r="Y40" s="55"/>
      <c r="AA40" s="54"/>
    </row>
    <row r="41" spans="1:27" s="3" customFormat="1" x14ac:dyDescent="0.25">
      <c r="A41" s="45">
        <v>23</v>
      </c>
      <c r="B41" s="8">
        <v>0.5</v>
      </c>
      <c r="C41" s="8">
        <v>30</v>
      </c>
      <c r="D41" s="8">
        <v>10</v>
      </c>
      <c r="E41" s="106" t="e">
        <f t="shared" si="12"/>
        <v>#DIV/0!</v>
      </c>
      <c r="F41" s="104" t="e">
        <f t="shared" si="7"/>
        <v>#DIV/0!</v>
      </c>
      <c r="G41" s="105">
        <f t="shared" si="8"/>
        <v>2.5</v>
      </c>
      <c r="H41" s="26">
        <v>60</v>
      </c>
      <c r="I41" s="48">
        <v>690</v>
      </c>
      <c r="J41" s="26">
        <f>'MR-MO_1a'!J41</f>
        <v>60</v>
      </c>
      <c r="K41" s="27">
        <v>0</v>
      </c>
      <c r="L41" s="44">
        <f t="shared" si="2"/>
        <v>0</v>
      </c>
      <c r="M41" s="26">
        <f>'MR-MO_1a'!M41</f>
        <v>60</v>
      </c>
      <c r="N41" s="27">
        <v>0</v>
      </c>
      <c r="O41" s="44">
        <f t="shared" si="3"/>
        <v>0</v>
      </c>
      <c r="P41" s="26">
        <f>'MR-MO_1a'!P41</f>
        <v>30</v>
      </c>
      <c r="Q41" s="27">
        <v>4.7012999999999998</v>
      </c>
      <c r="R41" s="60">
        <f t="shared" si="4"/>
        <v>50</v>
      </c>
      <c r="S41" s="26">
        <v>15</v>
      </c>
      <c r="T41" s="27">
        <v>7.9622000000000002</v>
      </c>
      <c r="U41" s="60">
        <f t="shared" si="5"/>
        <v>75</v>
      </c>
      <c r="Y41" s="55"/>
      <c r="AA41" s="54"/>
    </row>
    <row r="42" spans="1:27" s="3" customFormat="1" x14ac:dyDescent="0.25">
      <c r="A42" s="45">
        <v>24</v>
      </c>
      <c r="B42" s="8">
        <v>0.7</v>
      </c>
      <c r="C42" s="8">
        <v>30</v>
      </c>
      <c r="D42" s="8">
        <v>10</v>
      </c>
      <c r="E42" s="106" t="e">
        <f t="shared" si="12"/>
        <v>#DIV/0!</v>
      </c>
      <c r="F42" s="104" t="e">
        <f t="shared" si="7"/>
        <v>#DIV/0!</v>
      </c>
      <c r="G42" s="105">
        <f t="shared" si="8"/>
        <v>3.0999999999999996</v>
      </c>
      <c r="H42" s="26">
        <v>60</v>
      </c>
      <c r="I42" s="48">
        <v>690</v>
      </c>
      <c r="J42" s="26">
        <f>'MR-MO_1a'!J42</f>
        <v>60</v>
      </c>
      <c r="K42" s="27">
        <v>0</v>
      </c>
      <c r="L42" s="44">
        <f t="shared" si="2"/>
        <v>0</v>
      </c>
      <c r="M42" s="26">
        <f>'MR-MO_1a'!M42</f>
        <v>60</v>
      </c>
      <c r="N42" s="27">
        <v>0</v>
      </c>
      <c r="O42" s="44">
        <f t="shared" si="3"/>
        <v>0</v>
      </c>
      <c r="P42" s="26">
        <f>'MR-MO_1a'!P42</f>
        <v>30</v>
      </c>
      <c r="Q42" s="27">
        <v>7.3522999999999996</v>
      </c>
      <c r="R42" s="60">
        <f t="shared" si="4"/>
        <v>50</v>
      </c>
      <c r="S42" s="26">
        <v>15</v>
      </c>
      <c r="T42" s="27">
        <v>11.9175</v>
      </c>
      <c r="U42" s="60">
        <f t="shared" si="5"/>
        <v>75</v>
      </c>
      <c r="X42" s="55"/>
      <c r="Y42" s="55"/>
      <c r="Z42" s="55"/>
      <c r="AA42" s="54"/>
    </row>
    <row r="43" spans="1:27" s="3" customFormat="1" x14ac:dyDescent="0.25">
      <c r="A43" s="45">
        <v>25</v>
      </c>
      <c r="B43" s="8">
        <v>0.9</v>
      </c>
      <c r="C43" s="8">
        <v>30</v>
      </c>
      <c r="D43" s="8">
        <v>10</v>
      </c>
      <c r="E43" s="106" t="e">
        <f t="shared" si="12"/>
        <v>#DIV/0!</v>
      </c>
      <c r="F43" s="104" t="e">
        <f t="shared" si="7"/>
        <v>#DIV/0!</v>
      </c>
      <c r="G43" s="105">
        <f t="shared" si="8"/>
        <v>3.6999999999999993</v>
      </c>
      <c r="H43" s="26">
        <v>60</v>
      </c>
      <c r="I43" s="48">
        <v>690</v>
      </c>
      <c r="J43" s="26">
        <f>'MR-MO_1a'!J43</f>
        <v>60</v>
      </c>
      <c r="K43" s="27">
        <v>0</v>
      </c>
      <c r="L43" s="44">
        <f t="shared" si="2"/>
        <v>0</v>
      </c>
      <c r="M43" s="26">
        <f>'MR-MO_1a'!M43</f>
        <v>60</v>
      </c>
      <c r="N43" s="27">
        <v>0</v>
      </c>
      <c r="O43" s="44">
        <f t="shared" si="3"/>
        <v>0</v>
      </c>
      <c r="P43" s="26">
        <f>'MR-MO_1a'!P43</f>
        <v>30</v>
      </c>
      <c r="Q43" s="27">
        <v>10.4488</v>
      </c>
      <c r="R43" s="60">
        <f t="shared" si="4"/>
        <v>50</v>
      </c>
      <c r="S43" s="26">
        <v>15</v>
      </c>
      <c r="T43" s="27">
        <v>16.318300000000001</v>
      </c>
      <c r="U43" s="60">
        <f t="shared" si="5"/>
        <v>75</v>
      </c>
      <c r="V43" s="55"/>
      <c r="X43" s="55"/>
      <c r="Y43" s="55"/>
      <c r="Z43" s="55"/>
      <c r="AA43" s="54"/>
    </row>
    <row r="44" spans="1:27" s="3" customFormat="1" x14ac:dyDescent="0.25">
      <c r="A44" s="45">
        <v>26</v>
      </c>
      <c r="B44" s="8">
        <v>0.1</v>
      </c>
      <c r="C44" s="8">
        <v>10</v>
      </c>
      <c r="D44" s="8">
        <v>15</v>
      </c>
      <c r="E44" s="14">
        <f>(B44*$B$15*$J$10+(1-B44)*$B$16*$Q$10)/(B44*$J$10+(1-B44)*$Q$10)</f>
        <v>0.40384615384615385</v>
      </c>
      <c r="F44" s="104">
        <f>E44*$N$11+(1-E44)*$U$11-D44</f>
        <v>-0.48076923076922995</v>
      </c>
      <c r="G44" s="105">
        <f>B44*$N$11+(1-B44)*$U$11-D44</f>
        <v>-2</v>
      </c>
      <c r="H44" s="26">
        <v>15</v>
      </c>
      <c r="I44" s="48">
        <v>897.62279999999998</v>
      </c>
      <c r="J44" s="26">
        <f>'MR-MO_1a'!J44</f>
        <v>15</v>
      </c>
      <c r="K44" s="27">
        <v>0</v>
      </c>
      <c r="L44" s="44">
        <f t="shared" si="2"/>
        <v>0</v>
      </c>
      <c r="M44" s="26">
        <f>'MR-MO_1a'!M44</f>
        <v>60</v>
      </c>
      <c r="N44" s="27">
        <v>10.2913</v>
      </c>
      <c r="O44" s="44">
        <f t="shared" si="3"/>
        <v>300</v>
      </c>
      <c r="P44" s="26">
        <f>'MR-MO_1a'!P44</f>
        <v>15</v>
      </c>
      <c r="Q44" s="27">
        <v>0</v>
      </c>
      <c r="R44" s="60">
        <f t="shared" si="4"/>
        <v>0</v>
      </c>
      <c r="S44" s="26">
        <v>15</v>
      </c>
      <c r="T44" s="27">
        <v>0</v>
      </c>
      <c r="U44" s="60">
        <f t="shared" si="5"/>
        <v>0</v>
      </c>
      <c r="Y44" s="55"/>
      <c r="AA44" s="54"/>
    </row>
    <row r="45" spans="1:27" s="3" customFormat="1" x14ac:dyDescent="0.25">
      <c r="A45" s="45">
        <v>27</v>
      </c>
      <c r="B45" s="8">
        <v>0.3</v>
      </c>
      <c r="C45" s="8">
        <v>10</v>
      </c>
      <c r="D45" s="8">
        <v>15</v>
      </c>
      <c r="E45" s="14">
        <f t="shared" ref="E45:E48" si="13">(B45*$B$15*$J$10+(1-B45)*$B$16*$Q$10)/(B45*$J$10+(1-B45)*$Q$10)</f>
        <v>0.56578947368421051</v>
      </c>
      <c r="F45" s="104">
        <f t="shared" ref="F45:F68" si="14">E45*$N$11+(1-E45)*$U$11-D45</f>
        <v>0.32894736842105132</v>
      </c>
      <c r="G45" s="105">
        <f t="shared" ref="G45:G68" si="15">B45*$N$11+(1-B45)*$U$11-D45</f>
        <v>-1</v>
      </c>
      <c r="H45" s="26">
        <v>15</v>
      </c>
      <c r="I45" s="48">
        <v>934.18309999999997</v>
      </c>
      <c r="J45" s="26">
        <f>'MR-MO_1a'!J45</f>
        <v>15</v>
      </c>
      <c r="K45" s="27">
        <v>0</v>
      </c>
      <c r="L45" s="44">
        <f t="shared" si="2"/>
        <v>0</v>
      </c>
      <c r="M45" s="26">
        <f>'MR-MO_1a'!M45</f>
        <v>60</v>
      </c>
      <c r="N45" s="27">
        <v>5.9748999999999999</v>
      </c>
      <c r="O45" s="44">
        <f t="shared" si="3"/>
        <v>300</v>
      </c>
      <c r="P45" s="26">
        <f>'MR-MO_1a'!P45</f>
        <v>15</v>
      </c>
      <c r="Q45" s="27">
        <v>0</v>
      </c>
      <c r="R45" s="60">
        <f t="shared" si="4"/>
        <v>0</v>
      </c>
      <c r="S45" s="26">
        <v>15</v>
      </c>
      <c r="T45" s="27">
        <v>0</v>
      </c>
      <c r="U45" s="60">
        <f t="shared" si="5"/>
        <v>0</v>
      </c>
      <c r="X45" s="55"/>
      <c r="Z45" s="55"/>
      <c r="AA45" s="54"/>
    </row>
    <row r="46" spans="1:27" s="3" customFormat="1" x14ac:dyDescent="0.25">
      <c r="A46" s="45">
        <v>28</v>
      </c>
      <c r="B46" s="8">
        <v>0.5</v>
      </c>
      <c r="C46" s="8">
        <v>10</v>
      </c>
      <c r="D46" s="8">
        <v>15</v>
      </c>
      <c r="E46" s="14">
        <f t="shared" si="13"/>
        <v>0.65000000000000013</v>
      </c>
      <c r="F46" s="104">
        <f t="shared" si="14"/>
        <v>0.75</v>
      </c>
      <c r="G46" s="105">
        <f t="shared" si="15"/>
        <v>0</v>
      </c>
      <c r="H46" s="26">
        <v>15</v>
      </c>
      <c r="I46" s="48">
        <v>953.18939999999998</v>
      </c>
      <c r="J46" s="26">
        <f>'MR-MO_1a'!J46</f>
        <v>15</v>
      </c>
      <c r="K46" s="27">
        <v>0</v>
      </c>
      <c r="L46" s="44">
        <f t="shared" si="2"/>
        <v>0</v>
      </c>
      <c r="M46" s="26">
        <f>'MR-MO_1a'!M46</f>
        <v>60</v>
      </c>
      <c r="N46" s="27">
        <v>3.8618000000000001</v>
      </c>
      <c r="O46" s="44">
        <f t="shared" si="3"/>
        <v>300</v>
      </c>
      <c r="P46" s="26">
        <f>'MR-MO_1a'!P46</f>
        <v>15</v>
      </c>
      <c r="Q46" s="27">
        <v>0</v>
      </c>
      <c r="R46" s="60">
        <f t="shared" si="4"/>
        <v>0</v>
      </c>
      <c r="S46" s="26">
        <v>15</v>
      </c>
      <c r="T46" s="27">
        <v>0</v>
      </c>
      <c r="U46" s="60">
        <f t="shared" si="5"/>
        <v>0</v>
      </c>
      <c r="X46" s="55"/>
      <c r="Z46" s="55"/>
      <c r="AA46" s="54"/>
    </row>
    <row r="47" spans="1:27" s="3" customFormat="1" x14ac:dyDescent="0.25">
      <c r="A47" s="45">
        <v>29</v>
      </c>
      <c r="B47" s="8">
        <v>0.7</v>
      </c>
      <c r="C47" s="8">
        <v>10</v>
      </c>
      <c r="D47" s="8">
        <v>15</v>
      </c>
      <c r="E47" s="14">
        <f t="shared" si="13"/>
        <v>0.70161290322580638</v>
      </c>
      <c r="F47" s="104">
        <f t="shared" si="14"/>
        <v>1.008064516129032</v>
      </c>
      <c r="G47" s="105">
        <f t="shared" si="15"/>
        <v>1</v>
      </c>
      <c r="H47" s="26">
        <v>30</v>
      </c>
      <c r="I47" s="48">
        <v>964.7056</v>
      </c>
      <c r="J47" s="26">
        <f>'MR-MO_1a'!J47</f>
        <v>15</v>
      </c>
      <c r="K47" s="27">
        <v>1.2539E-2</v>
      </c>
      <c r="L47" s="44">
        <f t="shared" si="2"/>
        <v>50</v>
      </c>
      <c r="M47" s="26">
        <f>'MR-MO_1a'!M47</f>
        <v>60</v>
      </c>
      <c r="N47" s="27">
        <v>2.6219999999999999</v>
      </c>
      <c r="O47" s="44">
        <f t="shared" si="3"/>
        <v>100</v>
      </c>
      <c r="P47" s="26">
        <f>'MR-MO_1a'!P47</f>
        <v>15</v>
      </c>
      <c r="Q47" s="27">
        <v>1.2539E-2</v>
      </c>
      <c r="R47" s="60">
        <f t="shared" si="4"/>
        <v>50</v>
      </c>
      <c r="S47" s="26">
        <v>15</v>
      </c>
      <c r="T47" s="27">
        <v>1.2539E-2</v>
      </c>
      <c r="U47" s="60">
        <f t="shared" si="5"/>
        <v>50</v>
      </c>
      <c r="X47" s="55"/>
      <c r="Z47" s="55"/>
      <c r="AA47" s="54"/>
    </row>
    <row r="48" spans="1:27" s="3" customFormat="1" x14ac:dyDescent="0.25">
      <c r="A48" s="45">
        <v>30</v>
      </c>
      <c r="B48" s="8">
        <v>0.9</v>
      </c>
      <c r="C48" s="8">
        <v>10</v>
      </c>
      <c r="D48" s="8">
        <v>15</v>
      </c>
      <c r="E48" s="14">
        <f t="shared" si="13"/>
        <v>0.7364864864864864</v>
      </c>
      <c r="F48" s="104">
        <f t="shared" si="14"/>
        <v>1.1824324324324316</v>
      </c>
      <c r="G48" s="105">
        <f t="shared" si="15"/>
        <v>2</v>
      </c>
      <c r="H48" s="26">
        <v>30</v>
      </c>
      <c r="I48" s="48">
        <v>969.9058</v>
      </c>
      <c r="J48" s="26">
        <f>'MR-MO_1a'!J48</f>
        <v>45</v>
      </c>
      <c r="K48" s="27">
        <v>0.63168000000000002</v>
      </c>
      <c r="L48" s="44">
        <f t="shared" si="2"/>
        <v>50</v>
      </c>
      <c r="M48" s="26">
        <f>'MR-MO_1a'!M48</f>
        <v>60</v>
      </c>
      <c r="N48" s="27">
        <v>2.0718000000000001</v>
      </c>
      <c r="O48" s="44">
        <f t="shared" si="3"/>
        <v>100</v>
      </c>
      <c r="P48" s="26">
        <f>'MR-MO_1a'!P48</f>
        <v>15</v>
      </c>
      <c r="Q48" s="27">
        <v>0.28214</v>
      </c>
      <c r="R48" s="60">
        <f t="shared" si="4"/>
        <v>50</v>
      </c>
      <c r="S48" s="26">
        <v>15</v>
      </c>
      <c r="T48" s="27">
        <v>0.28214</v>
      </c>
      <c r="U48" s="60">
        <f t="shared" si="5"/>
        <v>50</v>
      </c>
      <c r="X48" s="55"/>
      <c r="Z48" s="55"/>
      <c r="AA48" s="54"/>
    </row>
    <row r="49" spans="1:27" s="3" customFormat="1" x14ac:dyDescent="0.25">
      <c r="A49" s="45">
        <v>31</v>
      </c>
      <c r="B49" s="8">
        <v>0.1</v>
      </c>
      <c r="C49" s="8">
        <v>15</v>
      </c>
      <c r="D49" s="8">
        <v>15</v>
      </c>
      <c r="E49" s="14">
        <f>(B49*$B$15*$J$11+(1-B49)*$B$16*$Q$11)/(B49*$J$11+(1-B49)*$Q$11)</f>
        <v>0.3</v>
      </c>
      <c r="F49" s="104">
        <f t="shared" si="14"/>
        <v>-1</v>
      </c>
      <c r="G49" s="105">
        <f t="shared" si="15"/>
        <v>-2</v>
      </c>
      <c r="H49" s="26">
        <v>15</v>
      </c>
      <c r="I49" s="48">
        <v>876.35080000000005</v>
      </c>
      <c r="J49" s="26">
        <f>'MR-MO_1a'!J49</f>
        <v>15</v>
      </c>
      <c r="K49" s="27">
        <v>0</v>
      </c>
      <c r="L49" s="44">
        <f t="shared" si="2"/>
        <v>0</v>
      </c>
      <c r="M49" s="26">
        <f>'MR-MO_1a'!M49</f>
        <v>60</v>
      </c>
      <c r="N49" s="27">
        <v>12.968500000000001</v>
      </c>
      <c r="O49" s="44">
        <f t="shared" si="3"/>
        <v>300</v>
      </c>
      <c r="P49" s="26">
        <f>'MR-MO_1a'!P49</f>
        <v>15</v>
      </c>
      <c r="Q49" s="27">
        <v>0</v>
      </c>
      <c r="R49" s="60">
        <f t="shared" si="4"/>
        <v>0</v>
      </c>
      <c r="S49" s="26">
        <v>15</v>
      </c>
      <c r="T49" s="27">
        <v>0</v>
      </c>
      <c r="U49" s="60">
        <f t="shared" si="5"/>
        <v>0</v>
      </c>
      <c r="AA49" s="54"/>
    </row>
    <row r="50" spans="1:27" s="3" customFormat="1" x14ac:dyDescent="0.25">
      <c r="A50" s="45">
        <v>32</v>
      </c>
      <c r="B50" s="8">
        <v>0.3</v>
      </c>
      <c r="C50" s="8">
        <v>15</v>
      </c>
      <c r="D50" s="8">
        <v>15</v>
      </c>
      <c r="E50" s="14">
        <f t="shared" ref="E50:E53" si="16">(B50*$B$15*$J$11+(1-B50)*$B$16*$Q$11)/(B50*$J$11+(1-B50)*$Q$11)</f>
        <v>0.4</v>
      </c>
      <c r="F50" s="104">
        <f t="shared" si="14"/>
        <v>-0.5</v>
      </c>
      <c r="G50" s="105">
        <f t="shared" si="15"/>
        <v>-1</v>
      </c>
      <c r="H50" s="26">
        <v>15</v>
      </c>
      <c r="I50" s="48">
        <v>900.24429999999995</v>
      </c>
      <c r="J50" s="26">
        <f>'MR-MO_1a'!J50</f>
        <v>15</v>
      </c>
      <c r="K50" s="27">
        <v>0</v>
      </c>
      <c r="L50" s="44">
        <f t="shared" si="2"/>
        <v>0</v>
      </c>
      <c r="M50" s="26">
        <f>'MR-MO_1a'!M50</f>
        <v>60</v>
      </c>
      <c r="N50" s="27">
        <v>9.9702000000000002</v>
      </c>
      <c r="O50" s="44">
        <f t="shared" si="3"/>
        <v>300</v>
      </c>
      <c r="P50" s="26">
        <f>'MR-MO_1a'!P50</f>
        <v>15</v>
      </c>
      <c r="Q50" s="27">
        <v>0</v>
      </c>
      <c r="R50" s="60">
        <f t="shared" si="4"/>
        <v>0</v>
      </c>
      <c r="S50" s="26">
        <v>15</v>
      </c>
      <c r="T50" s="27">
        <v>0</v>
      </c>
      <c r="U50" s="60">
        <f t="shared" si="5"/>
        <v>0</v>
      </c>
      <c r="AA50" s="54"/>
    </row>
    <row r="51" spans="1:27" s="3" customFormat="1" x14ac:dyDescent="0.25">
      <c r="A51" s="45">
        <v>33</v>
      </c>
      <c r="B51" s="8">
        <v>0.5</v>
      </c>
      <c r="C51" s="8">
        <v>15</v>
      </c>
      <c r="D51" s="8">
        <v>15</v>
      </c>
      <c r="E51" s="14">
        <f t="shared" si="16"/>
        <v>0.5</v>
      </c>
      <c r="F51" s="104">
        <f t="shared" si="14"/>
        <v>0</v>
      </c>
      <c r="G51" s="105">
        <f t="shared" si="15"/>
        <v>0</v>
      </c>
      <c r="H51" s="26">
        <v>15</v>
      </c>
      <c r="I51" s="48">
        <v>922.49590000000001</v>
      </c>
      <c r="J51" s="26">
        <f>'MR-MO_1a'!J51</f>
        <v>15</v>
      </c>
      <c r="K51" s="27">
        <v>0</v>
      </c>
      <c r="L51" s="44">
        <f t="shared" si="2"/>
        <v>0</v>
      </c>
      <c r="M51" s="26">
        <f>'MR-MO_1a'!M51</f>
        <v>60</v>
      </c>
      <c r="N51" s="27">
        <v>7.3174999999999999</v>
      </c>
      <c r="O51" s="44">
        <f t="shared" si="3"/>
        <v>300</v>
      </c>
      <c r="P51" s="26">
        <f>'MR-MO_1a'!P51</f>
        <v>15</v>
      </c>
      <c r="Q51" s="27">
        <v>0</v>
      </c>
      <c r="R51" s="60">
        <f t="shared" si="4"/>
        <v>0</v>
      </c>
      <c r="S51" s="26">
        <v>15</v>
      </c>
      <c r="T51" s="27">
        <v>0</v>
      </c>
      <c r="U51" s="60">
        <f t="shared" si="5"/>
        <v>0</v>
      </c>
      <c r="AA51" s="54"/>
    </row>
    <row r="52" spans="1:27" s="3" customFormat="1" x14ac:dyDescent="0.25">
      <c r="A52" s="45">
        <v>34</v>
      </c>
      <c r="B52" s="8">
        <v>0.7</v>
      </c>
      <c r="C52" s="8">
        <v>15</v>
      </c>
      <c r="D52" s="8">
        <v>15</v>
      </c>
      <c r="E52" s="14">
        <f t="shared" si="16"/>
        <v>0.59999999999999987</v>
      </c>
      <c r="F52" s="104">
        <f t="shared" si="14"/>
        <v>0.5</v>
      </c>
      <c r="G52" s="105">
        <f t="shared" si="15"/>
        <v>1</v>
      </c>
      <c r="H52" s="26">
        <v>15</v>
      </c>
      <c r="I52" s="48">
        <v>944.04570000000001</v>
      </c>
      <c r="J52" s="26">
        <f>'MR-MO_1a'!J52</f>
        <v>15</v>
      </c>
      <c r="K52" s="27">
        <v>0</v>
      </c>
      <c r="L52" s="44">
        <f t="shared" si="2"/>
        <v>0</v>
      </c>
      <c r="M52" s="26">
        <f>'MR-MO_1a'!M52</f>
        <v>60</v>
      </c>
      <c r="N52" s="27">
        <v>4.8677999999999999</v>
      </c>
      <c r="O52" s="44">
        <f t="shared" si="3"/>
        <v>300</v>
      </c>
      <c r="P52" s="26">
        <f>'MR-MO_1a'!P52</f>
        <v>15</v>
      </c>
      <c r="Q52" s="27">
        <v>0</v>
      </c>
      <c r="R52" s="60">
        <f t="shared" si="4"/>
        <v>0</v>
      </c>
      <c r="S52" s="26">
        <v>15</v>
      </c>
      <c r="T52" s="27">
        <v>0</v>
      </c>
      <c r="U52" s="60">
        <f t="shared" si="5"/>
        <v>0</v>
      </c>
      <c r="AA52" s="54"/>
    </row>
    <row r="53" spans="1:27" s="3" customFormat="1" x14ac:dyDescent="0.25">
      <c r="A53" s="45">
        <v>35</v>
      </c>
      <c r="B53" s="8">
        <v>0.9</v>
      </c>
      <c r="C53" s="8">
        <v>15</v>
      </c>
      <c r="D53" s="8">
        <v>15</v>
      </c>
      <c r="E53" s="14">
        <f t="shared" si="16"/>
        <v>0.70000000000000007</v>
      </c>
      <c r="F53" s="104">
        <f t="shared" si="14"/>
        <v>1</v>
      </c>
      <c r="G53" s="105">
        <f t="shared" si="15"/>
        <v>2</v>
      </c>
      <c r="H53" s="26">
        <v>15</v>
      </c>
      <c r="I53" s="48">
        <v>965.18949999999995</v>
      </c>
      <c r="J53" s="26">
        <f>'MR-MO_1a'!J53</f>
        <v>45</v>
      </c>
      <c r="K53" s="27">
        <v>0.88993</v>
      </c>
      <c r="L53" s="44">
        <f t="shared" si="2"/>
        <v>200</v>
      </c>
      <c r="M53" s="26">
        <f>'MR-MO_1a'!M53</f>
        <v>60</v>
      </c>
      <c r="N53" s="27">
        <v>2.5705</v>
      </c>
      <c r="O53" s="44">
        <f t="shared" si="3"/>
        <v>300</v>
      </c>
      <c r="P53" s="26">
        <f>'MR-MO_1a'!P53</f>
        <v>15</v>
      </c>
      <c r="Q53" s="27">
        <v>0</v>
      </c>
      <c r="R53" s="60">
        <f t="shared" si="4"/>
        <v>0</v>
      </c>
      <c r="S53" s="26">
        <v>15</v>
      </c>
      <c r="T53" s="27">
        <v>0</v>
      </c>
      <c r="U53" s="60">
        <f t="shared" si="5"/>
        <v>0</v>
      </c>
      <c r="AA53" s="54"/>
    </row>
    <row r="54" spans="1:27" s="3" customFormat="1" x14ac:dyDescent="0.25">
      <c r="A54" s="45">
        <v>36</v>
      </c>
      <c r="B54" s="8">
        <v>0.1</v>
      </c>
      <c r="C54" s="8">
        <v>20</v>
      </c>
      <c r="D54" s="8">
        <v>15</v>
      </c>
      <c r="E54" s="14">
        <f>(B54*$B$15*$J$12+(1-B54)*$B$16*$Q$12)/(B54*$J$12+(1-B54)*$Q$12)</f>
        <v>0.2608695652173913</v>
      </c>
      <c r="F54" s="104">
        <f t="shared" si="14"/>
        <v>-1.1956521739130448</v>
      </c>
      <c r="G54" s="105">
        <f t="shared" si="15"/>
        <v>-2</v>
      </c>
      <c r="H54" s="26">
        <v>15</v>
      </c>
      <c r="I54" s="48">
        <v>868.33519999999999</v>
      </c>
      <c r="J54" s="26">
        <f>'MR-MO_1a'!J54</f>
        <v>15</v>
      </c>
      <c r="K54" s="27">
        <v>0</v>
      </c>
      <c r="L54" s="44">
        <f>ABS((100/$H54*J69)-100)</f>
        <v>0</v>
      </c>
      <c r="M54" s="26">
        <f>'MR-MO_1a'!M54</f>
        <v>60</v>
      </c>
      <c r="N54" s="27">
        <v>14.0113</v>
      </c>
      <c r="O54" s="44">
        <f t="shared" si="3"/>
        <v>300</v>
      </c>
      <c r="P54" s="26">
        <f>'MR-MO_1a'!P54</f>
        <v>15</v>
      </c>
      <c r="Q54" s="27">
        <v>0</v>
      </c>
      <c r="R54" s="60">
        <f t="shared" si="4"/>
        <v>0</v>
      </c>
      <c r="S54" s="26">
        <v>15</v>
      </c>
      <c r="T54" s="27">
        <v>0</v>
      </c>
      <c r="U54" s="60">
        <f t="shared" si="5"/>
        <v>0</v>
      </c>
      <c r="AA54" s="54"/>
    </row>
    <row r="55" spans="1:27" s="3" customFormat="1" x14ac:dyDescent="0.25">
      <c r="A55" s="45">
        <v>37</v>
      </c>
      <c r="B55" s="8">
        <v>0.3</v>
      </c>
      <c r="C55" s="8">
        <v>20</v>
      </c>
      <c r="D55" s="8">
        <v>15</v>
      </c>
      <c r="E55" s="14">
        <f t="shared" ref="E55:E58" si="17">(B55*$B$15*$J$12+(1-B55)*$B$16*$Q$12)/(B55*$J$12+(1-B55)*$Q$12)</f>
        <v>0.28947368421052627</v>
      </c>
      <c r="F55" s="104">
        <f t="shared" si="14"/>
        <v>-1.0526315789473699</v>
      </c>
      <c r="G55" s="105">
        <f t="shared" si="15"/>
        <v>-1</v>
      </c>
      <c r="H55" s="26">
        <v>15</v>
      </c>
      <c r="I55" s="48">
        <v>877.61839999999995</v>
      </c>
      <c r="J55" s="26">
        <f>'MR-MO_1a'!J55</f>
        <v>15</v>
      </c>
      <c r="K55" s="27">
        <v>0</v>
      </c>
      <c r="L55" s="44">
        <f>ABS((100/$H55*J70)-100)</f>
        <v>0</v>
      </c>
      <c r="M55" s="26">
        <f>'MR-MO_1a'!M55</f>
        <v>60</v>
      </c>
      <c r="N55" s="27">
        <v>12.805300000000001</v>
      </c>
      <c r="O55" s="44">
        <f t="shared" si="3"/>
        <v>300</v>
      </c>
      <c r="P55" s="26">
        <f>'MR-MO_1a'!P55</f>
        <v>15</v>
      </c>
      <c r="Q55" s="27">
        <v>0</v>
      </c>
      <c r="R55" s="60">
        <f t="shared" si="4"/>
        <v>0</v>
      </c>
      <c r="S55" s="26">
        <v>15</v>
      </c>
      <c r="T55" s="27">
        <v>0</v>
      </c>
      <c r="U55" s="60">
        <f t="shared" si="5"/>
        <v>0</v>
      </c>
      <c r="AA55" s="54"/>
    </row>
    <row r="56" spans="1:27" s="3" customFormat="1" x14ac:dyDescent="0.25">
      <c r="A56" s="45">
        <v>38</v>
      </c>
      <c r="B56" s="8">
        <v>0.5</v>
      </c>
      <c r="C56" s="8">
        <v>20</v>
      </c>
      <c r="D56" s="8">
        <v>15</v>
      </c>
      <c r="E56" s="14">
        <f t="shared" si="17"/>
        <v>0.33333333333333337</v>
      </c>
      <c r="F56" s="104">
        <f t="shared" si="14"/>
        <v>-0.83333333333333393</v>
      </c>
      <c r="G56" s="105">
        <f t="shared" si="15"/>
        <v>0</v>
      </c>
      <c r="H56" s="26">
        <v>15</v>
      </c>
      <c r="I56" s="48">
        <v>888.39210000000003</v>
      </c>
      <c r="J56" s="26">
        <f>'MR-MO_1a'!J56</f>
        <v>15</v>
      </c>
      <c r="K56" s="27">
        <v>0</v>
      </c>
      <c r="L56" s="44">
        <f>ABS((100/$H56*J71)-100)</f>
        <v>0</v>
      </c>
      <c r="M56" s="26">
        <f>'MR-MO_1a'!M56</f>
        <v>60</v>
      </c>
      <c r="N56" s="27">
        <v>11.4373</v>
      </c>
      <c r="O56" s="44">
        <f t="shared" si="3"/>
        <v>300</v>
      </c>
      <c r="P56" s="26">
        <f>'MR-MO_1a'!P56</f>
        <v>15</v>
      </c>
      <c r="Q56" s="27">
        <v>0</v>
      </c>
      <c r="R56" s="60">
        <f t="shared" si="4"/>
        <v>0</v>
      </c>
      <c r="S56" s="26">
        <v>15</v>
      </c>
      <c r="T56" s="27">
        <v>0</v>
      </c>
      <c r="U56" s="60">
        <f t="shared" si="5"/>
        <v>0</v>
      </c>
      <c r="AA56" s="54"/>
    </row>
    <row r="57" spans="1:27" s="3" customFormat="1" x14ac:dyDescent="0.25">
      <c r="A57" s="45">
        <v>39</v>
      </c>
      <c r="B57" s="8">
        <v>0.7</v>
      </c>
      <c r="C57" s="8">
        <v>20</v>
      </c>
      <c r="D57" s="8">
        <v>15</v>
      </c>
      <c r="E57" s="14">
        <f t="shared" si="17"/>
        <v>0.40909090909090901</v>
      </c>
      <c r="F57" s="104">
        <f t="shared" si="14"/>
        <v>-0.45454545454545325</v>
      </c>
      <c r="G57" s="105">
        <f t="shared" si="15"/>
        <v>1</v>
      </c>
      <c r="H57" s="26">
        <v>15</v>
      </c>
      <c r="I57" s="48">
        <v>905.00279999999998</v>
      </c>
      <c r="J57" s="26">
        <f>'MR-MO_1a'!J57</f>
        <v>15</v>
      </c>
      <c r="K57" s="27">
        <v>0</v>
      </c>
      <c r="L57" s="44">
        <f>ABS((100/$H57*J72)-100)</f>
        <v>0</v>
      </c>
      <c r="M57" s="26">
        <f>'MR-MO_1a'!M57</f>
        <v>60</v>
      </c>
      <c r="N57" s="27">
        <v>9.3918999999999997</v>
      </c>
      <c r="O57" s="44">
        <f t="shared" si="3"/>
        <v>300</v>
      </c>
      <c r="P57" s="26">
        <f>'MR-MO_1a'!P57</f>
        <v>15</v>
      </c>
      <c r="Q57" s="27">
        <v>0</v>
      </c>
      <c r="R57" s="60">
        <f t="shared" si="4"/>
        <v>0</v>
      </c>
      <c r="S57" s="26">
        <v>15</v>
      </c>
      <c r="T57" s="27">
        <v>0</v>
      </c>
      <c r="U57" s="60">
        <f t="shared" si="5"/>
        <v>0</v>
      </c>
      <c r="AA57" s="54"/>
    </row>
    <row r="58" spans="1:27" s="3" customFormat="1" x14ac:dyDescent="0.25">
      <c r="A58" s="45">
        <v>40</v>
      </c>
      <c r="B58" s="8">
        <v>0.9</v>
      </c>
      <c r="C58" s="8">
        <v>20</v>
      </c>
      <c r="D58" s="8">
        <v>15</v>
      </c>
      <c r="E58" s="14">
        <f t="shared" si="17"/>
        <v>0.5714285714285714</v>
      </c>
      <c r="F58" s="104">
        <f t="shared" si="14"/>
        <v>0.35714285714285765</v>
      </c>
      <c r="G58" s="105">
        <f t="shared" si="15"/>
        <v>2</v>
      </c>
      <c r="H58" s="26">
        <v>15</v>
      </c>
      <c r="I58" s="48">
        <v>938.92719999999997</v>
      </c>
      <c r="J58" s="26">
        <f>'MR-MO_1a'!J58</f>
        <v>45</v>
      </c>
      <c r="K58" s="27">
        <v>2.8660999999999999</v>
      </c>
      <c r="L58" s="44">
        <f>ABS((100/$H58*J73)-100)</f>
        <v>0</v>
      </c>
      <c r="M58" s="26">
        <f>'MR-MO_1a'!M58</f>
        <v>60</v>
      </c>
      <c r="N58" s="27">
        <v>5.4394999999999998</v>
      </c>
      <c r="O58" s="44">
        <f t="shared" si="3"/>
        <v>300</v>
      </c>
      <c r="P58" s="26">
        <f>'MR-MO_1a'!P58</f>
        <v>15</v>
      </c>
      <c r="Q58" s="27">
        <v>0</v>
      </c>
      <c r="R58" s="60">
        <f t="shared" si="4"/>
        <v>0</v>
      </c>
      <c r="S58" s="26">
        <v>15</v>
      </c>
      <c r="T58" s="27">
        <v>0</v>
      </c>
      <c r="U58" s="60">
        <f t="shared" si="5"/>
        <v>0</v>
      </c>
      <c r="AA58" s="54"/>
    </row>
    <row r="59" spans="1:27" s="3" customFormat="1" x14ac:dyDescent="0.25">
      <c r="A59" s="45">
        <v>41</v>
      </c>
      <c r="B59" s="8">
        <v>0.1</v>
      </c>
      <c r="C59" s="8">
        <v>25</v>
      </c>
      <c r="D59" s="8">
        <v>15</v>
      </c>
      <c r="E59" s="106" t="e">
        <f>(B59*$B$15*$J$13+(1-B59)*$B$16*$Q$13)/(B59*$J$13+(1-B59)*$Q$13)</f>
        <v>#DIV/0!</v>
      </c>
      <c r="F59" s="104" t="e">
        <f t="shared" si="14"/>
        <v>#DIV/0!</v>
      </c>
      <c r="G59" s="105">
        <f t="shared" si="15"/>
        <v>-2</v>
      </c>
      <c r="H59" s="26">
        <v>15</v>
      </c>
      <c r="I59" s="48">
        <v>835.38239999999996</v>
      </c>
      <c r="J59" s="26">
        <f>'MR-MO_1a'!J59</f>
        <v>15</v>
      </c>
      <c r="K59" s="27">
        <v>0</v>
      </c>
      <c r="L59" s="44">
        <f t="shared" si="2"/>
        <v>0</v>
      </c>
      <c r="M59" s="26">
        <f>'MR-MO_1a'!M59</f>
        <v>60</v>
      </c>
      <c r="N59" s="27">
        <v>18.508600000000001</v>
      </c>
      <c r="O59" s="44">
        <f t="shared" si="3"/>
        <v>300</v>
      </c>
      <c r="P59" s="26">
        <f>'MR-MO_1a'!P59</f>
        <v>15</v>
      </c>
      <c r="Q59" s="27">
        <v>0</v>
      </c>
      <c r="R59" s="60">
        <f t="shared" si="4"/>
        <v>0</v>
      </c>
      <c r="S59" s="26">
        <v>15</v>
      </c>
      <c r="T59" s="27">
        <v>0</v>
      </c>
      <c r="U59" s="60">
        <f t="shared" si="5"/>
        <v>0</v>
      </c>
      <c r="AA59" s="54"/>
    </row>
    <row r="60" spans="1:27" s="3" customFormat="1" x14ac:dyDescent="0.25">
      <c r="A60" s="45">
        <v>42</v>
      </c>
      <c r="B60" s="8">
        <v>0.3</v>
      </c>
      <c r="C60" s="8">
        <v>25</v>
      </c>
      <c r="D60" s="8">
        <v>15</v>
      </c>
      <c r="E60" s="106" t="e">
        <f t="shared" ref="E60:E63" si="18">(B60*$B$15*$J$13+(1-B60)*$B$16*$Q$13)/(B60*$J$13+(1-B60)*$Q$13)</f>
        <v>#DIV/0!</v>
      </c>
      <c r="F60" s="104" t="e">
        <f t="shared" si="14"/>
        <v>#DIV/0!</v>
      </c>
      <c r="G60" s="105">
        <f t="shared" si="15"/>
        <v>-1</v>
      </c>
      <c r="H60" s="26">
        <v>15</v>
      </c>
      <c r="I60" s="48">
        <v>879.77319999999997</v>
      </c>
      <c r="J60" s="26">
        <f>'MR-MO_1a'!J60</f>
        <v>15</v>
      </c>
      <c r="K60" s="27">
        <v>0</v>
      </c>
      <c r="L60" s="44">
        <f t="shared" si="2"/>
        <v>0</v>
      </c>
      <c r="M60" s="26">
        <f>'MR-MO_1a'!M60</f>
        <v>60</v>
      </c>
      <c r="N60" s="27">
        <v>12.529</v>
      </c>
      <c r="O60" s="44">
        <f t="shared" si="3"/>
        <v>300</v>
      </c>
      <c r="P60" s="26">
        <f>'MR-MO_1a'!P60</f>
        <v>15</v>
      </c>
      <c r="Q60" s="27">
        <v>0</v>
      </c>
      <c r="R60" s="60">
        <f t="shared" si="4"/>
        <v>0</v>
      </c>
      <c r="S60" s="26">
        <v>15</v>
      </c>
      <c r="T60" s="27">
        <v>0</v>
      </c>
      <c r="U60" s="60">
        <f t="shared" si="5"/>
        <v>0</v>
      </c>
      <c r="V60" s="7"/>
      <c r="W60" s="7"/>
      <c r="X60" s="7"/>
      <c r="Y60" s="7"/>
      <c r="Z60" s="7"/>
      <c r="AA60" s="54"/>
    </row>
    <row r="61" spans="1:27" s="3" customFormat="1" x14ac:dyDescent="0.25">
      <c r="A61" s="45">
        <v>43</v>
      </c>
      <c r="B61" s="8">
        <v>0.5</v>
      </c>
      <c r="C61" s="8">
        <v>25</v>
      </c>
      <c r="D61" s="8">
        <v>15</v>
      </c>
      <c r="E61" s="106" t="e">
        <f t="shared" si="18"/>
        <v>#DIV/0!</v>
      </c>
      <c r="F61" s="104" t="e">
        <f t="shared" si="14"/>
        <v>#DIV/0!</v>
      </c>
      <c r="G61" s="105">
        <f t="shared" si="15"/>
        <v>0</v>
      </c>
      <c r="H61" s="26">
        <v>15</v>
      </c>
      <c r="I61" s="48">
        <v>922.49590000000001</v>
      </c>
      <c r="J61" s="26">
        <f>'MR-MO_1a'!J61</f>
        <v>15</v>
      </c>
      <c r="K61" s="27">
        <v>0</v>
      </c>
      <c r="L61" s="44">
        <f t="shared" si="2"/>
        <v>0</v>
      </c>
      <c r="M61" s="26">
        <f>'MR-MO_1a'!M61</f>
        <v>60</v>
      </c>
      <c r="N61" s="27">
        <v>7.3174999999999999</v>
      </c>
      <c r="O61" s="44">
        <f t="shared" si="3"/>
        <v>300</v>
      </c>
      <c r="P61" s="26">
        <f>'MR-MO_1a'!P61</f>
        <v>15</v>
      </c>
      <c r="Q61" s="27">
        <v>0</v>
      </c>
      <c r="R61" s="60">
        <f t="shared" si="4"/>
        <v>0</v>
      </c>
      <c r="S61" s="26">
        <v>15</v>
      </c>
      <c r="T61" s="27">
        <v>0</v>
      </c>
      <c r="U61" s="60">
        <f t="shared" si="5"/>
        <v>0</v>
      </c>
      <c r="V61" s="7"/>
      <c r="W61" s="7"/>
      <c r="X61" s="7"/>
      <c r="Y61" s="7"/>
      <c r="Z61" s="7"/>
      <c r="AA61" s="54"/>
    </row>
    <row r="62" spans="1:27" s="3" customFormat="1" x14ac:dyDescent="0.25">
      <c r="A62" s="45">
        <v>44</v>
      </c>
      <c r="B62" s="8">
        <v>0.7</v>
      </c>
      <c r="C62" s="8">
        <v>25</v>
      </c>
      <c r="D62" s="8">
        <v>15</v>
      </c>
      <c r="E62" s="106" t="e">
        <f t="shared" si="18"/>
        <v>#DIV/0!</v>
      </c>
      <c r="F62" s="104" t="e">
        <f t="shared" si="14"/>
        <v>#DIV/0!</v>
      </c>
      <c r="G62" s="105">
        <f t="shared" si="15"/>
        <v>1</v>
      </c>
      <c r="H62" s="26">
        <v>15</v>
      </c>
      <c r="I62" s="48">
        <v>964.49670000000003</v>
      </c>
      <c r="J62" s="26">
        <f>'MR-MO_1a'!J62</f>
        <v>15</v>
      </c>
      <c r="K62" s="27">
        <v>0</v>
      </c>
      <c r="L62" s="44">
        <f t="shared" si="2"/>
        <v>0</v>
      </c>
      <c r="M62" s="26">
        <f>'MR-MO_1a'!M62</f>
        <v>60</v>
      </c>
      <c r="N62" s="27">
        <v>2.6442000000000001</v>
      </c>
      <c r="O62" s="44">
        <f t="shared" si="3"/>
        <v>300</v>
      </c>
      <c r="P62" s="26">
        <f>'MR-MO_1a'!P62</f>
        <v>15</v>
      </c>
      <c r="Q62" s="27">
        <v>0</v>
      </c>
      <c r="R62" s="60">
        <f t="shared" si="4"/>
        <v>0</v>
      </c>
      <c r="S62" s="26">
        <v>15</v>
      </c>
      <c r="T62" s="27">
        <v>0</v>
      </c>
      <c r="U62" s="60">
        <f t="shared" si="5"/>
        <v>0</v>
      </c>
      <c r="V62" s="7"/>
      <c r="W62" s="7"/>
      <c r="X62" s="7"/>
      <c r="Y62" s="7"/>
      <c r="Z62" s="7"/>
      <c r="AA62" s="54"/>
    </row>
    <row r="63" spans="1:27" s="3" customFormat="1" x14ac:dyDescent="0.25">
      <c r="A63" s="45">
        <v>45</v>
      </c>
      <c r="B63" s="8">
        <v>0.9</v>
      </c>
      <c r="C63" s="8">
        <v>25</v>
      </c>
      <c r="D63" s="8">
        <v>15</v>
      </c>
      <c r="E63" s="106" t="e">
        <f t="shared" si="18"/>
        <v>#DIV/0!</v>
      </c>
      <c r="F63" s="104" t="e">
        <f t="shared" si="14"/>
        <v>#DIV/0!</v>
      </c>
      <c r="G63" s="105">
        <f t="shared" si="15"/>
        <v>2</v>
      </c>
      <c r="H63" s="79">
        <v>45</v>
      </c>
      <c r="I63" s="80">
        <v>986.13149999999996</v>
      </c>
      <c r="J63" s="26">
        <f>'MR-MO_1a'!J63</f>
        <v>45</v>
      </c>
      <c r="K63" s="27">
        <v>0</v>
      </c>
      <c r="L63" s="44">
        <f t="shared" si="2"/>
        <v>0</v>
      </c>
      <c r="M63" s="26">
        <f>'MR-MO_1a'!M63</f>
        <v>60</v>
      </c>
      <c r="N63" s="27">
        <v>0.39229000000000003</v>
      </c>
      <c r="O63" s="44">
        <f t="shared" si="3"/>
        <v>33.333333333333343</v>
      </c>
      <c r="P63" s="26">
        <f>'MR-MO_1a'!P63</f>
        <v>15</v>
      </c>
      <c r="Q63" s="27">
        <v>2.0190000000000001</v>
      </c>
      <c r="R63" s="60">
        <f t="shared" si="4"/>
        <v>66.666666666666657</v>
      </c>
      <c r="S63" s="26">
        <v>15</v>
      </c>
      <c r="T63" s="27">
        <v>2.0190000000000001</v>
      </c>
      <c r="U63" s="60">
        <f t="shared" si="5"/>
        <v>66.666666666666657</v>
      </c>
      <c r="V63" s="7"/>
      <c r="W63" s="7"/>
      <c r="X63" s="7"/>
      <c r="Y63" s="7"/>
      <c r="Z63" s="7"/>
      <c r="AA63" s="54"/>
    </row>
    <row r="64" spans="1:27" s="3" customFormat="1" x14ac:dyDescent="0.25">
      <c r="A64" s="45">
        <v>46</v>
      </c>
      <c r="B64" s="8">
        <v>0.1</v>
      </c>
      <c r="C64" s="8">
        <v>30</v>
      </c>
      <c r="D64" s="8">
        <v>15</v>
      </c>
      <c r="E64" s="106" t="e">
        <f>(B64*$B$15*$J$14+(1-B64)*$B$16*$Q$14)/(B64*$J$14+(1-B64)*$Q$14)</f>
        <v>#DIV/0!</v>
      </c>
      <c r="F64" s="104" t="e">
        <f t="shared" si="14"/>
        <v>#DIV/0!</v>
      </c>
      <c r="G64" s="105">
        <f t="shared" si="15"/>
        <v>-2</v>
      </c>
      <c r="H64" s="79">
        <v>15</v>
      </c>
      <c r="I64" s="80">
        <v>835.38239999999996</v>
      </c>
      <c r="J64" s="26">
        <f>'MR-MO_1a'!J64</f>
        <v>15</v>
      </c>
      <c r="K64" s="27">
        <v>0</v>
      </c>
      <c r="L64" s="44">
        <f t="shared" si="2"/>
        <v>0</v>
      </c>
      <c r="M64" s="26">
        <f>'MR-MO_1a'!M64</f>
        <v>60</v>
      </c>
      <c r="N64" s="27">
        <v>18.508600000000001</v>
      </c>
      <c r="O64" s="44">
        <f t="shared" si="3"/>
        <v>300</v>
      </c>
      <c r="P64" s="26">
        <f>'MR-MO_1a'!P64</f>
        <v>15</v>
      </c>
      <c r="Q64" s="27">
        <v>0</v>
      </c>
      <c r="R64" s="60">
        <f t="shared" si="4"/>
        <v>0</v>
      </c>
      <c r="S64" s="26">
        <v>15</v>
      </c>
      <c r="T64" s="27">
        <v>0</v>
      </c>
      <c r="U64" s="60">
        <f t="shared" si="5"/>
        <v>0</v>
      </c>
      <c r="V64" s="7"/>
      <c r="W64" s="7"/>
      <c r="X64" s="7"/>
      <c r="Y64" s="7"/>
      <c r="Z64" s="7"/>
      <c r="AA64" s="54"/>
    </row>
    <row r="65" spans="1:27" s="3" customFormat="1" x14ac:dyDescent="0.25">
      <c r="A65" s="45">
        <v>47</v>
      </c>
      <c r="B65" s="8">
        <v>0.3</v>
      </c>
      <c r="C65" s="8">
        <v>30</v>
      </c>
      <c r="D65" s="8">
        <v>15</v>
      </c>
      <c r="E65" s="106" t="e">
        <f t="shared" ref="E65:E68" si="19">(B65*$B$15*$J$14+(1-B65)*$B$16*$Q$14)/(B65*$J$14+(1-B65)*$Q$14)</f>
        <v>#DIV/0!</v>
      </c>
      <c r="F65" s="104" t="e">
        <f t="shared" si="14"/>
        <v>#DIV/0!</v>
      </c>
      <c r="G65" s="105">
        <f t="shared" si="15"/>
        <v>-1</v>
      </c>
      <c r="H65" s="79">
        <v>15</v>
      </c>
      <c r="I65" s="80">
        <v>879.77319999999997</v>
      </c>
      <c r="J65" s="26">
        <f>'MR-MO_1a'!J65</f>
        <v>15</v>
      </c>
      <c r="K65" s="27">
        <v>0</v>
      </c>
      <c r="L65" s="44">
        <f t="shared" si="2"/>
        <v>0</v>
      </c>
      <c r="M65" s="26">
        <f>'MR-MO_1a'!M65</f>
        <v>60</v>
      </c>
      <c r="N65" s="27">
        <v>12.529</v>
      </c>
      <c r="O65" s="44">
        <f t="shared" si="3"/>
        <v>300</v>
      </c>
      <c r="P65" s="26">
        <f>'MR-MO_1a'!P65</f>
        <v>15</v>
      </c>
      <c r="Q65" s="27">
        <v>0</v>
      </c>
      <c r="R65" s="60">
        <f t="shared" si="4"/>
        <v>0</v>
      </c>
      <c r="S65" s="26">
        <v>15</v>
      </c>
      <c r="T65" s="27">
        <v>0</v>
      </c>
      <c r="U65" s="60">
        <f t="shared" si="5"/>
        <v>0</v>
      </c>
      <c r="V65" s="7"/>
      <c r="W65" s="7"/>
      <c r="X65" s="7"/>
      <c r="Y65" s="7"/>
      <c r="Z65" s="7"/>
      <c r="AA65" s="54"/>
    </row>
    <row r="66" spans="1:27" s="3" customFormat="1" x14ac:dyDescent="0.25">
      <c r="A66" s="45">
        <v>48</v>
      </c>
      <c r="B66" s="8">
        <v>0.5</v>
      </c>
      <c r="C66" s="8">
        <v>30</v>
      </c>
      <c r="D66" s="8">
        <v>15</v>
      </c>
      <c r="E66" s="106" t="e">
        <f t="shared" si="19"/>
        <v>#DIV/0!</v>
      </c>
      <c r="F66" s="104" t="e">
        <f t="shared" si="14"/>
        <v>#DIV/0!</v>
      </c>
      <c r="G66" s="105">
        <f t="shared" si="15"/>
        <v>0</v>
      </c>
      <c r="H66" s="79">
        <v>15</v>
      </c>
      <c r="I66" s="80">
        <v>922.49590000000001</v>
      </c>
      <c r="J66" s="26">
        <f>'MR-MO_1a'!J66</f>
        <v>15</v>
      </c>
      <c r="K66" s="27">
        <v>0</v>
      </c>
      <c r="L66" s="44">
        <f t="shared" si="2"/>
        <v>0</v>
      </c>
      <c r="M66" s="26">
        <f>'MR-MO_1a'!M66</f>
        <v>60</v>
      </c>
      <c r="N66" s="27">
        <v>7.3174999999999999</v>
      </c>
      <c r="O66" s="44">
        <f t="shared" si="3"/>
        <v>300</v>
      </c>
      <c r="P66" s="26">
        <f>'MR-MO_1a'!P66</f>
        <v>15</v>
      </c>
      <c r="Q66" s="27">
        <v>0</v>
      </c>
      <c r="R66" s="60">
        <f t="shared" si="4"/>
        <v>0</v>
      </c>
      <c r="S66" s="26">
        <v>15</v>
      </c>
      <c r="T66" s="27">
        <v>0</v>
      </c>
      <c r="U66" s="60">
        <f t="shared" si="5"/>
        <v>0</v>
      </c>
      <c r="V66" s="7"/>
      <c r="W66" s="7"/>
      <c r="X66" s="7"/>
      <c r="Y66" s="7"/>
      <c r="Z66" s="7"/>
      <c r="AA66" s="54"/>
    </row>
    <row r="67" spans="1:27" s="3" customFormat="1" x14ac:dyDescent="0.25">
      <c r="A67" s="45">
        <v>49</v>
      </c>
      <c r="B67" s="8">
        <v>0.7</v>
      </c>
      <c r="C67" s="8">
        <v>30</v>
      </c>
      <c r="D67" s="8">
        <v>15</v>
      </c>
      <c r="E67" s="106" t="e">
        <f t="shared" si="19"/>
        <v>#DIV/0!</v>
      </c>
      <c r="F67" s="104" t="e">
        <f t="shared" si="14"/>
        <v>#DIV/0!</v>
      </c>
      <c r="G67" s="105">
        <f t="shared" si="15"/>
        <v>1</v>
      </c>
      <c r="H67" s="79">
        <v>15</v>
      </c>
      <c r="I67" s="80">
        <v>964.49670000000003</v>
      </c>
      <c r="J67" s="26">
        <f>'MR-MO_1a'!J67</f>
        <v>15</v>
      </c>
      <c r="K67" s="27">
        <v>0</v>
      </c>
      <c r="L67" s="44">
        <f t="shared" si="2"/>
        <v>0</v>
      </c>
      <c r="M67" s="26">
        <f>'MR-MO_1a'!M67</f>
        <v>60</v>
      </c>
      <c r="N67" s="27">
        <v>2.6442000000000001</v>
      </c>
      <c r="O67" s="44">
        <f t="shared" si="3"/>
        <v>300</v>
      </c>
      <c r="P67" s="26">
        <f>'MR-MO_1a'!P67</f>
        <v>15</v>
      </c>
      <c r="Q67" s="27">
        <v>0</v>
      </c>
      <c r="R67" s="60">
        <f t="shared" si="4"/>
        <v>0</v>
      </c>
      <c r="S67" s="26">
        <v>15</v>
      </c>
      <c r="T67" s="27">
        <v>0</v>
      </c>
      <c r="U67" s="60">
        <f t="shared" si="5"/>
        <v>0</v>
      </c>
      <c r="V67" s="7"/>
      <c r="W67" s="7"/>
      <c r="X67" s="7"/>
      <c r="Y67" s="7"/>
      <c r="Z67" s="7"/>
      <c r="AA67" s="54"/>
    </row>
    <row r="68" spans="1:27" s="3" customFormat="1" x14ac:dyDescent="0.25">
      <c r="A68" s="45">
        <v>50</v>
      </c>
      <c r="B68" s="8">
        <v>0.9</v>
      </c>
      <c r="C68" s="8">
        <v>30</v>
      </c>
      <c r="D68" s="8">
        <v>15</v>
      </c>
      <c r="E68" s="106" t="e">
        <f t="shared" si="19"/>
        <v>#DIV/0!</v>
      </c>
      <c r="F68" s="104" t="e">
        <f t="shared" si="14"/>
        <v>#DIV/0!</v>
      </c>
      <c r="G68" s="105">
        <f t="shared" si="15"/>
        <v>2</v>
      </c>
      <c r="H68" s="79">
        <v>45</v>
      </c>
      <c r="I68" s="80">
        <v>986.13149999999996</v>
      </c>
      <c r="J68" s="26">
        <f>'MR-MO_1a'!J68</f>
        <v>45</v>
      </c>
      <c r="K68" s="27">
        <v>0</v>
      </c>
      <c r="L68" s="44">
        <f t="shared" si="2"/>
        <v>0</v>
      </c>
      <c r="M68" s="26">
        <f>'MR-MO_1a'!M68</f>
        <v>60</v>
      </c>
      <c r="N68" s="27">
        <v>0.39229000000000003</v>
      </c>
      <c r="O68" s="44">
        <f t="shared" si="3"/>
        <v>33.333333333333343</v>
      </c>
      <c r="P68" s="26">
        <f>'MR-MO_1a'!P68</f>
        <v>15</v>
      </c>
      <c r="Q68" s="27">
        <v>2.0190000000000001</v>
      </c>
      <c r="R68" s="60">
        <f t="shared" si="4"/>
        <v>66.666666666666657</v>
      </c>
      <c r="S68" s="26">
        <v>15</v>
      </c>
      <c r="T68" s="27">
        <v>2.0190000000000001</v>
      </c>
      <c r="U68" s="60">
        <f t="shared" si="5"/>
        <v>66.666666666666657</v>
      </c>
      <c r="V68" s="7"/>
      <c r="W68" s="7"/>
      <c r="X68" s="7"/>
      <c r="Y68" s="7"/>
      <c r="Z68" s="7"/>
      <c r="AA68" s="54"/>
    </row>
    <row r="69" spans="1:27" s="3" customFormat="1" x14ac:dyDescent="0.25">
      <c r="A69" s="45">
        <v>51</v>
      </c>
      <c r="B69" s="8">
        <v>0.1</v>
      </c>
      <c r="C69" s="8">
        <v>10</v>
      </c>
      <c r="D69" s="8">
        <v>20</v>
      </c>
      <c r="E69" s="106" t="e">
        <f>(B69*$B$15*$K$10+(1-B69)*$B$16*$R$10)/(B69*$K$10+(1-B69)*$R$10)</f>
        <v>#DIV/0!</v>
      </c>
      <c r="F69" s="104" t="e">
        <f>E69*$N$12+(1-E69)*$U$12-D69</f>
        <v>#DIV/0!</v>
      </c>
      <c r="G69" s="105">
        <f>B69*$N$12+(1-B69)*$U$12-D69</f>
        <v>0</v>
      </c>
      <c r="H69" s="79">
        <v>15</v>
      </c>
      <c r="I69" s="80"/>
      <c r="J69" s="26">
        <f>'MR-MO_1a'!J69</f>
        <v>15</v>
      </c>
      <c r="K69" s="27">
        <v>0</v>
      </c>
      <c r="L69" s="44">
        <f t="shared" si="2"/>
        <v>0</v>
      </c>
      <c r="M69" s="26">
        <f>'MR-MO_1a'!M69</f>
        <v>15</v>
      </c>
      <c r="N69" s="27">
        <v>0</v>
      </c>
      <c r="O69" s="44">
        <f t="shared" si="3"/>
        <v>0</v>
      </c>
      <c r="P69" s="26">
        <f>'MR-MO_1a'!P69</f>
        <v>15</v>
      </c>
      <c r="Q69" s="27">
        <v>0</v>
      </c>
      <c r="R69" s="60">
        <f t="shared" si="4"/>
        <v>0</v>
      </c>
      <c r="S69" s="26">
        <v>15</v>
      </c>
      <c r="T69" s="27">
        <v>0</v>
      </c>
      <c r="U69" s="60">
        <f t="shared" si="5"/>
        <v>0</v>
      </c>
      <c r="V69" s="7"/>
      <c r="W69" s="7"/>
      <c r="X69" s="7"/>
      <c r="Y69" s="7"/>
      <c r="Z69" s="7"/>
      <c r="AA69" s="54"/>
    </row>
    <row r="70" spans="1:27" s="3" customFormat="1" x14ac:dyDescent="0.25">
      <c r="A70" s="45">
        <v>52</v>
      </c>
      <c r="B70" s="8">
        <v>0.3</v>
      </c>
      <c r="C70" s="8">
        <v>10</v>
      </c>
      <c r="D70" s="8">
        <v>20</v>
      </c>
      <c r="E70" s="106" t="e">
        <f t="shared" ref="E70:E73" si="20">(B70*$B$15*$K$10+(1-B70)*$B$16*$R$10)/(B70*$K$10+(1-B70)*$R$10)</f>
        <v>#DIV/0!</v>
      </c>
      <c r="F70" s="104" t="e">
        <f t="shared" ref="F70:F93" si="21">E70*$N$12+(1-E70)*$U$12-D70</f>
        <v>#DIV/0!</v>
      </c>
      <c r="G70" s="105">
        <f t="shared" ref="G70:G93" si="22">B70*$N$12+(1-B70)*$U$12-D70</f>
        <v>0</v>
      </c>
      <c r="H70" s="79">
        <v>15</v>
      </c>
      <c r="I70" s="80"/>
      <c r="J70" s="26">
        <f>'MR-MO_1a'!J70</f>
        <v>15</v>
      </c>
      <c r="K70" s="27">
        <v>0</v>
      </c>
      <c r="L70" s="44">
        <f t="shared" si="2"/>
        <v>0</v>
      </c>
      <c r="M70" s="26">
        <f>'MR-MO_1a'!M70</f>
        <v>15</v>
      </c>
      <c r="N70" s="27">
        <v>0</v>
      </c>
      <c r="O70" s="44">
        <f t="shared" si="3"/>
        <v>0</v>
      </c>
      <c r="P70" s="26">
        <f>'MR-MO_1a'!P70</f>
        <v>15</v>
      </c>
      <c r="Q70" s="27">
        <v>0</v>
      </c>
      <c r="R70" s="60">
        <f t="shared" si="4"/>
        <v>0</v>
      </c>
      <c r="S70" s="26">
        <v>15</v>
      </c>
      <c r="T70" s="27">
        <v>0</v>
      </c>
      <c r="U70" s="60">
        <f t="shared" si="5"/>
        <v>0</v>
      </c>
      <c r="V70" s="7"/>
      <c r="W70" s="7"/>
      <c r="X70" s="7"/>
      <c r="Y70" s="7"/>
      <c r="Z70" s="7"/>
      <c r="AA70" s="54"/>
    </row>
    <row r="71" spans="1:27" s="3" customFormat="1" x14ac:dyDescent="0.25">
      <c r="A71" s="45">
        <v>53</v>
      </c>
      <c r="B71" s="8">
        <v>0.5</v>
      </c>
      <c r="C71" s="8">
        <v>10</v>
      </c>
      <c r="D71" s="8">
        <v>20</v>
      </c>
      <c r="E71" s="106" t="e">
        <f t="shared" si="20"/>
        <v>#DIV/0!</v>
      </c>
      <c r="F71" s="104" t="e">
        <f t="shared" si="21"/>
        <v>#DIV/0!</v>
      </c>
      <c r="G71" s="105">
        <f t="shared" si="22"/>
        <v>0</v>
      </c>
      <c r="H71" s="79">
        <v>15</v>
      </c>
      <c r="I71" s="80"/>
      <c r="J71" s="26">
        <f>'MR-MO_1a'!J71</f>
        <v>15</v>
      </c>
      <c r="K71" s="27">
        <v>0</v>
      </c>
      <c r="L71" s="44">
        <f t="shared" si="2"/>
        <v>0</v>
      </c>
      <c r="M71" s="26">
        <f>'MR-MO_1a'!M71</f>
        <v>15</v>
      </c>
      <c r="N71" s="27">
        <v>0</v>
      </c>
      <c r="O71" s="44">
        <f t="shared" si="3"/>
        <v>0</v>
      </c>
      <c r="P71" s="26">
        <f>'MR-MO_1a'!P71</f>
        <v>15</v>
      </c>
      <c r="Q71" s="27">
        <v>0</v>
      </c>
      <c r="R71" s="60">
        <f t="shared" si="4"/>
        <v>0</v>
      </c>
      <c r="S71" s="26">
        <v>15</v>
      </c>
      <c r="T71" s="27">
        <v>0</v>
      </c>
      <c r="U71" s="60">
        <f t="shared" si="5"/>
        <v>0</v>
      </c>
      <c r="V71" s="7"/>
      <c r="W71" s="7"/>
      <c r="X71" s="7"/>
      <c r="Y71" s="7"/>
      <c r="Z71" s="7"/>
      <c r="AA71" s="54"/>
    </row>
    <row r="72" spans="1:27" s="3" customFormat="1" x14ac:dyDescent="0.25">
      <c r="A72" s="45">
        <v>54</v>
      </c>
      <c r="B72" s="8">
        <v>0.7</v>
      </c>
      <c r="C72" s="8">
        <v>10</v>
      </c>
      <c r="D72" s="8">
        <v>20</v>
      </c>
      <c r="E72" s="106" t="e">
        <f t="shared" si="20"/>
        <v>#DIV/0!</v>
      </c>
      <c r="F72" s="104" t="e">
        <f t="shared" si="21"/>
        <v>#DIV/0!</v>
      </c>
      <c r="G72" s="105">
        <f t="shared" si="22"/>
        <v>0</v>
      </c>
      <c r="H72" s="79">
        <v>15</v>
      </c>
      <c r="I72" s="80"/>
      <c r="J72" s="26">
        <f>'MR-MO_1a'!J72</f>
        <v>15</v>
      </c>
      <c r="K72" s="27">
        <v>0</v>
      </c>
      <c r="L72" s="44">
        <f t="shared" si="2"/>
        <v>0</v>
      </c>
      <c r="M72" s="26">
        <f>'MR-MO_1a'!M72</f>
        <v>15</v>
      </c>
      <c r="N72" s="27">
        <v>0</v>
      </c>
      <c r="O72" s="44">
        <f t="shared" si="3"/>
        <v>0</v>
      </c>
      <c r="P72" s="26">
        <f>'MR-MO_1a'!P72</f>
        <v>15</v>
      </c>
      <c r="Q72" s="27">
        <v>0</v>
      </c>
      <c r="R72" s="60">
        <f t="shared" si="4"/>
        <v>0</v>
      </c>
      <c r="S72" s="26">
        <v>15</v>
      </c>
      <c r="T72" s="27">
        <v>0</v>
      </c>
      <c r="U72" s="60">
        <f t="shared" si="5"/>
        <v>0</v>
      </c>
      <c r="V72" s="7"/>
      <c r="W72" s="7"/>
      <c r="X72" s="7"/>
      <c r="Y72" s="7"/>
      <c r="Z72" s="7"/>
      <c r="AA72" s="54"/>
    </row>
    <row r="73" spans="1:27" s="3" customFormat="1" x14ac:dyDescent="0.25">
      <c r="A73" s="45">
        <v>55</v>
      </c>
      <c r="B73" s="8">
        <v>0.9</v>
      </c>
      <c r="C73" s="8">
        <v>10</v>
      </c>
      <c r="D73" s="8">
        <v>20</v>
      </c>
      <c r="E73" s="106" t="e">
        <f t="shared" si="20"/>
        <v>#DIV/0!</v>
      </c>
      <c r="F73" s="104" t="e">
        <f t="shared" si="21"/>
        <v>#DIV/0!</v>
      </c>
      <c r="G73" s="105">
        <f t="shared" si="22"/>
        <v>0</v>
      </c>
      <c r="H73" s="79">
        <v>15</v>
      </c>
      <c r="I73" s="80"/>
      <c r="J73" s="26">
        <f>'MR-MO_1a'!J73</f>
        <v>15</v>
      </c>
      <c r="K73" s="27">
        <v>0</v>
      </c>
      <c r="L73" s="44">
        <f t="shared" si="2"/>
        <v>0</v>
      </c>
      <c r="M73" s="26">
        <f>'MR-MO_1a'!M73</f>
        <v>15</v>
      </c>
      <c r="N73" s="27">
        <v>0</v>
      </c>
      <c r="O73" s="44">
        <f t="shared" si="3"/>
        <v>0</v>
      </c>
      <c r="P73" s="26">
        <f>'MR-MO_1a'!P73</f>
        <v>15</v>
      </c>
      <c r="Q73" s="27">
        <v>0</v>
      </c>
      <c r="R73" s="60">
        <f t="shared" si="4"/>
        <v>0</v>
      </c>
      <c r="S73" s="26">
        <v>15</v>
      </c>
      <c r="T73" s="27">
        <v>0</v>
      </c>
      <c r="U73" s="60">
        <f t="shared" si="5"/>
        <v>0</v>
      </c>
      <c r="V73" s="7"/>
      <c r="W73" s="7"/>
      <c r="X73" s="7"/>
      <c r="Y73" s="7"/>
      <c r="Z73" s="7"/>
      <c r="AA73" s="54"/>
    </row>
    <row r="74" spans="1:27" s="3" customFormat="1" x14ac:dyDescent="0.25">
      <c r="A74" s="45">
        <v>56</v>
      </c>
      <c r="B74" s="8">
        <v>0.1</v>
      </c>
      <c r="C74" s="8">
        <v>15</v>
      </c>
      <c r="D74" s="8">
        <v>20</v>
      </c>
      <c r="E74" s="14">
        <f>(B74*$B$15*$K$11+(1-B74)*$B$16*$R$11)/(B74*$K$11+(1-B74)*$R$11)</f>
        <v>0.44999999999999996</v>
      </c>
      <c r="F74" s="104">
        <f t="shared" si="21"/>
        <v>0</v>
      </c>
      <c r="G74" s="105">
        <f t="shared" si="22"/>
        <v>0</v>
      </c>
      <c r="H74" s="79">
        <v>15</v>
      </c>
      <c r="I74" s="80"/>
      <c r="J74" s="26">
        <f>'MR-MO_1a'!J74</f>
        <v>15</v>
      </c>
      <c r="K74" s="27">
        <v>0</v>
      </c>
      <c r="L74" s="44">
        <f t="shared" si="2"/>
        <v>0</v>
      </c>
      <c r="M74" s="26">
        <f>'MR-MO_1a'!M74</f>
        <v>15</v>
      </c>
      <c r="N74" s="27">
        <v>0</v>
      </c>
      <c r="O74" s="44">
        <f t="shared" si="3"/>
        <v>0</v>
      </c>
      <c r="P74" s="26">
        <f>'MR-MO_1a'!P74</f>
        <v>15</v>
      </c>
      <c r="Q74" s="27">
        <v>0</v>
      </c>
      <c r="R74" s="60">
        <f t="shared" si="4"/>
        <v>0</v>
      </c>
      <c r="S74" s="26">
        <v>15</v>
      </c>
      <c r="T74" s="27">
        <v>0</v>
      </c>
      <c r="U74" s="60">
        <f t="shared" si="5"/>
        <v>0</v>
      </c>
      <c r="V74" s="7"/>
      <c r="W74" s="7"/>
      <c r="X74" s="7"/>
      <c r="Y74" s="7"/>
      <c r="Z74" s="7"/>
      <c r="AA74" s="54"/>
    </row>
    <row r="75" spans="1:27" s="3" customFormat="1" x14ac:dyDescent="0.25">
      <c r="A75" s="45">
        <v>57</v>
      </c>
      <c r="B75" s="8">
        <v>0.3</v>
      </c>
      <c r="C75" s="8">
        <v>15</v>
      </c>
      <c r="D75" s="8">
        <v>20</v>
      </c>
      <c r="E75" s="14">
        <f t="shared" ref="E75:E78" si="23">(B75*$B$15*$K$11+(1-B75)*$B$16*$R$11)/(B75*$K$11+(1-B75)*$R$11)</f>
        <v>0.60999999999999988</v>
      </c>
      <c r="F75" s="104">
        <f t="shared" si="21"/>
        <v>0</v>
      </c>
      <c r="G75" s="105">
        <f t="shared" si="22"/>
        <v>0</v>
      </c>
      <c r="H75" s="79">
        <v>15</v>
      </c>
      <c r="I75" s="80"/>
      <c r="J75" s="26">
        <f>'MR-MO_1a'!J75</f>
        <v>15</v>
      </c>
      <c r="K75" s="27">
        <v>0</v>
      </c>
      <c r="L75" s="44">
        <f t="shared" si="2"/>
        <v>0</v>
      </c>
      <c r="M75" s="26">
        <f>'MR-MO_1a'!M75</f>
        <v>15</v>
      </c>
      <c r="N75" s="27">
        <v>0</v>
      </c>
      <c r="O75" s="44">
        <f t="shared" si="3"/>
        <v>0</v>
      </c>
      <c r="P75" s="26">
        <f>'MR-MO_1a'!P75</f>
        <v>15</v>
      </c>
      <c r="Q75" s="27">
        <v>0</v>
      </c>
      <c r="R75" s="60">
        <f t="shared" si="4"/>
        <v>0</v>
      </c>
      <c r="S75" s="26">
        <v>15</v>
      </c>
      <c r="T75" s="27">
        <v>0</v>
      </c>
      <c r="U75" s="60">
        <f t="shared" si="5"/>
        <v>0</v>
      </c>
      <c r="V75" s="7"/>
      <c r="W75" s="7"/>
      <c r="X75" s="7"/>
      <c r="Y75" s="7"/>
      <c r="Z75" s="7"/>
      <c r="AA75" s="54"/>
    </row>
    <row r="76" spans="1:27" s="3" customFormat="1" x14ac:dyDescent="0.25">
      <c r="A76" s="45">
        <v>58</v>
      </c>
      <c r="B76" s="8">
        <v>0.5</v>
      </c>
      <c r="C76" s="8">
        <v>15</v>
      </c>
      <c r="D76" s="8">
        <v>20</v>
      </c>
      <c r="E76" s="14">
        <f t="shared" si="23"/>
        <v>0.6785714285714286</v>
      </c>
      <c r="F76" s="104">
        <f t="shared" si="21"/>
        <v>0</v>
      </c>
      <c r="G76" s="105">
        <f t="shared" si="22"/>
        <v>0</v>
      </c>
      <c r="H76" s="79">
        <v>15</v>
      </c>
      <c r="I76" s="80"/>
      <c r="J76" s="26">
        <f>'MR-MO_1a'!J76</f>
        <v>15</v>
      </c>
      <c r="K76" s="27">
        <v>0</v>
      </c>
      <c r="L76" s="44">
        <f t="shared" si="2"/>
        <v>0</v>
      </c>
      <c r="M76" s="26">
        <f>'MR-MO_1a'!M76</f>
        <v>15</v>
      </c>
      <c r="N76" s="27">
        <v>0</v>
      </c>
      <c r="O76" s="44">
        <f t="shared" si="3"/>
        <v>0</v>
      </c>
      <c r="P76" s="26">
        <f>'MR-MO_1a'!P76</f>
        <v>15</v>
      </c>
      <c r="Q76" s="27">
        <v>0</v>
      </c>
      <c r="R76" s="60">
        <f t="shared" si="4"/>
        <v>0</v>
      </c>
      <c r="S76" s="26">
        <v>15</v>
      </c>
      <c r="T76" s="27">
        <v>0</v>
      </c>
      <c r="U76" s="60">
        <f t="shared" si="5"/>
        <v>0</v>
      </c>
      <c r="V76" s="7"/>
      <c r="W76" s="7"/>
      <c r="X76" s="7"/>
      <c r="Y76" s="7"/>
      <c r="Z76" s="7"/>
      <c r="AA76" s="54"/>
    </row>
    <row r="77" spans="1:27" s="3" customFormat="1" x14ac:dyDescent="0.25">
      <c r="A77" s="45">
        <v>59</v>
      </c>
      <c r="B77" s="8">
        <v>0.7</v>
      </c>
      <c r="C77" s="8">
        <v>15</v>
      </c>
      <c r="D77" s="8">
        <v>20</v>
      </c>
      <c r="E77" s="14">
        <f t="shared" si="23"/>
        <v>0.71666666666666656</v>
      </c>
      <c r="F77" s="104">
        <f t="shared" si="21"/>
        <v>0</v>
      </c>
      <c r="G77" s="105">
        <f t="shared" si="22"/>
        <v>0</v>
      </c>
      <c r="H77" s="79">
        <v>15</v>
      </c>
      <c r="I77" s="80"/>
      <c r="J77" s="26">
        <f>'MR-MO_1a'!J77</f>
        <v>15</v>
      </c>
      <c r="K77" s="27">
        <v>0</v>
      </c>
      <c r="L77" s="44">
        <f t="shared" si="2"/>
        <v>0</v>
      </c>
      <c r="M77" s="26">
        <f>'MR-MO_1a'!M77</f>
        <v>15</v>
      </c>
      <c r="N77" s="27">
        <v>0</v>
      </c>
      <c r="O77" s="44">
        <f t="shared" si="3"/>
        <v>0</v>
      </c>
      <c r="P77" s="26">
        <f>'MR-MO_1a'!P77</f>
        <v>15</v>
      </c>
      <c r="Q77" s="27">
        <v>0</v>
      </c>
      <c r="R77" s="60">
        <f t="shared" si="4"/>
        <v>0</v>
      </c>
      <c r="S77" s="26">
        <v>15</v>
      </c>
      <c r="T77" s="27">
        <v>0</v>
      </c>
      <c r="U77" s="60">
        <f t="shared" si="5"/>
        <v>0</v>
      </c>
      <c r="V77" s="7"/>
      <c r="W77" s="7"/>
      <c r="X77" s="7"/>
      <c r="Y77" s="7"/>
      <c r="Z77" s="7"/>
      <c r="AA77" s="54"/>
    </row>
    <row r="78" spans="1:27" s="3" customFormat="1" x14ac:dyDescent="0.25">
      <c r="A78" s="45">
        <v>60</v>
      </c>
      <c r="B78" s="8">
        <v>0.9</v>
      </c>
      <c r="C78" s="8">
        <v>15</v>
      </c>
      <c r="D78" s="8">
        <v>20</v>
      </c>
      <c r="E78" s="14">
        <f t="shared" si="23"/>
        <v>0.74090909090909085</v>
      </c>
      <c r="F78" s="104">
        <f t="shared" si="21"/>
        <v>0</v>
      </c>
      <c r="G78" s="105">
        <f t="shared" si="22"/>
        <v>0</v>
      </c>
      <c r="H78" s="79">
        <v>15</v>
      </c>
      <c r="I78" s="80"/>
      <c r="J78" s="26">
        <f>'MR-MO_1a'!J78</f>
        <v>15</v>
      </c>
      <c r="K78" s="27">
        <v>0</v>
      </c>
      <c r="L78" s="44">
        <f t="shared" si="2"/>
        <v>0</v>
      </c>
      <c r="M78" s="26">
        <f>'MR-MO_1a'!M78</f>
        <v>15</v>
      </c>
      <c r="N78" s="27">
        <v>0</v>
      </c>
      <c r="O78" s="44">
        <f t="shared" si="3"/>
        <v>0</v>
      </c>
      <c r="P78" s="26">
        <f>'MR-MO_1a'!P78</f>
        <v>15</v>
      </c>
      <c r="Q78" s="27">
        <v>0</v>
      </c>
      <c r="R78" s="60">
        <f t="shared" si="4"/>
        <v>0</v>
      </c>
      <c r="S78" s="26">
        <v>15</v>
      </c>
      <c r="T78" s="27">
        <v>0</v>
      </c>
      <c r="U78" s="60">
        <f t="shared" si="5"/>
        <v>0</v>
      </c>
      <c r="V78" s="7"/>
      <c r="W78" s="7"/>
      <c r="X78" s="7"/>
      <c r="Y78" s="7"/>
      <c r="Z78" s="7"/>
      <c r="AA78" s="54"/>
    </row>
    <row r="79" spans="1:27" s="3" customFormat="1" x14ac:dyDescent="0.25">
      <c r="A79" s="45">
        <v>61</v>
      </c>
      <c r="B79" s="8">
        <v>0.1</v>
      </c>
      <c r="C79" s="8">
        <v>20</v>
      </c>
      <c r="D79" s="8">
        <v>20</v>
      </c>
      <c r="E79" s="14">
        <f>(B79*$B$15*$K$12+(1-B79)*$B$16*$R$12)/(B79*$K$12+(1-B79)*$R$12)</f>
        <v>0.75</v>
      </c>
      <c r="F79" s="104">
        <f t="shared" si="21"/>
        <v>0</v>
      </c>
      <c r="G79" s="105">
        <f t="shared" si="22"/>
        <v>0</v>
      </c>
      <c r="H79" s="79">
        <v>15</v>
      </c>
      <c r="I79" s="80"/>
      <c r="J79" s="26">
        <f>'MR-MO_1a'!J79</f>
        <v>15</v>
      </c>
      <c r="K79" s="27">
        <v>0</v>
      </c>
      <c r="L79" s="44">
        <f t="shared" si="2"/>
        <v>0</v>
      </c>
      <c r="M79" s="26">
        <f>'MR-MO_1a'!M79</f>
        <v>15</v>
      </c>
      <c r="N79" s="27">
        <v>0</v>
      </c>
      <c r="O79" s="44">
        <f t="shared" si="3"/>
        <v>0</v>
      </c>
      <c r="P79" s="26">
        <f>'MR-MO_1a'!P79</f>
        <v>15</v>
      </c>
      <c r="Q79" s="27">
        <v>0</v>
      </c>
      <c r="R79" s="60">
        <f t="shared" si="4"/>
        <v>0</v>
      </c>
      <c r="S79" s="26">
        <v>15</v>
      </c>
      <c r="T79" s="27">
        <v>0</v>
      </c>
      <c r="U79" s="60">
        <f t="shared" si="5"/>
        <v>0</v>
      </c>
      <c r="V79" s="7"/>
      <c r="W79" s="7"/>
      <c r="X79" s="7"/>
      <c r="Y79" s="7"/>
      <c r="Z79" s="7"/>
      <c r="AA79" s="54"/>
    </row>
    <row r="80" spans="1:27" s="3" customFormat="1" x14ac:dyDescent="0.25">
      <c r="A80" s="45">
        <v>62</v>
      </c>
      <c r="B80" s="8">
        <v>0.3</v>
      </c>
      <c r="C80" s="8">
        <v>20</v>
      </c>
      <c r="D80" s="8">
        <v>20</v>
      </c>
      <c r="E80" s="14">
        <f t="shared" ref="E80:E83" si="24">(B80*$B$15*$K$12+(1-B80)*$B$16*$R$12)/(B80*$K$12+(1-B80)*$R$12)</f>
        <v>0.75</v>
      </c>
      <c r="F80" s="104">
        <f t="shared" si="21"/>
        <v>0</v>
      </c>
      <c r="G80" s="105">
        <f t="shared" si="22"/>
        <v>0</v>
      </c>
      <c r="H80" s="79">
        <v>15</v>
      </c>
      <c r="I80" s="80"/>
      <c r="J80" s="26">
        <f>'MR-MO_1a'!J80</f>
        <v>15</v>
      </c>
      <c r="K80" s="27">
        <v>0</v>
      </c>
      <c r="L80" s="44">
        <f t="shared" si="2"/>
        <v>0</v>
      </c>
      <c r="M80" s="26">
        <f>'MR-MO_1a'!M80</f>
        <v>15</v>
      </c>
      <c r="N80" s="27">
        <v>0</v>
      </c>
      <c r="O80" s="44">
        <f t="shared" si="3"/>
        <v>0</v>
      </c>
      <c r="P80" s="26">
        <f>'MR-MO_1a'!P80</f>
        <v>15</v>
      </c>
      <c r="Q80" s="27">
        <v>0</v>
      </c>
      <c r="R80" s="60">
        <f t="shared" si="4"/>
        <v>0</v>
      </c>
      <c r="S80" s="26">
        <v>15</v>
      </c>
      <c r="T80" s="27">
        <v>0</v>
      </c>
      <c r="U80" s="60">
        <f t="shared" si="5"/>
        <v>0</v>
      </c>
      <c r="V80" s="7"/>
      <c r="W80" s="7"/>
      <c r="X80" s="7"/>
      <c r="Y80" s="7"/>
      <c r="Z80" s="7"/>
      <c r="AA80" s="54"/>
    </row>
    <row r="81" spans="1:27" s="3" customFormat="1" x14ac:dyDescent="0.25">
      <c r="A81" s="45">
        <v>63</v>
      </c>
      <c r="B81" s="8">
        <v>0.5</v>
      </c>
      <c r="C81" s="8">
        <v>20</v>
      </c>
      <c r="D81" s="8">
        <v>20</v>
      </c>
      <c r="E81" s="14">
        <f t="shared" si="24"/>
        <v>0.75000000000000011</v>
      </c>
      <c r="F81" s="104">
        <f t="shared" si="21"/>
        <v>0</v>
      </c>
      <c r="G81" s="105">
        <f t="shared" si="22"/>
        <v>0</v>
      </c>
      <c r="H81" s="79">
        <v>15</v>
      </c>
      <c r="I81" s="80"/>
      <c r="J81" s="26">
        <f>'MR-MO_1a'!J81</f>
        <v>15</v>
      </c>
      <c r="K81" s="27">
        <v>0</v>
      </c>
      <c r="L81" s="44">
        <f t="shared" si="2"/>
        <v>0</v>
      </c>
      <c r="M81" s="26">
        <f>'MR-MO_1a'!M81</f>
        <v>15</v>
      </c>
      <c r="N81" s="27">
        <v>0</v>
      </c>
      <c r="O81" s="44">
        <f t="shared" si="3"/>
        <v>0</v>
      </c>
      <c r="P81" s="26">
        <f>'MR-MO_1a'!P81</f>
        <v>15</v>
      </c>
      <c r="Q81" s="27">
        <v>0</v>
      </c>
      <c r="R81" s="60">
        <f t="shared" si="4"/>
        <v>0</v>
      </c>
      <c r="S81" s="26">
        <v>15</v>
      </c>
      <c r="T81" s="27">
        <v>0</v>
      </c>
      <c r="U81" s="60">
        <f t="shared" si="5"/>
        <v>0</v>
      </c>
      <c r="V81" s="7"/>
      <c r="W81" s="7"/>
      <c r="X81" s="7"/>
      <c r="Y81" s="7"/>
      <c r="Z81" s="7"/>
      <c r="AA81" s="54"/>
    </row>
    <row r="82" spans="1:27" s="3" customFormat="1" x14ac:dyDescent="0.25">
      <c r="A82" s="45">
        <v>64</v>
      </c>
      <c r="B82" s="8">
        <v>0.7</v>
      </c>
      <c r="C82" s="8">
        <v>20</v>
      </c>
      <c r="D82" s="8">
        <v>20</v>
      </c>
      <c r="E82" s="14">
        <f t="shared" si="24"/>
        <v>0.75</v>
      </c>
      <c r="F82" s="104">
        <f t="shared" si="21"/>
        <v>0</v>
      </c>
      <c r="G82" s="105">
        <f t="shared" si="22"/>
        <v>0</v>
      </c>
      <c r="H82" s="79">
        <v>15</v>
      </c>
      <c r="I82" s="80"/>
      <c r="J82" s="26">
        <f>'MR-MO_1a'!J82</f>
        <v>15</v>
      </c>
      <c r="K82" s="27">
        <v>0</v>
      </c>
      <c r="L82" s="44">
        <f t="shared" si="2"/>
        <v>0</v>
      </c>
      <c r="M82" s="26">
        <f>'MR-MO_1a'!M82</f>
        <v>15</v>
      </c>
      <c r="N82" s="27">
        <v>0</v>
      </c>
      <c r="O82" s="44">
        <f t="shared" si="3"/>
        <v>0</v>
      </c>
      <c r="P82" s="26">
        <f>'MR-MO_1a'!P82</f>
        <v>15</v>
      </c>
      <c r="Q82" s="27">
        <v>0</v>
      </c>
      <c r="R82" s="60">
        <f t="shared" si="4"/>
        <v>0</v>
      </c>
      <c r="S82" s="26">
        <v>15</v>
      </c>
      <c r="T82" s="27">
        <v>0</v>
      </c>
      <c r="U82" s="60">
        <f t="shared" si="5"/>
        <v>0</v>
      </c>
      <c r="V82" s="7"/>
      <c r="W82" s="7"/>
      <c r="X82" s="7"/>
      <c r="Y82" s="7"/>
      <c r="Z82" s="7"/>
      <c r="AA82" s="54"/>
    </row>
    <row r="83" spans="1:27" s="3" customFormat="1" x14ac:dyDescent="0.25">
      <c r="A83" s="45">
        <v>65</v>
      </c>
      <c r="B83" s="8">
        <v>0.9</v>
      </c>
      <c r="C83" s="8">
        <v>20</v>
      </c>
      <c r="D83" s="8">
        <v>20</v>
      </c>
      <c r="E83" s="14">
        <f t="shared" si="24"/>
        <v>0.75</v>
      </c>
      <c r="F83" s="104">
        <f t="shared" si="21"/>
        <v>0</v>
      </c>
      <c r="G83" s="105">
        <f t="shared" si="22"/>
        <v>0</v>
      </c>
      <c r="H83" s="79">
        <v>15</v>
      </c>
      <c r="I83" s="80"/>
      <c r="J83" s="26">
        <f>'MR-MO_1a'!J83</f>
        <v>15</v>
      </c>
      <c r="K83" s="27">
        <v>0</v>
      </c>
      <c r="L83" s="44">
        <f t="shared" ref="L83:L143" si="25">ABS((100/$H83*J83)-100)</f>
        <v>0</v>
      </c>
      <c r="M83" s="26">
        <f>'MR-MO_1a'!M83</f>
        <v>15</v>
      </c>
      <c r="N83" s="27">
        <v>0</v>
      </c>
      <c r="O83" s="44">
        <f t="shared" ref="O83:O143" si="26">ABS((100/$H83*M83)-100)</f>
        <v>0</v>
      </c>
      <c r="P83" s="26">
        <f>'MR-MO_1a'!P83</f>
        <v>15</v>
      </c>
      <c r="Q83" s="27">
        <v>0</v>
      </c>
      <c r="R83" s="60">
        <f t="shared" ref="R83:R143" si="27">ABS((100/$H83*P83)-100)</f>
        <v>0</v>
      </c>
      <c r="S83" s="26">
        <v>15</v>
      </c>
      <c r="T83" s="27">
        <v>0</v>
      </c>
      <c r="U83" s="60">
        <f t="shared" ref="U83:U143" si="28">ABS((100/$H83*S83)-100)</f>
        <v>0</v>
      </c>
      <c r="V83" s="7"/>
      <c r="W83" s="7"/>
      <c r="X83" s="7"/>
      <c r="Y83" s="7"/>
      <c r="Z83" s="7"/>
      <c r="AA83" s="54"/>
    </row>
    <row r="84" spans="1:27" s="3" customFormat="1" x14ac:dyDescent="0.25">
      <c r="A84" s="45">
        <v>66</v>
      </c>
      <c r="B84" s="8">
        <v>0.1</v>
      </c>
      <c r="C84" s="8">
        <v>25</v>
      </c>
      <c r="D84" s="8">
        <v>20</v>
      </c>
      <c r="E84" s="14">
        <f>(B84*$B$15*$K$13+(1-B84)*$B$16*$R$13)/(B84*$K$13+(1-B84)*$R$13)</f>
        <v>0.44999999999999996</v>
      </c>
      <c r="F84" s="104">
        <f t="shared" si="21"/>
        <v>0</v>
      </c>
      <c r="G84" s="105">
        <f t="shared" si="22"/>
        <v>0</v>
      </c>
      <c r="H84" s="79">
        <v>15</v>
      </c>
      <c r="I84" s="80"/>
      <c r="J84" s="26">
        <f>'MR-MO_1a'!J84</f>
        <v>15</v>
      </c>
      <c r="K84" s="27">
        <v>0</v>
      </c>
      <c r="L84" s="44">
        <f t="shared" si="25"/>
        <v>0</v>
      </c>
      <c r="M84" s="26">
        <f>'MR-MO_1a'!M84</f>
        <v>15</v>
      </c>
      <c r="N84" s="27">
        <v>0</v>
      </c>
      <c r="O84" s="44">
        <f t="shared" si="26"/>
        <v>0</v>
      </c>
      <c r="P84" s="26">
        <f>'MR-MO_1a'!P84</f>
        <v>15</v>
      </c>
      <c r="Q84" s="27">
        <v>0</v>
      </c>
      <c r="R84" s="60">
        <f t="shared" si="27"/>
        <v>0</v>
      </c>
      <c r="S84" s="26">
        <v>15</v>
      </c>
      <c r="T84" s="27">
        <v>0</v>
      </c>
      <c r="U84" s="60">
        <f t="shared" si="28"/>
        <v>0</v>
      </c>
      <c r="V84" s="7"/>
      <c r="W84" s="7"/>
      <c r="X84" s="7"/>
      <c r="Y84" s="7"/>
      <c r="Z84" s="7"/>
      <c r="AA84" s="54"/>
    </row>
    <row r="85" spans="1:27" s="3" customFormat="1" x14ac:dyDescent="0.25">
      <c r="A85" s="45">
        <v>67</v>
      </c>
      <c r="B85" s="8">
        <v>0.3</v>
      </c>
      <c r="C85" s="8">
        <v>25</v>
      </c>
      <c r="D85" s="8">
        <v>20</v>
      </c>
      <c r="E85" s="14">
        <f t="shared" ref="E85:E88" si="29">(B85*$B$15*$K$13+(1-B85)*$B$16*$R$13)/(B85*$K$13+(1-B85)*$R$13)</f>
        <v>0.60999999999999988</v>
      </c>
      <c r="F85" s="104">
        <f t="shared" si="21"/>
        <v>0</v>
      </c>
      <c r="G85" s="105">
        <f t="shared" si="22"/>
        <v>0</v>
      </c>
      <c r="H85" s="79">
        <v>15</v>
      </c>
      <c r="I85" s="80"/>
      <c r="J85" s="26">
        <f>'MR-MO_1a'!J85</f>
        <v>15</v>
      </c>
      <c r="K85" s="27">
        <v>0</v>
      </c>
      <c r="L85" s="44">
        <f t="shared" si="25"/>
        <v>0</v>
      </c>
      <c r="M85" s="26">
        <f>'MR-MO_1a'!M85</f>
        <v>15</v>
      </c>
      <c r="N85" s="27">
        <v>0</v>
      </c>
      <c r="O85" s="44">
        <f t="shared" si="26"/>
        <v>0</v>
      </c>
      <c r="P85" s="26">
        <f>'MR-MO_1a'!P85</f>
        <v>15</v>
      </c>
      <c r="Q85" s="27">
        <v>0</v>
      </c>
      <c r="R85" s="60">
        <f t="shared" si="27"/>
        <v>0</v>
      </c>
      <c r="S85" s="26">
        <v>15</v>
      </c>
      <c r="T85" s="27">
        <v>0</v>
      </c>
      <c r="U85" s="60">
        <f t="shared" si="28"/>
        <v>0</v>
      </c>
      <c r="V85" s="7"/>
      <c r="W85" s="7"/>
      <c r="X85" s="7"/>
      <c r="Y85" s="7"/>
      <c r="Z85" s="7"/>
      <c r="AA85" s="54"/>
    </row>
    <row r="86" spans="1:27" s="3" customFormat="1" x14ac:dyDescent="0.25">
      <c r="A86" s="45">
        <v>68</v>
      </c>
      <c r="B86" s="8">
        <v>0.5</v>
      </c>
      <c r="C86" s="8">
        <v>25</v>
      </c>
      <c r="D86" s="8">
        <v>20</v>
      </c>
      <c r="E86" s="14">
        <f t="shared" si="29"/>
        <v>0.6785714285714286</v>
      </c>
      <c r="F86" s="104">
        <f t="shared" si="21"/>
        <v>0</v>
      </c>
      <c r="G86" s="105">
        <f t="shared" si="22"/>
        <v>0</v>
      </c>
      <c r="H86" s="79">
        <v>15</v>
      </c>
      <c r="I86" s="80"/>
      <c r="J86" s="26">
        <f>'MR-MO_1a'!J86</f>
        <v>15</v>
      </c>
      <c r="K86" s="27">
        <v>0</v>
      </c>
      <c r="L86" s="44">
        <f t="shared" si="25"/>
        <v>0</v>
      </c>
      <c r="M86" s="26">
        <f>'MR-MO_1a'!M86</f>
        <v>15</v>
      </c>
      <c r="N86" s="27">
        <v>0</v>
      </c>
      <c r="O86" s="44">
        <f t="shared" si="26"/>
        <v>0</v>
      </c>
      <c r="P86" s="26">
        <f>'MR-MO_1a'!P86</f>
        <v>15</v>
      </c>
      <c r="Q86" s="27">
        <v>0</v>
      </c>
      <c r="R86" s="60">
        <f t="shared" si="27"/>
        <v>0</v>
      </c>
      <c r="S86" s="26">
        <v>15</v>
      </c>
      <c r="T86" s="27">
        <v>0</v>
      </c>
      <c r="U86" s="60">
        <f t="shared" si="28"/>
        <v>0</v>
      </c>
      <c r="V86" s="7"/>
      <c r="W86" s="7"/>
      <c r="X86" s="7"/>
      <c r="Y86" s="7"/>
      <c r="Z86" s="7"/>
      <c r="AA86" s="54"/>
    </row>
    <row r="87" spans="1:27" s="3" customFormat="1" x14ac:dyDescent="0.25">
      <c r="A87" s="45">
        <v>69</v>
      </c>
      <c r="B87" s="8">
        <v>0.7</v>
      </c>
      <c r="C87" s="8">
        <v>25</v>
      </c>
      <c r="D87" s="8">
        <v>20</v>
      </c>
      <c r="E87" s="14">
        <f t="shared" si="29"/>
        <v>0.71666666666666656</v>
      </c>
      <c r="F87" s="104">
        <f t="shared" si="21"/>
        <v>0</v>
      </c>
      <c r="G87" s="105">
        <f t="shared" si="22"/>
        <v>0</v>
      </c>
      <c r="H87" s="79">
        <v>15</v>
      </c>
      <c r="I87" s="80"/>
      <c r="J87" s="26">
        <f>'MR-MO_1a'!J87</f>
        <v>15</v>
      </c>
      <c r="K87" s="27">
        <v>0</v>
      </c>
      <c r="L87" s="44">
        <f t="shared" si="25"/>
        <v>0</v>
      </c>
      <c r="M87" s="26">
        <f>'MR-MO_1a'!M87</f>
        <v>15</v>
      </c>
      <c r="N87" s="27">
        <v>0</v>
      </c>
      <c r="O87" s="44">
        <f t="shared" si="26"/>
        <v>0</v>
      </c>
      <c r="P87" s="26">
        <f>'MR-MO_1a'!P87</f>
        <v>15</v>
      </c>
      <c r="Q87" s="27">
        <v>0</v>
      </c>
      <c r="R87" s="60">
        <f t="shared" si="27"/>
        <v>0</v>
      </c>
      <c r="S87" s="26">
        <v>15</v>
      </c>
      <c r="T87" s="27">
        <v>0</v>
      </c>
      <c r="U87" s="60">
        <f t="shared" si="28"/>
        <v>0</v>
      </c>
      <c r="V87" s="7"/>
      <c r="W87" s="7"/>
      <c r="X87" s="7"/>
      <c r="Y87" s="7"/>
      <c r="Z87" s="7"/>
      <c r="AA87" s="54"/>
    </row>
    <row r="88" spans="1:27" s="3" customFormat="1" x14ac:dyDescent="0.25">
      <c r="A88" s="45">
        <v>70</v>
      </c>
      <c r="B88" s="8">
        <v>0.9</v>
      </c>
      <c r="C88" s="8">
        <v>25</v>
      </c>
      <c r="D88" s="8">
        <v>20</v>
      </c>
      <c r="E88" s="14">
        <f t="shared" si="29"/>
        <v>0.74090909090909085</v>
      </c>
      <c r="F88" s="104">
        <f t="shared" si="21"/>
        <v>0</v>
      </c>
      <c r="G88" s="105">
        <f t="shared" si="22"/>
        <v>0</v>
      </c>
      <c r="H88" s="79">
        <v>15</v>
      </c>
      <c r="I88" s="80"/>
      <c r="J88" s="26">
        <f>'MR-MO_1a'!J88</f>
        <v>15</v>
      </c>
      <c r="K88" s="27">
        <v>0</v>
      </c>
      <c r="L88" s="44">
        <f t="shared" si="25"/>
        <v>0</v>
      </c>
      <c r="M88" s="26">
        <f>'MR-MO_1a'!M88</f>
        <v>15</v>
      </c>
      <c r="N88" s="27">
        <v>0</v>
      </c>
      <c r="O88" s="44">
        <f t="shared" si="26"/>
        <v>0</v>
      </c>
      <c r="P88" s="26">
        <f>'MR-MO_1a'!P88</f>
        <v>15</v>
      </c>
      <c r="Q88" s="27">
        <v>0</v>
      </c>
      <c r="R88" s="60">
        <f t="shared" si="27"/>
        <v>0</v>
      </c>
      <c r="S88" s="26">
        <v>15</v>
      </c>
      <c r="T88" s="27">
        <v>0</v>
      </c>
      <c r="U88" s="60">
        <f t="shared" si="28"/>
        <v>0</v>
      </c>
      <c r="V88" s="7"/>
      <c r="W88" s="7"/>
      <c r="X88" s="7"/>
      <c r="Y88" s="7"/>
      <c r="Z88" s="7"/>
      <c r="AA88" s="54"/>
    </row>
    <row r="89" spans="1:27" s="3" customFormat="1" x14ac:dyDescent="0.25">
      <c r="A89" s="45">
        <v>71</v>
      </c>
      <c r="B89" s="8">
        <v>0.1</v>
      </c>
      <c r="C89" s="8">
        <v>30</v>
      </c>
      <c r="D89" s="8">
        <v>20</v>
      </c>
      <c r="E89" s="106" t="e">
        <f>(B89*$B$15*$K$14+(1-B89)*$B$16*$R$14)/(B89*$K$14+(1-B89)*$R$14)</f>
        <v>#DIV/0!</v>
      </c>
      <c r="F89" s="104" t="e">
        <f t="shared" si="21"/>
        <v>#DIV/0!</v>
      </c>
      <c r="G89" s="105">
        <f t="shared" si="22"/>
        <v>0</v>
      </c>
      <c r="H89" s="79">
        <v>15</v>
      </c>
      <c r="I89" s="80"/>
      <c r="J89" s="26">
        <f>'MR-MO_1a'!J89</f>
        <v>15</v>
      </c>
      <c r="K89" s="27">
        <v>0</v>
      </c>
      <c r="L89" s="44">
        <f t="shared" si="25"/>
        <v>0</v>
      </c>
      <c r="M89" s="26">
        <f>'MR-MO_1a'!M89</f>
        <v>15</v>
      </c>
      <c r="N89" s="27">
        <v>0</v>
      </c>
      <c r="O89" s="44">
        <f t="shared" si="26"/>
        <v>0</v>
      </c>
      <c r="P89" s="26">
        <f>'MR-MO_1a'!P89</f>
        <v>15</v>
      </c>
      <c r="Q89" s="27">
        <v>0</v>
      </c>
      <c r="R89" s="60">
        <f t="shared" si="27"/>
        <v>0</v>
      </c>
      <c r="S89" s="26">
        <v>15</v>
      </c>
      <c r="T89" s="27">
        <v>0</v>
      </c>
      <c r="U89" s="60">
        <f t="shared" si="28"/>
        <v>0</v>
      </c>
      <c r="V89" s="7"/>
      <c r="W89" s="7"/>
      <c r="X89" s="7"/>
      <c r="Y89" s="7"/>
      <c r="Z89" s="7"/>
      <c r="AA89" s="54"/>
    </row>
    <row r="90" spans="1:27" s="3" customFormat="1" x14ac:dyDescent="0.25">
      <c r="A90" s="45">
        <v>72</v>
      </c>
      <c r="B90" s="8">
        <v>0.3</v>
      </c>
      <c r="C90" s="8">
        <v>30</v>
      </c>
      <c r="D90" s="8">
        <v>20</v>
      </c>
      <c r="E90" s="106" t="e">
        <f t="shared" ref="E90:E93" si="30">(B90*$B$15*$K$14+(1-B90)*$B$16*$R$14)/(B90*$K$14+(1-B90)*$R$14)</f>
        <v>#DIV/0!</v>
      </c>
      <c r="F90" s="104" t="e">
        <f t="shared" si="21"/>
        <v>#DIV/0!</v>
      </c>
      <c r="G90" s="105">
        <f t="shared" si="22"/>
        <v>0</v>
      </c>
      <c r="H90" s="79">
        <v>15</v>
      </c>
      <c r="I90" s="80"/>
      <c r="J90" s="26">
        <f>'MR-MO_1a'!J90</f>
        <v>15</v>
      </c>
      <c r="K90" s="27">
        <v>0</v>
      </c>
      <c r="L90" s="44">
        <f t="shared" si="25"/>
        <v>0</v>
      </c>
      <c r="M90" s="26">
        <f>'MR-MO_1a'!M90</f>
        <v>15</v>
      </c>
      <c r="N90" s="27">
        <v>0</v>
      </c>
      <c r="O90" s="44">
        <f t="shared" si="26"/>
        <v>0</v>
      </c>
      <c r="P90" s="26">
        <f>'MR-MO_1a'!P90</f>
        <v>15</v>
      </c>
      <c r="Q90" s="27">
        <v>0</v>
      </c>
      <c r="R90" s="60">
        <f t="shared" si="27"/>
        <v>0</v>
      </c>
      <c r="S90" s="26">
        <v>15</v>
      </c>
      <c r="T90" s="27">
        <v>0</v>
      </c>
      <c r="U90" s="60">
        <f t="shared" si="28"/>
        <v>0</v>
      </c>
      <c r="V90" s="7"/>
      <c r="W90" s="7"/>
      <c r="X90" s="7"/>
      <c r="Y90" s="7"/>
      <c r="Z90" s="7"/>
      <c r="AA90" s="54"/>
    </row>
    <row r="91" spans="1:27" s="3" customFormat="1" x14ac:dyDescent="0.25">
      <c r="A91" s="45">
        <v>73</v>
      </c>
      <c r="B91" s="8">
        <v>0.5</v>
      </c>
      <c r="C91" s="8">
        <v>30</v>
      </c>
      <c r="D91" s="8">
        <v>20</v>
      </c>
      <c r="E91" s="106" t="e">
        <f t="shared" si="30"/>
        <v>#DIV/0!</v>
      </c>
      <c r="F91" s="104" t="e">
        <f t="shared" si="21"/>
        <v>#DIV/0!</v>
      </c>
      <c r="G91" s="105">
        <f t="shared" si="22"/>
        <v>0</v>
      </c>
      <c r="H91" s="79">
        <v>15</v>
      </c>
      <c r="I91" s="80"/>
      <c r="J91" s="26">
        <f>'MR-MO_1a'!J91</f>
        <v>15</v>
      </c>
      <c r="K91" s="27">
        <v>0</v>
      </c>
      <c r="L91" s="44">
        <f t="shared" si="25"/>
        <v>0</v>
      </c>
      <c r="M91" s="26">
        <f>'MR-MO_1a'!M91</f>
        <v>15</v>
      </c>
      <c r="N91" s="27">
        <v>0</v>
      </c>
      <c r="O91" s="44">
        <f t="shared" si="26"/>
        <v>0</v>
      </c>
      <c r="P91" s="26">
        <f>'MR-MO_1a'!P91</f>
        <v>15</v>
      </c>
      <c r="Q91" s="27">
        <v>0</v>
      </c>
      <c r="R91" s="60">
        <f t="shared" si="27"/>
        <v>0</v>
      </c>
      <c r="S91" s="26">
        <v>15</v>
      </c>
      <c r="T91" s="27">
        <v>0</v>
      </c>
      <c r="U91" s="60">
        <f t="shared" si="28"/>
        <v>0</v>
      </c>
      <c r="V91" s="7"/>
      <c r="W91" s="7"/>
      <c r="X91" s="7"/>
      <c r="Y91" s="7"/>
      <c r="Z91" s="7"/>
      <c r="AA91" s="54"/>
    </row>
    <row r="92" spans="1:27" s="3" customFormat="1" x14ac:dyDescent="0.25">
      <c r="A92" s="45">
        <v>74</v>
      </c>
      <c r="B92" s="8">
        <v>0.7</v>
      </c>
      <c r="C92" s="8">
        <v>30</v>
      </c>
      <c r="D92" s="8">
        <v>20</v>
      </c>
      <c r="E92" s="106" t="e">
        <f t="shared" si="30"/>
        <v>#DIV/0!</v>
      </c>
      <c r="F92" s="104" t="e">
        <f t="shared" si="21"/>
        <v>#DIV/0!</v>
      </c>
      <c r="G92" s="105">
        <f t="shared" si="22"/>
        <v>0</v>
      </c>
      <c r="H92" s="79">
        <v>15</v>
      </c>
      <c r="I92" s="80"/>
      <c r="J92" s="26">
        <f>'MR-MO_1a'!J92</f>
        <v>15</v>
      </c>
      <c r="K92" s="27">
        <v>0</v>
      </c>
      <c r="L92" s="44">
        <f t="shared" si="25"/>
        <v>0</v>
      </c>
      <c r="M92" s="26">
        <f>'MR-MO_1a'!M92</f>
        <v>15</v>
      </c>
      <c r="N92" s="27">
        <v>0</v>
      </c>
      <c r="O92" s="44">
        <f t="shared" si="26"/>
        <v>0</v>
      </c>
      <c r="P92" s="26">
        <f>'MR-MO_1a'!P92</f>
        <v>15</v>
      </c>
      <c r="Q92" s="27">
        <v>0</v>
      </c>
      <c r="R92" s="60">
        <f t="shared" si="27"/>
        <v>0</v>
      </c>
      <c r="S92" s="26">
        <v>15</v>
      </c>
      <c r="T92" s="27">
        <v>0</v>
      </c>
      <c r="U92" s="60">
        <f t="shared" si="28"/>
        <v>0</v>
      </c>
      <c r="V92" s="7"/>
      <c r="W92" s="7"/>
      <c r="X92" s="7"/>
      <c r="Y92" s="7"/>
      <c r="Z92" s="7"/>
      <c r="AA92" s="54"/>
    </row>
    <row r="93" spans="1:27" s="3" customFormat="1" x14ac:dyDescent="0.25">
      <c r="A93" s="45">
        <v>75</v>
      </c>
      <c r="B93" s="8">
        <v>0.9</v>
      </c>
      <c r="C93" s="8">
        <v>30</v>
      </c>
      <c r="D93" s="8">
        <v>20</v>
      </c>
      <c r="E93" s="106" t="e">
        <f t="shared" si="30"/>
        <v>#DIV/0!</v>
      </c>
      <c r="F93" s="104" t="e">
        <f t="shared" si="21"/>
        <v>#DIV/0!</v>
      </c>
      <c r="G93" s="105">
        <f t="shared" si="22"/>
        <v>0</v>
      </c>
      <c r="H93" s="79">
        <v>15</v>
      </c>
      <c r="I93" s="80"/>
      <c r="J93" s="26">
        <f>'MR-MO_1a'!J93</f>
        <v>15</v>
      </c>
      <c r="K93" s="27">
        <v>0</v>
      </c>
      <c r="L93" s="44">
        <f t="shared" si="25"/>
        <v>0</v>
      </c>
      <c r="M93" s="26">
        <f>'MR-MO_1a'!M93</f>
        <v>15</v>
      </c>
      <c r="N93" s="27">
        <v>0</v>
      </c>
      <c r="O93" s="44">
        <f t="shared" si="26"/>
        <v>0</v>
      </c>
      <c r="P93" s="26">
        <f>'MR-MO_1a'!P93</f>
        <v>15</v>
      </c>
      <c r="Q93" s="27">
        <v>0</v>
      </c>
      <c r="R93" s="60">
        <f t="shared" si="27"/>
        <v>0</v>
      </c>
      <c r="S93" s="26">
        <v>15</v>
      </c>
      <c r="T93" s="27">
        <v>0</v>
      </c>
      <c r="U93" s="60">
        <f t="shared" si="28"/>
        <v>0</v>
      </c>
      <c r="V93" s="7"/>
      <c r="W93" s="7"/>
      <c r="X93" s="7"/>
      <c r="Y93" s="7"/>
      <c r="Z93" s="7"/>
      <c r="AA93" s="54"/>
    </row>
    <row r="94" spans="1:27" s="3" customFormat="1" x14ac:dyDescent="0.25">
      <c r="A94" s="45">
        <v>76</v>
      </c>
      <c r="B94" s="8">
        <v>0.1</v>
      </c>
      <c r="C94" s="8">
        <v>10</v>
      </c>
      <c r="D94" s="8">
        <v>25</v>
      </c>
      <c r="E94" s="106" t="e">
        <f>(B94*$B$15*$L$10+(1-B94)*$B$16*$S$10)/(B94*$L$10+(1-B94)*$S$10)</f>
        <v>#DIV/0!</v>
      </c>
      <c r="F94" s="104" t="e">
        <f>E94*$N$13+(1-E94)*$U$13-D94</f>
        <v>#DIV/0!</v>
      </c>
      <c r="G94" s="105">
        <f>B94*$N$13+(1-B94)*$U$13-D94</f>
        <v>2</v>
      </c>
      <c r="H94" s="79">
        <v>30</v>
      </c>
      <c r="I94" s="80"/>
      <c r="J94" s="26">
        <f>'MR-MO_1a'!J94</f>
        <v>30</v>
      </c>
      <c r="K94" s="27">
        <v>0</v>
      </c>
      <c r="L94" s="44">
        <f t="shared" si="25"/>
        <v>0</v>
      </c>
      <c r="M94" s="26">
        <f>'MR-MO_1a'!M94</f>
        <v>15</v>
      </c>
      <c r="N94" s="27">
        <v>0.97016000000000002</v>
      </c>
      <c r="O94" s="44">
        <f t="shared" si="26"/>
        <v>50</v>
      </c>
      <c r="P94" s="26">
        <f>'MR-MO_1a'!P94</f>
        <v>45</v>
      </c>
      <c r="Q94" s="27">
        <v>0.65727999999999998</v>
      </c>
      <c r="R94" s="60">
        <f t="shared" si="27"/>
        <v>50</v>
      </c>
      <c r="S94" s="26">
        <v>15</v>
      </c>
      <c r="T94" s="27">
        <v>0.97016000000000002</v>
      </c>
      <c r="U94" s="60">
        <f t="shared" si="28"/>
        <v>50</v>
      </c>
      <c r="V94" s="7"/>
      <c r="W94" s="7"/>
      <c r="X94" s="7"/>
      <c r="Y94" s="7"/>
      <c r="Z94" s="7"/>
      <c r="AA94" s="54"/>
    </row>
    <row r="95" spans="1:27" s="3" customFormat="1" x14ac:dyDescent="0.25">
      <c r="A95" s="45">
        <v>77</v>
      </c>
      <c r="B95" s="8">
        <v>0.3</v>
      </c>
      <c r="C95" s="8">
        <v>10</v>
      </c>
      <c r="D95" s="8">
        <v>25</v>
      </c>
      <c r="E95" s="106" t="e">
        <f t="shared" ref="E95:E98" si="31">(B95*$B$15*$L$10+(1-B95)*$B$16*$S$10)/(B95*$L$10+(1-B95)*$S$10)</f>
        <v>#DIV/0!</v>
      </c>
      <c r="F95" s="104" t="e">
        <f t="shared" ref="F95:F118" si="32">E95*$N$13+(1-E95)*$U$13-D95</f>
        <v>#DIV/0!</v>
      </c>
      <c r="G95" s="105">
        <f t="shared" ref="G95:G118" si="33">B95*$N$13+(1-B95)*$U$13-D95</f>
        <v>1</v>
      </c>
      <c r="H95" s="79">
        <v>15</v>
      </c>
      <c r="I95" s="80"/>
      <c r="J95" s="26">
        <f>'MR-MO_1a'!J95</f>
        <v>15</v>
      </c>
      <c r="K95" s="27">
        <v>0</v>
      </c>
      <c r="L95" s="44">
        <f t="shared" si="25"/>
        <v>0</v>
      </c>
      <c r="M95" s="26">
        <f>'MR-MO_1a'!M95</f>
        <v>15</v>
      </c>
      <c r="N95" s="27">
        <v>0</v>
      </c>
      <c r="O95" s="44">
        <f t="shared" si="26"/>
        <v>0</v>
      </c>
      <c r="P95" s="26">
        <f>'MR-MO_1a'!P95</f>
        <v>45</v>
      </c>
      <c r="Q95" s="27">
        <v>1.6624000000000001</v>
      </c>
      <c r="R95" s="60">
        <f t="shared" si="27"/>
        <v>200</v>
      </c>
      <c r="S95" s="26">
        <v>15</v>
      </c>
      <c r="T95" s="27">
        <v>0</v>
      </c>
      <c r="U95" s="60">
        <f t="shared" si="28"/>
        <v>0</v>
      </c>
      <c r="V95" s="7"/>
      <c r="W95" s="7"/>
      <c r="X95" s="7"/>
      <c r="Y95" s="7"/>
      <c r="Z95" s="7"/>
      <c r="AA95" s="54"/>
    </row>
    <row r="96" spans="1:27" s="3" customFormat="1" x14ac:dyDescent="0.25">
      <c r="A96" s="45">
        <v>78</v>
      </c>
      <c r="B96" s="8">
        <v>0.5</v>
      </c>
      <c r="C96" s="8">
        <v>10</v>
      </c>
      <c r="D96" s="8">
        <v>25</v>
      </c>
      <c r="E96" s="106" t="e">
        <f t="shared" si="31"/>
        <v>#DIV/0!</v>
      </c>
      <c r="F96" s="104" t="e">
        <f t="shared" si="32"/>
        <v>#DIV/0!</v>
      </c>
      <c r="G96" s="105">
        <f t="shared" si="33"/>
        <v>0</v>
      </c>
      <c r="H96" s="79">
        <v>15</v>
      </c>
      <c r="I96" s="80"/>
      <c r="J96" s="26">
        <f>'MR-MO_1a'!J96</f>
        <v>15</v>
      </c>
      <c r="K96" s="27">
        <v>0</v>
      </c>
      <c r="L96" s="44">
        <f t="shared" si="25"/>
        <v>0</v>
      </c>
      <c r="M96" s="26">
        <f>'MR-MO_1a'!M96</f>
        <v>15</v>
      </c>
      <c r="N96" s="27">
        <v>0</v>
      </c>
      <c r="O96" s="44">
        <f t="shared" si="26"/>
        <v>0</v>
      </c>
      <c r="P96" s="26">
        <f>'MR-MO_1a'!P96</f>
        <v>45</v>
      </c>
      <c r="Q96" s="27">
        <v>3.75</v>
      </c>
      <c r="R96" s="60">
        <f t="shared" si="27"/>
        <v>200</v>
      </c>
      <c r="S96" s="26">
        <v>15</v>
      </c>
      <c r="T96" s="27">
        <v>0</v>
      </c>
      <c r="U96" s="60">
        <f t="shared" si="28"/>
        <v>0</v>
      </c>
      <c r="V96" s="7"/>
      <c r="W96" s="7"/>
      <c r="X96" s="7"/>
      <c r="Y96" s="7"/>
      <c r="Z96" s="7"/>
      <c r="AA96" s="54"/>
    </row>
    <row r="97" spans="1:27" s="3" customFormat="1" x14ac:dyDescent="0.25">
      <c r="A97" s="45">
        <v>79</v>
      </c>
      <c r="B97" s="8">
        <v>0.7</v>
      </c>
      <c r="C97" s="8">
        <v>10</v>
      </c>
      <c r="D97" s="8">
        <v>25</v>
      </c>
      <c r="E97" s="106" t="e">
        <f t="shared" si="31"/>
        <v>#DIV/0!</v>
      </c>
      <c r="F97" s="104" t="e">
        <f t="shared" si="32"/>
        <v>#DIV/0!</v>
      </c>
      <c r="G97" s="105">
        <f t="shared" si="33"/>
        <v>-1</v>
      </c>
      <c r="H97" s="79">
        <v>15</v>
      </c>
      <c r="I97" s="80"/>
      <c r="J97" s="26">
        <f>'MR-MO_1a'!J97</f>
        <v>15</v>
      </c>
      <c r="K97" s="27">
        <v>0</v>
      </c>
      <c r="L97" s="44">
        <f t="shared" si="25"/>
        <v>0</v>
      </c>
      <c r="M97" s="26">
        <f>'MR-MO_1a'!M97</f>
        <v>15</v>
      </c>
      <c r="N97" s="27">
        <v>0</v>
      </c>
      <c r="O97" s="44">
        <f t="shared" si="26"/>
        <v>0</v>
      </c>
      <c r="P97" s="26">
        <f>'MR-MO_1a'!P97</f>
        <v>45</v>
      </c>
      <c r="Q97" s="27">
        <v>5.9642999999999997</v>
      </c>
      <c r="R97" s="60">
        <f t="shared" si="27"/>
        <v>200</v>
      </c>
      <c r="S97" s="26">
        <v>15</v>
      </c>
      <c r="T97" s="27">
        <v>0</v>
      </c>
      <c r="U97" s="60">
        <f t="shared" si="28"/>
        <v>0</v>
      </c>
      <c r="V97" s="7"/>
      <c r="W97" s="7"/>
      <c r="X97" s="7"/>
      <c r="Y97" s="7"/>
      <c r="Z97" s="7"/>
      <c r="AA97" s="54"/>
    </row>
    <row r="98" spans="1:27" s="3" customFormat="1" x14ac:dyDescent="0.25">
      <c r="A98" s="45">
        <v>80</v>
      </c>
      <c r="B98" s="8">
        <v>0.9</v>
      </c>
      <c r="C98" s="8">
        <v>10</v>
      </c>
      <c r="D98" s="8">
        <v>25</v>
      </c>
      <c r="E98" s="106" t="e">
        <f t="shared" si="31"/>
        <v>#DIV/0!</v>
      </c>
      <c r="F98" s="104" t="e">
        <f t="shared" si="32"/>
        <v>#DIV/0!</v>
      </c>
      <c r="G98" s="105">
        <f t="shared" si="33"/>
        <v>-2</v>
      </c>
      <c r="H98" s="79">
        <v>15</v>
      </c>
      <c r="I98" s="80"/>
      <c r="J98" s="26">
        <f>'MR-MO_1a'!J98</f>
        <v>15</v>
      </c>
      <c r="K98" s="27">
        <v>0</v>
      </c>
      <c r="L98" s="44">
        <f t="shared" si="25"/>
        <v>0</v>
      </c>
      <c r="M98" s="26">
        <f>'MR-MO_1a'!M98</f>
        <v>15</v>
      </c>
      <c r="N98" s="27">
        <v>0</v>
      </c>
      <c r="O98" s="44">
        <f t="shared" si="26"/>
        <v>0</v>
      </c>
      <c r="P98" s="26">
        <f>'MR-MO_1a'!P98</f>
        <v>45</v>
      </c>
      <c r="Q98" s="27">
        <v>8.3203999999999994</v>
      </c>
      <c r="R98" s="60">
        <f t="shared" si="27"/>
        <v>200</v>
      </c>
      <c r="S98" s="26">
        <v>15</v>
      </c>
      <c r="T98" s="27">
        <v>0</v>
      </c>
      <c r="U98" s="60">
        <f t="shared" si="28"/>
        <v>0</v>
      </c>
      <c r="V98" s="7"/>
      <c r="W98" s="7"/>
      <c r="X98" s="7"/>
      <c r="Y98" s="7"/>
      <c r="Z98" s="7"/>
      <c r="AA98" s="54"/>
    </row>
    <row r="99" spans="1:27" s="3" customFormat="1" x14ac:dyDescent="0.25">
      <c r="A99" s="45">
        <v>81</v>
      </c>
      <c r="B99" s="8">
        <v>0.1</v>
      </c>
      <c r="C99" s="8">
        <v>15</v>
      </c>
      <c r="D99" s="8">
        <v>25</v>
      </c>
      <c r="E99" s="106" t="e">
        <f>(B99*$B$15*$L$11+(1-B99)*$B$16*$S$11)/(B99*$L$11+(1-B99)*$S$11)</f>
        <v>#DIV/0!</v>
      </c>
      <c r="F99" s="104" t="e">
        <f t="shared" si="32"/>
        <v>#DIV/0!</v>
      </c>
      <c r="G99" s="105">
        <f t="shared" si="33"/>
        <v>2</v>
      </c>
      <c r="H99" s="79">
        <v>30</v>
      </c>
      <c r="I99" s="80"/>
      <c r="J99" s="26">
        <f>'MR-MO_1a'!J99</f>
        <v>30</v>
      </c>
      <c r="K99" s="27">
        <v>0</v>
      </c>
      <c r="L99" s="44">
        <f t="shared" si="25"/>
        <v>0</v>
      </c>
      <c r="M99" s="26">
        <f>'MR-MO_1a'!M99</f>
        <v>15</v>
      </c>
      <c r="N99" s="27">
        <v>0.97016000000000002</v>
      </c>
      <c r="O99" s="44">
        <f t="shared" si="26"/>
        <v>50</v>
      </c>
      <c r="P99" s="26">
        <f>'MR-MO_1a'!P99</f>
        <v>45</v>
      </c>
      <c r="Q99" s="27">
        <v>0.65727999999999998</v>
      </c>
      <c r="R99" s="60">
        <f t="shared" si="27"/>
        <v>50</v>
      </c>
      <c r="S99" s="26">
        <v>15</v>
      </c>
      <c r="T99" s="27">
        <v>0.97016000000000002</v>
      </c>
      <c r="U99" s="60">
        <f t="shared" si="28"/>
        <v>50</v>
      </c>
      <c r="V99" s="7"/>
      <c r="W99" s="7"/>
      <c r="X99" s="7"/>
      <c r="Y99" s="7"/>
      <c r="Z99" s="7"/>
      <c r="AA99" s="54"/>
    </row>
    <row r="100" spans="1:27" s="3" customFormat="1" x14ac:dyDescent="0.25">
      <c r="A100" s="45">
        <v>82</v>
      </c>
      <c r="B100" s="8">
        <v>0.3</v>
      </c>
      <c r="C100" s="8">
        <v>15</v>
      </c>
      <c r="D100" s="8">
        <v>25</v>
      </c>
      <c r="E100" s="106" t="e">
        <f t="shared" ref="E100:E103" si="34">(B100*$B$15*$L$11+(1-B100)*$B$16*$S$11)/(B100*$L$11+(1-B100)*$S$11)</f>
        <v>#DIV/0!</v>
      </c>
      <c r="F100" s="104" t="e">
        <f t="shared" si="32"/>
        <v>#DIV/0!</v>
      </c>
      <c r="G100" s="105">
        <f t="shared" si="33"/>
        <v>1</v>
      </c>
      <c r="H100" s="79">
        <v>15</v>
      </c>
      <c r="I100" s="80"/>
      <c r="J100" s="26">
        <f>'MR-MO_1a'!J100</f>
        <v>15</v>
      </c>
      <c r="K100" s="27">
        <v>0</v>
      </c>
      <c r="L100" s="44">
        <f t="shared" si="25"/>
        <v>0</v>
      </c>
      <c r="M100" s="26">
        <f>'MR-MO_1a'!M100</f>
        <v>15</v>
      </c>
      <c r="N100" s="27">
        <v>0</v>
      </c>
      <c r="O100" s="44">
        <f t="shared" si="26"/>
        <v>0</v>
      </c>
      <c r="P100" s="26">
        <f>'MR-MO_1a'!P100</f>
        <v>45</v>
      </c>
      <c r="Q100" s="27">
        <v>1.6624000000000001</v>
      </c>
      <c r="R100" s="60">
        <f t="shared" si="27"/>
        <v>200</v>
      </c>
      <c r="S100" s="26">
        <v>15</v>
      </c>
      <c r="T100" s="27">
        <v>0</v>
      </c>
      <c r="U100" s="60">
        <f t="shared" si="28"/>
        <v>0</v>
      </c>
      <c r="V100" s="7"/>
      <c r="W100" s="7"/>
      <c r="X100" s="7"/>
      <c r="Y100" s="7"/>
      <c r="Z100" s="7"/>
      <c r="AA100" s="54"/>
    </row>
    <row r="101" spans="1:27" s="3" customFormat="1" x14ac:dyDescent="0.25">
      <c r="A101" s="45">
        <v>83</v>
      </c>
      <c r="B101" s="8">
        <v>0.5</v>
      </c>
      <c r="C101" s="8">
        <v>15</v>
      </c>
      <c r="D101" s="8">
        <v>25</v>
      </c>
      <c r="E101" s="106" t="e">
        <f t="shared" si="34"/>
        <v>#DIV/0!</v>
      </c>
      <c r="F101" s="104" t="e">
        <f t="shared" si="32"/>
        <v>#DIV/0!</v>
      </c>
      <c r="G101" s="105">
        <f t="shared" si="33"/>
        <v>0</v>
      </c>
      <c r="H101" s="79">
        <v>15</v>
      </c>
      <c r="I101" s="80"/>
      <c r="J101" s="26">
        <f>'MR-MO_1a'!J101</f>
        <v>15</v>
      </c>
      <c r="K101" s="27">
        <v>0</v>
      </c>
      <c r="L101" s="44">
        <f t="shared" si="25"/>
        <v>0</v>
      </c>
      <c r="M101" s="26">
        <f>'MR-MO_1a'!M101</f>
        <v>15</v>
      </c>
      <c r="N101" s="27">
        <v>0</v>
      </c>
      <c r="O101" s="44">
        <f t="shared" si="26"/>
        <v>0</v>
      </c>
      <c r="P101" s="26">
        <f>'MR-MO_1a'!P101</f>
        <v>45</v>
      </c>
      <c r="Q101" s="27">
        <v>3.75</v>
      </c>
      <c r="R101" s="60">
        <f t="shared" si="27"/>
        <v>200</v>
      </c>
      <c r="S101" s="26">
        <v>15</v>
      </c>
      <c r="T101" s="27">
        <v>0</v>
      </c>
      <c r="U101" s="60">
        <f t="shared" si="28"/>
        <v>0</v>
      </c>
      <c r="V101" s="7"/>
      <c r="W101" s="7"/>
      <c r="X101" s="7"/>
      <c r="Y101" s="7"/>
      <c r="Z101" s="7"/>
      <c r="AA101" s="54"/>
    </row>
    <row r="102" spans="1:27" s="3" customFormat="1" x14ac:dyDescent="0.25">
      <c r="A102" s="45">
        <v>84</v>
      </c>
      <c r="B102" s="8">
        <v>0.7</v>
      </c>
      <c r="C102" s="8">
        <v>15</v>
      </c>
      <c r="D102" s="8">
        <v>25</v>
      </c>
      <c r="E102" s="106" t="e">
        <f t="shared" si="34"/>
        <v>#DIV/0!</v>
      </c>
      <c r="F102" s="104" t="e">
        <f t="shared" si="32"/>
        <v>#DIV/0!</v>
      </c>
      <c r="G102" s="105">
        <f t="shared" si="33"/>
        <v>-1</v>
      </c>
      <c r="H102" s="79">
        <v>15</v>
      </c>
      <c r="I102" s="80"/>
      <c r="J102" s="26">
        <f>'MR-MO_1a'!J102</f>
        <v>15</v>
      </c>
      <c r="K102" s="27">
        <v>0</v>
      </c>
      <c r="L102" s="44">
        <f t="shared" si="25"/>
        <v>0</v>
      </c>
      <c r="M102" s="26">
        <f>'MR-MO_1a'!M102</f>
        <v>15</v>
      </c>
      <c r="N102" s="27">
        <v>0</v>
      </c>
      <c r="O102" s="44">
        <f t="shared" si="26"/>
        <v>0</v>
      </c>
      <c r="P102" s="26">
        <f>'MR-MO_1a'!P102</f>
        <v>45</v>
      </c>
      <c r="Q102" s="27">
        <v>5.9642999999999997</v>
      </c>
      <c r="R102" s="60">
        <f t="shared" si="27"/>
        <v>200</v>
      </c>
      <c r="S102" s="26">
        <v>15</v>
      </c>
      <c r="T102" s="27">
        <v>0</v>
      </c>
      <c r="U102" s="60">
        <f t="shared" si="28"/>
        <v>0</v>
      </c>
      <c r="V102" s="7"/>
      <c r="W102" s="7"/>
      <c r="X102" s="7"/>
      <c r="Y102" s="7"/>
      <c r="Z102" s="7"/>
      <c r="AA102" s="54"/>
    </row>
    <row r="103" spans="1:27" s="3" customFormat="1" x14ac:dyDescent="0.25">
      <c r="A103" s="45">
        <v>85</v>
      </c>
      <c r="B103" s="8">
        <v>0.9</v>
      </c>
      <c r="C103" s="8">
        <v>15</v>
      </c>
      <c r="D103" s="8">
        <v>25</v>
      </c>
      <c r="E103" s="106" t="e">
        <f t="shared" si="34"/>
        <v>#DIV/0!</v>
      </c>
      <c r="F103" s="104" t="e">
        <f t="shared" si="32"/>
        <v>#DIV/0!</v>
      </c>
      <c r="G103" s="105">
        <f t="shared" si="33"/>
        <v>-2</v>
      </c>
      <c r="H103" s="79">
        <v>15</v>
      </c>
      <c r="I103" s="80"/>
      <c r="J103" s="26">
        <f>'MR-MO_1a'!J103</f>
        <v>15</v>
      </c>
      <c r="K103" s="27">
        <v>0</v>
      </c>
      <c r="L103" s="44">
        <f t="shared" si="25"/>
        <v>0</v>
      </c>
      <c r="M103" s="26">
        <f>'MR-MO_1a'!M103</f>
        <v>15</v>
      </c>
      <c r="N103" s="27">
        <v>0</v>
      </c>
      <c r="O103" s="44">
        <f t="shared" si="26"/>
        <v>0</v>
      </c>
      <c r="P103" s="26">
        <f>'MR-MO_1a'!P103</f>
        <v>45</v>
      </c>
      <c r="Q103" s="27">
        <v>8.3203999999999994</v>
      </c>
      <c r="R103" s="60">
        <f t="shared" si="27"/>
        <v>200</v>
      </c>
      <c r="S103" s="26">
        <v>15</v>
      </c>
      <c r="T103" s="27">
        <v>0</v>
      </c>
      <c r="U103" s="60">
        <f t="shared" si="28"/>
        <v>0</v>
      </c>
      <c r="V103" s="7"/>
      <c r="W103" s="7"/>
      <c r="X103" s="7"/>
      <c r="Y103" s="7"/>
      <c r="Z103" s="7"/>
      <c r="AA103" s="54"/>
    </row>
    <row r="104" spans="1:27" s="3" customFormat="1" x14ac:dyDescent="0.25">
      <c r="A104" s="45">
        <v>86</v>
      </c>
      <c r="B104" s="8">
        <v>0.1</v>
      </c>
      <c r="C104" s="8">
        <v>20</v>
      </c>
      <c r="D104" s="8">
        <v>25</v>
      </c>
      <c r="E104" s="14">
        <f>(B104*$B$15*$L$12+(1-B104)*$B$16*$S$12)/(B104*$L$12+(1-B104)*$S$12)</f>
        <v>0.2608695652173913</v>
      </c>
      <c r="F104" s="104">
        <f t="shared" si="32"/>
        <v>1.195652173913043</v>
      </c>
      <c r="G104" s="105">
        <f t="shared" si="33"/>
        <v>2</v>
      </c>
      <c r="H104" s="79">
        <v>30</v>
      </c>
      <c r="I104" s="80"/>
      <c r="J104" s="26">
        <f>'MR-MO_1a'!J104</f>
        <v>30</v>
      </c>
      <c r="K104" s="27">
        <v>0</v>
      </c>
      <c r="L104" s="44">
        <f t="shared" si="25"/>
        <v>0</v>
      </c>
      <c r="M104" s="26">
        <f>'MR-MO_1a'!M104</f>
        <v>15</v>
      </c>
      <c r="N104" s="27">
        <v>0.19209000000000001</v>
      </c>
      <c r="O104" s="44">
        <f t="shared" si="26"/>
        <v>50</v>
      </c>
      <c r="P104" s="26">
        <f>'MR-MO_1a'!P104</f>
        <v>45</v>
      </c>
      <c r="Q104" s="27">
        <v>1.3145</v>
      </c>
      <c r="R104" s="60">
        <f t="shared" si="27"/>
        <v>50</v>
      </c>
      <c r="S104" s="26">
        <v>15</v>
      </c>
      <c r="T104" s="27">
        <v>0.19209000000000001</v>
      </c>
      <c r="U104" s="60">
        <f t="shared" si="28"/>
        <v>50</v>
      </c>
      <c r="V104" s="7"/>
      <c r="W104" s="7"/>
      <c r="X104" s="7"/>
      <c r="Y104" s="7"/>
      <c r="Z104" s="7"/>
      <c r="AA104" s="54"/>
    </row>
    <row r="105" spans="1:27" s="3" customFormat="1" x14ac:dyDescent="0.25">
      <c r="A105" s="45">
        <v>87</v>
      </c>
      <c r="B105" s="8">
        <v>0.3</v>
      </c>
      <c r="C105" s="8">
        <v>20</v>
      </c>
      <c r="D105" s="8">
        <v>25</v>
      </c>
      <c r="E105" s="14">
        <f t="shared" ref="E105:E108" si="35">(B105*$B$15*$L$12+(1-B105)*$B$16*$S$12)/(B105*$L$12+(1-B105)*$S$12)</f>
        <v>0.28947368421052627</v>
      </c>
      <c r="F105" s="104">
        <f t="shared" si="32"/>
        <v>1.0526315789473699</v>
      </c>
      <c r="G105" s="105">
        <f t="shared" si="33"/>
        <v>1</v>
      </c>
      <c r="H105" s="79">
        <v>30</v>
      </c>
      <c r="I105" s="80"/>
      <c r="J105" s="26">
        <f>'MR-MO_1a'!J105</f>
        <v>15</v>
      </c>
      <c r="K105" s="27">
        <v>5.1959999999999999E-2</v>
      </c>
      <c r="L105" s="44">
        <f t="shared" si="25"/>
        <v>50</v>
      </c>
      <c r="M105" s="26">
        <f>'MR-MO_1a'!M105</f>
        <v>15</v>
      </c>
      <c r="N105" s="27">
        <v>5.1959999999999999E-2</v>
      </c>
      <c r="O105" s="44">
        <f t="shared" si="26"/>
        <v>50</v>
      </c>
      <c r="P105" s="26">
        <f>'MR-MO_1a'!P105</f>
        <v>45</v>
      </c>
      <c r="Q105" s="27">
        <v>1.6187</v>
      </c>
      <c r="R105" s="60">
        <f t="shared" si="27"/>
        <v>50</v>
      </c>
      <c r="S105" s="26">
        <v>15</v>
      </c>
      <c r="T105" s="27">
        <v>5.1959999999999999E-2</v>
      </c>
      <c r="U105" s="60">
        <f t="shared" si="28"/>
        <v>50</v>
      </c>
      <c r="V105" s="7"/>
      <c r="W105" s="7"/>
      <c r="X105" s="7"/>
      <c r="Y105" s="7"/>
      <c r="Z105" s="7"/>
      <c r="AA105" s="54"/>
    </row>
    <row r="106" spans="1:27" s="3" customFormat="1" x14ac:dyDescent="0.25">
      <c r="A106" s="45">
        <v>88</v>
      </c>
      <c r="B106" s="8">
        <v>0.5</v>
      </c>
      <c r="C106" s="8">
        <v>20</v>
      </c>
      <c r="D106" s="8">
        <v>25</v>
      </c>
      <c r="E106" s="14">
        <f t="shared" si="35"/>
        <v>0.33333333333333337</v>
      </c>
      <c r="F106" s="104">
        <f t="shared" si="32"/>
        <v>0.83333333333333215</v>
      </c>
      <c r="G106" s="105">
        <f t="shared" si="33"/>
        <v>0</v>
      </c>
      <c r="H106" s="79">
        <v>15</v>
      </c>
      <c r="I106" s="80"/>
      <c r="J106" s="26">
        <f>'MR-MO_1a'!J106</f>
        <v>15</v>
      </c>
      <c r="K106" s="27">
        <v>0</v>
      </c>
      <c r="L106" s="44">
        <f t="shared" si="25"/>
        <v>0</v>
      </c>
      <c r="M106" s="26">
        <f>'MR-MO_1a'!M106</f>
        <v>15</v>
      </c>
      <c r="N106" s="27">
        <v>0</v>
      </c>
      <c r="O106" s="44">
        <f t="shared" si="26"/>
        <v>0</v>
      </c>
      <c r="P106" s="26">
        <f>'MR-MO_1a'!P106</f>
        <v>45</v>
      </c>
      <c r="Q106" s="27">
        <v>2.1755</v>
      </c>
      <c r="R106" s="60">
        <f t="shared" si="27"/>
        <v>200</v>
      </c>
      <c r="S106" s="26">
        <v>15</v>
      </c>
      <c r="T106" s="27">
        <v>0</v>
      </c>
      <c r="U106" s="60">
        <f t="shared" si="28"/>
        <v>0</v>
      </c>
      <c r="V106" s="7"/>
      <c r="W106" s="7"/>
      <c r="X106" s="7"/>
      <c r="Y106" s="7"/>
      <c r="Z106" s="7"/>
      <c r="AA106" s="54"/>
    </row>
    <row r="107" spans="1:27" s="3" customFormat="1" x14ac:dyDescent="0.25">
      <c r="A107" s="45">
        <v>89</v>
      </c>
      <c r="B107" s="8">
        <v>0.7</v>
      </c>
      <c r="C107" s="8">
        <v>20</v>
      </c>
      <c r="D107" s="8">
        <v>25</v>
      </c>
      <c r="E107" s="14">
        <f t="shared" si="35"/>
        <v>0.40909090909090901</v>
      </c>
      <c r="F107" s="104">
        <f t="shared" si="32"/>
        <v>0.45454545454545681</v>
      </c>
      <c r="G107" s="105">
        <f t="shared" si="33"/>
        <v>-1</v>
      </c>
      <c r="H107" s="79">
        <v>15</v>
      </c>
      <c r="I107" s="80"/>
      <c r="J107" s="26">
        <f>'MR-MO_1a'!J107</f>
        <v>15</v>
      </c>
      <c r="K107" s="27">
        <v>0</v>
      </c>
      <c r="L107" s="44">
        <f t="shared" si="25"/>
        <v>0</v>
      </c>
      <c r="M107" s="26">
        <f>'MR-MO_1a'!M107</f>
        <v>15</v>
      </c>
      <c r="N107" s="27">
        <v>0</v>
      </c>
      <c r="O107" s="44">
        <f t="shared" si="26"/>
        <v>0</v>
      </c>
      <c r="P107" s="26">
        <f>'MR-MO_1a'!P107</f>
        <v>45</v>
      </c>
      <c r="Q107" s="27">
        <v>3.1295000000000002</v>
      </c>
      <c r="R107" s="60">
        <f t="shared" si="27"/>
        <v>200</v>
      </c>
      <c r="S107" s="26">
        <v>15</v>
      </c>
      <c r="T107" s="27">
        <v>0</v>
      </c>
      <c r="U107" s="60">
        <f t="shared" si="28"/>
        <v>0</v>
      </c>
      <c r="V107" s="7"/>
      <c r="W107" s="7"/>
      <c r="X107" s="7"/>
      <c r="Y107" s="7"/>
      <c r="Z107" s="7"/>
      <c r="AA107" s="54"/>
    </row>
    <row r="108" spans="1:27" s="3" customFormat="1" x14ac:dyDescent="0.25">
      <c r="A108" s="45">
        <v>90</v>
      </c>
      <c r="B108" s="8">
        <v>0.9</v>
      </c>
      <c r="C108" s="8">
        <v>20</v>
      </c>
      <c r="D108" s="8">
        <v>25</v>
      </c>
      <c r="E108" s="14">
        <f t="shared" si="35"/>
        <v>0.5714285714285714</v>
      </c>
      <c r="F108" s="104">
        <f t="shared" si="32"/>
        <v>-0.35714285714285765</v>
      </c>
      <c r="G108" s="105">
        <f t="shared" si="33"/>
        <v>-2</v>
      </c>
      <c r="H108" s="79">
        <v>15</v>
      </c>
      <c r="I108" s="80"/>
      <c r="J108" s="26">
        <f>'MR-MO_1a'!J108</f>
        <v>15</v>
      </c>
      <c r="K108" s="27">
        <v>0</v>
      </c>
      <c r="L108" s="44">
        <f t="shared" si="25"/>
        <v>0</v>
      </c>
      <c r="M108" s="26">
        <f>'MR-MO_1a'!M108</f>
        <v>15</v>
      </c>
      <c r="N108" s="27">
        <v>0</v>
      </c>
      <c r="O108" s="44">
        <f t="shared" si="26"/>
        <v>0</v>
      </c>
      <c r="P108" s="26">
        <f>'MR-MO_1a'!P108</f>
        <v>45</v>
      </c>
      <c r="Q108" s="27">
        <v>5.0271999999999997</v>
      </c>
      <c r="R108" s="60">
        <f t="shared" si="27"/>
        <v>200</v>
      </c>
      <c r="S108" s="26">
        <v>15</v>
      </c>
      <c r="T108" s="27">
        <v>0</v>
      </c>
      <c r="U108" s="60">
        <f t="shared" si="28"/>
        <v>0</v>
      </c>
      <c r="V108" s="7"/>
      <c r="W108" s="7"/>
      <c r="X108" s="7"/>
      <c r="Y108" s="7"/>
      <c r="Z108" s="7"/>
      <c r="AA108" s="54"/>
    </row>
    <row r="109" spans="1:27" s="3" customFormat="1" x14ac:dyDescent="0.25">
      <c r="A109" s="45">
        <v>91</v>
      </c>
      <c r="B109" s="8">
        <v>0.1</v>
      </c>
      <c r="C109" s="8">
        <v>25</v>
      </c>
      <c r="D109" s="8">
        <v>25</v>
      </c>
      <c r="E109" s="14">
        <f>(B109*$B$15*$L$13+(1-B109)*$B$16*$S$13)/(B109*$L$13+(1-B109)*$S$13)</f>
        <v>0.3</v>
      </c>
      <c r="F109" s="104">
        <f t="shared" si="32"/>
        <v>1</v>
      </c>
      <c r="G109" s="105">
        <f t="shared" si="33"/>
        <v>2</v>
      </c>
      <c r="H109" s="79">
        <v>15</v>
      </c>
      <c r="I109" s="80"/>
      <c r="J109" s="26">
        <f>'MR-MO_1a'!J109</f>
        <v>30</v>
      </c>
      <c r="K109" s="27">
        <v>9.8464999999999999E-9</v>
      </c>
      <c r="L109" s="44">
        <f t="shared" si="25"/>
        <v>100</v>
      </c>
      <c r="M109" s="26">
        <f>'MR-MO_1a'!M109</f>
        <v>15</v>
      </c>
      <c r="N109" s="27">
        <v>0</v>
      </c>
      <c r="O109" s="44">
        <f t="shared" si="26"/>
        <v>0</v>
      </c>
      <c r="P109" s="26">
        <f>'MR-MO_1a'!P109</f>
        <v>45</v>
      </c>
      <c r="Q109" s="27">
        <v>1.4767999999999999</v>
      </c>
      <c r="R109" s="60">
        <f t="shared" si="27"/>
        <v>200</v>
      </c>
      <c r="S109" s="26">
        <v>15</v>
      </c>
      <c r="T109" s="27">
        <v>0</v>
      </c>
      <c r="U109" s="60">
        <f t="shared" si="28"/>
        <v>0</v>
      </c>
      <c r="V109" s="7"/>
      <c r="W109" s="7"/>
      <c r="X109" s="7"/>
      <c r="Y109" s="7"/>
      <c r="Z109" s="7"/>
      <c r="AA109" s="54"/>
    </row>
    <row r="110" spans="1:27" s="3" customFormat="1" x14ac:dyDescent="0.25">
      <c r="A110" s="45">
        <v>92</v>
      </c>
      <c r="B110" s="8">
        <v>0.3</v>
      </c>
      <c r="C110" s="8">
        <v>25</v>
      </c>
      <c r="D110" s="8">
        <v>25</v>
      </c>
      <c r="E110" s="14">
        <f t="shared" ref="E110:E113" si="36">(B110*$B$15*$L$13+(1-B110)*$B$16*$S$13)/(B110*$L$13+(1-B110)*$S$13)</f>
        <v>0.4</v>
      </c>
      <c r="F110" s="104">
        <f t="shared" si="32"/>
        <v>0.5</v>
      </c>
      <c r="G110" s="105">
        <f t="shared" si="33"/>
        <v>1</v>
      </c>
      <c r="H110" s="79">
        <v>15</v>
      </c>
      <c r="I110" s="80"/>
      <c r="J110" s="26">
        <f>'MR-MO_1a'!J110</f>
        <v>15</v>
      </c>
      <c r="K110" s="27">
        <v>0</v>
      </c>
      <c r="L110" s="44">
        <f t="shared" si="25"/>
        <v>0</v>
      </c>
      <c r="M110" s="26">
        <f>'MR-MO_1a'!M110</f>
        <v>15</v>
      </c>
      <c r="N110" s="27">
        <v>0</v>
      </c>
      <c r="O110" s="44">
        <f t="shared" si="26"/>
        <v>0</v>
      </c>
      <c r="P110" s="26">
        <f>'MR-MO_1a'!P110</f>
        <v>45</v>
      </c>
      <c r="Q110" s="27">
        <v>2.5912000000000002</v>
      </c>
      <c r="R110" s="60">
        <f t="shared" si="27"/>
        <v>200</v>
      </c>
      <c r="S110" s="26">
        <v>15</v>
      </c>
      <c r="T110" s="27">
        <v>0</v>
      </c>
      <c r="U110" s="60">
        <f t="shared" si="28"/>
        <v>0</v>
      </c>
      <c r="V110" s="7"/>
      <c r="W110" s="7"/>
      <c r="X110" s="7"/>
      <c r="Y110" s="7"/>
      <c r="Z110" s="7"/>
      <c r="AA110" s="54"/>
    </row>
    <row r="111" spans="1:27" s="3" customFormat="1" x14ac:dyDescent="0.25">
      <c r="A111" s="45">
        <v>93</v>
      </c>
      <c r="B111" s="8">
        <v>0.5</v>
      </c>
      <c r="C111" s="8">
        <v>25</v>
      </c>
      <c r="D111" s="8">
        <v>25</v>
      </c>
      <c r="E111" s="14">
        <f t="shared" si="36"/>
        <v>0.5</v>
      </c>
      <c r="F111" s="104">
        <f t="shared" si="32"/>
        <v>0</v>
      </c>
      <c r="G111" s="105">
        <f t="shared" si="33"/>
        <v>0</v>
      </c>
      <c r="H111" s="79">
        <v>15</v>
      </c>
      <c r="I111" s="80"/>
      <c r="J111" s="26">
        <f>'MR-MO_1a'!J111</f>
        <v>15</v>
      </c>
      <c r="K111" s="27">
        <v>0</v>
      </c>
      <c r="L111" s="44">
        <f t="shared" si="25"/>
        <v>0</v>
      </c>
      <c r="M111" s="26">
        <f>'MR-MO_1a'!M111</f>
        <v>15</v>
      </c>
      <c r="N111" s="27">
        <v>0</v>
      </c>
      <c r="O111" s="44">
        <f t="shared" si="26"/>
        <v>0</v>
      </c>
      <c r="P111" s="26">
        <f>'MR-MO_1a'!P111</f>
        <v>45</v>
      </c>
      <c r="Q111" s="27">
        <v>3.75</v>
      </c>
      <c r="R111" s="60">
        <f t="shared" si="27"/>
        <v>200</v>
      </c>
      <c r="S111" s="26">
        <v>15</v>
      </c>
      <c r="T111" s="27">
        <v>0</v>
      </c>
      <c r="U111" s="60">
        <f t="shared" si="28"/>
        <v>0</v>
      </c>
      <c r="V111" s="7"/>
      <c r="W111" s="7"/>
      <c r="X111" s="7"/>
      <c r="Y111" s="7"/>
      <c r="Z111" s="7"/>
      <c r="AA111" s="54"/>
    </row>
    <row r="112" spans="1:27" s="3" customFormat="1" x14ac:dyDescent="0.25">
      <c r="A112" s="45">
        <v>94</v>
      </c>
      <c r="B112" s="8">
        <v>0.7</v>
      </c>
      <c r="C112" s="8">
        <v>25</v>
      </c>
      <c r="D112" s="8">
        <v>25</v>
      </c>
      <c r="E112" s="14">
        <f t="shared" si="36"/>
        <v>0.59999999999999987</v>
      </c>
      <c r="F112" s="104">
        <f t="shared" si="32"/>
        <v>-0.5</v>
      </c>
      <c r="G112" s="105">
        <f t="shared" si="33"/>
        <v>-1</v>
      </c>
      <c r="H112" s="79">
        <v>15</v>
      </c>
      <c r="I112" s="80"/>
      <c r="J112" s="26">
        <f>'MR-MO_1a'!J112</f>
        <v>15</v>
      </c>
      <c r="K112" s="27">
        <v>0</v>
      </c>
      <c r="L112" s="44">
        <f t="shared" si="25"/>
        <v>0</v>
      </c>
      <c r="M112" s="26">
        <f>'MR-MO_1a'!M112</f>
        <v>15</v>
      </c>
      <c r="N112" s="27">
        <v>0</v>
      </c>
      <c r="O112" s="44">
        <f t="shared" si="26"/>
        <v>0</v>
      </c>
      <c r="P112" s="26">
        <f>'MR-MO_1a'!P112</f>
        <v>45</v>
      </c>
      <c r="Q112" s="27">
        <v>4.9661</v>
      </c>
      <c r="R112" s="60">
        <f t="shared" si="27"/>
        <v>200</v>
      </c>
      <c r="S112" s="26">
        <v>15</v>
      </c>
      <c r="T112" s="27">
        <v>0</v>
      </c>
      <c r="U112" s="60">
        <f t="shared" si="28"/>
        <v>0</v>
      </c>
      <c r="V112" s="7"/>
      <c r="W112" s="7"/>
      <c r="X112" s="7"/>
      <c r="Y112" s="7"/>
      <c r="Z112" s="7"/>
      <c r="AA112" s="54"/>
    </row>
    <row r="113" spans="1:27" s="3" customFormat="1" x14ac:dyDescent="0.25">
      <c r="A113" s="45">
        <v>95</v>
      </c>
      <c r="B113" s="8">
        <v>0.9</v>
      </c>
      <c r="C113" s="8">
        <v>25</v>
      </c>
      <c r="D113" s="8">
        <v>25</v>
      </c>
      <c r="E113" s="14">
        <f t="shared" si="36"/>
        <v>0.70000000000000007</v>
      </c>
      <c r="F113" s="104">
        <f t="shared" si="32"/>
        <v>-1</v>
      </c>
      <c r="G113" s="105">
        <f t="shared" si="33"/>
        <v>-2</v>
      </c>
      <c r="H113" s="79">
        <v>15</v>
      </c>
      <c r="I113" s="80"/>
      <c r="J113" s="26">
        <f>'MR-MO_1a'!J113</f>
        <v>15</v>
      </c>
      <c r="K113" s="27">
        <v>0</v>
      </c>
      <c r="L113" s="44">
        <f t="shared" si="25"/>
        <v>0</v>
      </c>
      <c r="M113" s="26">
        <f>'MR-MO_1a'!M113</f>
        <v>15</v>
      </c>
      <c r="N113" s="27">
        <v>0</v>
      </c>
      <c r="O113" s="44">
        <f t="shared" si="26"/>
        <v>0</v>
      </c>
      <c r="P113" s="26">
        <f>'MR-MO_1a'!P113</f>
        <v>45</v>
      </c>
      <c r="Q113" s="27">
        <v>6.2835999999999999</v>
      </c>
      <c r="R113" s="60">
        <f t="shared" si="27"/>
        <v>200</v>
      </c>
      <c r="S113" s="26">
        <v>15</v>
      </c>
      <c r="T113" s="27">
        <v>0</v>
      </c>
      <c r="U113" s="60">
        <f t="shared" si="28"/>
        <v>0</v>
      </c>
      <c r="V113" s="7"/>
      <c r="W113" s="7"/>
      <c r="X113" s="7"/>
      <c r="Y113" s="7"/>
      <c r="Z113" s="7"/>
      <c r="AA113" s="54"/>
    </row>
    <row r="114" spans="1:27" s="3" customFormat="1" x14ac:dyDescent="0.25">
      <c r="A114" s="45">
        <v>96</v>
      </c>
      <c r="B114" s="8">
        <v>0.1</v>
      </c>
      <c r="C114" s="8">
        <v>30</v>
      </c>
      <c r="D114" s="8">
        <v>25</v>
      </c>
      <c r="E114" s="14">
        <f>(B114*$B$15*$L$14+(1-B114)*$B$16*$S$14)/(B114*$L$14+(1-B114)*$S$14)</f>
        <v>0.40384615384615385</v>
      </c>
      <c r="F114" s="104">
        <f t="shared" si="32"/>
        <v>0.4807692307692335</v>
      </c>
      <c r="G114" s="105">
        <f t="shared" si="33"/>
        <v>2</v>
      </c>
      <c r="H114" s="79">
        <v>15</v>
      </c>
      <c r="I114" s="80"/>
      <c r="J114" s="26">
        <f>'MR-MO_1a'!J114</f>
        <v>30</v>
      </c>
      <c r="K114" s="27">
        <v>0.51793</v>
      </c>
      <c r="L114" s="44">
        <f t="shared" si="25"/>
        <v>100</v>
      </c>
      <c r="M114" s="26">
        <f>'MR-MO_1a'!M114</f>
        <v>15</v>
      </c>
      <c r="N114" s="27">
        <v>0</v>
      </c>
      <c r="O114" s="44">
        <f t="shared" si="26"/>
        <v>0</v>
      </c>
      <c r="P114" s="26">
        <f>'MR-MO_1a'!P114</f>
        <v>45</v>
      </c>
      <c r="Q114" s="27">
        <v>2.4398</v>
      </c>
      <c r="R114" s="60">
        <f t="shared" si="27"/>
        <v>200</v>
      </c>
      <c r="S114" s="26">
        <v>15</v>
      </c>
      <c r="T114" s="27">
        <v>0</v>
      </c>
      <c r="U114" s="60">
        <f t="shared" si="28"/>
        <v>0</v>
      </c>
      <c r="V114" s="7"/>
      <c r="W114" s="7"/>
      <c r="X114" s="7"/>
      <c r="Y114" s="7"/>
      <c r="Z114" s="7"/>
      <c r="AA114" s="54"/>
    </row>
    <row r="115" spans="1:27" s="3" customFormat="1" x14ac:dyDescent="0.25">
      <c r="A115" s="45">
        <v>97</v>
      </c>
      <c r="B115" s="8">
        <v>0.3</v>
      </c>
      <c r="C115" s="8">
        <v>30</v>
      </c>
      <c r="D115" s="8">
        <v>25</v>
      </c>
      <c r="E115" s="14">
        <f t="shared" ref="E115:E118" si="37">(B115*$B$15*$L$14+(1-B115)*$B$16*$S$14)/(B115*$L$14+(1-B115)*$S$14)</f>
        <v>0.56578947368421051</v>
      </c>
      <c r="F115" s="104">
        <f t="shared" si="32"/>
        <v>-0.32894736842105488</v>
      </c>
      <c r="G115" s="105">
        <f t="shared" si="33"/>
        <v>1</v>
      </c>
      <c r="H115" s="79">
        <v>15</v>
      </c>
      <c r="I115" s="80"/>
      <c r="J115" s="26">
        <f>'MR-MO_1a'!J115</f>
        <v>15</v>
      </c>
      <c r="K115" s="27">
        <v>0</v>
      </c>
      <c r="L115" s="44">
        <f t="shared" si="25"/>
        <v>0</v>
      </c>
      <c r="M115" s="26">
        <f>'MR-MO_1a'!M115</f>
        <v>15</v>
      </c>
      <c r="N115" s="27">
        <v>0</v>
      </c>
      <c r="O115" s="44">
        <f t="shared" si="26"/>
        <v>0</v>
      </c>
      <c r="P115" s="26">
        <f>'MR-MO_1a'!P115</f>
        <v>45</v>
      </c>
      <c r="Q115" s="27">
        <v>4.1836000000000002</v>
      </c>
      <c r="R115" s="60">
        <f t="shared" si="27"/>
        <v>200</v>
      </c>
      <c r="S115" s="26">
        <v>15</v>
      </c>
      <c r="T115" s="27">
        <v>0</v>
      </c>
      <c r="U115" s="60">
        <f t="shared" si="28"/>
        <v>0</v>
      </c>
      <c r="V115" s="7"/>
      <c r="W115" s="7"/>
      <c r="X115" s="7"/>
      <c r="Y115" s="7"/>
      <c r="Z115" s="7"/>
      <c r="AA115" s="54"/>
    </row>
    <row r="116" spans="1:27" s="3" customFormat="1" x14ac:dyDescent="0.25">
      <c r="A116" s="45">
        <v>98</v>
      </c>
      <c r="B116" s="8">
        <v>0.5</v>
      </c>
      <c r="C116" s="8">
        <v>30</v>
      </c>
      <c r="D116" s="8">
        <v>25</v>
      </c>
      <c r="E116" s="14">
        <f t="shared" si="37"/>
        <v>0.65000000000000013</v>
      </c>
      <c r="F116" s="104">
        <f t="shared" si="32"/>
        <v>-0.75</v>
      </c>
      <c r="G116" s="105">
        <f t="shared" si="33"/>
        <v>0</v>
      </c>
      <c r="H116" s="79">
        <v>15</v>
      </c>
      <c r="I116" s="80"/>
      <c r="J116" s="26">
        <f>'MR-MO_1a'!J116</f>
        <v>15</v>
      </c>
      <c r="K116" s="27">
        <v>0</v>
      </c>
      <c r="L116" s="44">
        <f t="shared" si="25"/>
        <v>0</v>
      </c>
      <c r="M116" s="26">
        <f>'MR-MO_1a'!M116</f>
        <v>15</v>
      </c>
      <c r="N116" s="27">
        <v>0</v>
      </c>
      <c r="O116" s="44">
        <f t="shared" si="26"/>
        <v>0</v>
      </c>
      <c r="P116" s="26">
        <f>'MR-MO_1a'!P116</f>
        <v>45</v>
      </c>
      <c r="Q116" s="27">
        <v>5.2251000000000003</v>
      </c>
      <c r="R116" s="60">
        <f t="shared" si="27"/>
        <v>200</v>
      </c>
      <c r="S116" s="26">
        <v>15</v>
      </c>
      <c r="T116" s="27">
        <v>0</v>
      </c>
      <c r="U116" s="60">
        <f t="shared" si="28"/>
        <v>0</v>
      </c>
      <c r="V116" s="7"/>
      <c r="W116" s="7"/>
      <c r="X116" s="7"/>
      <c r="Y116" s="7"/>
      <c r="Z116" s="7"/>
      <c r="AA116" s="54"/>
    </row>
    <row r="117" spans="1:27" s="3" customFormat="1" x14ac:dyDescent="0.25">
      <c r="A117" s="45">
        <v>99</v>
      </c>
      <c r="B117" s="8">
        <v>0.7</v>
      </c>
      <c r="C117" s="8">
        <v>30</v>
      </c>
      <c r="D117" s="8">
        <v>25</v>
      </c>
      <c r="E117" s="14">
        <f t="shared" si="37"/>
        <v>0.70161290322580638</v>
      </c>
      <c r="F117" s="104">
        <f t="shared" si="32"/>
        <v>-1.008064516129032</v>
      </c>
      <c r="G117" s="105">
        <f t="shared" si="33"/>
        <v>-1</v>
      </c>
      <c r="H117" s="79">
        <v>15</v>
      </c>
      <c r="I117" s="80"/>
      <c r="J117" s="26">
        <f>'MR-MO_1a'!J117</f>
        <v>15</v>
      </c>
      <c r="K117" s="27">
        <v>0</v>
      </c>
      <c r="L117" s="44">
        <f t="shared" si="25"/>
        <v>0</v>
      </c>
      <c r="M117" s="26">
        <f>'MR-MO_1a'!M117</f>
        <v>15</v>
      </c>
      <c r="N117" s="27">
        <v>0</v>
      </c>
      <c r="O117" s="44">
        <f t="shared" si="26"/>
        <v>0</v>
      </c>
      <c r="P117" s="26">
        <f>'MR-MO_1a'!P117</f>
        <v>45</v>
      </c>
      <c r="Q117" s="27">
        <v>5.9805999999999999</v>
      </c>
      <c r="R117" s="60">
        <f t="shared" si="27"/>
        <v>200</v>
      </c>
      <c r="S117" s="26">
        <v>15</v>
      </c>
      <c r="T117" s="27">
        <v>0</v>
      </c>
      <c r="U117" s="60">
        <f t="shared" si="28"/>
        <v>0</v>
      </c>
      <c r="V117" s="7"/>
      <c r="W117" s="7"/>
      <c r="X117" s="7"/>
      <c r="Y117" s="7"/>
      <c r="Z117" s="7"/>
      <c r="AA117" s="54"/>
    </row>
    <row r="118" spans="1:27" s="3" customFormat="1" x14ac:dyDescent="0.25">
      <c r="A118" s="45">
        <v>100</v>
      </c>
      <c r="B118" s="8">
        <v>0.9</v>
      </c>
      <c r="C118" s="8">
        <v>30</v>
      </c>
      <c r="D118" s="8">
        <v>25</v>
      </c>
      <c r="E118" s="14">
        <f t="shared" si="37"/>
        <v>0.7364864864864864</v>
      </c>
      <c r="F118" s="104">
        <f t="shared" si="32"/>
        <v>-1.1824324324324316</v>
      </c>
      <c r="G118" s="105">
        <f t="shared" si="33"/>
        <v>-2</v>
      </c>
      <c r="H118" s="79">
        <v>15</v>
      </c>
      <c r="I118" s="80"/>
      <c r="J118" s="26">
        <f>'MR-MO_1a'!J118</f>
        <v>15</v>
      </c>
      <c r="K118" s="27">
        <v>0</v>
      </c>
      <c r="L118" s="44">
        <f t="shared" si="25"/>
        <v>0</v>
      </c>
      <c r="M118" s="26">
        <f>'MR-MO_1a'!M118</f>
        <v>15</v>
      </c>
      <c r="N118" s="27">
        <v>0</v>
      </c>
      <c r="O118" s="44">
        <f t="shared" si="26"/>
        <v>0</v>
      </c>
      <c r="P118" s="26">
        <f>'MR-MO_1a'!P118</f>
        <v>45</v>
      </c>
      <c r="Q118" s="27">
        <v>6.6475</v>
      </c>
      <c r="R118" s="60">
        <f t="shared" si="27"/>
        <v>200</v>
      </c>
      <c r="S118" s="26">
        <v>15</v>
      </c>
      <c r="T118" s="27">
        <v>0</v>
      </c>
      <c r="U118" s="60">
        <f t="shared" si="28"/>
        <v>0</v>
      </c>
      <c r="V118" s="7"/>
      <c r="W118" s="7"/>
      <c r="X118" s="7"/>
      <c r="Y118" s="7"/>
      <c r="Z118" s="7"/>
      <c r="AA118" s="54"/>
    </row>
    <row r="119" spans="1:27" s="3" customFormat="1" x14ac:dyDescent="0.25">
      <c r="A119" s="45">
        <v>101</v>
      </c>
      <c r="B119" s="8">
        <v>0.1</v>
      </c>
      <c r="C119" s="8">
        <v>10</v>
      </c>
      <c r="D119" s="8">
        <v>30</v>
      </c>
      <c r="E119" s="106" t="e">
        <f t="shared" ref="E119:E123" si="38">(B119*$B$15*$M$10+(1-B119)*$B$16*$T$10)/(B119*$M$10+(1-B119)*$T$10)</f>
        <v>#DIV/0!</v>
      </c>
      <c r="F119" s="104" t="e">
        <f>E119*$N$14+(1-E119)*$U$14-D119</f>
        <v>#DIV/0!</v>
      </c>
      <c r="G119" s="105">
        <f>B119*$N$14+(1-B119)*$U$14-D119</f>
        <v>-1.2999999999999972</v>
      </c>
      <c r="H119" s="79">
        <v>15</v>
      </c>
      <c r="I119" s="80"/>
      <c r="J119" s="26">
        <f>'MR-MO_1a'!J119</f>
        <v>15</v>
      </c>
      <c r="K119" s="27">
        <v>0</v>
      </c>
      <c r="L119" s="44">
        <f t="shared" si="25"/>
        <v>0</v>
      </c>
      <c r="M119" s="26">
        <f>'MR-MO_1a'!M119</f>
        <v>15</v>
      </c>
      <c r="N119" s="27">
        <v>0</v>
      </c>
      <c r="O119" s="44">
        <f t="shared" si="26"/>
        <v>0</v>
      </c>
      <c r="P119" s="26">
        <f>'MR-MO_1a'!P119</f>
        <v>15</v>
      </c>
      <c r="Q119" s="27">
        <v>0</v>
      </c>
      <c r="R119" s="60">
        <f t="shared" si="27"/>
        <v>0</v>
      </c>
      <c r="S119" s="26">
        <v>15</v>
      </c>
      <c r="T119" s="27">
        <v>0</v>
      </c>
      <c r="U119" s="60">
        <f t="shared" si="28"/>
        <v>0</v>
      </c>
      <c r="V119" s="7"/>
      <c r="W119" s="7"/>
      <c r="X119" s="7"/>
      <c r="Y119" s="7"/>
      <c r="Z119" s="7"/>
      <c r="AA119" s="54"/>
    </row>
    <row r="120" spans="1:27" s="3" customFormat="1" x14ac:dyDescent="0.25">
      <c r="A120" s="45">
        <v>102</v>
      </c>
      <c r="B120" s="8">
        <v>0.3</v>
      </c>
      <c r="C120" s="8">
        <v>10</v>
      </c>
      <c r="D120" s="8">
        <v>30</v>
      </c>
      <c r="E120" s="106" t="e">
        <f t="shared" si="38"/>
        <v>#DIV/0!</v>
      </c>
      <c r="F120" s="104" t="e">
        <f t="shared" ref="F120:F143" si="39">E120*$N$14+(1-E120)*$U$14-D120</f>
        <v>#DIV/0!</v>
      </c>
      <c r="G120" s="105">
        <f t="shared" ref="G120:G143" si="40">B120*$N$14+(1-B120)*$U$14-D120</f>
        <v>-1.9000000000000021</v>
      </c>
      <c r="H120" s="79">
        <v>15</v>
      </c>
      <c r="I120" s="80"/>
      <c r="J120" s="26">
        <f>'MR-MO_1a'!J120</f>
        <v>15</v>
      </c>
      <c r="K120" s="27">
        <v>0</v>
      </c>
      <c r="L120" s="44">
        <f t="shared" si="25"/>
        <v>0</v>
      </c>
      <c r="M120" s="26">
        <f>'MR-MO_1a'!M120</f>
        <v>15</v>
      </c>
      <c r="N120" s="27">
        <v>0</v>
      </c>
      <c r="O120" s="44">
        <f t="shared" si="26"/>
        <v>0</v>
      </c>
      <c r="P120" s="26">
        <f>'MR-MO_1a'!P120</f>
        <v>15</v>
      </c>
      <c r="Q120" s="27">
        <v>0</v>
      </c>
      <c r="R120" s="60">
        <f t="shared" si="27"/>
        <v>0</v>
      </c>
      <c r="S120" s="26">
        <v>15</v>
      </c>
      <c r="T120" s="27">
        <v>0</v>
      </c>
      <c r="U120" s="60">
        <f t="shared" si="28"/>
        <v>0</v>
      </c>
      <c r="V120" s="7"/>
      <c r="W120" s="7"/>
      <c r="X120" s="7"/>
      <c r="Y120" s="7"/>
      <c r="Z120" s="7"/>
      <c r="AA120" s="54"/>
    </row>
    <row r="121" spans="1:27" s="3" customFormat="1" x14ac:dyDescent="0.25">
      <c r="A121" s="45">
        <v>103</v>
      </c>
      <c r="B121" s="8">
        <v>0.5</v>
      </c>
      <c r="C121" s="8">
        <v>10</v>
      </c>
      <c r="D121" s="8">
        <v>30</v>
      </c>
      <c r="E121" s="106" t="e">
        <f t="shared" si="38"/>
        <v>#DIV/0!</v>
      </c>
      <c r="F121" s="104" t="e">
        <f t="shared" si="39"/>
        <v>#DIV/0!</v>
      </c>
      <c r="G121" s="105">
        <f t="shared" si="40"/>
        <v>-2.5</v>
      </c>
      <c r="H121" s="79">
        <v>15</v>
      </c>
      <c r="I121" s="80"/>
      <c r="J121" s="26">
        <f>'MR-MO_1a'!J121</f>
        <v>15</v>
      </c>
      <c r="K121" s="27">
        <v>0</v>
      </c>
      <c r="L121" s="44">
        <f t="shared" si="25"/>
        <v>0</v>
      </c>
      <c r="M121" s="26">
        <f>'MR-MO_1a'!M121</f>
        <v>15</v>
      </c>
      <c r="N121" s="27">
        <v>0</v>
      </c>
      <c r="O121" s="44">
        <f t="shared" si="26"/>
        <v>0</v>
      </c>
      <c r="P121" s="26">
        <f>'MR-MO_1a'!P121</f>
        <v>15</v>
      </c>
      <c r="Q121" s="27">
        <v>0</v>
      </c>
      <c r="R121" s="60">
        <f t="shared" si="27"/>
        <v>0</v>
      </c>
      <c r="S121" s="26">
        <v>15</v>
      </c>
      <c r="T121" s="27">
        <v>0</v>
      </c>
      <c r="U121" s="60">
        <f t="shared" si="28"/>
        <v>0</v>
      </c>
      <c r="V121" s="7"/>
      <c r="W121" s="7"/>
      <c r="X121" s="7"/>
      <c r="Y121" s="7"/>
      <c r="Z121" s="7"/>
      <c r="AA121" s="54"/>
    </row>
    <row r="122" spans="1:27" s="3" customFormat="1" x14ac:dyDescent="0.25">
      <c r="A122" s="45">
        <v>104</v>
      </c>
      <c r="B122" s="8">
        <v>0.7</v>
      </c>
      <c r="C122" s="8">
        <v>10</v>
      </c>
      <c r="D122" s="8">
        <v>30</v>
      </c>
      <c r="E122" s="106" t="e">
        <f t="shared" si="38"/>
        <v>#DIV/0!</v>
      </c>
      <c r="F122" s="104" t="e">
        <f t="shared" si="39"/>
        <v>#DIV/0!</v>
      </c>
      <c r="G122" s="105">
        <f t="shared" si="40"/>
        <v>-3.1000000000000014</v>
      </c>
      <c r="H122" s="79">
        <v>15</v>
      </c>
      <c r="I122" s="80"/>
      <c r="J122" s="26">
        <f>'MR-MO_1a'!J122</f>
        <v>15</v>
      </c>
      <c r="K122" s="27">
        <v>0</v>
      </c>
      <c r="L122" s="44">
        <f t="shared" si="25"/>
        <v>0</v>
      </c>
      <c r="M122" s="26">
        <f>'MR-MO_1a'!M122</f>
        <v>15</v>
      </c>
      <c r="N122" s="27">
        <v>0</v>
      </c>
      <c r="O122" s="44">
        <f t="shared" si="26"/>
        <v>0</v>
      </c>
      <c r="P122" s="26">
        <f>'MR-MO_1a'!P122</f>
        <v>15</v>
      </c>
      <c r="Q122" s="27">
        <v>0</v>
      </c>
      <c r="R122" s="60">
        <f t="shared" si="27"/>
        <v>0</v>
      </c>
      <c r="S122" s="26">
        <v>15</v>
      </c>
      <c r="T122" s="27">
        <v>0</v>
      </c>
      <c r="U122" s="60">
        <f t="shared" si="28"/>
        <v>0</v>
      </c>
      <c r="V122" s="7"/>
      <c r="W122" s="7"/>
      <c r="X122" s="7"/>
      <c r="Y122" s="7"/>
      <c r="Z122" s="7"/>
      <c r="AA122" s="54"/>
    </row>
    <row r="123" spans="1:27" s="3" customFormat="1" x14ac:dyDescent="0.25">
      <c r="A123" s="45">
        <v>105</v>
      </c>
      <c r="B123" s="8">
        <v>0.9</v>
      </c>
      <c r="C123" s="8">
        <v>10</v>
      </c>
      <c r="D123" s="8">
        <v>30</v>
      </c>
      <c r="E123" s="106" t="e">
        <f t="shared" si="38"/>
        <v>#DIV/0!</v>
      </c>
      <c r="F123" s="104" t="e">
        <f t="shared" si="39"/>
        <v>#DIV/0!</v>
      </c>
      <c r="G123" s="105">
        <f t="shared" si="40"/>
        <v>-3.6999999999999993</v>
      </c>
      <c r="H123" s="79">
        <v>15</v>
      </c>
      <c r="I123" s="80"/>
      <c r="J123" s="26">
        <f>'MR-MO_1a'!J123</f>
        <v>15</v>
      </c>
      <c r="K123" s="27">
        <v>0</v>
      </c>
      <c r="L123" s="44">
        <f t="shared" si="25"/>
        <v>0</v>
      </c>
      <c r="M123" s="26">
        <f>'MR-MO_1a'!M123</f>
        <v>15</v>
      </c>
      <c r="N123" s="27">
        <v>0</v>
      </c>
      <c r="O123" s="44">
        <f t="shared" si="26"/>
        <v>0</v>
      </c>
      <c r="P123" s="26">
        <f>'MR-MO_1a'!P123</f>
        <v>15</v>
      </c>
      <c r="Q123" s="27">
        <v>0</v>
      </c>
      <c r="R123" s="60">
        <f t="shared" si="27"/>
        <v>0</v>
      </c>
      <c r="S123" s="26">
        <v>15</v>
      </c>
      <c r="T123" s="27">
        <v>0</v>
      </c>
      <c r="U123" s="60">
        <f t="shared" si="28"/>
        <v>0</v>
      </c>
      <c r="V123" s="7"/>
      <c r="W123" s="7"/>
      <c r="X123" s="7"/>
      <c r="Y123" s="7"/>
      <c r="Z123" s="7"/>
      <c r="AA123" s="54"/>
    </row>
    <row r="124" spans="1:27" s="3" customFormat="1" x14ac:dyDescent="0.25">
      <c r="A124" s="45">
        <v>106</v>
      </c>
      <c r="B124" s="8">
        <v>0.1</v>
      </c>
      <c r="C124" s="8">
        <v>15</v>
      </c>
      <c r="D124" s="8">
        <v>30</v>
      </c>
      <c r="E124" s="106" t="e">
        <f>(B124*$B$15*$M$11+(1-B124)*$B$16*$T$11)/(B124*$M$11+(1-B124)*$T$11)</f>
        <v>#DIV/0!</v>
      </c>
      <c r="F124" s="104" t="e">
        <f t="shared" si="39"/>
        <v>#DIV/0!</v>
      </c>
      <c r="G124" s="105">
        <f t="shared" si="40"/>
        <v>-1.2999999999999972</v>
      </c>
      <c r="H124" s="79">
        <v>15</v>
      </c>
      <c r="I124" s="80"/>
      <c r="J124" s="26">
        <f>'MR-MO_1a'!J124</f>
        <v>15</v>
      </c>
      <c r="K124" s="27">
        <v>0</v>
      </c>
      <c r="L124" s="44">
        <f t="shared" si="25"/>
        <v>0</v>
      </c>
      <c r="M124" s="26">
        <f>'MR-MO_1a'!M124</f>
        <v>15</v>
      </c>
      <c r="N124" s="27">
        <v>0</v>
      </c>
      <c r="O124" s="44">
        <f t="shared" si="26"/>
        <v>0</v>
      </c>
      <c r="P124" s="26">
        <f>'MR-MO_1a'!P124</f>
        <v>15</v>
      </c>
      <c r="Q124" s="27">
        <v>0</v>
      </c>
      <c r="R124" s="60">
        <f t="shared" si="27"/>
        <v>0</v>
      </c>
      <c r="S124" s="26">
        <v>15</v>
      </c>
      <c r="T124" s="27">
        <v>0</v>
      </c>
      <c r="U124" s="60">
        <f t="shared" si="28"/>
        <v>0</v>
      </c>
      <c r="V124" s="7"/>
      <c r="W124" s="7"/>
      <c r="X124" s="7"/>
      <c r="Y124" s="7"/>
      <c r="Z124" s="7"/>
      <c r="AA124" s="54"/>
    </row>
    <row r="125" spans="1:27" s="3" customFormat="1" x14ac:dyDescent="0.25">
      <c r="A125" s="45">
        <v>107</v>
      </c>
      <c r="B125" s="8">
        <v>0.3</v>
      </c>
      <c r="C125" s="8">
        <v>15</v>
      </c>
      <c r="D125" s="8">
        <v>30</v>
      </c>
      <c r="E125" s="106" t="e">
        <f t="shared" ref="E125:E128" si="41">(B125*$B$15*$M$11+(1-B125)*$B$16*$T$11)/(B125*$M$11+(1-B125)*$T$11)</f>
        <v>#DIV/0!</v>
      </c>
      <c r="F125" s="104" t="e">
        <f t="shared" si="39"/>
        <v>#DIV/0!</v>
      </c>
      <c r="G125" s="105">
        <f t="shared" si="40"/>
        <v>-1.9000000000000021</v>
      </c>
      <c r="H125" s="79">
        <v>15</v>
      </c>
      <c r="I125" s="80"/>
      <c r="J125" s="26">
        <f>'MR-MO_1a'!J125</f>
        <v>15</v>
      </c>
      <c r="K125" s="27">
        <v>0</v>
      </c>
      <c r="L125" s="44">
        <f t="shared" si="25"/>
        <v>0</v>
      </c>
      <c r="M125" s="26">
        <f>'MR-MO_1a'!M125</f>
        <v>15</v>
      </c>
      <c r="N125" s="27">
        <v>0</v>
      </c>
      <c r="O125" s="44">
        <f t="shared" si="26"/>
        <v>0</v>
      </c>
      <c r="P125" s="26">
        <f>'MR-MO_1a'!P125</f>
        <v>15</v>
      </c>
      <c r="Q125" s="27">
        <v>0</v>
      </c>
      <c r="R125" s="60">
        <f t="shared" si="27"/>
        <v>0</v>
      </c>
      <c r="S125" s="26">
        <v>15</v>
      </c>
      <c r="T125" s="27">
        <v>0</v>
      </c>
      <c r="U125" s="60">
        <f t="shared" si="28"/>
        <v>0</v>
      </c>
      <c r="V125" s="7"/>
      <c r="W125" s="7"/>
      <c r="X125" s="7"/>
      <c r="Y125" s="7"/>
      <c r="Z125" s="7"/>
      <c r="AA125" s="54"/>
    </row>
    <row r="126" spans="1:27" s="3" customFormat="1" x14ac:dyDescent="0.25">
      <c r="A126" s="45">
        <v>108</v>
      </c>
      <c r="B126" s="8">
        <v>0.5</v>
      </c>
      <c r="C126" s="8">
        <v>15</v>
      </c>
      <c r="D126" s="8">
        <v>30</v>
      </c>
      <c r="E126" s="106" t="e">
        <f t="shared" si="41"/>
        <v>#DIV/0!</v>
      </c>
      <c r="F126" s="104" t="e">
        <f t="shared" si="39"/>
        <v>#DIV/0!</v>
      </c>
      <c r="G126" s="105">
        <f t="shared" si="40"/>
        <v>-2.5</v>
      </c>
      <c r="H126" s="79">
        <v>15</v>
      </c>
      <c r="I126" s="80"/>
      <c r="J126" s="26">
        <f>'MR-MO_1a'!J126</f>
        <v>15</v>
      </c>
      <c r="K126" s="27">
        <v>0</v>
      </c>
      <c r="L126" s="44">
        <f t="shared" si="25"/>
        <v>0</v>
      </c>
      <c r="M126" s="26">
        <f>'MR-MO_1a'!M126</f>
        <v>15</v>
      </c>
      <c r="N126" s="27">
        <v>0</v>
      </c>
      <c r="O126" s="44">
        <f t="shared" si="26"/>
        <v>0</v>
      </c>
      <c r="P126" s="26">
        <f>'MR-MO_1a'!P126</f>
        <v>15</v>
      </c>
      <c r="Q126" s="27">
        <v>0</v>
      </c>
      <c r="R126" s="60">
        <f t="shared" si="27"/>
        <v>0</v>
      </c>
      <c r="S126" s="26">
        <v>15</v>
      </c>
      <c r="T126" s="27">
        <v>0</v>
      </c>
      <c r="U126" s="60">
        <f t="shared" si="28"/>
        <v>0</v>
      </c>
      <c r="V126" s="7"/>
      <c r="W126" s="7"/>
      <c r="X126" s="7"/>
      <c r="Y126" s="7"/>
      <c r="Z126" s="7"/>
      <c r="AA126" s="54"/>
    </row>
    <row r="127" spans="1:27" s="3" customFormat="1" x14ac:dyDescent="0.25">
      <c r="A127" s="45">
        <v>109</v>
      </c>
      <c r="B127" s="8">
        <v>0.7</v>
      </c>
      <c r="C127" s="8">
        <v>15</v>
      </c>
      <c r="D127" s="8">
        <v>30</v>
      </c>
      <c r="E127" s="106" t="e">
        <f t="shared" si="41"/>
        <v>#DIV/0!</v>
      </c>
      <c r="F127" s="104" t="e">
        <f t="shared" si="39"/>
        <v>#DIV/0!</v>
      </c>
      <c r="G127" s="105">
        <f t="shared" si="40"/>
        <v>-3.1000000000000014</v>
      </c>
      <c r="H127" s="79">
        <v>15</v>
      </c>
      <c r="I127" s="80"/>
      <c r="J127" s="26">
        <f>'MR-MO_1a'!J127</f>
        <v>15</v>
      </c>
      <c r="K127" s="27">
        <v>0</v>
      </c>
      <c r="L127" s="44">
        <f t="shared" si="25"/>
        <v>0</v>
      </c>
      <c r="M127" s="26">
        <f>'MR-MO_1a'!M127</f>
        <v>15</v>
      </c>
      <c r="N127" s="27">
        <v>0</v>
      </c>
      <c r="O127" s="44">
        <f t="shared" si="26"/>
        <v>0</v>
      </c>
      <c r="P127" s="26">
        <f>'MR-MO_1a'!P127</f>
        <v>15</v>
      </c>
      <c r="Q127" s="27">
        <v>0</v>
      </c>
      <c r="R127" s="60">
        <f t="shared" si="27"/>
        <v>0</v>
      </c>
      <c r="S127" s="26">
        <v>15</v>
      </c>
      <c r="T127" s="27">
        <v>0</v>
      </c>
      <c r="U127" s="60">
        <f t="shared" si="28"/>
        <v>0</v>
      </c>
      <c r="V127" s="7"/>
      <c r="W127" s="7"/>
      <c r="X127" s="7"/>
      <c r="Y127" s="7"/>
      <c r="Z127" s="7"/>
      <c r="AA127" s="54"/>
    </row>
    <row r="128" spans="1:27" s="3" customFormat="1" x14ac:dyDescent="0.25">
      <c r="A128" s="45">
        <v>110</v>
      </c>
      <c r="B128" s="8">
        <v>0.9</v>
      </c>
      <c r="C128" s="8">
        <v>15</v>
      </c>
      <c r="D128" s="8">
        <v>30</v>
      </c>
      <c r="E128" s="106" t="e">
        <f t="shared" si="41"/>
        <v>#DIV/0!</v>
      </c>
      <c r="F128" s="104" t="e">
        <f t="shared" si="39"/>
        <v>#DIV/0!</v>
      </c>
      <c r="G128" s="105">
        <f t="shared" si="40"/>
        <v>-3.6999999999999993</v>
      </c>
      <c r="H128" s="79">
        <v>15</v>
      </c>
      <c r="I128" s="80"/>
      <c r="J128" s="26">
        <f>'MR-MO_1a'!J128</f>
        <v>15</v>
      </c>
      <c r="K128" s="27">
        <v>0</v>
      </c>
      <c r="L128" s="44">
        <f t="shared" si="25"/>
        <v>0</v>
      </c>
      <c r="M128" s="26">
        <f>'MR-MO_1a'!M128</f>
        <v>15</v>
      </c>
      <c r="N128" s="27">
        <v>0</v>
      </c>
      <c r="O128" s="44">
        <f t="shared" si="26"/>
        <v>0</v>
      </c>
      <c r="P128" s="26">
        <f>'MR-MO_1a'!P128</f>
        <v>15</v>
      </c>
      <c r="Q128" s="27">
        <v>0</v>
      </c>
      <c r="R128" s="60">
        <f t="shared" si="27"/>
        <v>0</v>
      </c>
      <c r="S128" s="26">
        <v>15</v>
      </c>
      <c r="T128" s="27">
        <v>0</v>
      </c>
      <c r="U128" s="60">
        <f t="shared" si="28"/>
        <v>0</v>
      </c>
      <c r="V128" s="7"/>
      <c r="W128" s="7"/>
      <c r="X128" s="7"/>
      <c r="Y128" s="7"/>
      <c r="Z128" s="7"/>
      <c r="AA128" s="54"/>
    </row>
    <row r="129" spans="1:28" s="3" customFormat="1" x14ac:dyDescent="0.25">
      <c r="A129" s="45">
        <v>111</v>
      </c>
      <c r="B129" s="8">
        <v>0.1</v>
      </c>
      <c r="C129" s="8">
        <v>20</v>
      </c>
      <c r="D129" s="8">
        <v>30</v>
      </c>
      <c r="E129" s="106" t="e">
        <f>(B129*$B$15*$M$12+(1-B129)*$B$16*$T$12)/(B129*$M$12+(1-B129)*$T$12)</f>
        <v>#DIV/0!</v>
      </c>
      <c r="F129" s="104" t="e">
        <f t="shared" si="39"/>
        <v>#DIV/0!</v>
      </c>
      <c r="G129" s="105">
        <f t="shared" si="40"/>
        <v>-1.2999999999999972</v>
      </c>
      <c r="H129" s="79">
        <v>15</v>
      </c>
      <c r="I129" s="80"/>
      <c r="J129" s="26">
        <f>'MR-MO_1a'!J129</f>
        <v>15</v>
      </c>
      <c r="K129" s="27">
        <v>0</v>
      </c>
      <c r="L129" s="44">
        <f t="shared" si="25"/>
        <v>0</v>
      </c>
      <c r="M129" s="26">
        <f>'MR-MO_1a'!M129</f>
        <v>15</v>
      </c>
      <c r="N129" s="27">
        <v>0</v>
      </c>
      <c r="O129" s="44">
        <f t="shared" si="26"/>
        <v>0</v>
      </c>
      <c r="P129" s="26">
        <f>'MR-MO_1a'!P129</f>
        <v>15</v>
      </c>
      <c r="Q129" s="27">
        <v>0</v>
      </c>
      <c r="R129" s="60">
        <f t="shared" si="27"/>
        <v>0</v>
      </c>
      <c r="S129" s="26">
        <v>15</v>
      </c>
      <c r="T129" s="27">
        <v>0</v>
      </c>
      <c r="U129" s="60">
        <f t="shared" si="28"/>
        <v>0</v>
      </c>
      <c r="V129" s="7"/>
      <c r="W129" s="7"/>
      <c r="X129" s="7"/>
      <c r="Y129" s="7"/>
      <c r="Z129" s="7"/>
      <c r="AA129" s="54"/>
    </row>
    <row r="130" spans="1:28" s="3" customFormat="1" x14ac:dyDescent="0.25">
      <c r="A130" s="45">
        <v>112</v>
      </c>
      <c r="B130" s="8">
        <v>0.3</v>
      </c>
      <c r="C130" s="8">
        <v>20</v>
      </c>
      <c r="D130" s="8">
        <v>30</v>
      </c>
      <c r="E130" s="106" t="e">
        <f t="shared" ref="E130:E133" si="42">(B130*$B$15*$M$12+(1-B130)*$B$16*$T$12)/(B130*$M$12+(1-B130)*$T$12)</f>
        <v>#DIV/0!</v>
      </c>
      <c r="F130" s="104" t="e">
        <f t="shared" si="39"/>
        <v>#DIV/0!</v>
      </c>
      <c r="G130" s="105">
        <f t="shared" si="40"/>
        <v>-1.9000000000000021</v>
      </c>
      <c r="H130" s="79">
        <v>15</v>
      </c>
      <c r="I130" s="80"/>
      <c r="J130" s="26">
        <f>'MR-MO_1a'!J130</f>
        <v>15</v>
      </c>
      <c r="K130" s="27">
        <v>0</v>
      </c>
      <c r="L130" s="44">
        <f t="shared" si="25"/>
        <v>0</v>
      </c>
      <c r="M130" s="26">
        <f>'MR-MO_1a'!M130</f>
        <v>15</v>
      </c>
      <c r="N130" s="27">
        <v>0</v>
      </c>
      <c r="O130" s="44">
        <f t="shared" si="26"/>
        <v>0</v>
      </c>
      <c r="P130" s="26">
        <f>'MR-MO_1a'!P130</f>
        <v>15</v>
      </c>
      <c r="Q130" s="27">
        <v>0</v>
      </c>
      <c r="R130" s="60">
        <f t="shared" si="27"/>
        <v>0</v>
      </c>
      <c r="S130" s="26">
        <v>15</v>
      </c>
      <c r="T130" s="27">
        <v>0</v>
      </c>
      <c r="U130" s="60">
        <f t="shared" si="28"/>
        <v>0</v>
      </c>
      <c r="V130" s="7"/>
      <c r="W130" s="7"/>
      <c r="X130" s="7"/>
      <c r="Y130" s="7"/>
      <c r="Z130" s="7"/>
      <c r="AA130" s="54"/>
    </row>
    <row r="131" spans="1:28" s="3" customFormat="1" x14ac:dyDescent="0.25">
      <c r="A131" s="45">
        <v>113</v>
      </c>
      <c r="B131" s="8">
        <v>0.5</v>
      </c>
      <c r="C131" s="8">
        <v>20</v>
      </c>
      <c r="D131" s="8">
        <v>30</v>
      </c>
      <c r="E131" s="106" t="e">
        <f t="shared" si="42"/>
        <v>#DIV/0!</v>
      </c>
      <c r="F131" s="104" t="e">
        <f t="shared" si="39"/>
        <v>#DIV/0!</v>
      </c>
      <c r="G131" s="105">
        <f t="shared" si="40"/>
        <v>-2.5</v>
      </c>
      <c r="H131" s="79">
        <v>15</v>
      </c>
      <c r="I131" s="80"/>
      <c r="J131" s="26">
        <f>'MR-MO_1a'!J131</f>
        <v>15</v>
      </c>
      <c r="K131" s="27">
        <v>0</v>
      </c>
      <c r="L131" s="44">
        <f t="shared" si="25"/>
        <v>0</v>
      </c>
      <c r="M131" s="26">
        <f>'MR-MO_1a'!M131</f>
        <v>15</v>
      </c>
      <c r="N131" s="27">
        <v>0</v>
      </c>
      <c r="O131" s="44">
        <f t="shared" si="26"/>
        <v>0</v>
      </c>
      <c r="P131" s="26">
        <f>'MR-MO_1a'!P131</f>
        <v>15</v>
      </c>
      <c r="Q131" s="27">
        <v>0</v>
      </c>
      <c r="R131" s="60">
        <f t="shared" si="27"/>
        <v>0</v>
      </c>
      <c r="S131" s="26">
        <v>15</v>
      </c>
      <c r="T131" s="27">
        <v>0</v>
      </c>
      <c r="U131" s="60">
        <f t="shared" si="28"/>
        <v>0</v>
      </c>
      <c r="V131" s="7"/>
      <c r="W131" s="7"/>
      <c r="X131" s="7"/>
      <c r="Y131" s="7"/>
      <c r="Z131" s="7"/>
      <c r="AA131" s="54"/>
    </row>
    <row r="132" spans="1:28" s="3" customFormat="1" x14ac:dyDescent="0.25">
      <c r="A132" s="45">
        <v>114</v>
      </c>
      <c r="B132" s="8">
        <v>0.7</v>
      </c>
      <c r="C132" s="8">
        <v>20</v>
      </c>
      <c r="D132" s="8">
        <v>30</v>
      </c>
      <c r="E132" s="106" t="e">
        <f t="shared" si="42"/>
        <v>#DIV/0!</v>
      </c>
      <c r="F132" s="104" t="e">
        <f t="shared" si="39"/>
        <v>#DIV/0!</v>
      </c>
      <c r="G132" s="105">
        <f t="shared" si="40"/>
        <v>-3.1000000000000014</v>
      </c>
      <c r="H132" s="79">
        <v>15</v>
      </c>
      <c r="I132" s="80"/>
      <c r="J132" s="26">
        <f>'MR-MO_1a'!J132</f>
        <v>15</v>
      </c>
      <c r="K132" s="27">
        <v>0</v>
      </c>
      <c r="L132" s="44">
        <f t="shared" si="25"/>
        <v>0</v>
      </c>
      <c r="M132" s="26">
        <f>'MR-MO_1a'!M132</f>
        <v>15</v>
      </c>
      <c r="N132" s="27">
        <v>0</v>
      </c>
      <c r="O132" s="44">
        <f t="shared" si="26"/>
        <v>0</v>
      </c>
      <c r="P132" s="26">
        <f>'MR-MO_1a'!P132</f>
        <v>15</v>
      </c>
      <c r="Q132" s="27">
        <v>0</v>
      </c>
      <c r="R132" s="60">
        <f t="shared" si="27"/>
        <v>0</v>
      </c>
      <c r="S132" s="26">
        <v>15</v>
      </c>
      <c r="T132" s="27">
        <v>0</v>
      </c>
      <c r="U132" s="60">
        <f t="shared" si="28"/>
        <v>0</v>
      </c>
      <c r="V132" s="7"/>
      <c r="W132" s="7"/>
      <c r="X132" s="7"/>
      <c r="Y132" s="7"/>
      <c r="Z132" s="7"/>
      <c r="AA132" s="54"/>
    </row>
    <row r="133" spans="1:28" s="3" customFormat="1" x14ac:dyDescent="0.25">
      <c r="A133" s="45">
        <v>115</v>
      </c>
      <c r="B133" s="8">
        <v>0.9</v>
      </c>
      <c r="C133" s="8">
        <v>20</v>
      </c>
      <c r="D133" s="8">
        <v>30</v>
      </c>
      <c r="E133" s="106" t="e">
        <f t="shared" si="42"/>
        <v>#DIV/0!</v>
      </c>
      <c r="F133" s="104" t="e">
        <f t="shared" si="39"/>
        <v>#DIV/0!</v>
      </c>
      <c r="G133" s="105">
        <f t="shared" si="40"/>
        <v>-3.6999999999999993</v>
      </c>
      <c r="H133" s="79">
        <v>15</v>
      </c>
      <c r="I133" s="80"/>
      <c r="J133" s="26">
        <f>'MR-MO_1a'!J133</f>
        <v>15</v>
      </c>
      <c r="K133" s="27">
        <v>0</v>
      </c>
      <c r="L133" s="44">
        <f t="shared" si="25"/>
        <v>0</v>
      </c>
      <c r="M133" s="26">
        <f>'MR-MO_1a'!M133</f>
        <v>15</v>
      </c>
      <c r="N133" s="27">
        <v>0</v>
      </c>
      <c r="O133" s="44">
        <f t="shared" si="26"/>
        <v>0</v>
      </c>
      <c r="P133" s="26">
        <f>'MR-MO_1a'!P133</f>
        <v>15</v>
      </c>
      <c r="Q133" s="27">
        <v>0</v>
      </c>
      <c r="R133" s="60">
        <f t="shared" si="27"/>
        <v>0</v>
      </c>
      <c r="S133" s="26">
        <v>15</v>
      </c>
      <c r="T133" s="27">
        <v>0</v>
      </c>
      <c r="U133" s="60">
        <f t="shared" si="28"/>
        <v>0</v>
      </c>
      <c r="V133" s="7"/>
      <c r="W133" s="7"/>
      <c r="X133" s="7"/>
      <c r="Y133" s="7"/>
      <c r="Z133" s="7"/>
      <c r="AA133" s="54"/>
    </row>
    <row r="134" spans="1:28" s="3" customFormat="1" x14ac:dyDescent="0.25">
      <c r="A134" s="45">
        <v>116</v>
      </c>
      <c r="B134" s="8">
        <v>0.1</v>
      </c>
      <c r="C134" s="8">
        <v>25</v>
      </c>
      <c r="D134" s="8">
        <v>30</v>
      </c>
      <c r="E134" s="14">
        <f>(B134*$B$15*$M$13+(1-B134)*$B$16*$T$13)/(B134*$M$13+(1-B134)*$T$13)</f>
        <v>0.25909090909090909</v>
      </c>
      <c r="F134" s="104">
        <f t="shared" si="39"/>
        <v>-1.7772727272727238</v>
      </c>
      <c r="G134" s="105">
        <f t="shared" si="40"/>
        <v>-1.2999999999999972</v>
      </c>
      <c r="H134" s="79">
        <v>15</v>
      </c>
      <c r="I134" s="80"/>
      <c r="J134" s="26">
        <f>'MR-MO_1a'!J134</f>
        <v>15</v>
      </c>
      <c r="K134" s="27">
        <v>0</v>
      </c>
      <c r="L134" s="44">
        <f t="shared" si="25"/>
        <v>0</v>
      </c>
      <c r="M134" s="26">
        <f>'MR-MO_1a'!M134</f>
        <v>15</v>
      </c>
      <c r="N134" s="27">
        <v>0</v>
      </c>
      <c r="O134" s="44">
        <f t="shared" si="26"/>
        <v>0</v>
      </c>
      <c r="P134" s="26">
        <f>'MR-MO_1a'!P134</f>
        <v>15</v>
      </c>
      <c r="Q134" s="27">
        <v>0</v>
      </c>
      <c r="R134" s="60">
        <f t="shared" si="27"/>
        <v>0</v>
      </c>
      <c r="S134" s="26">
        <v>15</v>
      </c>
      <c r="T134" s="27">
        <v>0</v>
      </c>
      <c r="U134" s="60">
        <f t="shared" si="28"/>
        <v>0</v>
      </c>
      <c r="V134" s="7"/>
      <c r="W134" s="7"/>
      <c r="X134" s="7"/>
      <c r="Y134" s="7"/>
      <c r="Z134" s="7"/>
      <c r="AA134" s="54"/>
    </row>
    <row r="135" spans="1:28" s="3" customFormat="1" x14ac:dyDescent="0.25">
      <c r="A135" s="45">
        <v>117</v>
      </c>
      <c r="B135" s="8">
        <v>0.3</v>
      </c>
      <c r="C135" s="8">
        <v>25</v>
      </c>
      <c r="D135" s="8">
        <v>30</v>
      </c>
      <c r="E135" s="14">
        <f t="shared" ref="E135:E138" si="43">(B135*$B$15*$M$13+(1-B135)*$B$16*$T$13)/(B135*$M$13+(1-B135)*$T$13)</f>
        <v>0.28333333333333338</v>
      </c>
      <c r="F135" s="104">
        <f t="shared" si="39"/>
        <v>-1.8500000000000014</v>
      </c>
      <c r="G135" s="105">
        <f t="shared" si="40"/>
        <v>-1.9000000000000021</v>
      </c>
      <c r="H135" s="79">
        <v>15</v>
      </c>
      <c r="I135" s="80"/>
      <c r="J135" s="26">
        <f>'MR-MO_1a'!J135</f>
        <v>15</v>
      </c>
      <c r="K135" s="27">
        <v>0</v>
      </c>
      <c r="L135" s="44">
        <f t="shared" si="25"/>
        <v>0</v>
      </c>
      <c r="M135" s="26">
        <f>'MR-MO_1a'!M135</f>
        <v>15</v>
      </c>
      <c r="N135" s="27">
        <v>0</v>
      </c>
      <c r="O135" s="44">
        <f t="shared" si="26"/>
        <v>0</v>
      </c>
      <c r="P135" s="26">
        <f>'MR-MO_1a'!P135</f>
        <v>15</v>
      </c>
      <c r="Q135" s="27">
        <v>0</v>
      </c>
      <c r="R135" s="60">
        <f t="shared" si="27"/>
        <v>0</v>
      </c>
      <c r="S135" s="26">
        <v>15</v>
      </c>
      <c r="T135" s="27">
        <v>0</v>
      </c>
      <c r="U135" s="60">
        <f t="shared" si="28"/>
        <v>0</v>
      </c>
      <c r="V135" s="7"/>
      <c r="W135" s="7"/>
      <c r="X135" s="7"/>
      <c r="Y135" s="7"/>
      <c r="Z135" s="7"/>
      <c r="AA135" s="54"/>
    </row>
    <row r="136" spans="1:28" s="3" customFormat="1" x14ac:dyDescent="0.25">
      <c r="A136" s="45">
        <v>118</v>
      </c>
      <c r="B136" s="8">
        <v>0.5</v>
      </c>
      <c r="C136" s="8">
        <v>25</v>
      </c>
      <c r="D136" s="8">
        <v>30</v>
      </c>
      <c r="E136" s="14">
        <f t="shared" si="43"/>
        <v>0.32142857142857145</v>
      </c>
      <c r="F136" s="104">
        <f t="shared" si="39"/>
        <v>-1.9642857142857117</v>
      </c>
      <c r="G136" s="105">
        <f t="shared" si="40"/>
        <v>-2.5</v>
      </c>
      <c r="H136" s="79">
        <v>15</v>
      </c>
      <c r="I136" s="80"/>
      <c r="J136" s="26">
        <f>'MR-MO_1a'!J136</f>
        <v>15</v>
      </c>
      <c r="K136" s="27">
        <v>0</v>
      </c>
      <c r="L136" s="44">
        <f t="shared" si="25"/>
        <v>0</v>
      </c>
      <c r="M136" s="26">
        <f>'MR-MO_1a'!M136</f>
        <v>15</v>
      </c>
      <c r="N136" s="27">
        <v>0</v>
      </c>
      <c r="O136" s="44">
        <f t="shared" si="26"/>
        <v>0</v>
      </c>
      <c r="P136" s="26">
        <f>'MR-MO_1a'!P136</f>
        <v>15</v>
      </c>
      <c r="Q136" s="27">
        <v>0</v>
      </c>
      <c r="R136" s="60">
        <f t="shared" si="27"/>
        <v>0</v>
      </c>
      <c r="S136" s="26">
        <v>15</v>
      </c>
      <c r="T136" s="27">
        <v>0</v>
      </c>
      <c r="U136" s="60">
        <f t="shared" si="28"/>
        <v>0</v>
      </c>
      <c r="V136" s="7"/>
      <c r="W136" s="7"/>
      <c r="X136" s="7"/>
      <c r="Y136" s="7"/>
      <c r="Z136" s="7"/>
      <c r="AA136" s="54"/>
    </row>
    <row r="137" spans="1:28" s="3" customFormat="1" x14ac:dyDescent="0.25">
      <c r="A137" s="45">
        <v>119</v>
      </c>
      <c r="B137" s="8">
        <v>0.7</v>
      </c>
      <c r="C137" s="8">
        <v>25</v>
      </c>
      <c r="D137" s="8">
        <v>30</v>
      </c>
      <c r="E137" s="14">
        <f t="shared" si="43"/>
        <v>0.39</v>
      </c>
      <c r="F137" s="104">
        <f t="shared" si="39"/>
        <v>-2.1699999999999982</v>
      </c>
      <c r="G137" s="105">
        <f t="shared" si="40"/>
        <v>-3.1000000000000014</v>
      </c>
      <c r="H137" s="79">
        <v>15</v>
      </c>
      <c r="I137" s="80"/>
      <c r="J137" s="26">
        <f>'MR-MO_1a'!J137</f>
        <v>15</v>
      </c>
      <c r="K137" s="27">
        <v>0</v>
      </c>
      <c r="L137" s="44">
        <f t="shared" si="25"/>
        <v>0</v>
      </c>
      <c r="M137" s="26">
        <f>'MR-MO_1a'!M137</f>
        <v>15</v>
      </c>
      <c r="N137" s="27">
        <v>0</v>
      </c>
      <c r="O137" s="44">
        <f t="shared" si="26"/>
        <v>0</v>
      </c>
      <c r="P137" s="26">
        <f>'MR-MO_1a'!P137</f>
        <v>15</v>
      </c>
      <c r="Q137" s="27">
        <v>0</v>
      </c>
      <c r="R137" s="60">
        <f t="shared" si="27"/>
        <v>0</v>
      </c>
      <c r="S137" s="26">
        <v>15</v>
      </c>
      <c r="T137" s="27">
        <v>0</v>
      </c>
      <c r="U137" s="60">
        <f t="shared" si="28"/>
        <v>0</v>
      </c>
      <c r="V137" s="7"/>
      <c r="W137" s="7"/>
      <c r="X137" s="7"/>
      <c r="Y137" s="7"/>
      <c r="Z137" s="7"/>
      <c r="AA137" s="54"/>
    </row>
    <row r="138" spans="1:28" s="3" customFormat="1" x14ac:dyDescent="0.25">
      <c r="A138" s="45">
        <v>120</v>
      </c>
      <c r="B138" s="8">
        <v>0.9</v>
      </c>
      <c r="C138" s="8">
        <v>25</v>
      </c>
      <c r="D138" s="8">
        <v>30</v>
      </c>
      <c r="E138" s="14">
        <f t="shared" si="43"/>
        <v>0.55000000000000004</v>
      </c>
      <c r="F138" s="104">
        <f t="shared" si="39"/>
        <v>-2.6499999999999986</v>
      </c>
      <c r="G138" s="105">
        <f t="shared" si="40"/>
        <v>-3.6999999999999993</v>
      </c>
      <c r="H138" s="79">
        <v>15</v>
      </c>
      <c r="I138" s="80"/>
      <c r="J138" s="26">
        <f>'MR-MO_1a'!J138</f>
        <v>15</v>
      </c>
      <c r="K138" s="27">
        <v>0</v>
      </c>
      <c r="L138" s="44">
        <f t="shared" si="25"/>
        <v>0</v>
      </c>
      <c r="M138" s="26">
        <f>'MR-MO_1a'!M138</f>
        <v>15</v>
      </c>
      <c r="N138" s="27">
        <v>0</v>
      </c>
      <c r="O138" s="44">
        <f t="shared" si="26"/>
        <v>0</v>
      </c>
      <c r="P138" s="26">
        <f>'MR-MO_1a'!P138</f>
        <v>15</v>
      </c>
      <c r="Q138" s="27">
        <v>0</v>
      </c>
      <c r="R138" s="60">
        <f t="shared" si="27"/>
        <v>0</v>
      </c>
      <c r="S138" s="26">
        <v>15</v>
      </c>
      <c r="T138" s="27">
        <v>0</v>
      </c>
      <c r="U138" s="60">
        <f t="shared" si="28"/>
        <v>0</v>
      </c>
      <c r="V138" s="7"/>
      <c r="W138" s="7"/>
      <c r="X138" s="7"/>
      <c r="Y138" s="7"/>
      <c r="Z138" s="7"/>
      <c r="AA138" s="54"/>
    </row>
    <row r="139" spans="1:28" s="3" customFormat="1" x14ac:dyDescent="0.25">
      <c r="A139" s="45">
        <v>121</v>
      </c>
      <c r="B139" s="8">
        <v>0.1</v>
      </c>
      <c r="C139" s="8">
        <v>30</v>
      </c>
      <c r="D139" s="8">
        <v>30</v>
      </c>
      <c r="E139" s="14">
        <f>(B139*$B$15*$M$14+(1-B139)*$B$16*$T$14)/(B139*$M$14+(1-B139)*$T$14)</f>
        <v>0.26351351351351354</v>
      </c>
      <c r="F139" s="104">
        <f t="shared" si="39"/>
        <v>-1.7905405405405439</v>
      </c>
      <c r="G139" s="105">
        <f t="shared" si="40"/>
        <v>-1.2999999999999972</v>
      </c>
      <c r="H139" s="79">
        <v>15</v>
      </c>
      <c r="I139" s="80"/>
      <c r="J139" s="26">
        <f>'MR-MO_1a'!J139</f>
        <v>15</v>
      </c>
      <c r="K139" s="27">
        <v>0</v>
      </c>
      <c r="L139" s="44">
        <f t="shared" si="25"/>
        <v>0</v>
      </c>
      <c r="M139" s="26">
        <f>'MR-MO_1a'!M139</f>
        <v>15</v>
      </c>
      <c r="N139" s="27">
        <v>0</v>
      </c>
      <c r="O139" s="44">
        <f t="shared" si="26"/>
        <v>0</v>
      </c>
      <c r="P139" s="26">
        <f>'MR-MO_1a'!P139</f>
        <v>15</v>
      </c>
      <c r="Q139" s="27">
        <v>0</v>
      </c>
      <c r="R139" s="60">
        <f t="shared" si="27"/>
        <v>0</v>
      </c>
      <c r="S139" s="26">
        <v>15</v>
      </c>
      <c r="T139" s="27">
        <v>0</v>
      </c>
      <c r="U139" s="60">
        <f t="shared" si="28"/>
        <v>0</v>
      </c>
      <c r="V139" s="7"/>
      <c r="W139" s="7"/>
      <c r="X139" s="7"/>
      <c r="Y139" s="7"/>
      <c r="Z139" s="7"/>
      <c r="AA139" s="54"/>
    </row>
    <row r="140" spans="1:28" s="3" customFormat="1" x14ac:dyDescent="0.25">
      <c r="A140" s="45">
        <v>122</v>
      </c>
      <c r="B140" s="8">
        <v>0.3</v>
      </c>
      <c r="C140" s="8">
        <v>30</v>
      </c>
      <c r="D140" s="8">
        <v>30</v>
      </c>
      <c r="E140" s="14">
        <f t="shared" ref="E140:E143" si="44">(B140*$B$15*$M$14+(1-B140)*$B$16*$T$14)/(B140*$M$14+(1-B140)*$T$14)</f>
        <v>0.29838709677419362</v>
      </c>
      <c r="F140" s="104">
        <f t="shared" si="39"/>
        <v>-1.8951612903225836</v>
      </c>
      <c r="G140" s="105">
        <f t="shared" si="40"/>
        <v>-1.9000000000000021</v>
      </c>
      <c r="H140" s="79">
        <v>15</v>
      </c>
      <c r="I140" s="80"/>
      <c r="J140" s="26">
        <f>'MR-MO_1a'!J140</f>
        <v>15</v>
      </c>
      <c r="K140" s="27">
        <v>0</v>
      </c>
      <c r="L140" s="44">
        <f t="shared" si="25"/>
        <v>0</v>
      </c>
      <c r="M140" s="26">
        <f>'MR-MO_1a'!M140</f>
        <v>15</v>
      </c>
      <c r="N140" s="27">
        <v>0</v>
      </c>
      <c r="O140" s="44">
        <f t="shared" si="26"/>
        <v>0</v>
      </c>
      <c r="P140" s="26">
        <f>'MR-MO_1a'!P140</f>
        <v>15</v>
      </c>
      <c r="Q140" s="27">
        <v>0</v>
      </c>
      <c r="R140" s="60">
        <f t="shared" si="27"/>
        <v>0</v>
      </c>
      <c r="S140" s="26">
        <v>15</v>
      </c>
      <c r="T140" s="27">
        <v>0</v>
      </c>
      <c r="U140" s="60">
        <f t="shared" si="28"/>
        <v>0</v>
      </c>
      <c r="V140" s="7"/>
      <c r="W140" s="7"/>
      <c r="X140" s="7"/>
      <c r="Y140" s="7"/>
      <c r="Z140" s="7"/>
      <c r="AA140" s="54"/>
    </row>
    <row r="141" spans="1:28" s="3" customFormat="1" x14ac:dyDescent="0.25">
      <c r="A141" s="45">
        <v>123</v>
      </c>
      <c r="B141" s="8">
        <v>0.5</v>
      </c>
      <c r="C141" s="8">
        <v>30</v>
      </c>
      <c r="D141" s="8">
        <v>30</v>
      </c>
      <c r="E141" s="14">
        <f t="shared" si="44"/>
        <v>0.35000000000000003</v>
      </c>
      <c r="F141" s="104">
        <f t="shared" si="39"/>
        <v>-2.0500000000000007</v>
      </c>
      <c r="G141" s="105">
        <f t="shared" si="40"/>
        <v>-2.5</v>
      </c>
      <c r="H141" s="79">
        <v>15</v>
      </c>
      <c r="I141" s="80"/>
      <c r="J141" s="26">
        <f>'MR-MO_1a'!J141</f>
        <v>15</v>
      </c>
      <c r="K141" s="27">
        <v>0</v>
      </c>
      <c r="L141" s="44">
        <f t="shared" si="25"/>
        <v>0</v>
      </c>
      <c r="M141" s="26">
        <f>'MR-MO_1a'!M141</f>
        <v>15</v>
      </c>
      <c r="N141" s="27">
        <v>0</v>
      </c>
      <c r="O141" s="44">
        <f t="shared" si="26"/>
        <v>0</v>
      </c>
      <c r="P141" s="26">
        <f>'MR-MO_1a'!P141</f>
        <v>15</v>
      </c>
      <c r="Q141" s="27">
        <v>0</v>
      </c>
      <c r="R141" s="60">
        <f t="shared" si="27"/>
        <v>0</v>
      </c>
      <c r="S141" s="26">
        <v>15</v>
      </c>
      <c r="T141" s="27">
        <v>0</v>
      </c>
      <c r="U141" s="60">
        <f t="shared" si="28"/>
        <v>0</v>
      </c>
      <c r="V141" s="7"/>
      <c r="W141" s="7"/>
      <c r="X141" s="7"/>
      <c r="Y141" s="7"/>
      <c r="Z141" s="7"/>
      <c r="AA141" s="54"/>
    </row>
    <row r="142" spans="1:28" s="3" customFormat="1" x14ac:dyDescent="0.25">
      <c r="A142" s="45">
        <v>124</v>
      </c>
      <c r="B142" s="8">
        <v>0.7</v>
      </c>
      <c r="C142" s="8">
        <v>30</v>
      </c>
      <c r="D142" s="8">
        <v>30</v>
      </c>
      <c r="E142" s="14">
        <f t="shared" si="44"/>
        <v>0.43421052631578944</v>
      </c>
      <c r="F142" s="104">
        <f t="shared" si="39"/>
        <v>-2.3026315789473628</v>
      </c>
      <c r="G142" s="105">
        <f t="shared" si="40"/>
        <v>-3.1000000000000014</v>
      </c>
      <c r="H142" s="79">
        <v>15</v>
      </c>
      <c r="I142" s="80"/>
      <c r="J142" s="26">
        <f>'MR-MO_1a'!J142</f>
        <v>15</v>
      </c>
      <c r="K142" s="27">
        <v>0</v>
      </c>
      <c r="L142" s="44">
        <f t="shared" si="25"/>
        <v>0</v>
      </c>
      <c r="M142" s="26">
        <f>'MR-MO_1a'!M142</f>
        <v>15</v>
      </c>
      <c r="N142" s="27">
        <v>0</v>
      </c>
      <c r="O142" s="44">
        <f t="shared" si="26"/>
        <v>0</v>
      </c>
      <c r="P142" s="26">
        <f>'MR-MO_1a'!P142</f>
        <v>15</v>
      </c>
      <c r="Q142" s="27">
        <v>0</v>
      </c>
      <c r="R142" s="60">
        <f t="shared" si="27"/>
        <v>0</v>
      </c>
      <c r="S142" s="26">
        <v>15</v>
      </c>
      <c r="T142" s="27">
        <v>0</v>
      </c>
      <c r="U142" s="60">
        <f t="shared" si="28"/>
        <v>0</v>
      </c>
      <c r="V142" s="7"/>
      <c r="W142" s="7"/>
      <c r="X142" s="7"/>
      <c r="Y142" s="7"/>
      <c r="Z142" s="7"/>
      <c r="AA142" s="54"/>
    </row>
    <row r="143" spans="1:28" s="3" customFormat="1" ht="15.75" thickBot="1" x14ac:dyDescent="0.3">
      <c r="A143" s="45">
        <v>125</v>
      </c>
      <c r="B143" s="8">
        <v>0.9</v>
      </c>
      <c r="C143" s="8">
        <v>30</v>
      </c>
      <c r="D143" s="8">
        <v>30</v>
      </c>
      <c r="E143" s="14">
        <f t="shared" si="44"/>
        <v>0.59615384615384615</v>
      </c>
      <c r="F143" s="104">
        <f t="shared" si="39"/>
        <v>-2.7884615384615401</v>
      </c>
      <c r="G143" s="105">
        <f t="shared" si="40"/>
        <v>-3.6999999999999993</v>
      </c>
      <c r="H143" s="49">
        <v>15</v>
      </c>
      <c r="I143" s="50"/>
      <c r="J143" s="26">
        <f>'MR-MO_1a'!J143</f>
        <v>15</v>
      </c>
      <c r="K143" s="27">
        <v>0</v>
      </c>
      <c r="L143" s="44">
        <f t="shared" si="25"/>
        <v>0</v>
      </c>
      <c r="M143" s="26">
        <f>'MR-MO_1a'!M143</f>
        <v>15</v>
      </c>
      <c r="N143" s="27">
        <v>0</v>
      </c>
      <c r="O143" s="44">
        <f t="shared" si="26"/>
        <v>0</v>
      </c>
      <c r="P143" s="26">
        <f>'MR-MO_1a'!P143</f>
        <v>15</v>
      </c>
      <c r="Q143" s="27">
        <v>0</v>
      </c>
      <c r="R143" s="60">
        <f t="shared" si="27"/>
        <v>0</v>
      </c>
      <c r="S143" s="26">
        <v>15</v>
      </c>
      <c r="T143" s="27">
        <v>0</v>
      </c>
      <c r="U143" s="60">
        <f t="shared" si="28"/>
        <v>0</v>
      </c>
      <c r="V143" s="7"/>
      <c r="W143" s="7"/>
      <c r="X143" s="7"/>
      <c r="Y143" s="7"/>
      <c r="Z143" s="7"/>
      <c r="AA143" s="54"/>
    </row>
    <row r="144" spans="1:28" s="3" customFormat="1" x14ac:dyDescent="0.25">
      <c r="B144" s="6"/>
      <c r="C144" s="6"/>
      <c r="D144" s="7"/>
      <c r="E144" s="7"/>
      <c r="F144" s="7"/>
      <c r="G144" s="7"/>
      <c r="H144" s="125" t="s">
        <v>53</v>
      </c>
      <c r="I144" s="46" t="s">
        <v>19</v>
      </c>
      <c r="J144" s="17"/>
      <c r="K144" s="28">
        <f>AVERAGE(K19:K143)</f>
        <v>0.10874863207877199</v>
      </c>
      <c r="L144" s="18"/>
      <c r="M144" s="17"/>
      <c r="N144" s="28">
        <f>AVERAGE(N19:N143)</f>
        <v>1.6073439200000001</v>
      </c>
      <c r="O144" s="18"/>
      <c r="P144" s="17"/>
      <c r="Q144" s="28">
        <f>AVERAGE(Q19:Q143)</f>
        <v>1.6955525520000003</v>
      </c>
      <c r="R144" s="18"/>
      <c r="S144" s="17"/>
      <c r="T144" s="28">
        <f>AVERAGE(T19:T143)</f>
        <v>1.5196509520000001</v>
      </c>
      <c r="U144" s="18"/>
      <c r="V144" s="70"/>
      <c r="W144" s="70"/>
      <c r="X144" s="70"/>
      <c r="Y144" s="70"/>
      <c r="Z144" s="70"/>
      <c r="AA144" s="70"/>
      <c r="AB144" s="70"/>
    </row>
    <row r="145" spans="2:28" x14ac:dyDescent="0.25">
      <c r="B145" s="6"/>
      <c r="C145" s="6"/>
      <c r="D145" s="9"/>
      <c r="E145" s="9"/>
      <c r="F145" s="9"/>
      <c r="G145" s="9"/>
      <c r="H145" s="126"/>
      <c r="I145" s="12" t="s">
        <v>18</v>
      </c>
      <c r="J145" s="19"/>
      <c r="K145" s="29">
        <f>_xlfn.STDEV.S(K19:K143)</f>
        <v>0.38615810439910325</v>
      </c>
      <c r="L145" s="20"/>
      <c r="M145" s="19"/>
      <c r="N145" s="29">
        <f>_xlfn.STDEV.S(N19:N143)</f>
        <v>3.9426495062977009</v>
      </c>
      <c r="O145" s="20"/>
      <c r="P145" s="19"/>
      <c r="Q145" s="29">
        <f>_xlfn.STDEV.S(Q19:Q143)</f>
        <v>2.66271364216156</v>
      </c>
      <c r="R145" s="20"/>
      <c r="S145" s="19"/>
      <c r="T145" s="29">
        <f>_xlfn.STDEV.S(T19:T143)</f>
        <v>3.5998626657031578</v>
      </c>
      <c r="U145" s="20"/>
      <c r="V145" s="71"/>
      <c r="W145" s="71"/>
      <c r="X145" s="71"/>
      <c r="Y145" s="71"/>
      <c r="Z145" s="71"/>
      <c r="AA145" s="71"/>
      <c r="AB145" s="71"/>
    </row>
    <row r="146" spans="2:28" x14ac:dyDescent="0.25">
      <c r="B146" s="2"/>
      <c r="C146" s="2"/>
      <c r="H146" s="126"/>
      <c r="I146" s="12" t="s">
        <v>17</v>
      </c>
      <c r="J146" s="19"/>
      <c r="K146" s="29">
        <f>MIN(K19:K143)</f>
        <v>0</v>
      </c>
      <c r="L146" s="20"/>
      <c r="M146" s="19"/>
      <c r="N146" s="29">
        <f>MIN(N19:N143)</f>
        <v>0</v>
      </c>
      <c r="O146" s="20"/>
      <c r="P146" s="19"/>
      <c r="Q146" s="29">
        <f>MIN(Q19:Q143)</f>
        <v>0</v>
      </c>
      <c r="R146" s="20"/>
      <c r="S146" s="19"/>
      <c r="T146" s="29">
        <f>MIN(T19:T143)</f>
        <v>0</v>
      </c>
      <c r="U146" s="20"/>
      <c r="V146" s="9"/>
      <c r="W146" s="9"/>
      <c r="X146" s="9"/>
      <c r="Y146" s="9"/>
      <c r="Z146" s="9"/>
      <c r="AA146" s="9"/>
      <c r="AB146" s="9"/>
    </row>
    <row r="147" spans="2:28" ht="15.75" thickBot="1" x14ac:dyDescent="0.3">
      <c r="B147" s="2"/>
      <c r="C147" s="2"/>
      <c r="H147" s="126"/>
      <c r="I147" s="13" t="s">
        <v>20</v>
      </c>
      <c r="J147" s="21"/>
      <c r="K147" s="30">
        <f>MAX(K19:K143)</f>
        <v>2.8660999999999999</v>
      </c>
      <c r="L147" s="22"/>
      <c r="M147" s="25"/>
      <c r="N147" s="30">
        <f>MAX(N19:N143)</f>
        <v>18.508600000000001</v>
      </c>
      <c r="O147" s="22"/>
      <c r="P147" s="25"/>
      <c r="Q147" s="30">
        <f>MAX(Q19:Q143)</f>
        <v>10.4488</v>
      </c>
      <c r="R147" s="22"/>
      <c r="S147" s="25"/>
      <c r="T147" s="30">
        <f>MAX(T19:T143)</f>
        <v>16.318300000000001</v>
      </c>
      <c r="U147" s="22"/>
      <c r="V147" s="9"/>
      <c r="W147" s="9"/>
      <c r="X147" s="9"/>
      <c r="Y147" s="9"/>
      <c r="Z147" s="9"/>
      <c r="AA147" s="9"/>
      <c r="AB147" s="9"/>
    </row>
    <row r="148" spans="2:28" ht="15" customHeight="1" x14ac:dyDescent="0.25">
      <c r="B148" s="2"/>
      <c r="C148" s="2"/>
      <c r="H148" s="127" t="s">
        <v>60</v>
      </c>
      <c r="I148" s="46" t="s">
        <v>19</v>
      </c>
      <c r="J148" s="17"/>
      <c r="K148" s="28">
        <f>AVERAGE(K19:K28,K44:K58,K74:K88,K104:K118,K134:K143)</f>
        <v>0.15709813861302308</v>
      </c>
      <c r="L148" s="18"/>
    </row>
    <row r="149" spans="2:28" x14ac:dyDescent="0.25">
      <c r="B149" s="2"/>
      <c r="C149" s="2"/>
      <c r="H149" s="128"/>
      <c r="I149" s="12" t="s">
        <v>18</v>
      </c>
      <c r="J149" s="19"/>
      <c r="K149" s="29">
        <f>_xlfn.STDEV.S(K19:K28,K44:K58,K74:K88,K104:K118,K134:K143)</f>
        <v>0.4955770621236989</v>
      </c>
      <c r="L149" s="20"/>
    </row>
    <row r="150" spans="2:28" x14ac:dyDescent="0.25">
      <c r="B150" s="2"/>
      <c r="C150" s="2"/>
      <c r="H150" s="128"/>
      <c r="I150" s="12" t="s">
        <v>17</v>
      </c>
      <c r="J150" s="19"/>
      <c r="K150" s="29">
        <f>MIN(K19:K28,K44:K58,K74:K88,K104:K118,K134:K143)</f>
        <v>0</v>
      </c>
      <c r="L150" s="20"/>
    </row>
    <row r="151" spans="2:28" ht="15.75" thickBot="1" x14ac:dyDescent="0.3">
      <c r="B151" s="2"/>
      <c r="C151" s="2"/>
      <c r="H151" s="128"/>
      <c r="I151" s="13" t="s">
        <v>20</v>
      </c>
      <c r="J151" s="21"/>
      <c r="K151" s="30">
        <f>MAX(K19:K28,K44:K58,K74:K88,K104:K118,K134:K143)</f>
        <v>2.8660999999999999</v>
      </c>
      <c r="L151" s="22"/>
    </row>
    <row r="152" spans="2:28" x14ac:dyDescent="0.25">
      <c r="B152" s="2"/>
      <c r="C152" s="2"/>
      <c r="H152" s="127" t="s">
        <v>54</v>
      </c>
      <c r="I152" s="46" t="s">
        <v>19</v>
      </c>
      <c r="J152" s="17"/>
      <c r="K152" s="28">
        <f>AVERAGE(K47,K53,K58,K105,K109,K114)</f>
        <v>0.72307650164108328</v>
      </c>
      <c r="L152" s="18"/>
    </row>
    <row r="153" spans="2:28" x14ac:dyDescent="0.25">
      <c r="B153" s="2"/>
      <c r="C153" s="2"/>
      <c r="H153" s="128"/>
      <c r="I153" s="12" t="s">
        <v>18</v>
      </c>
      <c r="J153" s="19"/>
      <c r="K153" s="29">
        <f>_xlfn.STDEV.S(K47,K53,K58,K105,K109,K114)</f>
        <v>1.1082035376741903</v>
      </c>
      <c r="L153" s="20"/>
    </row>
    <row r="154" spans="2:28" x14ac:dyDescent="0.25">
      <c r="B154" s="2"/>
      <c r="C154" s="2"/>
      <c r="H154" s="128"/>
      <c r="I154" s="12" t="s">
        <v>17</v>
      </c>
      <c r="J154" s="19"/>
      <c r="K154" s="29">
        <f>MIN(K47,K53,K58,K105,K109,K114)</f>
        <v>9.8464999999999999E-9</v>
      </c>
      <c r="L154" s="20"/>
    </row>
    <row r="155" spans="2:28" ht="15" customHeight="1" thickBot="1" x14ac:dyDescent="0.3">
      <c r="B155" s="2"/>
      <c r="C155" s="2"/>
      <c r="H155" s="128"/>
      <c r="I155" s="13" t="s">
        <v>20</v>
      </c>
      <c r="J155" s="21"/>
      <c r="K155" s="30">
        <f>MAX(K47,K53,K58,K105,K109,K114)</f>
        <v>2.8660999999999999</v>
      </c>
      <c r="L155" s="22"/>
    </row>
    <row r="156" spans="2:28" x14ac:dyDescent="0.25">
      <c r="B156" s="2"/>
      <c r="C156" s="2"/>
      <c r="S156" s="56"/>
      <c r="T156" s="57"/>
    </row>
    <row r="157" spans="2:28" x14ac:dyDescent="0.25">
      <c r="B157" s="2"/>
      <c r="C157" s="2"/>
      <c r="R157" s="57"/>
      <c r="S157" s="57"/>
      <c r="T157" s="57"/>
      <c r="U157" s="56"/>
    </row>
    <row r="158" spans="2:28" x14ac:dyDescent="0.25">
      <c r="B158" s="2"/>
      <c r="C158" s="2"/>
      <c r="H158" s="53" t="s">
        <v>27</v>
      </c>
      <c r="R158" s="57"/>
      <c r="S158" s="57"/>
      <c r="T158" s="57"/>
      <c r="U158" s="56"/>
    </row>
    <row r="159" spans="2:28" x14ac:dyDescent="0.25">
      <c r="B159" s="2"/>
      <c r="C159" s="2"/>
      <c r="H159" s="39"/>
      <c r="I159" s="37" t="s">
        <v>16</v>
      </c>
      <c r="J159" s="37" t="s">
        <v>2</v>
      </c>
      <c r="K159" s="37" t="s">
        <v>3</v>
      </c>
      <c r="L159" s="38" t="s">
        <v>45</v>
      </c>
      <c r="M159" s="57"/>
      <c r="N159" s="57"/>
      <c r="O159" s="59"/>
      <c r="P159" s="56"/>
    </row>
    <row r="160" spans="2:28" x14ac:dyDescent="0.25">
      <c r="B160" s="2"/>
      <c r="C160" s="2"/>
      <c r="H160" s="40" t="s">
        <v>28</v>
      </c>
      <c r="I160" s="41">
        <f>K144</f>
        <v>0.10874863207877199</v>
      </c>
      <c r="J160" s="41">
        <f>N144</f>
        <v>1.6073439200000001</v>
      </c>
      <c r="K160" s="41">
        <f>Q144</f>
        <v>1.6955525520000003</v>
      </c>
      <c r="L160" s="42">
        <f>T144</f>
        <v>1.5196509520000001</v>
      </c>
      <c r="M160" s="57"/>
      <c r="N160" s="57"/>
      <c r="O160" s="59"/>
      <c r="P160" s="56"/>
    </row>
    <row r="161" spans="2:310" x14ac:dyDescent="0.25">
      <c r="B161" s="2"/>
      <c r="C161" s="2"/>
      <c r="H161" s="40" t="s">
        <v>29</v>
      </c>
      <c r="I161" s="41">
        <f>K145</f>
        <v>0.38615810439910325</v>
      </c>
      <c r="J161" s="41">
        <f>N145</f>
        <v>3.9426495062977009</v>
      </c>
      <c r="K161" s="41">
        <f>Q145</f>
        <v>2.66271364216156</v>
      </c>
      <c r="L161" s="42">
        <f t="shared" ref="L161:L163" si="45">T145</f>
        <v>3.5998626657031578</v>
      </c>
      <c r="M161" s="57"/>
      <c r="N161" s="57"/>
      <c r="O161" s="59"/>
      <c r="P161" s="56"/>
    </row>
    <row r="162" spans="2:310" x14ac:dyDescent="0.25">
      <c r="B162" s="2"/>
      <c r="C162" s="2"/>
      <c r="H162" s="40" t="s">
        <v>30</v>
      </c>
      <c r="I162" s="41">
        <f>K146</f>
        <v>0</v>
      </c>
      <c r="J162" s="41">
        <f>N146</f>
        <v>0</v>
      </c>
      <c r="K162" s="41">
        <f>Q146</f>
        <v>0</v>
      </c>
      <c r="L162" s="42">
        <f t="shared" si="45"/>
        <v>0</v>
      </c>
      <c r="M162" s="57"/>
      <c r="N162" s="57"/>
      <c r="O162" s="59"/>
      <c r="P162" s="56"/>
    </row>
    <row r="163" spans="2:310" x14ac:dyDescent="0.25">
      <c r="B163" s="2"/>
      <c r="C163" s="2"/>
      <c r="H163" s="77" t="s">
        <v>31</v>
      </c>
      <c r="I163" s="36">
        <f>K147</f>
        <v>2.8660999999999999</v>
      </c>
      <c r="J163" s="36">
        <f>N147</f>
        <v>18.508600000000001</v>
      </c>
      <c r="K163" s="36">
        <f>Q147</f>
        <v>10.4488</v>
      </c>
      <c r="L163" s="43">
        <f t="shared" si="45"/>
        <v>16.318300000000001</v>
      </c>
      <c r="M163" s="57"/>
      <c r="N163" s="57"/>
      <c r="O163" s="59"/>
      <c r="P163" s="56"/>
    </row>
    <row r="164" spans="2:310" x14ac:dyDescent="0.25">
      <c r="B164" s="2"/>
      <c r="C164" s="2"/>
      <c r="R164" s="57"/>
      <c r="S164" s="57"/>
      <c r="T164" s="59"/>
      <c r="U164" s="56"/>
    </row>
    <row r="165" spans="2:310" x14ac:dyDescent="0.25">
      <c r="B165" s="2"/>
      <c r="C165" s="2"/>
      <c r="R165" s="57"/>
      <c r="S165" s="57"/>
      <c r="T165" s="59"/>
      <c r="U165" s="56"/>
    </row>
    <row r="166" spans="2:310" x14ac:dyDescent="0.25"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57"/>
      <c r="S166" s="57"/>
      <c r="T166" s="59"/>
      <c r="U166" s="56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35"/>
      <c r="DL166" s="35"/>
      <c r="DM166" s="35"/>
      <c r="DN166" s="35"/>
      <c r="DO166" s="35"/>
      <c r="DP166" s="35"/>
      <c r="DQ166" s="35"/>
      <c r="DR166" s="35"/>
      <c r="DS166" s="35"/>
      <c r="DT166" s="35"/>
      <c r="DU166" s="35"/>
      <c r="DV166" s="35"/>
      <c r="DW166" s="35"/>
      <c r="DX166" s="35"/>
      <c r="DY166" s="35"/>
      <c r="DZ166" s="35"/>
      <c r="EA166" s="35"/>
      <c r="EB166" s="35"/>
      <c r="EC166" s="35"/>
      <c r="ED166" s="35"/>
      <c r="EE166" s="35"/>
      <c r="EF166" s="35"/>
      <c r="EG166" s="35"/>
      <c r="EH166" s="35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35"/>
      <c r="FI166" s="35"/>
      <c r="FJ166" s="35"/>
      <c r="FK166" s="35"/>
      <c r="FL166" s="35"/>
      <c r="FM166" s="35"/>
      <c r="FN166" s="35"/>
      <c r="FO166" s="35"/>
      <c r="FP166" s="35"/>
      <c r="FQ166" s="35"/>
      <c r="FR166" s="35"/>
      <c r="FS166" s="35"/>
      <c r="FT166" s="35"/>
      <c r="FU166" s="35"/>
      <c r="FV166" s="35"/>
      <c r="FW166" s="35"/>
      <c r="FX166" s="35"/>
      <c r="FY166" s="35"/>
      <c r="FZ166" s="35"/>
      <c r="GA166" s="35"/>
      <c r="GB166" s="35"/>
      <c r="GC166" s="35"/>
      <c r="GD166" s="35"/>
      <c r="GE166" s="35"/>
      <c r="GF166" s="35"/>
      <c r="GG166" s="35"/>
      <c r="GH166" s="35"/>
      <c r="GI166" s="35"/>
      <c r="GJ166" s="35"/>
      <c r="GK166" s="35"/>
      <c r="GL166" s="35"/>
      <c r="GM166" s="35"/>
      <c r="GN166" s="35"/>
      <c r="GO166" s="35"/>
      <c r="GP166" s="35"/>
      <c r="GQ166" s="35"/>
      <c r="GR166" s="35"/>
      <c r="GS166" s="35"/>
      <c r="GT166" s="35"/>
      <c r="GU166" s="35"/>
      <c r="GV166" s="35"/>
      <c r="GW166" s="35"/>
      <c r="GX166" s="35"/>
      <c r="GY166" s="35"/>
      <c r="GZ166" s="35"/>
      <c r="HA166" s="35"/>
      <c r="HB166" s="35"/>
      <c r="HC166" s="35"/>
      <c r="HD166" s="35"/>
      <c r="HE166" s="35"/>
      <c r="HF166" s="35"/>
      <c r="HG166" s="35"/>
      <c r="HH166" s="35"/>
      <c r="HI166" s="35"/>
      <c r="HJ166" s="35"/>
      <c r="HK166" s="35"/>
      <c r="HL166" s="35"/>
      <c r="HM166" s="35"/>
      <c r="HN166" s="35"/>
      <c r="HO166" s="35"/>
      <c r="HP166" s="35"/>
      <c r="HQ166" s="35"/>
      <c r="HR166" s="35"/>
      <c r="HS166" s="35"/>
      <c r="HT166" s="35"/>
      <c r="HU166" s="35"/>
      <c r="HV166" s="35"/>
      <c r="HW166" s="35"/>
      <c r="HX166" s="35"/>
      <c r="HY166" s="35"/>
      <c r="HZ166" s="35"/>
      <c r="IA166" s="35"/>
      <c r="IB166" s="35"/>
      <c r="IC166" s="35"/>
      <c r="ID166" s="35"/>
      <c r="IE166" s="35"/>
      <c r="IF166" s="35"/>
      <c r="IG166" s="35"/>
      <c r="IH166" s="35"/>
      <c r="II166" s="35"/>
      <c r="IJ166" s="35"/>
      <c r="IK166" s="35"/>
      <c r="IL166" s="35"/>
      <c r="IM166" s="35"/>
      <c r="IN166" s="35"/>
      <c r="IO166" s="35"/>
      <c r="IP166" s="35"/>
      <c r="IQ166" s="35"/>
      <c r="IR166" s="35"/>
      <c r="IS166" s="35"/>
      <c r="IT166" s="35"/>
      <c r="IU166" s="35"/>
      <c r="IV166" s="35"/>
      <c r="IW166" s="35"/>
      <c r="IX166" s="35"/>
      <c r="IY166" s="35"/>
      <c r="IZ166" s="35"/>
      <c r="JA166" s="35"/>
      <c r="JB166" s="35"/>
      <c r="JC166" s="35"/>
      <c r="JD166" s="35"/>
      <c r="JE166" s="35"/>
      <c r="JF166" s="35"/>
      <c r="JG166" s="35"/>
      <c r="JH166" s="35"/>
      <c r="JI166" s="35"/>
      <c r="JJ166" s="35"/>
      <c r="JK166" s="35"/>
      <c r="JL166" s="35"/>
      <c r="JM166" s="35"/>
      <c r="JN166" s="35"/>
      <c r="JO166" s="35"/>
      <c r="JP166" s="35"/>
      <c r="JQ166" s="35"/>
      <c r="JR166" s="35"/>
      <c r="JS166" s="35"/>
      <c r="JT166" s="35"/>
      <c r="JU166" s="35"/>
      <c r="JV166" s="35"/>
      <c r="JW166" s="35"/>
      <c r="JX166" s="35"/>
      <c r="JY166" s="35"/>
      <c r="JZ166" s="35"/>
      <c r="KA166" s="35"/>
      <c r="KB166" s="35"/>
      <c r="KC166" s="35"/>
      <c r="KD166" s="35"/>
      <c r="KE166" s="35"/>
      <c r="KF166" s="35"/>
      <c r="KG166" s="35"/>
      <c r="KH166" s="35"/>
      <c r="KI166" s="35"/>
      <c r="KJ166" s="35"/>
      <c r="KK166" s="35"/>
      <c r="KL166" s="35"/>
      <c r="KM166" s="35"/>
      <c r="KN166" s="35"/>
      <c r="KO166" s="35"/>
      <c r="KP166" s="35"/>
      <c r="KQ166" s="35"/>
      <c r="KR166" s="35"/>
      <c r="KS166" s="35"/>
      <c r="KT166" s="35"/>
      <c r="KU166" s="35"/>
      <c r="KV166" s="35"/>
      <c r="KW166" s="35"/>
      <c r="KX166" s="35"/>
    </row>
    <row r="167" spans="2:310" x14ac:dyDescent="0.25"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57"/>
      <c r="S167" s="57"/>
      <c r="T167" s="59"/>
      <c r="U167" s="56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35"/>
      <c r="DL167" s="35"/>
      <c r="DM167" s="35"/>
      <c r="DN167" s="35"/>
      <c r="DO167" s="35"/>
      <c r="DP167" s="35"/>
      <c r="DQ167" s="35"/>
      <c r="DR167" s="35"/>
      <c r="DS167" s="35"/>
      <c r="DT167" s="35"/>
      <c r="DU167" s="35"/>
      <c r="DV167" s="35"/>
      <c r="DW167" s="35"/>
      <c r="DX167" s="35"/>
      <c r="DY167" s="35"/>
      <c r="DZ167" s="35"/>
      <c r="EA167" s="35"/>
      <c r="EB167" s="35"/>
      <c r="EC167" s="35"/>
      <c r="ED167" s="35"/>
      <c r="EE167" s="35"/>
      <c r="EF167" s="35"/>
      <c r="EG167" s="35"/>
      <c r="EH167" s="35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35"/>
      <c r="FI167" s="35"/>
      <c r="FJ167" s="35"/>
      <c r="FK167" s="35"/>
      <c r="FL167" s="35"/>
      <c r="FM167" s="35"/>
      <c r="FN167" s="35"/>
      <c r="FO167" s="35"/>
      <c r="FP167" s="35"/>
      <c r="FQ167" s="35"/>
      <c r="FR167" s="35"/>
      <c r="FS167" s="35"/>
      <c r="FT167" s="35"/>
      <c r="FU167" s="35"/>
      <c r="FV167" s="35"/>
      <c r="FW167" s="35"/>
      <c r="FX167" s="35"/>
      <c r="FY167" s="35"/>
      <c r="FZ167" s="35"/>
      <c r="GA167" s="35"/>
      <c r="GB167" s="35"/>
      <c r="GC167" s="35"/>
      <c r="GD167" s="35"/>
      <c r="GE167" s="35"/>
      <c r="GF167" s="35"/>
      <c r="GG167" s="35"/>
      <c r="GH167" s="35"/>
      <c r="GI167" s="35"/>
      <c r="GJ167" s="35"/>
      <c r="GK167" s="35"/>
      <c r="GL167" s="35"/>
      <c r="GM167" s="35"/>
      <c r="GN167" s="35"/>
      <c r="GO167" s="35"/>
      <c r="GP167" s="35"/>
      <c r="GQ167" s="35"/>
      <c r="GR167" s="35"/>
      <c r="GS167" s="35"/>
      <c r="GT167" s="35"/>
      <c r="GU167" s="35"/>
      <c r="GV167" s="35"/>
      <c r="GW167" s="35"/>
      <c r="GX167" s="35"/>
      <c r="GY167" s="35"/>
      <c r="GZ167" s="35"/>
      <c r="HA167" s="35"/>
      <c r="HB167" s="35"/>
      <c r="HC167" s="35"/>
      <c r="HD167" s="35"/>
      <c r="HE167" s="35"/>
      <c r="HF167" s="35"/>
      <c r="HG167" s="35"/>
      <c r="HH167" s="35"/>
      <c r="HI167" s="35"/>
      <c r="HJ167" s="35"/>
      <c r="HK167" s="35"/>
      <c r="HL167" s="35"/>
      <c r="HM167" s="35"/>
      <c r="HN167" s="35"/>
      <c r="HO167" s="35"/>
      <c r="HP167" s="35"/>
      <c r="HQ167" s="35"/>
      <c r="HR167" s="35"/>
      <c r="HS167" s="35"/>
      <c r="HT167" s="35"/>
      <c r="HU167" s="35"/>
      <c r="HV167" s="35"/>
      <c r="HW167" s="35"/>
      <c r="HX167" s="35"/>
      <c r="HY167" s="35"/>
      <c r="HZ167" s="35"/>
      <c r="IA167" s="35"/>
      <c r="IB167" s="35"/>
      <c r="IC167" s="35"/>
      <c r="ID167" s="35"/>
      <c r="IE167" s="35"/>
      <c r="IF167" s="35"/>
      <c r="IG167" s="35"/>
      <c r="IH167" s="35"/>
      <c r="II167" s="35"/>
      <c r="IJ167" s="35"/>
      <c r="IK167" s="35"/>
      <c r="IL167" s="35"/>
      <c r="IM167" s="35"/>
      <c r="IN167" s="35"/>
      <c r="IO167" s="35"/>
      <c r="IP167" s="35"/>
      <c r="IQ167" s="35"/>
      <c r="IR167" s="35"/>
      <c r="IS167" s="35"/>
      <c r="IT167" s="35"/>
      <c r="IU167" s="35"/>
      <c r="IV167" s="35"/>
      <c r="IW167" s="35"/>
      <c r="IX167" s="35"/>
      <c r="IY167" s="35"/>
      <c r="IZ167" s="35"/>
      <c r="JA167" s="35"/>
      <c r="JB167" s="35"/>
      <c r="JC167" s="35"/>
      <c r="JD167" s="35"/>
      <c r="JE167" s="35"/>
      <c r="JF167" s="35"/>
      <c r="JG167" s="35"/>
      <c r="JH167" s="35"/>
      <c r="JI167" s="35"/>
      <c r="JJ167" s="35"/>
      <c r="JK167" s="35"/>
      <c r="JL167" s="35"/>
      <c r="JM167" s="35"/>
      <c r="JN167" s="35"/>
      <c r="JO167" s="35"/>
      <c r="JP167" s="35"/>
      <c r="JQ167" s="35"/>
      <c r="JR167" s="35"/>
      <c r="JS167" s="35"/>
      <c r="JT167" s="35"/>
      <c r="JU167" s="35"/>
      <c r="JV167" s="35"/>
      <c r="JW167" s="35"/>
      <c r="JX167" s="35"/>
      <c r="JY167" s="35"/>
      <c r="JZ167" s="35"/>
      <c r="KA167" s="35"/>
      <c r="KB167" s="35"/>
      <c r="KC167" s="35"/>
      <c r="KD167" s="35"/>
      <c r="KE167" s="35"/>
      <c r="KF167" s="35"/>
      <c r="KG167" s="35"/>
      <c r="KH167" s="35"/>
      <c r="KI167" s="35"/>
      <c r="KJ167" s="35"/>
      <c r="KK167" s="35"/>
      <c r="KL167" s="35"/>
      <c r="KM167" s="35"/>
      <c r="KN167" s="35"/>
      <c r="KO167" s="35"/>
      <c r="KP167" s="35"/>
      <c r="KQ167" s="35"/>
      <c r="KR167" s="35"/>
      <c r="KS167" s="35"/>
    </row>
    <row r="168" spans="2:310" x14ac:dyDescent="0.25">
      <c r="R168" s="57"/>
      <c r="S168" s="57"/>
      <c r="T168" s="59"/>
      <c r="U168" s="56"/>
    </row>
    <row r="169" spans="2:310" x14ac:dyDescent="0.25">
      <c r="R169" s="57"/>
      <c r="S169" s="57"/>
      <c r="T169" s="59"/>
      <c r="U169" s="56"/>
    </row>
    <row r="170" spans="2:310" x14ac:dyDescent="0.25">
      <c r="R170" s="57"/>
      <c r="S170" s="57"/>
      <c r="T170" s="59"/>
      <c r="U170" s="56"/>
    </row>
    <row r="171" spans="2:310" x14ac:dyDescent="0.25">
      <c r="R171" s="57"/>
      <c r="S171" s="57"/>
      <c r="T171" s="59"/>
      <c r="U171" s="56"/>
    </row>
    <row r="172" spans="2:310" x14ac:dyDescent="0.25">
      <c r="R172" s="57"/>
      <c r="S172" s="57"/>
      <c r="T172" s="59"/>
      <c r="U172" s="56"/>
    </row>
    <row r="173" spans="2:310" x14ac:dyDescent="0.25">
      <c r="R173" s="57"/>
      <c r="S173" s="57"/>
      <c r="T173" s="59"/>
      <c r="U173" s="59"/>
    </row>
    <row r="174" spans="2:310" x14ac:dyDescent="0.25">
      <c r="R174" s="57"/>
      <c r="S174" s="57"/>
      <c r="T174" s="59"/>
      <c r="U174" s="59"/>
    </row>
    <row r="175" spans="2:310" x14ac:dyDescent="0.25">
      <c r="R175" s="57"/>
      <c r="S175" s="57"/>
      <c r="T175" s="59"/>
      <c r="U175" s="59"/>
    </row>
    <row r="176" spans="2:310" x14ac:dyDescent="0.25">
      <c r="R176" s="57"/>
      <c r="S176" s="57"/>
      <c r="T176" s="59"/>
      <c r="U176" s="59"/>
    </row>
    <row r="177" spans="18:21" x14ac:dyDescent="0.25">
      <c r="R177" s="57"/>
      <c r="S177" s="57"/>
      <c r="T177" s="59"/>
      <c r="U177" s="59"/>
    </row>
    <row r="178" spans="18:21" x14ac:dyDescent="0.25">
      <c r="R178" s="58"/>
      <c r="S178" s="57"/>
      <c r="T178" s="59"/>
      <c r="U178" s="59"/>
    </row>
    <row r="179" spans="18:21" x14ac:dyDescent="0.25">
      <c r="R179" s="57"/>
      <c r="S179" s="57"/>
      <c r="T179" s="59"/>
      <c r="U179" s="59"/>
    </row>
    <row r="180" spans="18:21" x14ac:dyDescent="0.25">
      <c r="R180" s="57"/>
      <c r="S180" s="57"/>
      <c r="T180" s="58"/>
      <c r="U180" s="59"/>
    </row>
    <row r="181" spans="18:21" x14ac:dyDescent="0.25">
      <c r="R181" s="57"/>
      <c r="S181" s="57"/>
      <c r="T181" s="59"/>
      <c r="U181" s="59"/>
    </row>
    <row r="182" spans="18:21" x14ac:dyDescent="0.25">
      <c r="R182" s="57"/>
      <c r="S182" s="57"/>
      <c r="T182" s="59"/>
      <c r="U182" s="59"/>
    </row>
    <row r="183" spans="18:21" x14ac:dyDescent="0.25">
      <c r="R183" s="57"/>
      <c r="S183" s="57"/>
      <c r="T183" s="59"/>
      <c r="U183" s="59"/>
    </row>
    <row r="184" spans="18:21" x14ac:dyDescent="0.25">
      <c r="R184" s="57"/>
      <c r="S184" s="57"/>
      <c r="T184" s="59"/>
      <c r="U184" s="59"/>
    </row>
    <row r="185" spans="18:21" x14ac:dyDescent="0.25">
      <c r="R185" s="57"/>
      <c r="S185" s="57"/>
      <c r="T185" s="59"/>
      <c r="U185" s="59"/>
    </row>
    <row r="186" spans="18:21" x14ac:dyDescent="0.25">
      <c r="R186" s="57"/>
      <c r="S186" s="57"/>
      <c r="T186" s="59"/>
      <c r="U186" s="59"/>
    </row>
    <row r="187" spans="18:21" x14ac:dyDescent="0.25">
      <c r="R187" s="57"/>
      <c r="S187" s="57"/>
      <c r="T187" s="59"/>
      <c r="U187" s="59"/>
    </row>
    <row r="188" spans="18:21" x14ac:dyDescent="0.25">
      <c r="R188" s="57"/>
      <c r="S188" s="57"/>
      <c r="T188" s="59"/>
      <c r="U188" s="59"/>
    </row>
    <row r="189" spans="18:21" x14ac:dyDescent="0.25">
      <c r="R189" s="57"/>
      <c r="S189" s="57"/>
      <c r="T189" s="59"/>
      <c r="U189" s="59"/>
    </row>
    <row r="190" spans="18:21" x14ac:dyDescent="0.25">
      <c r="R190" s="57"/>
      <c r="S190" s="57"/>
      <c r="T190" s="59"/>
      <c r="U190" s="59"/>
    </row>
    <row r="191" spans="18:21" x14ac:dyDescent="0.25">
      <c r="R191" s="57"/>
      <c r="S191" s="57"/>
      <c r="T191" s="59"/>
      <c r="U191" s="59"/>
    </row>
    <row r="192" spans="18:21" x14ac:dyDescent="0.25">
      <c r="R192" s="56"/>
      <c r="S192" s="56"/>
      <c r="T192" s="59"/>
    </row>
    <row r="193" spans="18:20" x14ac:dyDescent="0.25">
      <c r="R193" s="56"/>
      <c r="S193" s="56"/>
      <c r="T193" s="59"/>
    </row>
    <row r="194" spans="18:20" x14ac:dyDescent="0.25">
      <c r="R194" s="56"/>
      <c r="S194" s="56"/>
      <c r="T194" s="59"/>
    </row>
    <row r="195" spans="18:20" x14ac:dyDescent="0.25">
      <c r="R195" s="56"/>
      <c r="S195" s="56"/>
      <c r="T195" s="57"/>
    </row>
    <row r="196" spans="18:20" x14ac:dyDescent="0.25">
      <c r="R196" s="56"/>
      <c r="S196" s="56"/>
      <c r="T196" s="59"/>
    </row>
    <row r="197" spans="18:20" x14ac:dyDescent="0.25">
      <c r="R197" s="56"/>
      <c r="S197" s="56"/>
      <c r="T197" s="59"/>
    </row>
    <row r="198" spans="18:20" x14ac:dyDescent="0.25">
      <c r="R198" s="56"/>
      <c r="S198" s="56"/>
      <c r="T198" s="57"/>
    </row>
    <row r="199" spans="18:20" x14ac:dyDescent="0.25">
      <c r="R199" s="56"/>
      <c r="S199" s="56"/>
      <c r="T199" s="57"/>
    </row>
    <row r="200" spans="18:20" x14ac:dyDescent="0.25">
      <c r="R200" s="56"/>
      <c r="S200" s="56"/>
      <c r="T200" s="57"/>
    </row>
    <row r="201" spans="18:20" x14ac:dyDescent="0.25">
      <c r="R201" s="56"/>
      <c r="S201" s="56"/>
      <c r="T201" s="57"/>
    </row>
    <row r="202" spans="18:20" x14ac:dyDescent="0.25">
      <c r="R202" s="56"/>
      <c r="S202" s="56"/>
      <c r="T202" s="57"/>
    </row>
    <row r="203" spans="18:20" x14ac:dyDescent="0.25">
      <c r="R203" s="56"/>
      <c r="S203" s="56"/>
      <c r="T203" s="57"/>
    </row>
    <row r="204" spans="18:20" x14ac:dyDescent="0.25">
      <c r="R204" s="56"/>
      <c r="S204" s="56"/>
      <c r="T204" s="57"/>
    </row>
    <row r="205" spans="18:20" x14ac:dyDescent="0.25">
      <c r="R205" s="56"/>
      <c r="S205" s="56"/>
      <c r="T205" s="57"/>
    </row>
    <row r="206" spans="18:20" x14ac:dyDescent="0.25">
      <c r="R206" s="56"/>
      <c r="S206" s="56"/>
      <c r="T206" s="57"/>
    </row>
    <row r="207" spans="18:20" x14ac:dyDescent="0.25">
      <c r="R207" s="56"/>
      <c r="S207" s="56"/>
      <c r="T207" s="57"/>
    </row>
    <row r="208" spans="18:20" x14ac:dyDescent="0.25">
      <c r="R208" s="56"/>
      <c r="S208" s="56"/>
      <c r="T208" s="57"/>
    </row>
    <row r="209" spans="18:20" x14ac:dyDescent="0.25">
      <c r="R209" s="56"/>
      <c r="S209" s="56"/>
      <c r="T209" s="57"/>
    </row>
    <row r="210" spans="18:20" x14ac:dyDescent="0.25">
      <c r="R210" s="56"/>
      <c r="S210" s="56"/>
      <c r="T210" s="57"/>
    </row>
    <row r="211" spans="18:20" x14ac:dyDescent="0.25">
      <c r="R211" s="56"/>
      <c r="S211" s="56"/>
      <c r="T211" s="57"/>
    </row>
    <row r="212" spans="18:20" x14ac:dyDescent="0.25">
      <c r="R212" s="56"/>
      <c r="S212" s="56"/>
      <c r="T212" s="57"/>
    </row>
    <row r="213" spans="18:20" x14ac:dyDescent="0.25">
      <c r="R213" s="56"/>
      <c r="S213" s="56"/>
      <c r="T213" s="57"/>
    </row>
    <row r="214" spans="18:20" x14ac:dyDescent="0.25">
      <c r="R214" s="56"/>
      <c r="S214" s="56"/>
      <c r="T214" s="57"/>
    </row>
    <row r="215" spans="18:20" x14ac:dyDescent="0.25">
      <c r="R215" s="56"/>
      <c r="S215" s="56"/>
      <c r="T215" s="57"/>
    </row>
    <row r="216" spans="18:20" x14ac:dyDescent="0.25">
      <c r="R216" s="56"/>
      <c r="S216" s="56"/>
      <c r="T216" s="57"/>
    </row>
    <row r="217" spans="18:20" x14ac:dyDescent="0.25">
      <c r="R217" s="56"/>
      <c r="S217" s="56"/>
      <c r="T217" s="57"/>
    </row>
    <row r="218" spans="18:20" x14ac:dyDescent="0.25">
      <c r="R218" s="56"/>
      <c r="S218" s="56"/>
      <c r="T218" s="57"/>
    </row>
    <row r="219" spans="18:20" x14ac:dyDescent="0.25">
      <c r="R219" s="56"/>
      <c r="S219" s="56"/>
      <c r="T219" s="57"/>
    </row>
    <row r="220" spans="18:20" x14ac:dyDescent="0.25">
      <c r="R220" s="56"/>
      <c r="S220" s="56"/>
      <c r="T220" s="57"/>
    </row>
    <row r="221" spans="18:20" x14ac:dyDescent="0.25">
      <c r="R221" s="56"/>
      <c r="S221" s="56"/>
      <c r="T221" s="57"/>
    </row>
    <row r="222" spans="18:20" x14ac:dyDescent="0.25">
      <c r="R222" s="56"/>
      <c r="S222" s="56"/>
      <c r="T222" s="57"/>
    </row>
    <row r="223" spans="18:20" x14ac:dyDescent="0.25">
      <c r="R223" s="56"/>
      <c r="S223" s="56"/>
      <c r="T223" s="57"/>
    </row>
    <row r="224" spans="18:20" x14ac:dyDescent="0.25">
      <c r="R224" s="56"/>
      <c r="S224" s="56"/>
      <c r="T224" s="57"/>
    </row>
    <row r="225" spans="18:20" x14ac:dyDescent="0.25">
      <c r="R225" s="56"/>
      <c r="S225" s="56"/>
      <c r="T225" s="57"/>
    </row>
    <row r="226" spans="18:20" x14ac:dyDescent="0.25">
      <c r="R226" s="56"/>
      <c r="S226" s="56"/>
      <c r="T226" s="57"/>
    </row>
    <row r="227" spans="18:20" x14ac:dyDescent="0.25">
      <c r="R227" s="56"/>
      <c r="S227" s="56"/>
      <c r="T227" s="57"/>
    </row>
    <row r="228" spans="18:20" x14ac:dyDescent="0.25">
      <c r="R228" s="56"/>
      <c r="S228" s="56"/>
      <c r="T228" s="57"/>
    </row>
    <row r="229" spans="18:20" x14ac:dyDescent="0.25">
      <c r="R229" s="56"/>
      <c r="S229" s="56"/>
      <c r="T229" s="57"/>
    </row>
    <row r="230" spans="18:20" x14ac:dyDescent="0.25">
      <c r="R230" s="56"/>
      <c r="S230" s="56"/>
      <c r="T230" s="57"/>
    </row>
    <row r="231" spans="18:20" x14ac:dyDescent="0.25">
      <c r="R231" s="56"/>
      <c r="S231" s="56"/>
      <c r="T231" s="57"/>
    </row>
    <row r="232" spans="18:20" x14ac:dyDescent="0.25">
      <c r="R232" s="56"/>
      <c r="S232" s="56"/>
      <c r="T232" s="57"/>
    </row>
    <row r="233" spans="18:20" x14ac:dyDescent="0.25">
      <c r="R233" s="56"/>
      <c r="S233" s="56"/>
      <c r="T233" s="57"/>
    </row>
    <row r="234" spans="18:20" x14ac:dyDescent="0.25">
      <c r="R234" s="56"/>
      <c r="S234" s="56"/>
      <c r="T234" s="57"/>
    </row>
    <row r="235" spans="18:20" x14ac:dyDescent="0.25">
      <c r="R235" s="56"/>
      <c r="S235" s="56"/>
      <c r="T235" s="57"/>
    </row>
    <row r="236" spans="18:20" x14ac:dyDescent="0.25">
      <c r="R236" s="56"/>
      <c r="S236" s="56"/>
      <c r="T236" s="57"/>
    </row>
    <row r="237" spans="18:20" x14ac:dyDescent="0.25">
      <c r="R237" s="56"/>
      <c r="S237" s="56"/>
      <c r="T237" s="57"/>
    </row>
    <row r="238" spans="18:20" x14ac:dyDescent="0.25">
      <c r="R238" s="56"/>
      <c r="S238" s="56"/>
      <c r="T238" s="57"/>
    </row>
    <row r="239" spans="18:20" x14ac:dyDescent="0.25">
      <c r="R239" s="56"/>
      <c r="S239" s="56"/>
      <c r="T239" s="57"/>
    </row>
    <row r="240" spans="18:20" x14ac:dyDescent="0.25">
      <c r="R240" s="56"/>
      <c r="S240" s="56"/>
      <c r="T240" s="57"/>
    </row>
    <row r="241" spans="18:20" x14ac:dyDescent="0.25">
      <c r="R241" s="56"/>
      <c r="S241" s="56"/>
      <c r="T241" s="57"/>
    </row>
    <row r="242" spans="18:20" x14ac:dyDescent="0.25">
      <c r="R242" s="56"/>
      <c r="S242" s="56"/>
      <c r="T242" s="57"/>
    </row>
    <row r="243" spans="18:20" x14ac:dyDescent="0.25">
      <c r="R243" s="56"/>
      <c r="S243" s="56"/>
      <c r="T243" s="57"/>
    </row>
    <row r="244" spans="18:20" x14ac:dyDescent="0.25">
      <c r="R244" s="56"/>
      <c r="S244" s="56"/>
      <c r="T244" s="57"/>
    </row>
    <row r="245" spans="18:20" x14ac:dyDescent="0.25">
      <c r="R245" s="56"/>
      <c r="S245" s="56"/>
      <c r="T245" s="57"/>
    </row>
    <row r="246" spans="18:20" x14ac:dyDescent="0.25">
      <c r="R246" s="56"/>
      <c r="S246" s="56"/>
      <c r="T246" s="57"/>
    </row>
    <row r="247" spans="18:20" x14ac:dyDescent="0.25">
      <c r="R247" s="56"/>
      <c r="S247" s="56"/>
      <c r="T247" s="57"/>
    </row>
    <row r="248" spans="18:20" x14ac:dyDescent="0.25">
      <c r="R248" s="56"/>
      <c r="S248" s="56"/>
      <c r="T248" s="57"/>
    </row>
    <row r="249" spans="18:20" x14ac:dyDescent="0.25">
      <c r="R249" s="56"/>
      <c r="S249" s="56"/>
      <c r="T249" s="57"/>
    </row>
    <row r="250" spans="18:20" x14ac:dyDescent="0.25">
      <c r="R250" s="56"/>
      <c r="S250" s="56"/>
      <c r="T250" s="57"/>
    </row>
    <row r="251" spans="18:20" x14ac:dyDescent="0.25">
      <c r="R251" s="56"/>
      <c r="S251" s="56"/>
      <c r="T251" s="57"/>
    </row>
    <row r="252" spans="18:20" x14ac:dyDescent="0.25">
      <c r="R252" s="56"/>
      <c r="S252" s="56"/>
      <c r="T252" s="57"/>
    </row>
    <row r="253" spans="18:20" x14ac:dyDescent="0.25">
      <c r="R253" s="56"/>
      <c r="S253" s="56"/>
      <c r="T253" s="57"/>
    </row>
    <row r="254" spans="18:20" x14ac:dyDescent="0.25">
      <c r="R254" s="56"/>
      <c r="S254" s="56"/>
      <c r="T254" s="57"/>
    </row>
    <row r="255" spans="18:20" x14ac:dyDescent="0.25">
      <c r="R255" s="56"/>
      <c r="S255" s="56"/>
      <c r="T255" s="57"/>
    </row>
    <row r="256" spans="18:20" x14ac:dyDescent="0.25">
      <c r="R256" s="56"/>
      <c r="S256" s="56"/>
      <c r="T256" s="57"/>
    </row>
    <row r="257" spans="18:20" x14ac:dyDescent="0.25">
      <c r="R257" s="56"/>
      <c r="S257" s="56"/>
      <c r="T257" s="57"/>
    </row>
    <row r="258" spans="18:20" x14ac:dyDescent="0.25">
      <c r="R258" s="56"/>
      <c r="S258" s="56"/>
      <c r="T258" s="57"/>
    </row>
    <row r="259" spans="18:20" x14ac:dyDescent="0.25">
      <c r="R259" s="56"/>
      <c r="S259" s="56"/>
      <c r="T259" s="57"/>
    </row>
    <row r="260" spans="18:20" x14ac:dyDescent="0.25">
      <c r="R260" s="56"/>
      <c r="S260" s="56"/>
      <c r="T260" s="57"/>
    </row>
    <row r="261" spans="18:20" x14ac:dyDescent="0.25">
      <c r="R261" s="56"/>
      <c r="S261" s="56"/>
      <c r="T261" s="57"/>
    </row>
    <row r="262" spans="18:20" x14ac:dyDescent="0.25">
      <c r="R262" s="56"/>
      <c r="S262" s="56"/>
      <c r="T262" s="57"/>
    </row>
    <row r="263" spans="18:20" x14ac:dyDescent="0.25">
      <c r="R263" s="56"/>
      <c r="S263" s="57"/>
      <c r="T263" s="57"/>
    </row>
    <row r="264" spans="18:20" x14ac:dyDescent="0.25">
      <c r="R264" s="56"/>
      <c r="S264" s="57"/>
      <c r="T264" s="57"/>
    </row>
    <row r="265" spans="18:20" x14ac:dyDescent="0.25">
      <c r="R265" s="56"/>
      <c r="S265" s="57"/>
      <c r="T265" s="57"/>
    </row>
    <row r="266" spans="18:20" x14ac:dyDescent="0.25">
      <c r="R266" s="56"/>
      <c r="S266" s="57"/>
      <c r="T266" s="57"/>
    </row>
    <row r="267" spans="18:20" x14ac:dyDescent="0.25">
      <c r="R267" s="56"/>
      <c r="S267" s="57"/>
      <c r="T267" s="57"/>
    </row>
    <row r="268" spans="18:20" x14ac:dyDescent="0.25">
      <c r="R268" s="56"/>
      <c r="S268" s="57"/>
      <c r="T268" s="57"/>
    </row>
    <row r="269" spans="18:20" x14ac:dyDescent="0.25">
      <c r="R269" s="56"/>
      <c r="S269" s="57"/>
      <c r="T269" s="57"/>
    </row>
    <row r="270" spans="18:20" x14ac:dyDescent="0.25">
      <c r="R270" s="56"/>
      <c r="S270" s="57"/>
      <c r="T270" s="57"/>
    </row>
    <row r="271" spans="18:20" x14ac:dyDescent="0.25">
      <c r="R271" s="56"/>
      <c r="S271" s="57"/>
      <c r="T271" s="57"/>
    </row>
    <row r="272" spans="18:20" x14ac:dyDescent="0.25">
      <c r="R272" s="56"/>
      <c r="S272" s="56"/>
    </row>
    <row r="273" spans="18:19" x14ac:dyDescent="0.25">
      <c r="R273" s="56"/>
      <c r="S273" s="56"/>
    </row>
    <row r="274" spans="18:19" x14ac:dyDescent="0.25">
      <c r="R274" s="56"/>
      <c r="S274" s="56"/>
    </row>
    <row r="275" spans="18:19" x14ac:dyDescent="0.25">
      <c r="R275" s="56"/>
      <c r="S275" s="56"/>
    </row>
    <row r="276" spans="18:19" x14ac:dyDescent="0.25">
      <c r="R276" s="56"/>
      <c r="S276" s="56"/>
    </row>
    <row r="277" spans="18:19" x14ac:dyDescent="0.25">
      <c r="R277" s="56"/>
      <c r="S277" s="56"/>
    </row>
    <row r="278" spans="18:19" x14ac:dyDescent="0.25">
      <c r="R278" s="56"/>
      <c r="S278" s="56"/>
    </row>
    <row r="279" spans="18:19" x14ac:dyDescent="0.25">
      <c r="R279" s="56"/>
      <c r="S279" s="56"/>
    </row>
    <row r="280" spans="18:19" x14ac:dyDescent="0.25">
      <c r="R280" s="56"/>
      <c r="S280" s="56"/>
    </row>
    <row r="281" spans="18:19" x14ac:dyDescent="0.25">
      <c r="R281" s="56"/>
      <c r="S281" s="56"/>
    </row>
    <row r="282" spans="18:19" x14ac:dyDescent="0.25">
      <c r="R282" s="56"/>
      <c r="S282" s="56"/>
    </row>
    <row r="283" spans="18:19" x14ac:dyDescent="0.25">
      <c r="R283" s="56"/>
      <c r="S283" s="56"/>
    </row>
    <row r="284" spans="18:19" x14ac:dyDescent="0.25">
      <c r="R284" s="56"/>
      <c r="S284" s="56"/>
    </row>
    <row r="285" spans="18:19" x14ac:dyDescent="0.25">
      <c r="R285" s="56"/>
      <c r="S285" s="56"/>
    </row>
    <row r="286" spans="18:19" x14ac:dyDescent="0.25">
      <c r="R286" s="56"/>
      <c r="S286" s="56"/>
    </row>
    <row r="287" spans="18:19" x14ac:dyDescent="0.25">
      <c r="R287" s="56"/>
      <c r="S287" s="56"/>
    </row>
    <row r="288" spans="18:19" x14ac:dyDescent="0.25">
      <c r="R288" s="56"/>
      <c r="S288" s="56"/>
    </row>
    <row r="289" spans="18:19" x14ac:dyDescent="0.25">
      <c r="R289" s="56"/>
      <c r="S289" s="56"/>
    </row>
    <row r="290" spans="18:19" x14ac:dyDescent="0.25">
      <c r="R290" s="56"/>
      <c r="S290" s="56"/>
    </row>
    <row r="291" spans="18:19" x14ac:dyDescent="0.25">
      <c r="R291" s="56"/>
      <c r="S291" s="56"/>
    </row>
  </sheetData>
  <mergeCells count="8">
    <mergeCell ref="S17:U17"/>
    <mergeCell ref="H144:H147"/>
    <mergeCell ref="H148:H151"/>
    <mergeCell ref="H152:H155"/>
    <mergeCell ref="H17:I17"/>
    <mergeCell ref="J17:L17"/>
    <mergeCell ref="M17:O17"/>
    <mergeCell ref="P17:R17"/>
  </mergeCells>
  <conditionalFormatting sqref="F19:G143">
    <cfRule type="cellIs" dxfId="10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K8:AN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X290"/>
  <sheetViews>
    <sheetView showGridLines="0" topLeftCell="A88" zoomScale="70" zoomScaleNormal="70" workbookViewId="0">
      <selection activeCell="I92" sqref="I92:I126"/>
    </sheetView>
  </sheetViews>
  <sheetFormatPr defaultRowHeight="15" outlineLevelCol="1" x14ac:dyDescent="0.25"/>
  <cols>
    <col min="2" max="2" width="12.7109375" customWidth="1"/>
    <col min="3" max="3" width="10.85546875" customWidth="1"/>
    <col min="4" max="4" width="17.42578125" customWidth="1"/>
    <col min="5" max="7" width="17.42578125" hidden="1" customWidth="1" outlineLevel="1"/>
    <col min="8" max="8" width="14.85546875" customWidth="1" collapsed="1"/>
    <col min="9" max="10" width="17.28515625" bestFit="1" customWidth="1"/>
    <col min="11" max="11" width="17.28515625" customWidth="1"/>
    <col min="12" max="18" width="17.28515625" bestFit="1" customWidth="1"/>
    <col min="19" max="19" width="17.5703125" customWidth="1"/>
    <col min="20" max="20" width="17.28515625" bestFit="1" customWidth="1"/>
    <col min="21" max="21" width="17.5703125" customWidth="1"/>
    <col min="22" max="22" width="17.28515625" bestFit="1" customWidth="1"/>
    <col min="23" max="23" width="17.5703125" customWidth="1"/>
    <col min="24" max="24" width="17.140625" customWidth="1"/>
    <col min="25" max="25" width="18" customWidth="1"/>
    <col min="26" max="41" width="15.5703125" customWidth="1"/>
  </cols>
  <sheetData>
    <row r="1" spans="2:41" x14ac:dyDescent="0.25">
      <c r="E1" s="101"/>
      <c r="F1" s="101"/>
      <c r="G1" s="101"/>
    </row>
    <row r="2" spans="2:41" x14ac:dyDescent="0.25">
      <c r="C2" s="32" t="s">
        <v>9</v>
      </c>
      <c r="D2" s="32"/>
      <c r="E2" s="101"/>
      <c r="F2" s="101"/>
      <c r="G2" s="101"/>
    </row>
    <row r="3" spans="2:41" x14ac:dyDescent="0.25">
      <c r="C3" s="33" t="s">
        <v>25</v>
      </c>
      <c r="D3" s="33">
        <v>4</v>
      </c>
      <c r="E3" s="71"/>
      <c r="F3" s="71"/>
      <c r="G3" s="71"/>
    </row>
    <row r="4" spans="2:41" x14ac:dyDescent="0.25">
      <c r="C4" s="33" t="s">
        <v>11</v>
      </c>
      <c r="D4" s="34" t="s">
        <v>43</v>
      </c>
      <c r="E4" s="102"/>
      <c r="F4" s="102"/>
      <c r="G4" s="102"/>
    </row>
    <row r="5" spans="2:41" x14ac:dyDescent="0.25">
      <c r="C5" s="33" t="s">
        <v>4</v>
      </c>
      <c r="D5" s="34">
        <v>1.0000009999999999</v>
      </c>
      <c r="E5" s="102"/>
      <c r="F5" s="102"/>
      <c r="G5" s="102"/>
      <c r="I5" t="s">
        <v>21</v>
      </c>
    </row>
    <row r="6" spans="2:41" x14ac:dyDescent="0.25">
      <c r="C6" s="33" t="s">
        <v>6</v>
      </c>
      <c r="D6" s="34" t="s">
        <v>32</v>
      </c>
      <c r="E6" s="102"/>
      <c r="F6" s="102"/>
      <c r="G6" s="102"/>
      <c r="I6" s="10"/>
      <c r="J6" s="4">
        <v>0</v>
      </c>
      <c r="K6" s="4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11">
        <v>10</v>
      </c>
      <c r="U6" s="4">
        <v>11</v>
      </c>
      <c r="V6" s="4">
        <v>12</v>
      </c>
      <c r="W6" s="4">
        <v>13</v>
      </c>
      <c r="X6" s="4">
        <v>14</v>
      </c>
      <c r="Y6" s="4">
        <v>15</v>
      </c>
      <c r="Z6" s="4">
        <v>16</v>
      </c>
      <c r="AA6" s="4">
        <v>17</v>
      </c>
      <c r="AB6" s="4">
        <v>18</v>
      </c>
      <c r="AC6" s="4">
        <v>19</v>
      </c>
      <c r="AD6" s="4">
        <v>20</v>
      </c>
      <c r="AE6" s="4">
        <v>21</v>
      </c>
      <c r="AF6" s="4">
        <v>22</v>
      </c>
      <c r="AG6" s="4">
        <v>23</v>
      </c>
      <c r="AH6" s="4">
        <v>24</v>
      </c>
      <c r="AI6" s="4">
        <v>25</v>
      </c>
      <c r="AJ6" s="4">
        <v>26</v>
      </c>
      <c r="AK6" s="4">
        <v>27</v>
      </c>
      <c r="AL6" s="4">
        <v>28</v>
      </c>
      <c r="AM6" s="4">
        <v>29</v>
      </c>
      <c r="AN6" s="4">
        <v>30</v>
      </c>
      <c r="AO6" s="4" t="s">
        <v>24</v>
      </c>
    </row>
    <row r="7" spans="2:41" x14ac:dyDescent="0.25">
      <c r="C7" s="33" t="s">
        <v>7</v>
      </c>
      <c r="D7" s="34">
        <v>30</v>
      </c>
      <c r="E7" s="102"/>
      <c r="F7" s="102"/>
      <c r="G7" s="102"/>
      <c r="I7" s="1" t="s">
        <v>22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1</v>
      </c>
      <c r="Z7" s="14">
        <v>0</v>
      </c>
      <c r="AA7" s="14">
        <v>0</v>
      </c>
      <c r="AB7" s="14">
        <v>0</v>
      </c>
      <c r="AC7" s="14">
        <v>0</v>
      </c>
      <c r="AD7" s="76">
        <v>0</v>
      </c>
      <c r="AE7" s="76">
        <v>0</v>
      </c>
      <c r="AF7" s="76">
        <v>0</v>
      </c>
      <c r="AG7" s="76">
        <v>0</v>
      </c>
      <c r="AH7" s="76">
        <v>0</v>
      </c>
      <c r="AI7" s="76">
        <v>0</v>
      </c>
      <c r="AJ7" s="76">
        <v>0</v>
      </c>
      <c r="AK7" s="76">
        <v>0</v>
      </c>
      <c r="AL7" s="76">
        <v>0</v>
      </c>
      <c r="AM7" s="76">
        <v>0</v>
      </c>
      <c r="AN7" s="76">
        <v>0</v>
      </c>
      <c r="AO7" s="76">
        <f>SUMPRODUCT(J6:AN6,J7:AN7)</f>
        <v>15</v>
      </c>
    </row>
    <row r="8" spans="2:41" x14ac:dyDescent="0.25">
      <c r="C8" s="33" t="s">
        <v>8</v>
      </c>
      <c r="D8" s="34">
        <v>120</v>
      </c>
      <c r="E8" s="102"/>
      <c r="F8" s="102"/>
      <c r="G8" s="102"/>
      <c r="I8" s="1" t="s">
        <v>23</v>
      </c>
      <c r="J8" s="76">
        <f>SUM(J7)</f>
        <v>0</v>
      </c>
      <c r="K8" s="76">
        <f>SUM(J7:K7)</f>
        <v>0</v>
      </c>
      <c r="L8" s="76">
        <f>SUM(J7:L7)</f>
        <v>0</v>
      </c>
      <c r="M8" s="76">
        <f>SUM(J7:M7)</f>
        <v>0</v>
      </c>
      <c r="N8" s="76">
        <f>SUM(J7:N7)</f>
        <v>0</v>
      </c>
      <c r="O8" s="76">
        <f>SUM(J7:O7)</f>
        <v>0</v>
      </c>
      <c r="P8" s="76">
        <f>SUM(J7:P7)</f>
        <v>0</v>
      </c>
      <c r="Q8" s="76">
        <f>SUM(J7:Q7)</f>
        <v>0</v>
      </c>
      <c r="R8" s="76">
        <f>SUM(J7:R7)</f>
        <v>0</v>
      </c>
      <c r="S8" s="76">
        <f>SUM(J7:S7)</f>
        <v>0</v>
      </c>
      <c r="T8" s="76">
        <f>SUM(J7:T7)</f>
        <v>0</v>
      </c>
      <c r="U8" s="76">
        <f>SUM(J7:U7)</f>
        <v>0</v>
      </c>
      <c r="V8" s="76">
        <f>SUM(J7:V7)</f>
        <v>0</v>
      </c>
      <c r="W8" s="76">
        <f>SUM(J7:W7)</f>
        <v>0</v>
      </c>
      <c r="X8" s="76">
        <f>SUM(J7:X7)</f>
        <v>0</v>
      </c>
      <c r="Y8" s="76">
        <f>SUM(J7:Y7)</f>
        <v>1</v>
      </c>
      <c r="Z8" s="76">
        <f>SUM(J7:Z7)</f>
        <v>1</v>
      </c>
      <c r="AA8" s="76">
        <f>SUM(J7:AA7)</f>
        <v>1</v>
      </c>
      <c r="AB8" s="76">
        <f>SUM(J7:AB7)</f>
        <v>1</v>
      </c>
      <c r="AC8" s="76">
        <f>SUM(J7:AC7)</f>
        <v>1</v>
      </c>
      <c r="AD8" s="76">
        <f>SUM(J7:AD7)</f>
        <v>1</v>
      </c>
      <c r="AE8" s="76">
        <f>SUM(J7:AE7)</f>
        <v>1</v>
      </c>
      <c r="AF8" s="76">
        <f>SUM(J7:AF7)</f>
        <v>1</v>
      </c>
      <c r="AG8" s="76">
        <f>SUM(J7:AG7)</f>
        <v>1</v>
      </c>
      <c r="AH8" s="76">
        <f>SUM(J7:AH7)</f>
        <v>1</v>
      </c>
      <c r="AI8" s="76">
        <f>SUM(J7:AI7)</f>
        <v>1</v>
      </c>
      <c r="AJ8" s="76">
        <f>SUM(J7:AJ7)</f>
        <v>1</v>
      </c>
      <c r="AK8" s="76">
        <f>SUM(J7:AK7)</f>
        <v>1</v>
      </c>
      <c r="AL8" s="76">
        <f>SUM(J7:AL7)</f>
        <v>1</v>
      </c>
      <c r="AM8" s="76">
        <f>SUM(J7:AM7)</f>
        <v>1</v>
      </c>
      <c r="AN8" s="76">
        <f>SUM(J7:AN7)</f>
        <v>1</v>
      </c>
      <c r="AO8" s="76"/>
    </row>
    <row r="9" spans="2:41" x14ac:dyDescent="0.25">
      <c r="C9" s="33" t="s">
        <v>5</v>
      </c>
      <c r="D9" s="34">
        <v>0.4</v>
      </c>
      <c r="E9" s="102"/>
      <c r="F9" s="102"/>
      <c r="G9" s="102"/>
    </row>
    <row r="10" spans="2:41" x14ac:dyDescent="0.25">
      <c r="C10" s="33" t="s">
        <v>12</v>
      </c>
      <c r="D10" s="34">
        <v>40</v>
      </c>
      <c r="E10" s="102"/>
      <c r="F10" s="102"/>
      <c r="G10" s="102"/>
      <c r="I10" s="97">
        <v>0.2</v>
      </c>
      <c r="J10" s="97">
        <v>0.8</v>
      </c>
      <c r="K10" s="97">
        <v>0</v>
      </c>
      <c r="L10" s="97">
        <v>0</v>
      </c>
      <c r="M10" s="97">
        <v>0</v>
      </c>
      <c r="N10" s="95">
        <f>10*I10+15*J10+20*K10+25*L10+30*M10</f>
        <v>14</v>
      </c>
      <c r="O10" s="71"/>
      <c r="P10" s="97">
        <v>0.8</v>
      </c>
      <c r="Q10" s="97">
        <v>0.2</v>
      </c>
      <c r="R10" s="97">
        <v>0</v>
      </c>
      <c r="S10" s="97">
        <v>0</v>
      </c>
      <c r="T10" s="97">
        <v>0</v>
      </c>
      <c r="U10" s="95">
        <f>10*P10+15*Q10+20*R10+25*S10+30*T10</f>
        <v>11</v>
      </c>
    </row>
    <row r="11" spans="2:41" x14ac:dyDescent="0.25">
      <c r="E11" s="101"/>
      <c r="F11" s="101"/>
      <c r="G11" s="101"/>
      <c r="I11" s="98">
        <v>0.1</v>
      </c>
      <c r="J11" s="98">
        <v>0.3</v>
      </c>
      <c r="K11" s="98">
        <v>0.6</v>
      </c>
      <c r="L11" s="98">
        <v>0</v>
      </c>
      <c r="M11" s="98">
        <v>0</v>
      </c>
      <c r="N11" s="95">
        <f t="shared" ref="N11:N14" si="0">10*I11+15*J11+20*K11+25*L11+30*M11</f>
        <v>17.5</v>
      </c>
      <c r="O11" s="68"/>
      <c r="P11" s="98">
        <v>0.6</v>
      </c>
      <c r="Q11" s="98">
        <v>0.3</v>
      </c>
      <c r="R11" s="98">
        <v>0.1</v>
      </c>
      <c r="S11" s="98">
        <v>0</v>
      </c>
      <c r="T11" s="98">
        <v>0</v>
      </c>
      <c r="U11" s="95">
        <f t="shared" ref="U11:U14" si="1">10*P11+15*Q11+20*R11+25*S11+30*T11</f>
        <v>12.5</v>
      </c>
    </row>
    <row r="12" spans="2:41" x14ac:dyDescent="0.25">
      <c r="H12" t="s">
        <v>55</v>
      </c>
      <c r="I12" s="97">
        <v>0</v>
      </c>
      <c r="J12" s="97">
        <v>0.1</v>
      </c>
      <c r="K12" s="97">
        <v>0.8</v>
      </c>
      <c r="L12" s="97">
        <v>0.1</v>
      </c>
      <c r="M12" s="97">
        <v>0</v>
      </c>
      <c r="N12" s="95">
        <f t="shared" si="0"/>
        <v>20</v>
      </c>
      <c r="O12" s="78" t="s">
        <v>56</v>
      </c>
      <c r="P12" s="97">
        <v>0</v>
      </c>
      <c r="Q12" s="97">
        <v>0.5</v>
      </c>
      <c r="R12" s="97">
        <v>0</v>
      </c>
      <c r="S12" s="97">
        <v>0.5</v>
      </c>
      <c r="T12" s="97">
        <v>0</v>
      </c>
      <c r="U12" s="95">
        <f t="shared" si="1"/>
        <v>20</v>
      </c>
    </row>
    <row r="13" spans="2:41" x14ac:dyDescent="0.25">
      <c r="I13" s="97">
        <v>0</v>
      </c>
      <c r="J13" s="97">
        <v>0</v>
      </c>
      <c r="K13" s="97">
        <v>0.6</v>
      </c>
      <c r="L13" s="97">
        <v>0.3</v>
      </c>
      <c r="M13" s="97">
        <v>0.1</v>
      </c>
      <c r="N13" s="95">
        <f t="shared" si="0"/>
        <v>22.5</v>
      </c>
      <c r="O13" s="78"/>
      <c r="P13" s="97">
        <v>0</v>
      </c>
      <c r="Q13" s="97">
        <v>0</v>
      </c>
      <c r="R13" s="97">
        <v>0.1</v>
      </c>
      <c r="S13" s="97">
        <v>0.3</v>
      </c>
      <c r="T13" s="97">
        <v>0.6</v>
      </c>
      <c r="U13" s="95">
        <f t="shared" si="1"/>
        <v>27.5</v>
      </c>
      <c r="AH13" s="3"/>
      <c r="AI13" s="3"/>
      <c r="AJ13" s="3"/>
      <c r="AK13" s="3"/>
      <c r="AL13" s="3"/>
      <c r="AM13" s="3"/>
      <c r="AN13" s="3"/>
      <c r="AO13" s="3"/>
    </row>
    <row r="14" spans="2:41" x14ac:dyDescent="0.25">
      <c r="I14" s="99">
        <v>0</v>
      </c>
      <c r="J14" s="99">
        <v>0</v>
      </c>
      <c r="K14" s="99">
        <v>0</v>
      </c>
      <c r="L14" s="99">
        <v>0.8</v>
      </c>
      <c r="M14" s="99">
        <v>0.2</v>
      </c>
      <c r="N14" s="95">
        <f t="shared" si="0"/>
        <v>26</v>
      </c>
      <c r="P14" s="99">
        <v>0</v>
      </c>
      <c r="Q14" s="99">
        <v>0</v>
      </c>
      <c r="R14" s="99">
        <v>0</v>
      </c>
      <c r="S14" s="99">
        <v>0.2</v>
      </c>
      <c r="T14" s="99">
        <v>0.8</v>
      </c>
      <c r="U14" s="95">
        <f t="shared" si="1"/>
        <v>29</v>
      </c>
    </row>
    <row r="15" spans="2:41" x14ac:dyDescent="0.25">
      <c r="B15" s="15">
        <f>0.5+D9</f>
        <v>0.9</v>
      </c>
      <c r="C15" s="15">
        <f>0.5-D9</f>
        <v>9.9999999999999978E-2</v>
      </c>
    </row>
    <row r="16" spans="2:41" ht="15.75" thickBot="1" x14ac:dyDescent="0.3">
      <c r="B16" s="15">
        <f>0.5-D9</f>
        <v>9.9999999999999978E-2</v>
      </c>
      <c r="C16" s="15">
        <f>0.5+D9</f>
        <v>0.9</v>
      </c>
    </row>
    <row r="17" spans="1:27" x14ac:dyDescent="0.25">
      <c r="B17" s="35"/>
      <c r="C17" s="35"/>
      <c r="D17" s="35"/>
      <c r="E17" s="35"/>
      <c r="F17" s="35"/>
      <c r="G17" s="35"/>
      <c r="H17" s="122" t="s">
        <v>33</v>
      </c>
      <c r="I17" s="124"/>
      <c r="J17" s="122" t="s">
        <v>16</v>
      </c>
      <c r="K17" s="123"/>
      <c r="L17" s="124"/>
      <c r="M17" s="122" t="s">
        <v>37</v>
      </c>
      <c r="N17" s="123"/>
      <c r="O17" s="124"/>
      <c r="P17" s="122" t="s">
        <v>38</v>
      </c>
      <c r="Q17" s="123"/>
      <c r="R17" s="124"/>
      <c r="S17" s="122" t="s">
        <v>45</v>
      </c>
      <c r="T17" s="123"/>
      <c r="U17" s="124"/>
    </row>
    <row r="18" spans="1:27" ht="44.25" customHeight="1" x14ac:dyDescent="0.25">
      <c r="B18" s="4" t="s">
        <v>0</v>
      </c>
      <c r="C18" s="4" t="s">
        <v>41</v>
      </c>
      <c r="D18" s="4" t="s">
        <v>1</v>
      </c>
      <c r="E18" s="4" t="s">
        <v>57</v>
      </c>
      <c r="F18" s="5" t="s">
        <v>58</v>
      </c>
      <c r="G18" s="103" t="s">
        <v>59</v>
      </c>
      <c r="H18" s="23" t="s">
        <v>10</v>
      </c>
      <c r="I18" s="47" t="s">
        <v>15</v>
      </c>
      <c r="J18" s="23" t="s">
        <v>13</v>
      </c>
      <c r="K18" s="5" t="s">
        <v>14</v>
      </c>
      <c r="L18" s="24" t="s">
        <v>26</v>
      </c>
      <c r="M18" s="23" t="s">
        <v>13</v>
      </c>
      <c r="N18" s="5" t="s">
        <v>14</v>
      </c>
      <c r="O18" s="24" t="s">
        <v>26</v>
      </c>
      <c r="P18" s="23" t="s">
        <v>13</v>
      </c>
      <c r="Q18" s="5" t="s">
        <v>14</v>
      </c>
      <c r="R18" s="24" t="s">
        <v>26</v>
      </c>
      <c r="S18" s="23" t="s">
        <v>13</v>
      </c>
      <c r="T18" s="5" t="s">
        <v>14</v>
      </c>
      <c r="U18" s="24" t="s">
        <v>26</v>
      </c>
      <c r="V18" s="69"/>
      <c r="W18" s="69"/>
      <c r="X18" s="69"/>
      <c r="Y18" s="69"/>
      <c r="Z18" s="69"/>
    </row>
    <row r="19" spans="1:27" s="3" customFormat="1" x14ac:dyDescent="0.25">
      <c r="A19" s="45">
        <v>1</v>
      </c>
      <c r="B19" s="8">
        <v>0.1</v>
      </c>
      <c r="C19" s="8">
        <v>10</v>
      </c>
      <c r="D19" s="8">
        <v>10</v>
      </c>
      <c r="E19" s="14">
        <f>(B19*$B$15*$I$10+(1-B19)*$B$16*$P$10)/(B19*$I$10+(1-B19)*$P$10)</f>
        <v>0.1216216216216216</v>
      </c>
      <c r="F19" s="104">
        <f>E19*$N$10+(1-E19)*$U$10-D19</f>
        <v>1.3648648648648649</v>
      </c>
      <c r="G19" s="105">
        <f>B19*$N$10+(1-B19)*$U$10-D19</f>
        <v>1.3000000000000007</v>
      </c>
      <c r="H19" s="26">
        <v>30</v>
      </c>
      <c r="I19" s="48">
        <v>684.5154</v>
      </c>
      <c r="J19" s="26">
        <f>'MR-MO_1a'!J19</f>
        <v>30</v>
      </c>
      <c r="K19" s="27">
        <v>0</v>
      </c>
      <c r="L19" s="44">
        <f t="shared" ref="L19:L82" si="2">ABS((100/$H19*J19)-100)</f>
        <v>0</v>
      </c>
      <c r="M19" s="26">
        <f>'MR-MO_1a'!M19</f>
        <v>60</v>
      </c>
      <c r="N19" s="27">
        <v>0.80123</v>
      </c>
      <c r="O19" s="44">
        <f t="shared" ref="O19:O82" si="3">ABS((100/$H19*M19)-100)</f>
        <v>100</v>
      </c>
      <c r="P19" s="26">
        <f>'MR-MO_1a'!P19</f>
        <v>30</v>
      </c>
      <c r="Q19" s="27">
        <v>0</v>
      </c>
      <c r="R19" s="60">
        <f t="shared" ref="R19:R82" si="4">ABS((100/$H19*P19)-100)</f>
        <v>0</v>
      </c>
      <c r="S19" s="26">
        <v>15</v>
      </c>
      <c r="T19" s="27">
        <v>0.79954000000000003</v>
      </c>
      <c r="U19" s="60">
        <f t="shared" ref="U19:U82" si="5">ABS((100/$H19*S19)-100)</f>
        <v>50</v>
      </c>
      <c r="V19" s="55"/>
      <c r="W19" s="55"/>
      <c r="AA19" s="54"/>
    </row>
    <row r="20" spans="1:27" s="3" customFormat="1" x14ac:dyDescent="0.25">
      <c r="A20" s="45">
        <v>2</v>
      </c>
      <c r="B20" s="8">
        <v>0.3</v>
      </c>
      <c r="C20" s="8">
        <v>10</v>
      </c>
      <c r="D20" s="8">
        <v>10</v>
      </c>
      <c r="E20" s="14">
        <f t="shared" ref="E20:E23" si="6">(B20*$B$15*$I$10+(1-B20)*$B$16*$P$10)/(B20*$I$10+(1-B20)*$P$10)</f>
        <v>0.17741935483870969</v>
      </c>
      <c r="F20" s="104">
        <f t="shared" ref="F20:F43" si="7">E20*$N$10+(1-E20)*$U$10-D20</f>
        <v>1.5322580645161281</v>
      </c>
      <c r="G20" s="105">
        <f t="shared" ref="G20:G43" si="8">B20*$N$10+(1-B20)*$U$10-D20</f>
        <v>1.8999999999999986</v>
      </c>
      <c r="H20" s="26">
        <v>45</v>
      </c>
      <c r="I20" s="48">
        <v>689.21699999999998</v>
      </c>
      <c r="J20" s="26">
        <f>'MR-MO_1a'!J20</f>
        <v>45</v>
      </c>
      <c r="K20" s="27">
        <v>0</v>
      </c>
      <c r="L20" s="44">
        <f t="shared" si="2"/>
        <v>0</v>
      </c>
      <c r="M20" s="26">
        <f>'MR-MO_1a'!M20</f>
        <v>60</v>
      </c>
      <c r="N20" s="27">
        <v>0.11361</v>
      </c>
      <c r="O20" s="44">
        <f t="shared" si="3"/>
        <v>33.333333333333343</v>
      </c>
      <c r="P20" s="26">
        <f>'MR-MO_1a'!P20</f>
        <v>30</v>
      </c>
      <c r="Q20" s="27">
        <v>0.39315</v>
      </c>
      <c r="R20" s="60">
        <f t="shared" si="4"/>
        <v>33.333333333333329</v>
      </c>
      <c r="S20" s="26">
        <v>15</v>
      </c>
      <c r="T20" s="27">
        <v>1.5515000000000001</v>
      </c>
      <c r="U20" s="60">
        <f t="shared" si="5"/>
        <v>66.666666666666657</v>
      </c>
      <c r="V20" s="55"/>
      <c r="W20" s="55"/>
      <c r="AA20" s="54"/>
    </row>
    <row r="21" spans="1:27" s="3" customFormat="1" x14ac:dyDescent="0.25">
      <c r="A21" s="45">
        <v>3</v>
      </c>
      <c r="B21" s="8">
        <v>0.5</v>
      </c>
      <c r="C21" s="8">
        <v>10</v>
      </c>
      <c r="D21" s="8">
        <v>10</v>
      </c>
      <c r="E21" s="14">
        <f t="shared" si="6"/>
        <v>0.26</v>
      </c>
      <c r="F21" s="104">
        <f t="shared" si="7"/>
        <v>1.7800000000000011</v>
      </c>
      <c r="G21" s="105">
        <f t="shared" si="8"/>
        <v>2.5</v>
      </c>
      <c r="H21" s="26">
        <v>60</v>
      </c>
      <c r="I21" s="48">
        <v>690</v>
      </c>
      <c r="J21" s="26">
        <f>'MR-MO_1a'!J21</f>
        <v>60</v>
      </c>
      <c r="K21" s="27">
        <v>0</v>
      </c>
      <c r="L21" s="44">
        <f t="shared" si="2"/>
        <v>0</v>
      </c>
      <c r="M21" s="26">
        <f>'MR-MO_1a'!M21</f>
        <v>60</v>
      </c>
      <c r="N21" s="27">
        <v>0</v>
      </c>
      <c r="O21" s="44">
        <f t="shared" si="3"/>
        <v>0</v>
      </c>
      <c r="P21" s="26">
        <f>'MR-MO_1a'!P21</f>
        <v>30</v>
      </c>
      <c r="Q21" s="27">
        <v>1.7810999999999999</v>
      </c>
      <c r="R21" s="60">
        <f t="shared" si="4"/>
        <v>50</v>
      </c>
      <c r="S21" s="26">
        <v>15</v>
      </c>
      <c r="T21" s="27">
        <v>3.4767000000000001</v>
      </c>
      <c r="U21" s="60">
        <f t="shared" si="5"/>
        <v>75</v>
      </c>
      <c r="V21" s="55"/>
      <c r="W21" s="55"/>
      <c r="AA21" s="54"/>
    </row>
    <row r="22" spans="1:27" s="3" customFormat="1" x14ac:dyDescent="0.25">
      <c r="A22" s="45">
        <v>4</v>
      </c>
      <c r="B22" s="8">
        <v>0.7</v>
      </c>
      <c r="C22" s="8">
        <v>10</v>
      </c>
      <c r="D22" s="8">
        <v>10</v>
      </c>
      <c r="E22" s="14">
        <f t="shared" si="6"/>
        <v>0.39473684210526316</v>
      </c>
      <c r="F22" s="104">
        <f t="shared" si="7"/>
        <v>2.1842105263157894</v>
      </c>
      <c r="G22" s="105">
        <f t="shared" si="8"/>
        <v>3.0999999999999996</v>
      </c>
      <c r="H22" s="26">
        <v>60</v>
      </c>
      <c r="I22" s="48">
        <v>690</v>
      </c>
      <c r="J22" s="26">
        <f>'MR-MO_1a'!J22</f>
        <v>60</v>
      </c>
      <c r="K22" s="27">
        <v>0</v>
      </c>
      <c r="L22" s="44">
        <f t="shared" si="2"/>
        <v>0</v>
      </c>
      <c r="M22" s="26">
        <f>'MR-MO_1a'!M22</f>
        <v>60</v>
      </c>
      <c r="N22" s="27">
        <v>0</v>
      </c>
      <c r="O22" s="44">
        <f t="shared" si="3"/>
        <v>0</v>
      </c>
      <c r="P22" s="26">
        <f>'MR-MO_1a'!P22</f>
        <v>30</v>
      </c>
      <c r="Q22" s="27">
        <v>4.2619999999999996</v>
      </c>
      <c r="R22" s="60">
        <f t="shared" si="4"/>
        <v>50</v>
      </c>
      <c r="S22" s="26">
        <v>15</v>
      </c>
      <c r="T22" s="27">
        <v>6.8364000000000003</v>
      </c>
      <c r="U22" s="60">
        <f t="shared" si="5"/>
        <v>75</v>
      </c>
      <c r="V22" s="55"/>
      <c r="W22" s="55"/>
      <c r="AA22" s="54"/>
    </row>
    <row r="23" spans="1:27" s="3" customFormat="1" x14ac:dyDescent="0.25">
      <c r="A23" s="45">
        <v>5</v>
      </c>
      <c r="B23" s="8">
        <v>0.9</v>
      </c>
      <c r="C23" s="8">
        <v>10</v>
      </c>
      <c r="D23" s="8">
        <v>10</v>
      </c>
      <c r="E23" s="14">
        <f t="shared" si="6"/>
        <v>0.65384615384615397</v>
      </c>
      <c r="F23" s="104">
        <f t="shared" si="7"/>
        <v>2.9615384615384617</v>
      </c>
      <c r="G23" s="105">
        <f t="shared" si="8"/>
        <v>3.6999999999999993</v>
      </c>
      <c r="H23" s="26">
        <v>60</v>
      </c>
      <c r="I23" s="48">
        <v>690</v>
      </c>
      <c r="J23" s="26">
        <f>'MR-MO_1a'!J23</f>
        <v>60</v>
      </c>
      <c r="K23" s="27">
        <v>0</v>
      </c>
      <c r="L23" s="44">
        <f t="shared" si="2"/>
        <v>0</v>
      </c>
      <c r="M23" s="26">
        <f>'MR-MO_1a'!M23</f>
        <v>60</v>
      </c>
      <c r="N23" s="27">
        <v>0</v>
      </c>
      <c r="O23" s="44">
        <f t="shared" si="3"/>
        <v>0</v>
      </c>
      <c r="P23" s="26">
        <f>'MR-MO_1a'!P23</f>
        <v>30</v>
      </c>
      <c r="Q23" s="27">
        <v>8.4719999999999995</v>
      </c>
      <c r="R23" s="60">
        <f t="shared" si="4"/>
        <v>50</v>
      </c>
      <c r="S23" s="26">
        <v>15</v>
      </c>
      <c r="T23" s="27">
        <v>12.7362</v>
      </c>
      <c r="U23" s="60">
        <f t="shared" si="5"/>
        <v>75</v>
      </c>
      <c r="V23" s="55"/>
      <c r="W23" s="55"/>
      <c r="AA23" s="54"/>
    </row>
    <row r="24" spans="1:27" s="3" customFormat="1" x14ac:dyDescent="0.25">
      <c r="A24" s="45">
        <v>6</v>
      </c>
      <c r="B24" s="8">
        <v>0.1</v>
      </c>
      <c r="C24" s="8">
        <v>15</v>
      </c>
      <c r="D24" s="8">
        <v>10</v>
      </c>
      <c r="E24" s="14">
        <f>(B24*$B$15*$I$11+(1-B24)*$B$16*$P$11)/(B24*$I$11+(1-B24)*$P$11)</f>
        <v>0.11454545454545451</v>
      </c>
      <c r="F24" s="104">
        <f t="shared" si="7"/>
        <v>1.3436363636363637</v>
      </c>
      <c r="G24" s="105">
        <f t="shared" si="8"/>
        <v>1.3000000000000007</v>
      </c>
      <c r="H24" s="26">
        <v>30</v>
      </c>
      <c r="I24" s="48">
        <v>684.12429999999995</v>
      </c>
      <c r="J24" s="26">
        <f>'MR-MO_1a'!J24</f>
        <v>30</v>
      </c>
      <c r="K24" s="27">
        <v>0</v>
      </c>
      <c r="L24" s="44">
        <f t="shared" si="2"/>
        <v>0</v>
      </c>
      <c r="M24" s="26">
        <f>'MR-MO_1a'!M24</f>
        <v>60</v>
      </c>
      <c r="N24" s="27">
        <v>0.85887000000000002</v>
      </c>
      <c r="O24" s="44">
        <f t="shared" si="3"/>
        <v>100</v>
      </c>
      <c r="P24" s="26">
        <f>'MR-MO_1a'!P24</f>
        <v>30</v>
      </c>
      <c r="Q24" s="27">
        <v>0</v>
      </c>
      <c r="R24" s="60">
        <f t="shared" si="4"/>
        <v>0</v>
      </c>
      <c r="S24" s="26">
        <v>15</v>
      </c>
      <c r="T24" s="27">
        <v>0.75344999999999995</v>
      </c>
      <c r="U24" s="60">
        <f t="shared" si="5"/>
        <v>50</v>
      </c>
      <c r="V24" s="55"/>
      <c r="X24" s="55"/>
      <c r="Y24" s="55"/>
      <c r="Z24" s="55"/>
      <c r="AA24" s="54"/>
    </row>
    <row r="25" spans="1:27" s="3" customFormat="1" x14ac:dyDescent="0.25">
      <c r="A25" s="45">
        <v>7</v>
      </c>
      <c r="B25" s="8">
        <v>0.3</v>
      </c>
      <c r="C25" s="8">
        <v>15</v>
      </c>
      <c r="D25" s="8">
        <v>10</v>
      </c>
      <c r="E25" s="14">
        <f t="shared" ref="E25:E28" si="9">(B25*$B$15*$I$11+(1-B25)*$B$16*$P$11)/(B25*$I$11+(1-B25)*$P$11)</f>
        <v>0.15333333333333332</v>
      </c>
      <c r="F25" s="104">
        <f t="shared" si="7"/>
        <v>1.4599999999999991</v>
      </c>
      <c r="G25" s="105">
        <f t="shared" si="8"/>
        <v>1.8999999999999986</v>
      </c>
      <c r="H25" s="26">
        <v>45</v>
      </c>
      <c r="I25" s="48">
        <v>688.54650000000004</v>
      </c>
      <c r="J25" s="26">
        <f>'MR-MO_1a'!J25</f>
        <v>45</v>
      </c>
      <c r="K25" s="27">
        <v>0</v>
      </c>
      <c r="L25" s="44">
        <f t="shared" si="2"/>
        <v>0</v>
      </c>
      <c r="M25" s="26">
        <f>'MR-MO_1a'!M25</f>
        <v>60</v>
      </c>
      <c r="N25" s="27">
        <v>0.21109</v>
      </c>
      <c r="O25" s="44">
        <f t="shared" si="3"/>
        <v>33.333333333333343</v>
      </c>
      <c r="P25" s="26">
        <f>'MR-MO_1a'!P25</f>
        <v>30</v>
      </c>
      <c r="Q25" s="27">
        <v>0.27223999999999998</v>
      </c>
      <c r="R25" s="60">
        <f t="shared" si="4"/>
        <v>33.333333333333329</v>
      </c>
      <c r="S25" s="26">
        <v>15</v>
      </c>
      <c r="T25" s="27">
        <v>1.2744</v>
      </c>
      <c r="U25" s="60">
        <f t="shared" si="5"/>
        <v>66.666666666666657</v>
      </c>
      <c r="V25" s="55"/>
      <c r="X25" s="55"/>
      <c r="Y25" s="55"/>
      <c r="Z25" s="55"/>
      <c r="AA25" s="54"/>
    </row>
    <row r="26" spans="1:27" s="3" customFormat="1" x14ac:dyDescent="0.25">
      <c r="A26" s="45">
        <v>8</v>
      </c>
      <c r="B26" s="8">
        <v>0.5</v>
      </c>
      <c r="C26" s="8">
        <v>15</v>
      </c>
      <c r="D26" s="8">
        <v>10</v>
      </c>
      <c r="E26" s="14">
        <f t="shared" si="9"/>
        <v>0.2142857142857143</v>
      </c>
      <c r="F26" s="104">
        <f t="shared" si="7"/>
        <v>1.6428571428571423</v>
      </c>
      <c r="G26" s="105">
        <f t="shared" si="8"/>
        <v>2.5</v>
      </c>
      <c r="H26" s="26">
        <v>60</v>
      </c>
      <c r="I26" s="48">
        <v>690</v>
      </c>
      <c r="J26" s="26">
        <f>'MR-MO_1a'!J26</f>
        <v>60</v>
      </c>
      <c r="K26" s="27">
        <v>0</v>
      </c>
      <c r="L26" s="44">
        <f t="shared" si="2"/>
        <v>0</v>
      </c>
      <c r="M26" s="26">
        <f>'MR-MO_1a'!M26</f>
        <v>60</v>
      </c>
      <c r="N26" s="27">
        <v>0</v>
      </c>
      <c r="O26" s="44">
        <f t="shared" si="3"/>
        <v>0</v>
      </c>
      <c r="P26" s="26">
        <f>'MR-MO_1a'!P26</f>
        <v>30</v>
      </c>
      <c r="Q26" s="27">
        <v>1.3089</v>
      </c>
      <c r="R26" s="60">
        <f t="shared" si="4"/>
        <v>50</v>
      </c>
      <c r="S26" s="26">
        <v>15</v>
      </c>
      <c r="T26" s="27">
        <v>2.7063999999999999</v>
      </c>
      <c r="U26" s="60">
        <f t="shared" si="5"/>
        <v>75</v>
      </c>
      <c r="V26" s="55"/>
      <c r="X26" s="55"/>
      <c r="Y26" s="55"/>
      <c r="Z26" s="55"/>
      <c r="AA26" s="54"/>
    </row>
    <row r="27" spans="1:27" s="3" customFormat="1" x14ac:dyDescent="0.25">
      <c r="A27" s="45">
        <v>9</v>
      </c>
      <c r="B27" s="8">
        <v>0.7</v>
      </c>
      <c r="C27" s="8">
        <v>15</v>
      </c>
      <c r="D27" s="8">
        <v>10</v>
      </c>
      <c r="E27" s="14">
        <f t="shared" si="9"/>
        <v>0.32400000000000001</v>
      </c>
      <c r="F27" s="104">
        <f t="shared" si="7"/>
        <v>1.9719999999999995</v>
      </c>
      <c r="G27" s="105">
        <f t="shared" si="8"/>
        <v>3.0999999999999996</v>
      </c>
      <c r="H27" s="26">
        <v>60</v>
      </c>
      <c r="I27" s="48">
        <v>690</v>
      </c>
      <c r="J27" s="26">
        <f>'MR-MO_1a'!J27</f>
        <v>60</v>
      </c>
      <c r="K27" s="27">
        <v>0</v>
      </c>
      <c r="L27" s="44">
        <f t="shared" si="2"/>
        <v>0</v>
      </c>
      <c r="M27" s="26">
        <f>'MR-MO_1a'!M27</f>
        <v>60</v>
      </c>
      <c r="N27" s="31">
        <v>0</v>
      </c>
      <c r="O27" s="44">
        <f t="shared" si="3"/>
        <v>0</v>
      </c>
      <c r="P27" s="26">
        <f>'MR-MO_1a'!P27</f>
        <v>30</v>
      </c>
      <c r="Q27" s="31">
        <v>3.4255</v>
      </c>
      <c r="R27" s="60">
        <f t="shared" si="4"/>
        <v>50</v>
      </c>
      <c r="S27" s="26">
        <v>15</v>
      </c>
      <c r="T27" s="31">
        <v>5.5385</v>
      </c>
      <c r="U27" s="60">
        <f t="shared" si="5"/>
        <v>75</v>
      </c>
      <c r="V27" s="55"/>
      <c r="X27" s="55"/>
      <c r="Y27" s="55"/>
      <c r="Z27" s="55"/>
      <c r="AA27" s="54"/>
    </row>
    <row r="28" spans="1:27" s="3" customFormat="1" x14ac:dyDescent="0.25">
      <c r="A28" s="45">
        <v>10</v>
      </c>
      <c r="B28" s="8">
        <v>0.9</v>
      </c>
      <c r="C28" s="8">
        <v>15</v>
      </c>
      <c r="D28" s="8">
        <v>10</v>
      </c>
      <c r="E28" s="14">
        <f t="shared" si="9"/>
        <v>0.58000000000000007</v>
      </c>
      <c r="F28" s="104">
        <f t="shared" si="7"/>
        <v>2.74</v>
      </c>
      <c r="G28" s="105">
        <f t="shared" si="8"/>
        <v>3.6999999999999993</v>
      </c>
      <c r="H28" s="26">
        <v>60</v>
      </c>
      <c r="I28" s="48">
        <v>690</v>
      </c>
      <c r="J28" s="26">
        <f>'MR-MO_1a'!J28</f>
        <v>60</v>
      </c>
      <c r="K28" s="27">
        <v>0</v>
      </c>
      <c r="L28" s="44">
        <f t="shared" si="2"/>
        <v>0</v>
      </c>
      <c r="M28" s="26">
        <f>'MR-MO_1a'!M28</f>
        <v>60</v>
      </c>
      <c r="N28" s="27">
        <v>0</v>
      </c>
      <c r="O28" s="44">
        <f t="shared" si="3"/>
        <v>0</v>
      </c>
      <c r="P28" s="26">
        <f>'MR-MO_1a'!P28</f>
        <v>30</v>
      </c>
      <c r="Q28" s="27">
        <v>7.5129999999999999</v>
      </c>
      <c r="R28" s="60">
        <f t="shared" si="4"/>
        <v>50</v>
      </c>
      <c r="S28" s="26">
        <v>15</v>
      </c>
      <c r="T28" s="27">
        <v>11.2957</v>
      </c>
      <c r="U28" s="60">
        <f t="shared" si="5"/>
        <v>75</v>
      </c>
      <c r="V28" s="55"/>
      <c r="X28" s="55"/>
      <c r="Y28" s="55"/>
      <c r="Z28" s="55"/>
      <c r="AA28" s="54"/>
    </row>
    <row r="29" spans="1:27" s="3" customFormat="1" x14ac:dyDescent="0.25">
      <c r="A29" s="45">
        <v>11</v>
      </c>
      <c r="B29" s="8">
        <v>0.1</v>
      </c>
      <c r="C29" s="8">
        <v>20</v>
      </c>
      <c r="D29" s="8">
        <v>10</v>
      </c>
      <c r="E29" s="106" t="e">
        <f>(B29*$B$15*$I$12+(1-B29)*$B$16*$P$12)/(B29*$I$12+(1-B29)*$P$12)</f>
        <v>#DIV/0!</v>
      </c>
      <c r="F29" s="104" t="e">
        <f t="shared" si="7"/>
        <v>#DIV/0!</v>
      </c>
      <c r="G29" s="105">
        <f t="shared" si="8"/>
        <v>1.3000000000000007</v>
      </c>
      <c r="H29" s="26">
        <v>30</v>
      </c>
      <c r="I29" s="48">
        <v>683.3202</v>
      </c>
      <c r="J29" s="26">
        <f>'MR-MO_1a'!J29</f>
        <v>30</v>
      </c>
      <c r="K29" s="27">
        <v>0</v>
      </c>
      <c r="L29" s="44">
        <f t="shared" si="2"/>
        <v>0</v>
      </c>
      <c r="M29" s="26">
        <f>'MR-MO_1a'!M29</f>
        <v>60</v>
      </c>
      <c r="N29" s="27">
        <v>0.97755000000000003</v>
      </c>
      <c r="O29" s="44">
        <f t="shared" si="3"/>
        <v>100</v>
      </c>
      <c r="P29" s="26">
        <f>'MR-MO_1a'!P29</f>
        <v>30</v>
      </c>
      <c r="Q29" s="27">
        <v>0</v>
      </c>
      <c r="R29" s="60">
        <f t="shared" si="4"/>
        <v>0</v>
      </c>
      <c r="S29" s="26">
        <v>15</v>
      </c>
      <c r="T29" s="27">
        <v>0.65854999999999997</v>
      </c>
      <c r="U29" s="60">
        <f t="shared" si="5"/>
        <v>50</v>
      </c>
      <c r="X29" s="55"/>
      <c r="Y29" s="55"/>
      <c r="AA29" s="54"/>
    </row>
    <row r="30" spans="1:27" s="3" customFormat="1" x14ac:dyDescent="0.25">
      <c r="A30" s="45">
        <v>12</v>
      </c>
      <c r="B30" s="8">
        <v>0.3</v>
      </c>
      <c r="C30" s="8">
        <v>20</v>
      </c>
      <c r="D30" s="8">
        <v>10</v>
      </c>
      <c r="E30" s="106" t="e">
        <f t="shared" ref="E30:E33" si="10">(B30*$B$15*$I$12+(1-B30)*$B$16*$P$12)/(B30*$I$12+(1-B30)*$P$12)</f>
        <v>#DIV/0!</v>
      </c>
      <c r="F30" s="104" t="e">
        <f t="shared" si="7"/>
        <v>#DIV/0!</v>
      </c>
      <c r="G30" s="105">
        <f t="shared" si="8"/>
        <v>1.8999999999999986</v>
      </c>
      <c r="H30" s="26">
        <v>60</v>
      </c>
      <c r="I30" s="48">
        <v>690</v>
      </c>
      <c r="J30" s="26">
        <f>'MR-MO_1a'!J30</f>
        <v>45</v>
      </c>
      <c r="K30" s="27">
        <v>0.38102000000000003</v>
      </c>
      <c r="L30" s="44">
        <f t="shared" si="2"/>
        <v>25</v>
      </c>
      <c r="M30" s="26">
        <f>'MR-MO_1a'!M30</f>
        <v>60</v>
      </c>
      <c r="N30" s="27">
        <v>0</v>
      </c>
      <c r="O30" s="44">
        <f t="shared" si="3"/>
        <v>0</v>
      </c>
      <c r="P30" s="26">
        <f>'MR-MO_1a'!P30</f>
        <v>30</v>
      </c>
      <c r="Q30" s="27">
        <v>1.3896999999999999</v>
      </c>
      <c r="R30" s="60">
        <f t="shared" si="4"/>
        <v>50</v>
      </c>
      <c r="S30" s="26">
        <v>15</v>
      </c>
      <c r="T30" s="27">
        <v>3.3462000000000001</v>
      </c>
      <c r="U30" s="60">
        <f t="shared" si="5"/>
        <v>75</v>
      </c>
      <c r="X30" s="55"/>
      <c r="Y30" s="55"/>
      <c r="AA30" s="54"/>
    </row>
    <row r="31" spans="1:27" s="3" customFormat="1" x14ac:dyDescent="0.25">
      <c r="A31" s="45">
        <v>13</v>
      </c>
      <c r="B31" s="8">
        <v>0.5</v>
      </c>
      <c r="C31" s="8">
        <v>20</v>
      </c>
      <c r="D31" s="8">
        <v>10</v>
      </c>
      <c r="E31" s="106" t="e">
        <f t="shared" si="10"/>
        <v>#DIV/0!</v>
      </c>
      <c r="F31" s="104" t="e">
        <f t="shared" si="7"/>
        <v>#DIV/0!</v>
      </c>
      <c r="G31" s="105">
        <f t="shared" si="8"/>
        <v>2.5</v>
      </c>
      <c r="H31" s="26">
        <v>60</v>
      </c>
      <c r="I31" s="48">
        <v>690</v>
      </c>
      <c r="J31" s="26">
        <f>'MR-MO_1a'!J31</f>
        <v>60</v>
      </c>
      <c r="K31" s="27">
        <v>0</v>
      </c>
      <c r="L31" s="44">
        <f t="shared" si="2"/>
        <v>0</v>
      </c>
      <c r="M31" s="26">
        <f>'MR-MO_1a'!M31</f>
        <v>60</v>
      </c>
      <c r="N31" s="27">
        <v>0</v>
      </c>
      <c r="O31" s="44">
        <f t="shared" si="3"/>
        <v>0</v>
      </c>
      <c r="P31" s="26">
        <f>'MR-MO_1a'!P31</f>
        <v>30</v>
      </c>
      <c r="Q31" s="27">
        <v>4.2602000000000002</v>
      </c>
      <c r="R31" s="60">
        <f t="shared" si="4"/>
        <v>50</v>
      </c>
      <c r="S31" s="26">
        <v>15</v>
      </c>
      <c r="T31" s="27">
        <v>7.5209999999999999</v>
      </c>
      <c r="U31" s="60">
        <f t="shared" si="5"/>
        <v>75</v>
      </c>
      <c r="X31" s="55"/>
      <c r="Y31" s="55"/>
      <c r="AA31" s="54"/>
    </row>
    <row r="32" spans="1:27" s="3" customFormat="1" x14ac:dyDescent="0.25">
      <c r="A32" s="45">
        <v>14</v>
      </c>
      <c r="B32" s="8">
        <v>0.7</v>
      </c>
      <c r="C32" s="8">
        <v>20</v>
      </c>
      <c r="D32" s="8">
        <v>10</v>
      </c>
      <c r="E32" s="106" t="e">
        <f t="shared" si="10"/>
        <v>#DIV/0!</v>
      </c>
      <c r="F32" s="104" t="e">
        <f t="shared" si="7"/>
        <v>#DIV/0!</v>
      </c>
      <c r="G32" s="105">
        <f t="shared" si="8"/>
        <v>3.0999999999999996</v>
      </c>
      <c r="H32" s="26">
        <v>60</v>
      </c>
      <c r="I32" s="48">
        <v>690</v>
      </c>
      <c r="J32" s="26">
        <f>'MR-MO_1a'!J32</f>
        <v>60</v>
      </c>
      <c r="K32" s="27">
        <v>0</v>
      </c>
      <c r="L32" s="44">
        <f t="shared" si="2"/>
        <v>0</v>
      </c>
      <c r="M32" s="26">
        <f>'MR-MO_1a'!M32</f>
        <v>60</v>
      </c>
      <c r="N32" s="27">
        <v>0</v>
      </c>
      <c r="O32" s="44">
        <f t="shared" si="3"/>
        <v>0</v>
      </c>
      <c r="P32" s="26">
        <f>'MR-MO_1a'!P32</f>
        <v>30</v>
      </c>
      <c r="Q32" s="27">
        <v>7.8719000000000001</v>
      </c>
      <c r="R32" s="60">
        <f t="shared" si="4"/>
        <v>50</v>
      </c>
      <c r="S32" s="26">
        <v>15</v>
      </c>
      <c r="T32" s="27">
        <v>12.437099999999999</v>
      </c>
      <c r="U32" s="60">
        <f t="shared" si="5"/>
        <v>75</v>
      </c>
      <c r="X32" s="55"/>
      <c r="Y32" s="55"/>
      <c r="AA32" s="54"/>
    </row>
    <row r="33" spans="1:27" s="3" customFormat="1" x14ac:dyDescent="0.25">
      <c r="A33" s="45">
        <v>15</v>
      </c>
      <c r="B33" s="8">
        <v>0.9</v>
      </c>
      <c r="C33" s="8">
        <v>20</v>
      </c>
      <c r="D33" s="8">
        <v>10</v>
      </c>
      <c r="E33" s="106" t="e">
        <f t="shared" si="10"/>
        <v>#DIV/0!</v>
      </c>
      <c r="F33" s="104" t="e">
        <f t="shared" si="7"/>
        <v>#DIV/0!</v>
      </c>
      <c r="G33" s="105">
        <f t="shared" si="8"/>
        <v>3.6999999999999993</v>
      </c>
      <c r="H33" s="26">
        <v>60</v>
      </c>
      <c r="I33" s="48">
        <v>690</v>
      </c>
      <c r="J33" s="26">
        <f>'MR-MO_1a'!J33</f>
        <v>60</v>
      </c>
      <c r="K33" s="27">
        <v>0</v>
      </c>
      <c r="L33" s="44">
        <f t="shared" si="2"/>
        <v>0</v>
      </c>
      <c r="M33" s="26">
        <f>'MR-MO_1a'!M33</f>
        <v>60</v>
      </c>
      <c r="N33" s="27">
        <v>0</v>
      </c>
      <c r="O33" s="44">
        <f t="shared" si="3"/>
        <v>0</v>
      </c>
      <c r="P33" s="26">
        <f>'MR-MO_1a'!P33</f>
        <v>30</v>
      </c>
      <c r="Q33" s="27">
        <v>11.668699999999999</v>
      </c>
      <c r="R33" s="60">
        <f t="shared" si="4"/>
        <v>50</v>
      </c>
      <c r="S33" s="26">
        <v>15</v>
      </c>
      <c r="T33" s="27">
        <v>17.5382</v>
      </c>
      <c r="U33" s="60">
        <f t="shared" si="5"/>
        <v>75</v>
      </c>
      <c r="X33" s="55"/>
      <c r="Y33" s="55"/>
      <c r="AA33" s="54"/>
    </row>
    <row r="34" spans="1:27" s="3" customFormat="1" x14ac:dyDescent="0.25">
      <c r="A34" s="45">
        <v>16</v>
      </c>
      <c r="B34" s="8">
        <v>0.1</v>
      </c>
      <c r="C34" s="8">
        <v>25</v>
      </c>
      <c r="D34" s="8">
        <v>10</v>
      </c>
      <c r="E34" s="106" t="e">
        <f>(B34*$B$15*$I$13+(1-B34)*$B$16*$P$13)/(B34*$I$13+(1-B34)*$P$13)</f>
        <v>#DIV/0!</v>
      </c>
      <c r="F34" s="104" t="e">
        <f t="shared" si="7"/>
        <v>#DIV/0!</v>
      </c>
      <c r="G34" s="105">
        <f t="shared" si="8"/>
        <v>1.3000000000000007</v>
      </c>
      <c r="H34" s="26">
        <v>30</v>
      </c>
      <c r="I34" s="48">
        <v>683.3202</v>
      </c>
      <c r="J34" s="26">
        <f>'MR-MO_1a'!J34</f>
        <v>30</v>
      </c>
      <c r="K34" s="27">
        <v>0</v>
      </c>
      <c r="L34" s="44">
        <f t="shared" si="2"/>
        <v>0</v>
      </c>
      <c r="M34" s="26">
        <f>'MR-MO_1a'!M34</f>
        <v>60</v>
      </c>
      <c r="N34" s="27">
        <v>0.97755000000000003</v>
      </c>
      <c r="O34" s="44">
        <f t="shared" si="3"/>
        <v>100</v>
      </c>
      <c r="P34" s="26">
        <f>'MR-MO_1a'!P34</f>
        <v>30</v>
      </c>
      <c r="Q34" s="27">
        <v>0</v>
      </c>
      <c r="R34" s="60">
        <f t="shared" si="4"/>
        <v>0</v>
      </c>
      <c r="S34" s="26">
        <v>15</v>
      </c>
      <c r="T34" s="27">
        <v>0.65854999999999997</v>
      </c>
      <c r="U34" s="60">
        <f t="shared" si="5"/>
        <v>50</v>
      </c>
      <c r="Y34" s="55"/>
      <c r="AA34" s="54"/>
    </row>
    <row r="35" spans="1:27" s="3" customFormat="1" x14ac:dyDescent="0.25">
      <c r="A35" s="45">
        <v>17</v>
      </c>
      <c r="B35" s="8">
        <v>0.3</v>
      </c>
      <c r="C35" s="8">
        <v>25</v>
      </c>
      <c r="D35" s="8">
        <v>10</v>
      </c>
      <c r="E35" s="106" t="e">
        <f t="shared" ref="E35:E38" si="11">(B35*$B$15*$I$13+(1-B35)*$B$16*$P$13)/(B35*$I$13+(1-B35)*$P$13)</f>
        <v>#DIV/0!</v>
      </c>
      <c r="F35" s="104" t="e">
        <f t="shared" si="7"/>
        <v>#DIV/0!</v>
      </c>
      <c r="G35" s="105">
        <f t="shared" si="8"/>
        <v>1.8999999999999986</v>
      </c>
      <c r="H35" s="26">
        <v>60</v>
      </c>
      <c r="I35" s="48">
        <v>690</v>
      </c>
      <c r="J35" s="26">
        <f>'MR-MO_1a'!J35</f>
        <v>45</v>
      </c>
      <c r="K35" s="27">
        <v>0.38102000000000003</v>
      </c>
      <c r="L35" s="44">
        <f t="shared" si="2"/>
        <v>25</v>
      </c>
      <c r="M35" s="26">
        <f>'MR-MO_1a'!M35</f>
        <v>60</v>
      </c>
      <c r="N35" s="27">
        <v>0</v>
      </c>
      <c r="O35" s="44">
        <f t="shared" si="3"/>
        <v>0</v>
      </c>
      <c r="P35" s="26">
        <f>'MR-MO_1a'!P35</f>
        <v>30</v>
      </c>
      <c r="Q35" s="27">
        <v>1.3896999999999999</v>
      </c>
      <c r="R35" s="60">
        <f t="shared" si="4"/>
        <v>50</v>
      </c>
      <c r="S35" s="26">
        <v>15</v>
      </c>
      <c r="T35" s="27">
        <v>3.3462000000000001</v>
      </c>
      <c r="U35" s="60">
        <f t="shared" si="5"/>
        <v>75</v>
      </c>
      <c r="Y35" s="55"/>
      <c r="AA35" s="54"/>
    </row>
    <row r="36" spans="1:27" s="3" customFormat="1" x14ac:dyDescent="0.25">
      <c r="A36" s="45">
        <v>18</v>
      </c>
      <c r="B36" s="8">
        <v>0.5</v>
      </c>
      <c r="C36" s="8">
        <v>25</v>
      </c>
      <c r="D36" s="8">
        <v>10</v>
      </c>
      <c r="E36" s="106" t="e">
        <f t="shared" si="11"/>
        <v>#DIV/0!</v>
      </c>
      <c r="F36" s="104" t="e">
        <f t="shared" si="7"/>
        <v>#DIV/0!</v>
      </c>
      <c r="G36" s="105">
        <f t="shared" si="8"/>
        <v>2.5</v>
      </c>
      <c r="H36" s="26">
        <v>60</v>
      </c>
      <c r="I36" s="48">
        <v>690</v>
      </c>
      <c r="J36" s="26">
        <f>'MR-MO_1a'!J36</f>
        <v>60</v>
      </c>
      <c r="K36" s="27">
        <v>0</v>
      </c>
      <c r="L36" s="44">
        <f t="shared" si="2"/>
        <v>0</v>
      </c>
      <c r="M36" s="26">
        <f>'MR-MO_1a'!M36</f>
        <v>60</v>
      </c>
      <c r="N36" s="27">
        <v>0</v>
      </c>
      <c r="O36" s="44">
        <f t="shared" si="3"/>
        <v>0</v>
      </c>
      <c r="P36" s="26">
        <f>'MR-MO_1a'!P36</f>
        <v>30</v>
      </c>
      <c r="Q36" s="27">
        <v>4.2602000000000002</v>
      </c>
      <c r="R36" s="60">
        <f t="shared" si="4"/>
        <v>50</v>
      </c>
      <c r="S36" s="26">
        <v>15</v>
      </c>
      <c r="T36" s="27">
        <v>7.5209999999999999</v>
      </c>
      <c r="U36" s="60">
        <f t="shared" si="5"/>
        <v>75</v>
      </c>
      <c r="Y36" s="55"/>
      <c r="AA36" s="54"/>
    </row>
    <row r="37" spans="1:27" s="3" customFormat="1" x14ac:dyDescent="0.25">
      <c r="A37" s="45">
        <v>19</v>
      </c>
      <c r="B37" s="8">
        <v>0.7</v>
      </c>
      <c r="C37" s="8">
        <v>25</v>
      </c>
      <c r="D37" s="8">
        <v>10</v>
      </c>
      <c r="E37" s="106" t="e">
        <f t="shared" si="11"/>
        <v>#DIV/0!</v>
      </c>
      <c r="F37" s="104" t="e">
        <f t="shared" si="7"/>
        <v>#DIV/0!</v>
      </c>
      <c r="G37" s="105">
        <f t="shared" si="8"/>
        <v>3.0999999999999996</v>
      </c>
      <c r="H37" s="26">
        <v>60</v>
      </c>
      <c r="I37" s="48">
        <v>690</v>
      </c>
      <c r="J37" s="26">
        <f>'MR-MO_1a'!J37</f>
        <v>60</v>
      </c>
      <c r="K37" s="27">
        <v>0</v>
      </c>
      <c r="L37" s="44">
        <f t="shared" si="2"/>
        <v>0</v>
      </c>
      <c r="M37" s="26">
        <f>'MR-MO_1a'!M37</f>
        <v>60</v>
      </c>
      <c r="N37" s="27">
        <v>0</v>
      </c>
      <c r="O37" s="44">
        <f t="shared" si="3"/>
        <v>0</v>
      </c>
      <c r="P37" s="26">
        <f>'MR-MO_1a'!P37</f>
        <v>30</v>
      </c>
      <c r="Q37" s="27">
        <v>4.2602000000000002</v>
      </c>
      <c r="R37" s="60">
        <f t="shared" si="4"/>
        <v>50</v>
      </c>
      <c r="S37" s="26">
        <v>15</v>
      </c>
      <c r="T37" s="27">
        <v>12.437099999999999</v>
      </c>
      <c r="U37" s="60">
        <f t="shared" si="5"/>
        <v>75</v>
      </c>
      <c r="Y37" s="55"/>
      <c r="AA37" s="54"/>
    </row>
    <row r="38" spans="1:27" s="3" customFormat="1" x14ac:dyDescent="0.25">
      <c r="A38" s="45">
        <v>20</v>
      </c>
      <c r="B38" s="8">
        <v>0.9</v>
      </c>
      <c r="C38" s="8">
        <v>25</v>
      </c>
      <c r="D38" s="8">
        <v>10</v>
      </c>
      <c r="E38" s="106" t="e">
        <f t="shared" si="11"/>
        <v>#DIV/0!</v>
      </c>
      <c r="F38" s="104" t="e">
        <f t="shared" si="7"/>
        <v>#DIV/0!</v>
      </c>
      <c r="G38" s="105">
        <f t="shared" si="8"/>
        <v>3.6999999999999993</v>
      </c>
      <c r="H38" s="26">
        <v>60</v>
      </c>
      <c r="I38" s="48">
        <v>690</v>
      </c>
      <c r="J38" s="26">
        <f>'MR-MO_1a'!J38</f>
        <v>60</v>
      </c>
      <c r="K38" s="27">
        <v>0</v>
      </c>
      <c r="L38" s="44">
        <f t="shared" si="2"/>
        <v>0</v>
      </c>
      <c r="M38" s="26">
        <f>'MR-MO_1a'!M38</f>
        <v>60</v>
      </c>
      <c r="N38" s="27">
        <v>0</v>
      </c>
      <c r="O38" s="44">
        <f t="shared" si="3"/>
        <v>0</v>
      </c>
      <c r="P38" s="26">
        <f>'MR-MO_1a'!P38</f>
        <v>30</v>
      </c>
      <c r="Q38" s="27">
        <v>7.8719000000000001</v>
      </c>
      <c r="R38" s="60">
        <f t="shared" si="4"/>
        <v>50</v>
      </c>
      <c r="S38" s="26">
        <v>15</v>
      </c>
      <c r="T38" s="27">
        <v>17.5382</v>
      </c>
      <c r="U38" s="60">
        <f t="shared" si="5"/>
        <v>75</v>
      </c>
      <c r="X38" s="55"/>
      <c r="Y38" s="55"/>
      <c r="Z38" s="55"/>
      <c r="AA38" s="54"/>
    </row>
    <row r="39" spans="1:27" s="3" customFormat="1" x14ac:dyDescent="0.25">
      <c r="A39" s="45">
        <v>21</v>
      </c>
      <c r="B39" s="8">
        <v>0.1</v>
      </c>
      <c r="C39" s="8">
        <v>30</v>
      </c>
      <c r="D39" s="8">
        <v>10</v>
      </c>
      <c r="E39" s="106" t="e">
        <f>(B39*$B$15*$I$14+(1-B39)*$B$16*$P$14)/(B39*$I$14+(1-B39)*$P$14)</f>
        <v>#DIV/0!</v>
      </c>
      <c r="F39" s="104" t="e">
        <f t="shared" si="7"/>
        <v>#DIV/0!</v>
      </c>
      <c r="G39" s="105">
        <f t="shared" si="8"/>
        <v>1.3000000000000007</v>
      </c>
      <c r="H39" s="26">
        <v>30</v>
      </c>
      <c r="I39" s="48">
        <v>683.3202</v>
      </c>
      <c r="J39" s="26">
        <f>'MR-MO_1a'!J39</f>
        <v>30</v>
      </c>
      <c r="K39" s="27">
        <v>0</v>
      </c>
      <c r="L39" s="44">
        <f t="shared" si="2"/>
        <v>0</v>
      </c>
      <c r="M39" s="26">
        <f>'MR-MO_1a'!M39</f>
        <v>60</v>
      </c>
      <c r="N39" s="27">
        <v>0.97755000000000003</v>
      </c>
      <c r="O39" s="44">
        <f t="shared" si="3"/>
        <v>100</v>
      </c>
      <c r="P39" s="26">
        <f>'MR-MO_1a'!P39</f>
        <v>30</v>
      </c>
      <c r="Q39" s="27">
        <v>0</v>
      </c>
      <c r="R39" s="60">
        <f t="shared" si="4"/>
        <v>0</v>
      </c>
      <c r="S39" s="26">
        <v>15</v>
      </c>
      <c r="T39" s="27">
        <v>0.65854999999999997</v>
      </c>
      <c r="U39" s="60">
        <f t="shared" si="5"/>
        <v>50</v>
      </c>
      <c r="Y39" s="55"/>
      <c r="AA39" s="54"/>
    </row>
    <row r="40" spans="1:27" s="3" customFormat="1" x14ac:dyDescent="0.25">
      <c r="A40" s="45">
        <v>22</v>
      </c>
      <c r="B40" s="8">
        <v>0.3</v>
      </c>
      <c r="C40" s="8">
        <v>30</v>
      </c>
      <c r="D40" s="8">
        <v>10</v>
      </c>
      <c r="E40" s="106" t="e">
        <f t="shared" ref="E40:E43" si="12">(B40*$B$15*$I$14+(1-B40)*$B$16*$P$14)/(B40*$I$14+(1-B40)*$P$14)</f>
        <v>#DIV/0!</v>
      </c>
      <c r="F40" s="104" t="e">
        <f t="shared" si="7"/>
        <v>#DIV/0!</v>
      </c>
      <c r="G40" s="105">
        <f t="shared" si="8"/>
        <v>1.8999999999999986</v>
      </c>
      <c r="H40" s="26">
        <v>60</v>
      </c>
      <c r="I40" s="48">
        <v>690</v>
      </c>
      <c r="J40" s="26">
        <f>'MR-MO_1a'!J40</f>
        <v>45</v>
      </c>
      <c r="K40" s="27">
        <v>0.38102000000000003</v>
      </c>
      <c r="L40" s="44">
        <f t="shared" si="2"/>
        <v>25</v>
      </c>
      <c r="M40" s="26">
        <f>'MR-MO_1a'!M40</f>
        <v>60</v>
      </c>
      <c r="N40" s="27">
        <v>0</v>
      </c>
      <c r="O40" s="44">
        <f t="shared" si="3"/>
        <v>0</v>
      </c>
      <c r="P40" s="26">
        <f>'MR-MO_1a'!P40</f>
        <v>30</v>
      </c>
      <c r="Q40" s="27">
        <v>1.3896999999999999</v>
      </c>
      <c r="R40" s="60">
        <f t="shared" si="4"/>
        <v>50</v>
      </c>
      <c r="S40" s="26">
        <v>15</v>
      </c>
      <c r="T40" s="27">
        <v>3.3462000000000001</v>
      </c>
      <c r="U40" s="60">
        <f t="shared" si="5"/>
        <v>75</v>
      </c>
      <c r="Y40" s="55"/>
      <c r="AA40" s="54"/>
    </row>
    <row r="41" spans="1:27" s="3" customFormat="1" x14ac:dyDescent="0.25">
      <c r="A41" s="45">
        <v>23</v>
      </c>
      <c r="B41" s="8">
        <v>0.5</v>
      </c>
      <c r="C41" s="8">
        <v>30</v>
      </c>
      <c r="D41" s="8">
        <v>10</v>
      </c>
      <c r="E41" s="106" t="e">
        <f t="shared" si="12"/>
        <v>#DIV/0!</v>
      </c>
      <c r="F41" s="104" t="e">
        <f t="shared" si="7"/>
        <v>#DIV/0!</v>
      </c>
      <c r="G41" s="105">
        <f t="shared" si="8"/>
        <v>2.5</v>
      </c>
      <c r="H41" s="26">
        <v>60</v>
      </c>
      <c r="I41" s="48">
        <v>690</v>
      </c>
      <c r="J41" s="26">
        <f>'MR-MO_1a'!J41</f>
        <v>60</v>
      </c>
      <c r="K41" s="27">
        <v>0</v>
      </c>
      <c r="L41" s="44">
        <f t="shared" si="2"/>
        <v>0</v>
      </c>
      <c r="M41" s="26">
        <f>'MR-MO_1a'!M41</f>
        <v>60</v>
      </c>
      <c r="N41" s="27">
        <v>0</v>
      </c>
      <c r="O41" s="44">
        <f t="shared" si="3"/>
        <v>0</v>
      </c>
      <c r="P41" s="26">
        <f>'MR-MO_1a'!P41</f>
        <v>30</v>
      </c>
      <c r="Q41" s="27">
        <v>4.2602000000000002</v>
      </c>
      <c r="R41" s="60">
        <f t="shared" si="4"/>
        <v>50</v>
      </c>
      <c r="S41" s="26">
        <v>15</v>
      </c>
      <c r="T41" s="27">
        <v>7.5209999999999999</v>
      </c>
      <c r="U41" s="60">
        <f t="shared" si="5"/>
        <v>75</v>
      </c>
      <c r="Y41" s="55"/>
      <c r="AA41" s="54"/>
    </row>
    <row r="42" spans="1:27" s="3" customFormat="1" x14ac:dyDescent="0.25">
      <c r="A42" s="45">
        <v>24</v>
      </c>
      <c r="B42" s="8">
        <v>0.7</v>
      </c>
      <c r="C42" s="8">
        <v>30</v>
      </c>
      <c r="D42" s="8">
        <v>10</v>
      </c>
      <c r="E42" s="106" t="e">
        <f t="shared" si="12"/>
        <v>#DIV/0!</v>
      </c>
      <c r="F42" s="104" t="e">
        <f t="shared" si="7"/>
        <v>#DIV/0!</v>
      </c>
      <c r="G42" s="105">
        <f t="shared" si="8"/>
        <v>3.0999999999999996</v>
      </c>
      <c r="H42" s="26">
        <v>60</v>
      </c>
      <c r="I42" s="48">
        <v>690</v>
      </c>
      <c r="J42" s="26">
        <f>'MR-MO_1a'!J42</f>
        <v>60</v>
      </c>
      <c r="K42" s="27">
        <v>0</v>
      </c>
      <c r="L42" s="44">
        <f t="shared" si="2"/>
        <v>0</v>
      </c>
      <c r="M42" s="26">
        <f>'MR-MO_1a'!M42</f>
        <v>60</v>
      </c>
      <c r="N42" s="27">
        <v>0</v>
      </c>
      <c r="O42" s="44">
        <f t="shared" si="3"/>
        <v>0</v>
      </c>
      <c r="P42" s="26">
        <f>'MR-MO_1a'!P42</f>
        <v>30</v>
      </c>
      <c r="Q42" s="27">
        <v>7.8719000000000001</v>
      </c>
      <c r="R42" s="60">
        <f t="shared" si="4"/>
        <v>50</v>
      </c>
      <c r="S42" s="26">
        <v>15</v>
      </c>
      <c r="T42" s="27">
        <v>12.437099999999999</v>
      </c>
      <c r="U42" s="60">
        <f t="shared" si="5"/>
        <v>75</v>
      </c>
      <c r="X42" s="55"/>
      <c r="Y42" s="55"/>
      <c r="Z42" s="55"/>
      <c r="AA42" s="54"/>
    </row>
    <row r="43" spans="1:27" s="3" customFormat="1" x14ac:dyDescent="0.25">
      <c r="A43" s="45">
        <v>25</v>
      </c>
      <c r="B43" s="8">
        <v>0.9</v>
      </c>
      <c r="C43" s="8">
        <v>30</v>
      </c>
      <c r="D43" s="8">
        <v>10</v>
      </c>
      <c r="E43" s="106" t="e">
        <f t="shared" si="12"/>
        <v>#DIV/0!</v>
      </c>
      <c r="F43" s="104" t="e">
        <f t="shared" si="7"/>
        <v>#DIV/0!</v>
      </c>
      <c r="G43" s="105">
        <f t="shared" si="8"/>
        <v>3.6999999999999993</v>
      </c>
      <c r="H43" s="26">
        <v>60</v>
      </c>
      <c r="I43" s="48">
        <v>690</v>
      </c>
      <c r="J43" s="26">
        <f>'MR-MO_1a'!J43</f>
        <v>60</v>
      </c>
      <c r="K43" s="27">
        <v>0</v>
      </c>
      <c r="L43" s="44">
        <f t="shared" si="2"/>
        <v>0</v>
      </c>
      <c r="M43" s="26">
        <f>'MR-MO_1a'!M43</f>
        <v>60</v>
      </c>
      <c r="N43" s="27">
        <v>0</v>
      </c>
      <c r="O43" s="44">
        <f t="shared" si="3"/>
        <v>0</v>
      </c>
      <c r="P43" s="26">
        <f>'MR-MO_1a'!P43</f>
        <v>30</v>
      </c>
      <c r="Q43" s="27">
        <v>11.668699999999999</v>
      </c>
      <c r="R43" s="60">
        <f t="shared" si="4"/>
        <v>50</v>
      </c>
      <c r="S43" s="26">
        <v>15</v>
      </c>
      <c r="T43" s="27">
        <v>17.5382</v>
      </c>
      <c r="U43" s="60">
        <f t="shared" si="5"/>
        <v>75</v>
      </c>
      <c r="V43" s="55"/>
      <c r="X43" s="55"/>
      <c r="Y43" s="55"/>
      <c r="Z43" s="55"/>
      <c r="AA43" s="54"/>
    </row>
    <row r="44" spans="1:27" s="3" customFormat="1" x14ac:dyDescent="0.25">
      <c r="A44" s="45">
        <v>26</v>
      </c>
      <c r="B44" s="8">
        <v>0.1</v>
      </c>
      <c r="C44" s="8">
        <v>10</v>
      </c>
      <c r="D44" s="8">
        <v>15</v>
      </c>
      <c r="E44" s="14">
        <f>(B44*$B$15*$J$10+(1-B44)*$B$16*$Q$10)/(B44*$J$10+(1-B44)*$Q$10)</f>
        <v>0.3461538461538462</v>
      </c>
      <c r="F44" s="104">
        <f>E44*$N$11+(1-E44)*$U$11-D44</f>
        <v>-0.76923076923077005</v>
      </c>
      <c r="G44" s="105">
        <f>B44*$N$11+(1-B44)*$U$11-D44</f>
        <v>-2</v>
      </c>
      <c r="H44" s="26">
        <v>15</v>
      </c>
      <c r="I44" s="48">
        <v>880.60990000000004</v>
      </c>
      <c r="J44" s="26">
        <f>'MR-MO_1a'!J44</f>
        <v>15</v>
      </c>
      <c r="K44" s="27">
        <v>0</v>
      </c>
      <c r="L44" s="44">
        <f t="shared" si="2"/>
        <v>0</v>
      </c>
      <c r="M44" s="26">
        <f>'MR-MO_1a'!M44</f>
        <v>60</v>
      </c>
      <c r="N44" s="27">
        <v>12.4221</v>
      </c>
      <c r="O44" s="44">
        <f t="shared" si="3"/>
        <v>300</v>
      </c>
      <c r="P44" s="26">
        <f>'MR-MO_1a'!P44</f>
        <v>15</v>
      </c>
      <c r="Q44" s="27">
        <v>0</v>
      </c>
      <c r="R44" s="60">
        <f t="shared" si="4"/>
        <v>0</v>
      </c>
      <c r="S44" s="26">
        <v>15</v>
      </c>
      <c r="T44" s="27">
        <v>0</v>
      </c>
      <c r="U44" s="60">
        <f t="shared" si="5"/>
        <v>0</v>
      </c>
      <c r="Y44" s="55"/>
      <c r="AA44" s="54"/>
    </row>
    <row r="45" spans="1:27" s="3" customFormat="1" x14ac:dyDescent="0.25">
      <c r="A45" s="45">
        <v>27</v>
      </c>
      <c r="B45" s="8">
        <v>0.3</v>
      </c>
      <c r="C45" s="8">
        <v>10</v>
      </c>
      <c r="D45" s="8">
        <v>15</v>
      </c>
      <c r="E45" s="14">
        <f t="shared" ref="E45:E48" si="13">(B45*$B$15*$J$10+(1-B45)*$B$16*$Q$10)/(B45*$J$10+(1-B45)*$Q$10)</f>
        <v>0.60526315789473684</v>
      </c>
      <c r="F45" s="104">
        <f t="shared" ref="F45:F68" si="14">E45*$N$11+(1-E45)*$U$11-D45</f>
        <v>0.52631578947368318</v>
      </c>
      <c r="G45" s="105">
        <f t="shared" ref="G45:G68" si="15">B45*$N$11+(1-B45)*$U$11-D45</f>
        <v>-1</v>
      </c>
      <c r="H45" s="26">
        <v>15</v>
      </c>
      <c r="I45" s="48">
        <v>942.28560000000004</v>
      </c>
      <c r="J45" s="26">
        <f>'MR-MO_1a'!J45</f>
        <v>15</v>
      </c>
      <c r="K45" s="27">
        <v>0</v>
      </c>
      <c r="L45" s="44">
        <f t="shared" si="2"/>
        <v>0</v>
      </c>
      <c r="M45" s="26">
        <f>'MR-MO_1a'!M45</f>
        <v>60</v>
      </c>
      <c r="N45" s="27">
        <v>5.0636999999999999</v>
      </c>
      <c r="O45" s="44">
        <f t="shared" si="3"/>
        <v>300</v>
      </c>
      <c r="P45" s="26">
        <f>'MR-MO_1a'!P45</f>
        <v>15</v>
      </c>
      <c r="Q45" s="27">
        <v>0</v>
      </c>
      <c r="R45" s="60">
        <f t="shared" si="4"/>
        <v>0</v>
      </c>
      <c r="S45" s="26">
        <v>15</v>
      </c>
      <c r="T45" s="27">
        <v>0</v>
      </c>
      <c r="U45" s="60">
        <f t="shared" si="5"/>
        <v>0</v>
      </c>
      <c r="X45" s="55"/>
      <c r="Z45" s="55"/>
      <c r="AA45" s="54"/>
    </row>
    <row r="46" spans="1:27" s="3" customFormat="1" x14ac:dyDescent="0.25">
      <c r="A46" s="45">
        <v>28</v>
      </c>
      <c r="B46" s="8">
        <v>0.5</v>
      </c>
      <c r="C46" s="8">
        <v>10</v>
      </c>
      <c r="D46" s="8">
        <v>15</v>
      </c>
      <c r="E46" s="14">
        <f t="shared" si="13"/>
        <v>0.7400000000000001</v>
      </c>
      <c r="F46" s="104">
        <f t="shared" si="14"/>
        <v>1.1999999999999993</v>
      </c>
      <c r="G46" s="105">
        <f t="shared" si="15"/>
        <v>0</v>
      </c>
      <c r="H46" s="26">
        <v>30</v>
      </c>
      <c r="I46" s="48">
        <v>971.66129999999998</v>
      </c>
      <c r="J46" s="26">
        <f>'MR-MO_1a'!J46</f>
        <v>15</v>
      </c>
      <c r="K46" s="27">
        <v>0.30875000000000002</v>
      </c>
      <c r="L46" s="44">
        <f t="shared" si="2"/>
        <v>50</v>
      </c>
      <c r="M46" s="26">
        <f>'MR-MO_1a'!M46</f>
        <v>60</v>
      </c>
      <c r="N46" s="27">
        <v>1.8874</v>
      </c>
      <c r="O46" s="44">
        <f t="shared" si="3"/>
        <v>100</v>
      </c>
      <c r="P46" s="26">
        <f>'MR-MO_1a'!P46</f>
        <v>15</v>
      </c>
      <c r="Q46" s="27">
        <v>0.30875000000000002</v>
      </c>
      <c r="R46" s="60">
        <f t="shared" si="4"/>
        <v>50</v>
      </c>
      <c r="S46" s="26">
        <v>15</v>
      </c>
      <c r="T46" s="27">
        <v>0.30875000000000002</v>
      </c>
      <c r="U46" s="60">
        <f t="shared" si="5"/>
        <v>50</v>
      </c>
      <c r="X46" s="55"/>
      <c r="Z46" s="55"/>
      <c r="AA46" s="54"/>
    </row>
    <row r="47" spans="1:27" s="3" customFormat="1" x14ac:dyDescent="0.25">
      <c r="A47" s="45">
        <v>29</v>
      </c>
      <c r="B47" s="8">
        <v>0.7</v>
      </c>
      <c r="C47" s="8">
        <v>10</v>
      </c>
      <c r="D47" s="8">
        <v>15</v>
      </c>
      <c r="E47" s="14">
        <f t="shared" si="13"/>
        <v>0.82258064516129037</v>
      </c>
      <c r="F47" s="104">
        <f t="shared" si="14"/>
        <v>1.612903225806452</v>
      </c>
      <c r="G47" s="105">
        <f t="shared" si="15"/>
        <v>1</v>
      </c>
      <c r="H47" s="26">
        <v>45</v>
      </c>
      <c r="I47" s="48">
        <v>983.00080000000003</v>
      </c>
      <c r="J47" s="26">
        <f>'MR-MO_1a'!J47</f>
        <v>15</v>
      </c>
      <c r="K47" s="27">
        <v>1.0903</v>
      </c>
      <c r="L47" s="44">
        <f t="shared" si="2"/>
        <v>66.666666666666657</v>
      </c>
      <c r="M47" s="26">
        <f>'MR-MO_1a'!M47</f>
        <v>60</v>
      </c>
      <c r="N47" s="27">
        <v>0.71203000000000005</v>
      </c>
      <c r="O47" s="44">
        <f t="shared" si="3"/>
        <v>33.333333333333343</v>
      </c>
      <c r="P47" s="26">
        <f>'MR-MO_1a'!P47</f>
        <v>15</v>
      </c>
      <c r="Q47" s="27">
        <v>1.0903</v>
      </c>
      <c r="R47" s="60">
        <f t="shared" si="4"/>
        <v>66.666666666666657</v>
      </c>
      <c r="S47" s="26">
        <v>15</v>
      </c>
      <c r="T47" s="27">
        <v>1.0903</v>
      </c>
      <c r="U47" s="60">
        <f t="shared" si="5"/>
        <v>66.666666666666657</v>
      </c>
      <c r="X47" s="55"/>
      <c r="Z47" s="55"/>
      <c r="AA47" s="54"/>
    </row>
    <row r="48" spans="1:27" s="3" customFormat="1" x14ac:dyDescent="0.25">
      <c r="A48" s="45">
        <v>30</v>
      </c>
      <c r="B48" s="8">
        <v>0.9</v>
      </c>
      <c r="C48" s="8">
        <v>10</v>
      </c>
      <c r="D48" s="8">
        <v>15</v>
      </c>
      <c r="E48" s="14">
        <f t="shared" si="13"/>
        <v>0.8783783783783784</v>
      </c>
      <c r="F48" s="104">
        <f t="shared" si="14"/>
        <v>1.8918918918918912</v>
      </c>
      <c r="G48" s="105">
        <f t="shared" si="15"/>
        <v>2</v>
      </c>
      <c r="H48" s="26">
        <v>45</v>
      </c>
      <c r="I48" s="48">
        <v>988.68340000000001</v>
      </c>
      <c r="J48" s="26">
        <f>'MR-MO_1a'!J48</f>
        <v>45</v>
      </c>
      <c r="K48" s="27">
        <v>0</v>
      </c>
      <c r="L48" s="44">
        <f t="shared" si="2"/>
        <v>0</v>
      </c>
      <c r="M48" s="26">
        <f>'MR-MO_1a'!M48</f>
        <v>60</v>
      </c>
      <c r="N48" s="27">
        <v>0.13316</v>
      </c>
      <c r="O48" s="44">
        <f t="shared" si="3"/>
        <v>33.333333333333343</v>
      </c>
      <c r="P48" s="26">
        <f>'MR-MO_1a'!P48</f>
        <v>15</v>
      </c>
      <c r="Q48" s="27">
        <v>1.8883000000000001</v>
      </c>
      <c r="R48" s="60">
        <f t="shared" si="4"/>
        <v>66.666666666666657</v>
      </c>
      <c r="S48" s="26">
        <v>15</v>
      </c>
      <c r="T48" s="27">
        <v>1.8883000000000001</v>
      </c>
      <c r="U48" s="60">
        <f t="shared" si="5"/>
        <v>66.666666666666657</v>
      </c>
      <c r="X48" s="55"/>
      <c r="Z48" s="55"/>
      <c r="AA48" s="54"/>
    </row>
    <row r="49" spans="1:27" s="3" customFormat="1" x14ac:dyDescent="0.25">
      <c r="A49" s="45">
        <v>31</v>
      </c>
      <c r="B49" s="8">
        <v>0.1</v>
      </c>
      <c r="C49" s="8">
        <v>15</v>
      </c>
      <c r="D49" s="8">
        <v>15</v>
      </c>
      <c r="E49" s="14">
        <f>(B49*$B$15*$J$11+(1-B49)*$B$16*$Q$11)/(B49*$J$11+(1-B49)*$Q$11)</f>
        <v>0.17999999999999994</v>
      </c>
      <c r="F49" s="104">
        <f t="shared" si="14"/>
        <v>-1.6000000000000014</v>
      </c>
      <c r="G49" s="105">
        <f t="shared" si="15"/>
        <v>-2</v>
      </c>
      <c r="H49" s="26">
        <v>15</v>
      </c>
      <c r="I49" s="48">
        <v>846.83699999999999</v>
      </c>
      <c r="J49" s="26">
        <f>'MR-MO_1a'!J49</f>
        <v>15</v>
      </c>
      <c r="K49" s="27">
        <v>0</v>
      </c>
      <c r="L49" s="44">
        <f t="shared" si="2"/>
        <v>0</v>
      </c>
      <c r="M49" s="26">
        <f>'MR-MO_1a'!M49</f>
        <v>60</v>
      </c>
      <c r="N49" s="27">
        <v>16.9056</v>
      </c>
      <c r="O49" s="44">
        <f t="shared" si="3"/>
        <v>300</v>
      </c>
      <c r="P49" s="26">
        <f>'MR-MO_1a'!P49</f>
        <v>15</v>
      </c>
      <c r="Q49" s="27">
        <v>0</v>
      </c>
      <c r="R49" s="60">
        <f t="shared" si="4"/>
        <v>0</v>
      </c>
      <c r="S49" s="26">
        <v>15</v>
      </c>
      <c r="T49" s="27">
        <v>0</v>
      </c>
      <c r="U49" s="60">
        <f t="shared" si="5"/>
        <v>0</v>
      </c>
      <c r="AA49" s="54"/>
    </row>
    <row r="50" spans="1:27" s="3" customFormat="1" x14ac:dyDescent="0.25">
      <c r="A50" s="45">
        <v>32</v>
      </c>
      <c r="B50" s="8">
        <v>0.3</v>
      </c>
      <c r="C50" s="8">
        <v>15</v>
      </c>
      <c r="D50" s="8">
        <v>15</v>
      </c>
      <c r="E50" s="14">
        <f t="shared" ref="E50:E53" si="16">(B50*$B$15*$J$11+(1-B50)*$B$16*$Q$11)/(B50*$J$11+(1-B50)*$Q$11)</f>
        <v>0.33999999999999997</v>
      </c>
      <c r="F50" s="104">
        <f t="shared" si="14"/>
        <v>-0.80000000000000071</v>
      </c>
      <c r="G50" s="105">
        <f t="shared" si="15"/>
        <v>-1</v>
      </c>
      <c r="H50" s="26">
        <v>15</v>
      </c>
      <c r="I50" s="48">
        <v>888.37040000000002</v>
      </c>
      <c r="J50" s="26">
        <f>'MR-MO_1a'!J50</f>
        <v>15</v>
      </c>
      <c r="K50" s="27">
        <v>0</v>
      </c>
      <c r="L50" s="44">
        <f t="shared" si="2"/>
        <v>0</v>
      </c>
      <c r="M50" s="26">
        <f>'MR-MO_1a'!M50</f>
        <v>60</v>
      </c>
      <c r="N50" s="27">
        <v>11.44</v>
      </c>
      <c r="O50" s="44">
        <f t="shared" si="3"/>
        <v>300</v>
      </c>
      <c r="P50" s="26">
        <f>'MR-MO_1a'!P50</f>
        <v>15</v>
      </c>
      <c r="Q50" s="27">
        <v>0</v>
      </c>
      <c r="R50" s="60">
        <f t="shared" si="4"/>
        <v>0</v>
      </c>
      <c r="S50" s="26">
        <v>15</v>
      </c>
      <c r="T50" s="27">
        <v>0</v>
      </c>
      <c r="U50" s="60">
        <f t="shared" si="5"/>
        <v>0</v>
      </c>
      <c r="AA50" s="54"/>
    </row>
    <row r="51" spans="1:27" s="3" customFormat="1" x14ac:dyDescent="0.25">
      <c r="A51" s="45">
        <v>33</v>
      </c>
      <c r="B51" s="8">
        <v>0.5</v>
      </c>
      <c r="C51" s="8">
        <v>15</v>
      </c>
      <c r="D51" s="8">
        <v>15</v>
      </c>
      <c r="E51" s="14">
        <f t="shared" si="16"/>
        <v>0.5</v>
      </c>
      <c r="F51" s="104">
        <f t="shared" si="14"/>
        <v>0</v>
      </c>
      <c r="G51" s="105">
        <f t="shared" si="15"/>
        <v>0</v>
      </c>
      <c r="H51" s="26">
        <v>15</v>
      </c>
      <c r="I51" s="48">
        <v>925.84479999999996</v>
      </c>
      <c r="J51" s="26">
        <f>'MR-MO_1a'!J51</f>
        <v>15</v>
      </c>
      <c r="K51" s="27">
        <v>0</v>
      </c>
      <c r="L51" s="44">
        <f t="shared" si="2"/>
        <v>0</v>
      </c>
      <c r="M51" s="26">
        <f>'MR-MO_1a'!M51</f>
        <v>60</v>
      </c>
      <c r="N51" s="27">
        <v>6.9294000000000002</v>
      </c>
      <c r="O51" s="44">
        <f t="shared" si="3"/>
        <v>300</v>
      </c>
      <c r="P51" s="26">
        <f>'MR-MO_1a'!P51</f>
        <v>15</v>
      </c>
      <c r="Q51" s="27">
        <v>0</v>
      </c>
      <c r="R51" s="60">
        <f t="shared" si="4"/>
        <v>0</v>
      </c>
      <c r="S51" s="26">
        <v>15</v>
      </c>
      <c r="T51" s="27">
        <v>0</v>
      </c>
      <c r="U51" s="60">
        <f t="shared" si="5"/>
        <v>0</v>
      </c>
      <c r="AA51" s="54"/>
    </row>
    <row r="52" spans="1:27" s="3" customFormat="1" x14ac:dyDescent="0.25">
      <c r="A52" s="45">
        <v>34</v>
      </c>
      <c r="B52" s="8">
        <v>0.7</v>
      </c>
      <c r="C52" s="8">
        <v>15</v>
      </c>
      <c r="D52" s="8">
        <v>15</v>
      </c>
      <c r="E52" s="14">
        <f t="shared" si="16"/>
        <v>0.66</v>
      </c>
      <c r="F52" s="104">
        <f t="shared" si="14"/>
        <v>0.80000000000000071</v>
      </c>
      <c r="G52" s="105">
        <f t="shared" si="15"/>
        <v>1</v>
      </c>
      <c r="H52" s="26">
        <v>15</v>
      </c>
      <c r="I52" s="48">
        <v>960.59799999999996</v>
      </c>
      <c r="J52" s="26">
        <f>'MR-MO_1a'!J52</f>
        <v>15</v>
      </c>
      <c r="K52" s="27">
        <v>0</v>
      </c>
      <c r="L52" s="44">
        <f t="shared" si="2"/>
        <v>0</v>
      </c>
      <c r="M52" s="26">
        <f>'MR-MO_1a'!M52</f>
        <v>60</v>
      </c>
      <c r="N52" s="27">
        <v>3.0608</v>
      </c>
      <c r="O52" s="44">
        <f t="shared" si="3"/>
        <v>300</v>
      </c>
      <c r="P52" s="26">
        <f>'MR-MO_1a'!P52</f>
        <v>15</v>
      </c>
      <c r="Q52" s="27">
        <v>0</v>
      </c>
      <c r="R52" s="60">
        <f t="shared" si="4"/>
        <v>0</v>
      </c>
      <c r="S52" s="26">
        <v>15</v>
      </c>
      <c r="T52" s="27">
        <v>0</v>
      </c>
      <c r="U52" s="60">
        <f t="shared" si="5"/>
        <v>0</v>
      </c>
      <c r="AA52" s="54"/>
    </row>
    <row r="53" spans="1:27" s="3" customFormat="1" x14ac:dyDescent="0.25">
      <c r="A53" s="45">
        <v>35</v>
      </c>
      <c r="B53" s="8">
        <v>0.9</v>
      </c>
      <c r="C53" s="8">
        <v>15</v>
      </c>
      <c r="D53" s="8">
        <v>15</v>
      </c>
      <c r="E53" s="14">
        <f t="shared" si="16"/>
        <v>0.82000000000000006</v>
      </c>
      <c r="F53" s="104">
        <f t="shared" si="14"/>
        <v>1.6000000000000014</v>
      </c>
      <c r="G53" s="105">
        <f t="shared" si="15"/>
        <v>2</v>
      </c>
      <c r="H53" s="26">
        <v>45</v>
      </c>
      <c r="I53" s="48">
        <v>985.08569999999997</v>
      </c>
      <c r="J53" s="26">
        <f>'MR-MO_1a'!J53</f>
        <v>45</v>
      </c>
      <c r="K53" s="27">
        <v>0</v>
      </c>
      <c r="L53" s="44">
        <f t="shared" si="2"/>
        <v>0</v>
      </c>
      <c r="M53" s="26">
        <f>'MR-MO_1a'!M53</f>
        <v>60</v>
      </c>
      <c r="N53" s="27">
        <v>0.49886999999999998</v>
      </c>
      <c r="O53" s="44">
        <f t="shared" si="3"/>
        <v>33.333333333333343</v>
      </c>
      <c r="P53" s="26">
        <f>'MR-MO_1a'!P53</f>
        <v>15</v>
      </c>
      <c r="Q53" s="27">
        <v>1.0507</v>
      </c>
      <c r="R53" s="60">
        <f t="shared" si="4"/>
        <v>66.666666666666657</v>
      </c>
      <c r="S53" s="26">
        <v>15</v>
      </c>
      <c r="T53" s="27">
        <v>1.0507</v>
      </c>
      <c r="U53" s="60">
        <f t="shared" si="5"/>
        <v>66.666666666666657</v>
      </c>
      <c r="AA53" s="54"/>
    </row>
    <row r="54" spans="1:27" s="3" customFormat="1" x14ac:dyDescent="0.25">
      <c r="A54" s="45">
        <v>36</v>
      </c>
      <c r="B54" s="8">
        <v>0.1</v>
      </c>
      <c r="C54" s="8">
        <v>20</v>
      </c>
      <c r="D54" s="8">
        <v>15</v>
      </c>
      <c r="E54" s="14">
        <f>(B54*$B$15*$J$12+(1-B54)*$B$16*$Q$12)/(B54*$J$12+(1-B54)*$Q$12)</f>
        <v>0.11739130434782606</v>
      </c>
      <c r="F54" s="104">
        <f t="shared" si="14"/>
        <v>-1.913043478260871</v>
      </c>
      <c r="G54" s="105">
        <f t="shared" si="15"/>
        <v>-2</v>
      </c>
      <c r="H54" s="26">
        <v>15</v>
      </c>
      <c r="I54" s="48">
        <v>834.11099999999999</v>
      </c>
      <c r="J54" s="26">
        <f>'MR-MO_1a'!J54</f>
        <v>15</v>
      </c>
      <c r="K54" s="27">
        <v>0</v>
      </c>
      <c r="L54" s="44">
        <f>ABS((100/$H54*J69)-100)</f>
        <v>0</v>
      </c>
      <c r="M54" s="26">
        <f>'MR-MO_1a'!M54</f>
        <v>60</v>
      </c>
      <c r="N54" s="27">
        <v>18.6892</v>
      </c>
      <c r="O54" s="44">
        <f t="shared" si="3"/>
        <v>300</v>
      </c>
      <c r="P54" s="26">
        <f>'MR-MO_1a'!P54</f>
        <v>15</v>
      </c>
      <c r="Q54" s="27">
        <v>0</v>
      </c>
      <c r="R54" s="60">
        <f t="shared" si="4"/>
        <v>0</v>
      </c>
      <c r="S54" s="26">
        <v>15</v>
      </c>
      <c r="T54" s="27">
        <v>0</v>
      </c>
      <c r="U54" s="60">
        <f t="shared" si="5"/>
        <v>0</v>
      </c>
      <c r="AA54" s="54"/>
    </row>
    <row r="55" spans="1:27" s="3" customFormat="1" x14ac:dyDescent="0.25">
      <c r="A55" s="45">
        <v>37</v>
      </c>
      <c r="B55" s="8">
        <v>0.3</v>
      </c>
      <c r="C55" s="8">
        <v>20</v>
      </c>
      <c r="D55" s="8">
        <v>15</v>
      </c>
      <c r="E55" s="14">
        <f t="shared" ref="E55:E58" si="17">(B55*$B$15*$J$12+(1-B55)*$B$16*$Q$12)/(B55*$J$12+(1-B55)*$Q$12)</f>
        <v>0.16315789473684209</v>
      </c>
      <c r="F55" s="104">
        <f t="shared" si="14"/>
        <v>-1.6842105263157894</v>
      </c>
      <c r="G55" s="105">
        <f t="shared" si="15"/>
        <v>-1</v>
      </c>
      <c r="H55" s="26">
        <v>15</v>
      </c>
      <c r="I55" s="48">
        <v>852.42700000000002</v>
      </c>
      <c r="J55" s="26">
        <f>'MR-MO_1a'!J55</f>
        <v>15</v>
      </c>
      <c r="K55" s="27">
        <v>0</v>
      </c>
      <c r="L55" s="44">
        <f>ABS((100/$H55*J70)-100)</f>
        <v>0</v>
      </c>
      <c r="M55" s="26">
        <f>'MR-MO_1a'!M55</f>
        <v>60</v>
      </c>
      <c r="N55" s="27">
        <v>16.138999999999999</v>
      </c>
      <c r="O55" s="44">
        <f t="shared" si="3"/>
        <v>300</v>
      </c>
      <c r="P55" s="26">
        <f>'MR-MO_1a'!P55</f>
        <v>15</v>
      </c>
      <c r="Q55" s="27">
        <v>0</v>
      </c>
      <c r="R55" s="60">
        <f t="shared" si="4"/>
        <v>0</v>
      </c>
      <c r="S55" s="26">
        <v>15</v>
      </c>
      <c r="T55" s="27">
        <v>0</v>
      </c>
      <c r="U55" s="60">
        <f t="shared" si="5"/>
        <v>0</v>
      </c>
      <c r="AA55" s="54"/>
    </row>
    <row r="56" spans="1:27" s="3" customFormat="1" x14ac:dyDescent="0.25">
      <c r="A56" s="45">
        <v>38</v>
      </c>
      <c r="B56" s="8">
        <v>0.5</v>
      </c>
      <c r="C56" s="8">
        <v>20</v>
      </c>
      <c r="D56" s="8">
        <v>15</v>
      </c>
      <c r="E56" s="14">
        <f t="shared" si="17"/>
        <v>0.23333333333333336</v>
      </c>
      <c r="F56" s="104">
        <f t="shared" si="14"/>
        <v>-1.3333333333333339</v>
      </c>
      <c r="G56" s="105">
        <f t="shared" si="15"/>
        <v>0</v>
      </c>
      <c r="H56" s="26">
        <v>15</v>
      </c>
      <c r="I56" s="48">
        <v>871.60410000000002</v>
      </c>
      <c r="J56" s="26">
        <f>'MR-MO_1a'!J56</f>
        <v>15</v>
      </c>
      <c r="K56" s="27">
        <v>0</v>
      </c>
      <c r="L56" s="44">
        <f>ABS((100/$H56*J71)-100)</f>
        <v>0</v>
      </c>
      <c r="M56" s="26">
        <f>'MR-MO_1a'!M56</f>
        <v>60</v>
      </c>
      <c r="N56" s="27">
        <v>13.5837</v>
      </c>
      <c r="O56" s="44">
        <f t="shared" si="3"/>
        <v>300</v>
      </c>
      <c r="P56" s="26">
        <f>'MR-MO_1a'!P56</f>
        <v>15</v>
      </c>
      <c r="Q56" s="27">
        <v>0</v>
      </c>
      <c r="R56" s="60">
        <f t="shared" si="4"/>
        <v>0</v>
      </c>
      <c r="S56" s="26">
        <v>15</v>
      </c>
      <c r="T56" s="27">
        <v>0</v>
      </c>
      <c r="U56" s="60">
        <f t="shared" si="5"/>
        <v>0</v>
      </c>
      <c r="AA56" s="54"/>
    </row>
    <row r="57" spans="1:27" s="3" customFormat="1" x14ac:dyDescent="0.25">
      <c r="A57" s="45">
        <v>39</v>
      </c>
      <c r="B57" s="8">
        <v>0.7</v>
      </c>
      <c r="C57" s="8">
        <v>20</v>
      </c>
      <c r="D57" s="8">
        <v>15</v>
      </c>
      <c r="E57" s="14">
        <f t="shared" si="17"/>
        <v>0.3545454545454545</v>
      </c>
      <c r="F57" s="104">
        <f t="shared" si="14"/>
        <v>-0.7272727272727284</v>
      </c>
      <c r="G57" s="105">
        <f t="shared" si="15"/>
        <v>1</v>
      </c>
      <c r="H57" s="26">
        <v>15</v>
      </c>
      <c r="I57" s="48">
        <v>898.37159999999994</v>
      </c>
      <c r="J57" s="26">
        <f>'MR-MO_1a'!J57</f>
        <v>15</v>
      </c>
      <c r="K57" s="27">
        <v>0</v>
      </c>
      <c r="L57" s="44">
        <f>ABS((100/$H57*J72)-100)</f>
        <v>0</v>
      </c>
      <c r="M57" s="26">
        <f>'MR-MO_1a'!M57</f>
        <v>60</v>
      </c>
      <c r="N57" s="27">
        <v>10.199400000000001</v>
      </c>
      <c r="O57" s="44">
        <f t="shared" si="3"/>
        <v>300</v>
      </c>
      <c r="P57" s="26">
        <f>'MR-MO_1a'!P57</f>
        <v>15</v>
      </c>
      <c r="Q57" s="27">
        <v>0</v>
      </c>
      <c r="R57" s="60">
        <f t="shared" si="4"/>
        <v>0</v>
      </c>
      <c r="S57" s="26">
        <v>15</v>
      </c>
      <c r="T57" s="27">
        <v>0</v>
      </c>
      <c r="U57" s="60">
        <f t="shared" si="5"/>
        <v>0</v>
      </c>
      <c r="AA57" s="54"/>
    </row>
    <row r="58" spans="1:27" s="3" customFormat="1" x14ac:dyDescent="0.25">
      <c r="A58" s="45">
        <v>40</v>
      </c>
      <c r="B58" s="8">
        <v>0.9</v>
      </c>
      <c r="C58" s="8">
        <v>20</v>
      </c>
      <c r="D58" s="8">
        <v>15</v>
      </c>
      <c r="E58" s="14">
        <f t="shared" si="17"/>
        <v>0.61428571428571432</v>
      </c>
      <c r="F58" s="104">
        <f t="shared" si="14"/>
        <v>0.57142857142857117</v>
      </c>
      <c r="G58" s="105">
        <f t="shared" si="15"/>
        <v>2</v>
      </c>
      <c r="H58" s="26">
        <v>15</v>
      </c>
      <c r="I58" s="48">
        <v>953.44389999999999</v>
      </c>
      <c r="J58" s="26">
        <f>'MR-MO_1a'!J58</f>
        <v>45</v>
      </c>
      <c r="K58" s="27">
        <v>1.9890000000000001</v>
      </c>
      <c r="L58" s="44">
        <f>ABS((100/$H58*J73)-100)</f>
        <v>0</v>
      </c>
      <c r="M58" s="26">
        <f>'MR-MO_1a'!M58</f>
        <v>60</v>
      </c>
      <c r="N58" s="27">
        <v>3.8340999999999998</v>
      </c>
      <c r="O58" s="44">
        <f t="shared" si="3"/>
        <v>300</v>
      </c>
      <c r="P58" s="26">
        <f>'MR-MO_1a'!P58</f>
        <v>15</v>
      </c>
      <c r="Q58" s="27">
        <v>0</v>
      </c>
      <c r="R58" s="60">
        <f t="shared" si="4"/>
        <v>0</v>
      </c>
      <c r="S58" s="26">
        <v>15</v>
      </c>
      <c r="T58" s="27">
        <v>0</v>
      </c>
      <c r="U58" s="60">
        <f t="shared" si="5"/>
        <v>0</v>
      </c>
      <c r="AA58" s="54"/>
    </row>
    <row r="59" spans="1:27" s="3" customFormat="1" x14ac:dyDescent="0.25">
      <c r="A59" s="45">
        <v>41</v>
      </c>
      <c r="B59" s="8">
        <v>0.1</v>
      </c>
      <c r="C59" s="8">
        <v>25</v>
      </c>
      <c r="D59" s="8">
        <v>15</v>
      </c>
      <c r="E59" s="106" t="e">
        <f>(B59*$B$15*$J$13+(1-B59)*$B$16*$Q$13)/(B59*$J$13+(1-B59)*$Q$13)</f>
        <v>#DIV/0!</v>
      </c>
      <c r="F59" s="104" t="e">
        <f t="shared" si="14"/>
        <v>#DIV/0!</v>
      </c>
      <c r="G59" s="105">
        <f t="shared" si="15"/>
        <v>-2</v>
      </c>
      <c r="H59" s="26">
        <v>15</v>
      </c>
      <c r="I59" s="48">
        <v>830.57600000000002</v>
      </c>
      <c r="J59" s="26">
        <f>'MR-MO_1a'!J59</f>
        <v>15</v>
      </c>
      <c r="K59" s="27">
        <v>0</v>
      </c>
      <c r="L59" s="44">
        <f t="shared" si="2"/>
        <v>0</v>
      </c>
      <c r="M59" s="26">
        <f>'MR-MO_1a'!M59</f>
        <v>60</v>
      </c>
      <c r="N59" s="27">
        <v>19.194400000000002</v>
      </c>
      <c r="O59" s="44">
        <f t="shared" si="3"/>
        <v>300</v>
      </c>
      <c r="P59" s="26">
        <f>'MR-MO_1a'!P59</f>
        <v>15</v>
      </c>
      <c r="Q59" s="27">
        <v>0</v>
      </c>
      <c r="R59" s="60">
        <f t="shared" si="4"/>
        <v>0</v>
      </c>
      <c r="S59" s="26">
        <v>15</v>
      </c>
      <c r="T59" s="27">
        <v>0</v>
      </c>
      <c r="U59" s="60">
        <f t="shared" si="5"/>
        <v>0</v>
      </c>
      <c r="AA59" s="54"/>
    </row>
    <row r="60" spans="1:27" s="3" customFormat="1" x14ac:dyDescent="0.25">
      <c r="A60" s="45">
        <v>42</v>
      </c>
      <c r="B60" s="8">
        <v>0.3</v>
      </c>
      <c r="C60" s="8">
        <v>25</v>
      </c>
      <c r="D60" s="8">
        <v>15</v>
      </c>
      <c r="E60" s="106" t="e">
        <f t="shared" ref="E60:E63" si="18">(B60*$B$15*$J$13+(1-B60)*$B$16*$Q$13)/(B60*$J$13+(1-B60)*$Q$13)</f>
        <v>#DIV/0!</v>
      </c>
      <c r="F60" s="104" t="e">
        <f t="shared" si="14"/>
        <v>#DIV/0!</v>
      </c>
      <c r="G60" s="105">
        <f t="shared" si="15"/>
        <v>-1</v>
      </c>
      <c r="H60" s="26">
        <v>15</v>
      </c>
      <c r="I60" s="48">
        <v>880.24040000000002</v>
      </c>
      <c r="J60" s="26">
        <f>'MR-MO_1a'!J60</f>
        <v>15</v>
      </c>
      <c r="K60" s="27">
        <v>0</v>
      </c>
      <c r="L60" s="44">
        <f t="shared" si="2"/>
        <v>0</v>
      </c>
      <c r="M60" s="26">
        <f>'MR-MO_1a'!M60</f>
        <v>60</v>
      </c>
      <c r="N60" s="27">
        <v>12.4693</v>
      </c>
      <c r="O60" s="44">
        <f t="shared" si="3"/>
        <v>300</v>
      </c>
      <c r="P60" s="26">
        <f>'MR-MO_1a'!P60</f>
        <v>15</v>
      </c>
      <c r="Q60" s="27">
        <v>0</v>
      </c>
      <c r="R60" s="60">
        <f t="shared" si="4"/>
        <v>0</v>
      </c>
      <c r="S60" s="26">
        <v>15</v>
      </c>
      <c r="T60" s="27">
        <v>0</v>
      </c>
      <c r="U60" s="60">
        <f t="shared" si="5"/>
        <v>0</v>
      </c>
      <c r="V60" s="7"/>
      <c r="W60" s="7"/>
      <c r="X60" s="7"/>
      <c r="Y60" s="7"/>
      <c r="Z60" s="7"/>
      <c r="AA60" s="54"/>
    </row>
    <row r="61" spans="1:27" s="3" customFormat="1" x14ac:dyDescent="0.25">
      <c r="A61" s="45">
        <v>43</v>
      </c>
      <c r="B61" s="8">
        <v>0.5</v>
      </c>
      <c r="C61" s="8">
        <v>25</v>
      </c>
      <c r="D61" s="8">
        <v>15</v>
      </c>
      <c r="E61" s="106" t="e">
        <f t="shared" si="18"/>
        <v>#DIV/0!</v>
      </c>
      <c r="F61" s="104" t="e">
        <f t="shared" si="14"/>
        <v>#DIV/0!</v>
      </c>
      <c r="G61" s="105">
        <f t="shared" si="15"/>
        <v>0</v>
      </c>
      <c r="H61" s="26">
        <v>15</v>
      </c>
      <c r="I61" s="48">
        <v>925.84479999999996</v>
      </c>
      <c r="J61" s="26">
        <f>'MR-MO_1a'!J61</f>
        <v>15</v>
      </c>
      <c r="K61" s="27">
        <v>0</v>
      </c>
      <c r="L61" s="44">
        <f t="shared" si="2"/>
        <v>0</v>
      </c>
      <c r="M61" s="26">
        <f>'MR-MO_1a'!M61</f>
        <v>60</v>
      </c>
      <c r="N61" s="27">
        <v>6.9294000000000002</v>
      </c>
      <c r="O61" s="44">
        <f t="shared" si="3"/>
        <v>300</v>
      </c>
      <c r="P61" s="26">
        <f>'MR-MO_1a'!P61</f>
        <v>15</v>
      </c>
      <c r="Q61" s="27">
        <v>0</v>
      </c>
      <c r="R61" s="60">
        <f t="shared" si="4"/>
        <v>0</v>
      </c>
      <c r="S61" s="26">
        <v>15</v>
      </c>
      <c r="T61" s="27">
        <v>0</v>
      </c>
      <c r="U61" s="60">
        <f t="shared" si="5"/>
        <v>0</v>
      </c>
      <c r="V61" s="7"/>
      <c r="W61" s="7"/>
      <c r="X61" s="7"/>
      <c r="Y61" s="7"/>
      <c r="Z61" s="7"/>
      <c r="AA61" s="54"/>
    </row>
    <row r="62" spans="1:27" s="3" customFormat="1" x14ac:dyDescent="0.25">
      <c r="A62" s="45">
        <v>44</v>
      </c>
      <c r="B62" s="8">
        <v>0.7</v>
      </c>
      <c r="C62" s="8">
        <v>25</v>
      </c>
      <c r="D62" s="8">
        <v>15</v>
      </c>
      <c r="E62" s="106" t="e">
        <f t="shared" si="18"/>
        <v>#DIV/0!</v>
      </c>
      <c r="F62" s="104" t="e">
        <f t="shared" si="14"/>
        <v>#DIV/0!</v>
      </c>
      <c r="G62" s="105">
        <f t="shared" si="15"/>
        <v>1</v>
      </c>
      <c r="H62" s="26">
        <v>15</v>
      </c>
      <c r="I62" s="48">
        <v>968.74670000000003</v>
      </c>
      <c r="J62" s="26">
        <f>'MR-MO_1a'!J62</f>
        <v>15</v>
      </c>
      <c r="K62" s="27">
        <v>0</v>
      </c>
      <c r="L62" s="44">
        <f t="shared" si="2"/>
        <v>0</v>
      </c>
      <c r="M62" s="26">
        <f>'MR-MO_1a'!M62</f>
        <v>60</v>
      </c>
      <c r="N62" s="27">
        <v>2.1939000000000002</v>
      </c>
      <c r="O62" s="44">
        <f t="shared" si="3"/>
        <v>300</v>
      </c>
      <c r="P62" s="26">
        <f>'MR-MO_1a'!P62</f>
        <v>15</v>
      </c>
      <c r="Q62" s="27">
        <v>0</v>
      </c>
      <c r="R62" s="60">
        <f t="shared" si="4"/>
        <v>0</v>
      </c>
      <c r="S62" s="26">
        <v>15</v>
      </c>
      <c r="T62" s="27">
        <v>0</v>
      </c>
      <c r="U62" s="60">
        <f t="shared" si="5"/>
        <v>0</v>
      </c>
      <c r="V62" s="7"/>
      <c r="W62" s="7"/>
      <c r="X62" s="7"/>
      <c r="Y62" s="7"/>
      <c r="Z62" s="7"/>
      <c r="AA62" s="54"/>
    </row>
    <row r="63" spans="1:27" s="3" customFormat="1" x14ac:dyDescent="0.25">
      <c r="A63" s="45">
        <v>45</v>
      </c>
      <c r="B63" s="8">
        <v>0.9</v>
      </c>
      <c r="C63" s="8">
        <v>25</v>
      </c>
      <c r="D63" s="8">
        <v>15</v>
      </c>
      <c r="E63" s="106" t="e">
        <f t="shared" si="18"/>
        <v>#DIV/0!</v>
      </c>
      <c r="F63" s="104" t="e">
        <f t="shared" si="14"/>
        <v>#DIV/0!</v>
      </c>
      <c r="G63" s="105">
        <f t="shared" si="15"/>
        <v>2</v>
      </c>
      <c r="H63" s="79">
        <v>60</v>
      </c>
      <c r="I63" s="80">
        <v>990</v>
      </c>
      <c r="J63" s="26">
        <f>'MR-MO_1a'!J63</f>
        <v>45</v>
      </c>
      <c r="K63" s="27">
        <v>1.6058999999999999E-3</v>
      </c>
      <c r="L63" s="44">
        <f t="shared" si="2"/>
        <v>25</v>
      </c>
      <c r="M63" s="26">
        <f>'MR-MO_1a'!M63</f>
        <v>60</v>
      </c>
      <c r="N63" s="27">
        <v>0</v>
      </c>
      <c r="O63" s="44">
        <f t="shared" si="3"/>
        <v>0</v>
      </c>
      <c r="P63" s="26">
        <f>'MR-MO_1a'!P63</f>
        <v>15</v>
      </c>
      <c r="Q63" s="27">
        <v>2.1985999999999999</v>
      </c>
      <c r="R63" s="60">
        <f t="shared" si="4"/>
        <v>75</v>
      </c>
      <c r="S63" s="26">
        <v>15</v>
      </c>
      <c r="T63" s="27">
        <v>2.1985999999999999</v>
      </c>
      <c r="U63" s="60">
        <f t="shared" si="5"/>
        <v>75</v>
      </c>
      <c r="V63" s="7"/>
      <c r="W63" s="7"/>
      <c r="X63" s="7"/>
      <c r="Y63" s="7"/>
      <c r="Z63" s="7"/>
      <c r="AA63" s="54"/>
    </row>
    <row r="64" spans="1:27" s="3" customFormat="1" x14ac:dyDescent="0.25">
      <c r="A64" s="45">
        <v>46</v>
      </c>
      <c r="B64" s="8">
        <v>0.1</v>
      </c>
      <c r="C64" s="8">
        <v>30</v>
      </c>
      <c r="D64" s="8">
        <v>15</v>
      </c>
      <c r="E64" s="106" t="e">
        <f>(B64*$B$15*$J$14+(1-B64)*$B$16*$Q$14)/(B64*$J$14+(1-B64)*$Q$14)</f>
        <v>#DIV/0!</v>
      </c>
      <c r="F64" s="104" t="e">
        <f t="shared" si="14"/>
        <v>#DIV/0!</v>
      </c>
      <c r="G64" s="105">
        <f t="shared" si="15"/>
        <v>-2</v>
      </c>
      <c r="H64" s="79">
        <v>15</v>
      </c>
      <c r="I64" s="80">
        <v>830.57600000000002</v>
      </c>
      <c r="J64" s="26">
        <f>'MR-MO_1a'!J64</f>
        <v>15</v>
      </c>
      <c r="K64" s="27">
        <v>0</v>
      </c>
      <c r="L64" s="44">
        <f t="shared" si="2"/>
        <v>0</v>
      </c>
      <c r="M64" s="26">
        <f>'MR-MO_1a'!M64</f>
        <v>60</v>
      </c>
      <c r="N64" s="27">
        <v>19.194400000000002</v>
      </c>
      <c r="O64" s="44">
        <f t="shared" si="3"/>
        <v>300</v>
      </c>
      <c r="P64" s="26">
        <f>'MR-MO_1a'!P64</f>
        <v>15</v>
      </c>
      <c r="Q64" s="27">
        <v>0</v>
      </c>
      <c r="R64" s="60">
        <f t="shared" si="4"/>
        <v>0</v>
      </c>
      <c r="S64" s="26">
        <v>15</v>
      </c>
      <c r="T64" s="27">
        <v>0</v>
      </c>
      <c r="U64" s="60">
        <f t="shared" si="5"/>
        <v>0</v>
      </c>
      <c r="V64" s="7"/>
      <c r="W64" s="7"/>
      <c r="X64" s="7"/>
      <c r="Y64" s="7"/>
      <c r="Z64" s="7"/>
      <c r="AA64" s="54"/>
    </row>
    <row r="65" spans="1:27" s="3" customFormat="1" x14ac:dyDescent="0.25">
      <c r="A65" s="45">
        <v>47</v>
      </c>
      <c r="B65" s="8">
        <v>0.3</v>
      </c>
      <c r="C65" s="8">
        <v>30</v>
      </c>
      <c r="D65" s="8">
        <v>15</v>
      </c>
      <c r="E65" s="106" t="e">
        <f t="shared" ref="E65:E68" si="19">(B65*$B$15*$J$14+(1-B65)*$B$16*$Q$14)/(B65*$J$14+(1-B65)*$Q$14)</f>
        <v>#DIV/0!</v>
      </c>
      <c r="F65" s="104" t="e">
        <f t="shared" si="14"/>
        <v>#DIV/0!</v>
      </c>
      <c r="G65" s="105">
        <f t="shared" si="15"/>
        <v>-1</v>
      </c>
      <c r="H65" s="79">
        <v>15</v>
      </c>
      <c r="I65" s="80">
        <v>880.24040000000002</v>
      </c>
      <c r="J65" s="26">
        <f>'MR-MO_1a'!J65</f>
        <v>15</v>
      </c>
      <c r="K65" s="27">
        <v>0</v>
      </c>
      <c r="L65" s="44">
        <f t="shared" si="2"/>
        <v>0</v>
      </c>
      <c r="M65" s="26">
        <f>'MR-MO_1a'!M65</f>
        <v>60</v>
      </c>
      <c r="N65" s="27">
        <v>12.4693</v>
      </c>
      <c r="O65" s="44">
        <f t="shared" si="3"/>
        <v>300</v>
      </c>
      <c r="P65" s="26">
        <f>'MR-MO_1a'!P65</f>
        <v>15</v>
      </c>
      <c r="Q65" s="27">
        <v>0</v>
      </c>
      <c r="R65" s="60">
        <f t="shared" si="4"/>
        <v>0</v>
      </c>
      <c r="S65" s="26">
        <v>15</v>
      </c>
      <c r="T65" s="27">
        <v>0</v>
      </c>
      <c r="U65" s="60">
        <f t="shared" si="5"/>
        <v>0</v>
      </c>
      <c r="V65" s="7"/>
      <c r="W65" s="7"/>
      <c r="X65" s="7"/>
      <c r="Y65" s="7"/>
      <c r="Z65" s="7"/>
      <c r="AA65" s="54"/>
    </row>
    <row r="66" spans="1:27" s="3" customFormat="1" x14ac:dyDescent="0.25">
      <c r="A66" s="45">
        <v>48</v>
      </c>
      <c r="B66" s="8">
        <v>0.5</v>
      </c>
      <c r="C66" s="8">
        <v>30</v>
      </c>
      <c r="D66" s="8">
        <v>15</v>
      </c>
      <c r="E66" s="106" t="e">
        <f t="shared" si="19"/>
        <v>#DIV/0!</v>
      </c>
      <c r="F66" s="104" t="e">
        <f t="shared" si="14"/>
        <v>#DIV/0!</v>
      </c>
      <c r="G66" s="105">
        <f t="shared" si="15"/>
        <v>0</v>
      </c>
      <c r="H66" s="79">
        <v>15</v>
      </c>
      <c r="I66" s="80">
        <v>925.84479999999996</v>
      </c>
      <c r="J66" s="26">
        <f>'MR-MO_1a'!J66</f>
        <v>15</v>
      </c>
      <c r="K66" s="27">
        <v>0</v>
      </c>
      <c r="L66" s="44">
        <f t="shared" si="2"/>
        <v>0</v>
      </c>
      <c r="M66" s="26">
        <f>'MR-MO_1a'!M66</f>
        <v>60</v>
      </c>
      <c r="N66" s="27">
        <v>6.9294000000000002</v>
      </c>
      <c r="O66" s="44">
        <f t="shared" si="3"/>
        <v>300</v>
      </c>
      <c r="P66" s="26">
        <f>'MR-MO_1a'!P66</f>
        <v>15</v>
      </c>
      <c r="Q66" s="27">
        <v>0</v>
      </c>
      <c r="R66" s="60">
        <f t="shared" si="4"/>
        <v>0</v>
      </c>
      <c r="S66" s="26">
        <v>15</v>
      </c>
      <c r="T66" s="27">
        <v>0</v>
      </c>
      <c r="U66" s="60">
        <f t="shared" si="5"/>
        <v>0</v>
      </c>
      <c r="V66" s="7"/>
      <c r="W66" s="7"/>
      <c r="X66" s="7"/>
      <c r="Y66" s="7"/>
      <c r="Z66" s="7"/>
      <c r="AA66" s="54"/>
    </row>
    <row r="67" spans="1:27" s="3" customFormat="1" x14ac:dyDescent="0.25">
      <c r="A67" s="45">
        <v>49</v>
      </c>
      <c r="B67" s="8">
        <v>0.7</v>
      </c>
      <c r="C67" s="8">
        <v>30</v>
      </c>
      <c r="D67" s="8">
        <v>15</v>
      </c>
      <c r="E67" s="106" t="e">
        <f t="shared" si="19"/>
        <v>#DIV/0!</v>
      </c>
      <c r="F67" s="104" t="e">
        <f t="shared" si="14"/>
        <v>#DIV/0!</v>
      </c>
      <c r="G67" s="105">
        <f t="shared" si="15"/>
        <v>1</v>
      </c>
      <c r="H67" s="79">
        <v>15</v>
      </c>
      <c r="I67" s="80">
        <v>968.74670000000003</v>
      </c>
      <c r="J67" s="26">
        <f>'MR-MO_1a'!J67</f>
        <v>15</v>
      </c>
      <c r="K67" s="27">
        <v>0</v>
      </c>
      <c r="L67" s="44">
        <f t="shared" si="2"/>
        <v>0</v>
      </c>
      <c r="M67" s="26">
        <f>'MR-MO_1a'!M67</f>
        <v>60</v>
      </c>
      <c r="N67" s="27">
        <v>2.1939000000000002</v>
      </c>
      <c r="O67" s="44">
        <f t="shared" si="3"/>
        <v>300</v>
      </c>
      <c r="P67" s="26">
        <f>'MR-MO_1a'!P67</f>
        <v>15</v>
      </c>
      <c r="Q67" s="27">
        <v>0</v>
      </c>
      <c r="R67" s="60">
        <f t="shared" si="4"/>
        <v>0</v>
      </c>
      <c r="S67" s="26">
        <v>15</v>
      </c>
      <c r="T67" s="27">
        <v>0</v>
      </c>
      <c r="U67" s="60">
        <f t="shared" si="5"/>
        <v>0</v>
      </c>
      <c r="V67" s="7"/>
      <c r="W67" s="7"/>
      <c r="X67" s="7"/>
      <c r="Y67" s="7"/>
      <c r="Z67" s="7"/>
      <c r="AA67" s="54"/>
    </row>
    <row r="68" spans="1:27" s="3" customFormat="1" x14ac:dyDescent="0.25">
      <c r="A68" s="45">
        <v>50</v>
      </c>
      <c r="B68" s="8">
        <v>0.9</v>
      </c>
      <c r="C68" s="8">
        <v>30</v>
      </c>
      <c r="D68" s="8">
        <v>15</v>
      </c>
      <c r="E68" s="106" t="e">
        <f t="shared" si="19"/>
        <v>#DIV/0!</v>
      </c>
      <c r="F68" s="104" t="e">
        <f t="shared" si="14"/>
        <v>#DIV/0!</v>
      </c>
      <c r="G68" s="105">
        <f t="shared" si="15"/>
        <v>2</v>
      </c>
      <c r="H68" s="79">
        <v>60</v>
      </c>
      <c r="I68" s="80">
        <v>990</v>
      </c>
      <c r="J68" s="26">
        <f>'MR-MO_1a'!J68</f>
        <v>45</v>
      </c>
      <c r="K68" s="27">
        <v>1.6058999999999999E-3</v>
      </c>
      <c r="L68" s="44">
        <f t="shared" si="2"/>
        <v>25</v>
      </c>
      <c r="M68" s="26">
        <f>'MR-MO_1a'!M68</f>
        <v>60</v>
      </c>
      <c r="N68" s="27">
        <v>0</v>
      </c>
      <c r="O68" s="44">
        <f t="shared" si="3"/>
        <v>0</v>
      </c>
      <c r="P68" s="26">
        <f>'MR-MO_1a'!P68</f>
        <v>15</v>
      </c>
      <c r="Q68" s="27">
        <v>2.1985999999999999</v>
      </c>
      <c r="R68" s="60">
        <f t="shared" si="4"/>
        <v>75</v>
      </c>
      <c r="S68" s="26">
        <v>15</v>
      </c>
      <c r="T68" s="27">
        <v>2.1985999999999999</v>
      </c>
      <c r="U68" s="60">
        <f t="shared" si="5"/>
        <v>75</v>
      </c>
      <c r="V68" s="7"/>
      <c r="W68" s="7"/>
      <c r="X68" s="7"/>
      <c r="Y68" s="7"/>
      <c r="Z68" s="7"/>
      <c r="AA68" s="54"/>
    </row>
    <row r="69" spans="1:27" s="3" customFormat="1" x14ac:dyDescent="0.25">
      <c r="A69" s="45">
        <v>51</v>
      </c>
      <c r="B69" s="8">
        <v>0.1</v>
      </c>
      <c r="C69" s="8">
        <v>10</v>
      </c>
      <c r="D69" s="8">
        <v>20</v>
      </c>
      <c r="E69" s="106" t="e">
        <f>(B69*$B$15*$K$10+(1-B69)*$B$16*$R$10)/(B69*$K$10+(1-B69)*$R$10)</f>
        <v>#DIV/0!</v>
      </c>
      <c r="F69" s="104" t="e">
        <f>E69*$N$12+(1-E69)*$U$12-D69</f>
        <v>#DIV/0!</v>
      </c>
      <c r="G69" s="105">
        <f>B69*$N$12+(1-B69)*$U$12-D69</f>
        <v>0</v>
      </c>
      <c r="H69" s="79">
        <v>15</v>
      </c>
      <c r="I69" s="80"/>
      <c r="J69" s="26">
        <f>'MR-MO_1a'!J69</f>
        <v>15</v>
      </c>
      <c r="K69" s="27">
        <v>0</v>
      </c>
      <c r="L69" s="44">
        <f t="shared" si="2"/>
        <v>0</v>
      </c>
      <c r="M69" s="26">
        <f>'MR-MO_1a'!M69</f>
        <v>15</v>
      </c>
      <c r="N69" s="27">
        <v>0</v>
      </c>
      <c r="O69" s="44">
        <f t="shared" si="3"/>
        <v>0</v>
      </c>
      <c r="P69" s="26">
        <f>'MR-MO_1a'!P69</f>
        <v>15</v>
      </c>
      <c r="Q69" s="27">
        <v>0</v>
      </c>
      <c r="R69" s="60">
        <f t="shared" si="4"/>
        <v>0</v>
      </c>
      <c r="S69" s="26">
        <v>15</v>
      </c>
      <c r="T69" s="27">
        <v>0</v>
      </c>
      <c r="U69" s="60">
        <f t="shared" si="5"/>
        <v>0</v>
      </c>
      <c r="V69" s="7"/>
      <c r="W69" s="7"/>
      <c r="X69" s="7"/>
      <c r="Y69" s="7"/>
      <c r="Z69" s="7"/>
      <c r="AA69" s="54"/>
    </row>
    <row r="70" spans="1:27" s="3" customFormat="1" x14ac:dyDescent="0.25">
      <c r="A70" s="45">
        <v>52</v>
      </c>
      <c r="B70" s="8">
        <v>0.3</v>
      </c>
      <c r="C70" s="8">
        <v>10</v>
      </c>
      <c r="D70" s="8">
        <v>20</v>
      </c>
      <c r="E70" s="106" t="e">
        <f t="shared" ref="E70:E73" si="20">(B70*$B$15*$K$10+(1-B70)*$B$16*$R$10)/(B70*$K$10+(1-B70)*$R$10)</f>
        <v>#DIV/0!</v>
      </c>
      <c r="F70" s="104" t="e">
        <f t="shared" ref="F70:F93" si="21">E70*$N$12+(1-E70)*$U$12-D70</f>
        <v>#DIV/0!</v>
      </c>
      <c r="G70" s="105">
        <f t="shared" ref="G70:G93" si="22">B70*$N$12+(1-B70)*$U$12-D70</f>
        <v>0</v>
      </c>
      <c r="H70" s="79">
        <v>15</v>
      </c>
      <c r="I70" s="80"/>
      <c r="J70" s="26">
        <f>'MR-MO_1a'!J70</f>
        <v>15</v>
      </c>
      <c r="K70" s="27">
        <v>0</v>
      </c>
      <c r="L70" s="44">
        <f t="shared" si="2"/>
        <v>0</v>
      </c>
      <c r="M70" s="26">
        <f>'MR-MO_1a'!M70</f>
        <v>15</v>
      </c>
      <c r="N70" s="27">
        <v>0</v>
      </c>
      <c r="O70" s="44">
        <f t="shared" si="3"/>
        <v>0</v>
      </c>
      <c r="P70" s="26">
        <f>'MR-MO_1a'!P70</f>
        <v>15</v>
      </c>
      <c r="Q70" s="27">
        <v>0</v>
      </c>
      <c r="R70" s="60">
        <f t="shared" si="4"/>
        <v>0</v>
      </c>
      <c r="S70" s="26">
        <v>15</v>
      </c>
      <c r="T70" s="27">
        <v>0</v>
      </c>
      <c r="U70" s="60">
        <f t="shared" si="5"/>
        <v>0</v>
      </c>
      <c r="V70" s="7"/>
      <c r="W70" s="7"/>
      <c r="X70" s="7"/>
      <c r="Y70" s="7"/>
      <c r="Z70" s="7"/>
      <c r="AA70" s="54"/>
    </row>
    <row r="71" spans="1:27" s="3" customFormat="1" x14ac:dyDescent="0.25">
      <c r="A71" s="45">
        <v>53</v>
      </c>
      <c r="B71" s="8">
        <v>0.5</v>
      </c>
      <c r="C71" s="8">
        <v>10</v>
      </c>
      <c r="D71" s="8">
        <v>20</v>
      </c>
      <c r="E71" s="106" t="e">
        <f t="shared" si="20"/>
        <v>#DIV/0!</v>
      </c>
      <c r="F71" s="104" t="e">
        <f t="shared" si="21"/>
        <v>#DIV/0!</v>
      </c>
      <c r="G71" s="105">
        <f t="shared" si="22"/>
        <v>0</v>
      </c>
      <c r="H71" s="79">
        <v>15</v>
      </c>
      <c r="I71" s="80"/>
      <c r="J71" s="26">
        <f>'MR-MO_1a'!J71</f>
        <v>15</v>
      </c>
      <c r="K71" s="27">
        <v>0</v>
      </c>
      <c r="L71" s="44">
        <f t="shared" si="2"/>
        <v>0</v>
      </c>
      <c r="M71" s="26">
        <f>'MR-MO_1a'!M71</f>
        <v>15</v>
      </c>
      <c r="N71" s="27">
        <v>0</v>
      </c>
      <c r="O71" s="44">
        <f t="shared" si="3"/>
        <v>0</v>
      </c>
      <c r="P71" s="26">
        <f>'MR-MO_1a'!P71</f>
        <v>15</v>
      </c>
      <c r="Q71" s="27">
        <v>0</v>
      </c>
      <c r="R71" s="60">
        <f t="shared" si="4"/>
        <v>0</v>
      </c>
      <c r="S71" s="26">
        <v>15</v>
      </c>
      <c r="T71" s="27">
        <v>0</v>
      </c>
      <c r="U71" s="60">
        <f t="shared" si="5"/>
        <v>0</v>
      </c>
      <c r="V71" s="7"/>
      <c r="W71" s="7"/>
      <c r="X71" s="7"/>
      <c r="Y71" s="7"/>
      <c r="Z71" s="7"/>
      <c r="AA71" s="54"/>
    </row>
    <row r="72" spans="1:27" s="3" customFormat="1" x14ac:dyDescent="0.25">
      <c r="A72" s="45">
        <v>54</v>
      </c>
      <c r="B72" s="8">
        <v>0.7</v>
      </c>
      <c r="C72" s="8">
        <v>10</v>
      </c>
      <c r="D72" s="8">
        <v>20</v>
      </c>
      <c r="E72" s="106" t="e">
        <f t="shared" si="20"/>
        <v>#DIV/0!</v>
      </c>
      <c r="F72" s="104" t="e">
        <f t="shared" si="21"/>
        <v>#DIV/0!</v>
      </c>
      <c r="G72" s="105">
        <f t="shared" si="22"/>
        <v>0</v>
      </c>
      <c r="H72" s="79">
        <v>15</v>
      </c>
      <c r="I72" s="80"/>
      <c r="J72" s="26">
        <f>'MR-MO_1a'!J72</f>
        <v>15</v>
      </c>
      <c r="K72" s="27">
        <v>0</v>
      </c>
      <c r="L72" s="44">
        <f t="shared" si="2"/>
        <v>0</v>
      </c>
      <c r="M72" s="26">
        <f>'MR-MO_1a'!M72</f>
        <v>15</v>
      </c>
      <c r="N72" s="27">
        <v>0</v>
      </c>
      <c r="O72" s="44">
        <f t="shared" si="3"/>
        <v>0</v>
      </c>
      <c r="P72" s="26">
        <f>'MR-MO_1a'!P72</f>
        <v>15</v>
      </c>
      <c r="Q72" s="27">
        <v>0</v>
      </c>
      <c r="R72" s="60">
        <f t="shared" si="4"/>
        <v>0</v>
      </c>
      <c r="S72" s="26">
        <v>15</v>
      </c>
      <c r="T72" s="27">
        <v>0</v>
      </c>
      <c r="U72" s="60">
        <f t="shared" si="5"/>
        <v>0</v>
      </c>
      <c r="V72" s="7"/>
      <c r="W72" s="7"/>
      <c r="X72" s="7"/>
      <c r="Y72" s="7"/>
      <c r="Z72" s="7"/>
      <c r="AA72" s="54"/>
    </row>
    <row r="73" spans="1:27" s="3" customFormat="1" x14ac:dyDescent="0.25">
      <c r="A73" s="45">
        <v>55</v>
      </c>
      <c r="B73" s="8">
        <v>0.9</v>
      </c>
      <c r="C73" s="8">
        <v>10</v>
      </c>
      <c r="D73" s="8">
        <v>20</v>
      </c>
      <c r="E73" s="106" t="e">
        <f t="shared" si="20"/>
        <v>#DIV/0!</v>
      </c>
      <c r="F73" s="104" t="e">
        <f t="shared" si="21"/>
        <v>#DIV/0!</v>
      </c>
      <c r="G73" s="105">
        <f t="shared" si="22"/>
        <v>0</v>
      </c>
      <c r="H73" s="79">
        <v>15</v>
      </c>
      <c r="I73" s="80"/>
      <c r="J73" s="26">
        <f>'MR-MO_1a'!J73</f>
        <v>15</v>
      </c>
      <c r="K73" s="27">
        <v>0</v>
      </c>
      <c r="L73" s="44">
        <f t="shared" si="2"/>
        <v>0</v>
      </c>
      <c r="M73" s="26">
        <f>'MR-MO_1a'!M73</f>
        <v>15</v>
      </c>
      <c r="N73" s="27">
        <v>0</v>
      </c>
      <c r="O73" s="44">
        <f t="shared" si="3"/>
        <v>0</v>
      </c>
      <c r="P73" s="26">
        <f>'MR-MO_1a'!P73</f>
        <v>15</v>
      </c>
      <c r="Q73" s="27">
        <v>0</v>
      </c>
      <c r="R73" s="60">
        <f t="shared" si="4"/>
        <v>0</v>
      </c>
      <c r="S73" s="26">
        <v>15</v>
      </c>
      <c r="T73" s="27">
        <v>0</v>
      </c>
      <c r="U73" s="60">
        <f t="shared" si="5"/>
        <v>0</v>
      </c>
      <c r="V73" s="7"/>
      <c r="W73" s="7"/>
      <c r="X73" s="7"/>
      <c r="Y73" s="7"/>
      <c r="Z73" s="7"/>
      <c r="AA73" s="54"/>
    </row>
    <row r="74" spans="1:27" s="3" customFormat="1" x14ac:dyDescent="0.25">
      <c r="A74" s="45">
        <v>56</v>
      </c>
      <c r="B74" s="8">
        <v>0.1</v>
      </c>
      <c r="C74" s="8">
        <v>15</v>
      </c>
      <c r="D74" s="8">
        <v>20</v>
      </c>
      <c r="E74" s="14">
        <f>(B74*$B$15*$K$11+(1-B74)*$B$16*$R$11)/(B74*$K$11+(1-B74)*$R$11)</f>
        <v>0.41999999999999993</v>
      </c>
      <c r="F74" s="104">
        <f t="shared" si="21"/>
        <v>0</v>
      </c>
      <c r="G74" s="105">
        <f t="shared" si="22"/>
        <v>0</v>
      </c>
      <c r="H74" s="79">
        <v>15</v>
      </c>
      <c r="I74" s="80"/>
      <c r="J74" s="26">
        <f>'MR-MO_1a'!J74</f>
        <v>15</v>
      </c>
      <c r="K74" s="27">
        <v>0</v>
      </c>
      <c r="L74" s="44">
        <f t="shared" si="2"/>
        <v>0</v>
      </c>
      <c r="M74" s="26">
        <f>'MR-MO_1a'!M74</f>
        <v>15</v>
      </c>
      <c r="N74" s="27">
        <v>0</v>
      </c>
      <c r="O74" s="44">
        <f t="shared" si="3"/>
        <v>0</v>
      </c>
      <c r="P74" s="26">
        <f>'MR-MO_1a'!P74</f>
        <v>15</v>
      </c>
      <c r="Q74" s="27">
        <v>0</v>
      </c>
      <c r="R74" s="60">
        <f t="shared" si="4"/>
        <v>0</v>
      </c>
      <c r="S74" s="26">
        <v>15</v>
      </c>
      <c r="T74" s="27">
        <v>0</v>
      </c>
      <c r="U74" s="60">
        <f t="shared" si="5"/>
        <v>0</v>
      </c>
      <c r="V74" s="7"/>
      <c r="W74" s="7"/>
      <c r="X74" s="7"/>
      <c r="Y74" s="7"/>
      <c r="Z74" s="7"/>
      <c r="AA74" s="54"/>
    </row>
    <row r="75" spans="1:27" s="3" customFormat="1" x14ac:dyDescent="0.25">
      <c r="A75" s="45">
        <v>57</v>
      </c>
      <c r="B75" s="8">
        <v>0.3</v>
      </c>
      <c r="C75" s="8">
        <v>15</v>
      </c>
      <c r="D75" s="8">
        <v>20</v>
      </c>
      <c r="E75" s="14">
        <f t="shared" ref="E75:E78" si="23">(B75*$B$15*$K$11+(1-B75)*$B$16*$R$11)/(B75*$K$11+(1-B75)*$R$11)</f>
        <v>0.67600000000000005</v>
      </c>
      <c r="F75" s="104">
        <f t="shared" si="21"/>
        <v>0</v>
      </c>
      <c r="G75" s="105">
        <f t="shared" si="22"/>
        <v>0</v>
      </c>
      <c r="H75" s="79">
        <v>15</v>
      </c>
      <c r="I75" s="80"/>
      <c r="J75" s="26">
        <f>'MR-MO_1a'!J75</f>
        <v>15</v>
      </c>
      <c r="K75" s="27">
        <v>0</v>
      </c>
      <c r="L75" s="44">
        <f t="shared" si="2"/>
        <v>0</v>
      </c>
      <c r="M75" s="26">
        <f>'MR-MO_1a'!M75</f>
        <v>15</v>
      </c>
      <c r="N75" s="27">
        <v>0</v>
      </c>
      <c r="O75" s="44">
        <f t="shared" si="3"/>
        <v>0</v>
      </c>
      <c r="P75" s="26">
        <f>'MR-MO_1a'!P75</f>
        <v>15</v>
      </c>
      <c r="Q75" s="27">
        <v>0</v>
      </c>
      <c r="R75" s="60">
        <f t="shared" si="4"/>
        <v>0</v>
      </c>
      <c r="S75" s="26">
        <v>15</v>
      </c>
      <c r="T75" s="27">
        <v>0</v>
      </c>
      <c r="U75" s="60">
        <f t="shared" si="5"/>
        <v>0</v>
      </c>
      <c r="V75" s="7"/>
      <c r="W75" s="7"/>
      <c r="X75" s="7"/>
      <c r="Y75" s="7"/>
      <c r="Z75" s="7"/>
      <c r="AA75" s="54"/>
    </row>
    <row r="76" spans="1:27" s="3" customFormat="1" x14ac:dyDescent="0.25">
      <c r="A76" s="45">
        <v>58</v>
      </c>
      <c r="B76" s="8">
        <v>0.5</v>
      </c>
      <c r="C76" s="8">
        <v>15</v>
      </c>
      <c r="D76" s="8">
        <v>20</v>
      </c>
      <c r="E76" s="14">
        <f t="shared" si="23"/>
        <v>0.78571428571428581</v>
      </c>
      <c r="F76" s="104">
        <f t="shared" si="21"/>
        <v>0</v>
      </c>
      <c r="G76" s="105">
        <f t="shared" si="22"/>
        <v>0</v>
      </c>
      <c r="H76" s="79">
        <v>15</v>
      </c>
      <c r="I76" s="80"/>
      <c r="J76" s="26">
        <f>'MR-MO_1a'!J76</f>
        <v>15</v>
      </c>
      <c r="K76" s="27">
        <v>0</v>
      </c>
      <c r="L76" s="44">
        <f t="shared" si="2"/>
        <v>0</v>
      </c>
      <c r="M76" s="26">
        <f>'MR-MO_1a'!M76</f>
        <v>15</v>
      </c>
      <c r="N76" s="27">
        <v>0</v>
      </c>
      <c r="O76" s="44">
        <f t="shared" si="3"/>
        <v>0</v>
      </c>
      <c r="P76" s="26">
        <f>'MR-MO_1a'!P76</f>
        <v>15</v>
      </c>
      <c r="Q76" s="27">
        <v>0</v>
      </c>
      <c r="R76" s="60">
        <f t="shared" si="4"/>
        <v>0</v>
      </c>
      <c r="S76" s="26">
        <v>15</v>
      </c>
      <c r="T76" s="27">
        <v>0</v>
      </c>
      <c r="U76" s="60">
        <f t="shared" si="5"/>
        <v>0</v>
      </c>
      <c r="V76" s="7"/>
      <c r="W76" s="7"/>
      <c r="X76" s="7"/>
      <c r="Y76" s="7"/>
      <c r="Z76" s="7"/>
      <c r="AA76" s="54"/>
    </row>
    <row r="77" spans="1:27" s="3" customFormat="1" x14ac:dyDescent="0.25">
      <c r="A77" s="45">
        <v>59</v>
      </c>
      <c r="B77" s="8">
        <v>0.7</v>
      </c>
      <c r="C77" s="8">
        <v>15</v>
      </c>
      <c r="D77" s="8">
        <v>20</v>
      </c>
      <c r="E77" s="14">
        <f t="shared" si="23"/>
        <v>0.84666666666666668</v>
      </c>
      <c r="F77" s="104">
        <f t="shared" si="21"/>
        <v>0</v>
      </c>
      <c r="G77" s="105">
        <f t="shared" si="22"/>
        <v>0</v>
      </c>
      <c r="H77" s="79">
        <v>15</v>
      </c>
      <c r="I77" s="80"/>
      <c r="J77" s="26">
        <f>'MR-MO_1a'!J77</f>
        <v>15</v>
      </c>
      <c r="K77" s="27">
        <v>0</v>
      </c>
      <c r="L77" s="44">
        <f t="shared" si="2"/>
        <v>0</v>
      </c>
      <c r="M77" s="26">
        <f>'MR-MO_1a'!M77</f>
        <v>15</v>
      </c>
      <c r="N77" s="27">
        <v>0</v>
      </c>
      <c r="O77" s="44">
        <f t="shared" si="3"/>
        <v>0</v>
      </c>
      <c r="P77" s="26">
        <f>'MR-MO_1a'!P77</f>
        <v>15</v>
      </c>
      <c r="Q77" s="27">
        <v>0</v>
      </c>
      <c r="R77" s="60">
        <f t="shared" si="4"/>
        <v>0</v>
      </c>
      <c r="S77" s="26">
        <v>15</v>
      </c>
      <c r="T77" s="27">
        <v>0</v>
      </c>
      <c r="U77" s="60">
        <f t="shared" si="5"/>
        <v>0</v>
      </c>
      <c r="V77" s="7"/>
      <c r="W77" s="7"/>
      <c r="X77" s="7"/>
      <c r="Y77" s="7"/>
      <c r="Z77" s="7"/>
      <c r="AA77" s="54"/>
    </row>
    <row r="78" spans="1:27" s="3" customFormat="1" x14ac:dyDescent="0.25">
      <c r="A78" s="45">
        <v>60</v>
      </c>
      <c r="B78" s="8">
        <v>0.9</v>
      </c>
      <c r="C78" s="8">
        <v>15</v>
      </c>
      <c r="D78" s="8">
        <v>20</v>
      </c>
      <c r="E78" s="14">
        <f t="shared" si="23"/>
        <v>0.88545454545454538</v>
      </c>
      <c r="F78" s="104">
        <f t="shared" si="21"/>
        <v>0</v>
      </c>
      <c r="G78" s="105">
        <f t="shared" si="22"/>
        <v>0</v>
      </c>
      <c r="H78" s="79">
        <v>15</v>
      </c>
      <c r="I78" s="80"/>
      <c r="J78" s="26">
        <f>'MR-MO_1a'!J78</f>
        <v>15</v>
      </c>
      <c r="K78" s="27">
        <v>0</v>
      </c>
      <c r="L78" s="44">
        <f t="shared" si="2"/>
        <v>0</v>
      </c>
      <c r="M78" s="26">
        <f>'MR-MO_1a'!M78</f>
        <v>15</v>
      </c>
      <c r="N78" s="27">
        <v>0</v>
      </c>
      <c r="O78" s="44">
        <f t="shared" si="3"/>
        <v>0</v>
      </c>
      <c r="P78" s="26">
        <f>'MR-MO_1a'!P78</f>
        <v>15</v>
      </c>
      <c r="Q78" s="27">
        <v>0</v>
      </c>
      <c r="R78" s="60">
        <f t="shared" si="4"/>
        <v>0</v>
      </c>
      <c r="S78" s="26">
        <v>15</v>
      </c>
      <c r="T78" s="27">
        <v>0</v>
      </c>
      <c r="U78" s="60">
        <f t="shared" si="5"/>
        <v>0</v>
      </c>
      <c r="V78" s="7"/>
      <c r="W78" s="7"/>
      <c r="X78" s="7"/>
      <c r="Y78" s="7"/>
      <c r="Z78" s="7"/>
      <c r="AA78" s="54"/>
    </row>
    <row r="79" spans="1:27" s="3" customFormat="1" x14ac:dyDescent="0.25">
      <c r="A79" s="45">
        <v>61</v>
      </c>
      <c r="B79" s="8">
        <v>0.1</v>
      </c>
      <c r="C79" s="8">
        <v>20</v>
      </c>
      <c r="D79" s="8">
        <v>20</v>
      </c>
      <c r="E79" s="14">
        <f>(B79*$B$15*$K$12+(1-B79)*$B$16*$R$12)/(B79*$K$12+(1-B79)*$R$12)</f>
        <v>0.89999999999999991</v>
      </c>
      <c r="F79" s="104">
        <f t="shared" si="21"/>
        <v>0</v>
      </c>
      <c r="G79" s="105">
        <f t="shared" si="22"/>
        <v>0</v>
      </c>
      <c r="H79" s="79">
        <v>15</v>
      </c>
      <c r="I79" s="80"/>
      <c r="J79" s="26">
        <f>'MR-MO_1a'!J79</f>
        <v>15</v>
      </c>
      <c r="K79" s="27">
        <v>0</v>
      </c>
      <c r="L79" s="44">
        <f t="shared" si="2"/>
        <v>0</v>
      </c>
      <c r="M79" s="26">
        <f>'MR-MO_1a'!M79</f>
        <v>15</v>
      </c>
      <c r="N79" s="27">
        <v>0</v>
      </c>
      <c r="O79" s="44">
        <f t="shared" si="3"/>
        <v>0</v>
      </c>
      <c r="P79" s="26">
        <f>'MR-MO_1a'!P79</f>
        <v>15</v>
      </c>
      <c r="Q79" s="27">
        <v>0</v>
      </c>
      <c r="R79" s="60">
        <f t="shared" si="4"/>
        <v>0</v>
      </c>
      <c r="S79" s="26">
        <v>15</v>
      </c>
      <c r="T79" s="27">
        <v>0</v>
      </c>
      <c r="U79" s="60">
        <f t="shared" si="5"/>
        <v>0</v>
      </c>
      <c r="V79" s="7"/>
      <c r="W79" s="7"/>
      <c r="X79" s="7"/>
      <c r="Y79" s="7"/>
      <c r="Z79" s="7"/>
      <c r="AA79" s="54"/>
    </row>
    <row r="80" spans="1:27" s="3" customFormat="1" x14ac:dyDescent="0.25">
      <c r="A80" s="45">
        <v>62</v>
      </c>
      <c r="B80" s="8">
        <v>0.3</v>
      </c>
      <c r="C80" s="8">
        <v>20</v>
      </c>
      <c r="D80" s="8">
        <v>20</v>
      </c>
      <c r="E80" s="14">
        <f t="shared" ref="E80:E83" si="24">(B80*$B$15*$K$12+(1-B80)*$B$16*$R$12)/(B80*$K$12+(1-B80)*$R$12)</f>
        <v>0.90000000000000013</v>
      </c>
      <c r="F80" s="104">
        <f t="shared" si="21"/>
        <v>0</v>
      </c>
      <c r="G80" s="105">
        <f t="shared" si="22"/>
        <v>0</v>
      </c>
      <c r="H80" s="79">
        <v>15</v>
      </c>
      <c r="I80" s="80"/>
      <c r="J80" s="26">
        <f>'MR-MO_1a'!J80</f>
        <v>15</v>
      </c>
      <c r="K80" s="27">
        <v>0</v>
      </c>
      <c r="L80" s="44">
        <f t="shared" si="2"/>
        <v>0</v>
      </c>
      <c r="M80" s="26">
        <f>'MR-MO_1a'!M80</f>
        <v>15</v>
      </c>
      <c r="N80" s="27">
        <v>0</v>
      </c>
      <c r="O80" s="44">
        <f t="shared" si="3"/>
        <v>0</v>
      </c>
      <c r="P80" s="26">
        <f>'MR-MO_1a'!P80</f>
        <v>15</v>
      </c>
      <c r="Q80" s="27">
        <v>0</v>
      </c>
      <c r="R80" s="60">
        <f t="shared" si="4"/>
        <v>0</v>
      </c>
      <c r="S80" s="26">
        <v>15</v>
      </c>
      <c r="T80" s="27">
        <v>0</v>
      </c>
      <c r="U80" s="60">
        <f t="shared" si="5"/>
        <v>0</v>
      </c>
      <c r="V80" s="7"/>
      <c r="W80" s="7"/>
      <c r="X80" s="7"/>
      <c r="Y80" s="7"/>
      <c r="Z80" s="7"/>
      <c r="AA80" s="54"/>
    </row>
    <row r="81" spans="1:27" s="3" customFormat="1" x14ac:dyDescent="0.25">
      <c r="A81" s="45">
        <v>63</v>
      </c>
      <c r="B81" s="8">
        <v>0.5</v>
      </c>
      <c r="C81" s="8">
        <v>20</v>
      </c>
      <c r="D81" s="8">
        <v>20</v>
      </c>
      <c r="E81" s="14">
        <f t="shared" si="24"/>
        <v>0.9</v>
      </c>
      <c r="F81" s="104">
        <f t="shared" si="21"/>
        <v>0</v>
      </c>
      <c r="G81" s="105">
        <f t="shared" si="22"/>
        <v>0</v>
      </c>
      <c r="H81" s="79">
        <v>15</v>
      </c>
      <c r="I81" s="80"/>
      <c r="J81" s="26">
        <f>'MR-MO_1a'!J81</f>
        <v>15</v>
      </c>
      <c r="K81" s="27">
        <v>0</v>
      </c>
      <c r="L81" s="44">
        <f t="shared" si="2"/>
        <v>0</v>
      </c>
      <c r="M81" s="26">
        <f>'MR-MO_1a'!M81</f>
        <v>15</v>
      </c>
      <c r="N81" s="27">
        <v>0</v>
      </c>
      <c r="O81" s="44">
        <f t="shared" si="3"/>
        <v>0</v>
      </c>
      <c r="P81" s="26">
        <f>'MR-MO_1a'!P81</f>
        <v>15</v>
      </c>
      <c r="Q81" s="27">
        <v>0</v>
      </c>
      <c r="R81" s="60">
        <f t="shared" si="4"/>
        <v>0</v>
      </c>
      <c r="S81" s="26">
        <v>15</v>
      </c>
      <c r="T81" s="27">
        <v>0</v>
      </c>
      <c r="U81" s="60">
        <f t="shared" si="5"/>
        <v>0</v>
      </c>
      <c r="V81" s="7"/>
      <c r="W81" s="7"/>
      <c r="X81" s="7"/>
      <c r="Y81" s="7"/>
      <c r="Z81" s="7"/>
      <c r="AA81" s="54"/>
    </row>
    <row r="82" spans="1:27" s="3" customFormat="1" x14ac:dyDescent="0.25">
      <c r="A82" s="45">
        <v>64</v>
      </c>
      <c r="B82" s="8">
        <v>0.7</v>
      </c>
      <c r="C82" s="8">
        <v>20</v>
      </c>
      <c r="D82" s="8">
        <v>20</v>
      </c>
      <c r="E82" s="14">
        <f t="shared" si="24"/>
        <v>0.90000000000000013</v>
      </c>
      <c r="F82" s="104">
        <f t="shared" si="21"/>
        <v>0</v>
      </c>
      <c r="G82" s="105">
        <f t="shared" si="22"/>
        <v>0</v>
      </c>
      <c r="H82" s="79">
        <v>15</v>
      </c>
      <c r="I82" s="80"/>
      <c r="J82" s="26">
        <f>'MR-MO_1a'!J82</f>
        <v>15</v>
      </c>
      <c r="K82" s="27">
        <v>0</v>
      </c>
      <c r="L82" s="44">
        <f t="shared" si="2"/>
        <v>0</v>
      </c>
      <c r="M82" s="26">
        <f>'MR-MO_1a'!M82</f>
        <v>15</v>
      </c>
      <c r="N82" s="27">
        <v>0</v>
      </c>
      <c r="O82" s="44">
        <f t="shared" si="3"/>
        <v>0</v>
      </c>
      <c r="P82" s="26">
        <f>'MR-MO_1a'!P82</f>
        <v>15</v>
      </c>
      <c r="Q82" s="27">
        <v>0</v>
      </c>
      <c r="R82" s="60">
        <f t="shared" si="4"/>
        <v>0</v>
      </c>
      <c r="S82" s="26">
        <v>15</v>
      </c>
      <c r="T82" s="27">
        <v>0</v>
      </c>
      <c r="U82" s="60">
        <f t="shared" si="5"/>
        <v>0</v>
      </c>
      <c r="V82" s="7"/>
      <c r="W82" s="7"/>
      <c r="X82" s="7"/>
      <c r="Y82" s="7"/>
      <c r="Z82" s="7"/>
      <c r="AA82" s="54"/>
    </row>
    <row r="83" spans="1:27" s="3" customFormat="1" x14ac:dyDescent="0.25">
      <c r="A83" s="45">
        <v>65</v>
      </c>
      <c r="B83" s="8">
        <v>0.9</v>
      </c>
      <c r="C83" s="8">
        <v>20</v>
      </c>
      <c r="D83" s="8">
        <v>20</v>
      </c>
      <c r="E83" s="14">
        <f t="shared" si="24"/>
        <v>0.9</v>
      </c>
      <c r="F83" s="104">
        <f t="shared" si="21"/>
        <v>0</v>
      </c>
      <c r="G83" s="105">
        <f t="shared" si="22"/>
        <v>0</v>
      </c>
      <c r="H83" s="79">
        <v>15</v>
      </c>
      <c r="I83" s="80"/>
      <c r="J83" s="26">
        <f>'MR-MO_1a'!J83</f>
        <v>15</v>
      </c>
      <c r="K83" s="27">
        <v>0</v>
      </c>
      <c r="L83" s="44">
        <f t="shared" ref="L83:L143" si="25">ABS((100/$H83*J83)-100)</f>
        <v>0</v>
      </c>
      <c r="M83" s="26">
        <f>'MR-MO_1a'!M83</f>
        <v>15</v>
      </c>
      <c r="N83" s="27">
        <v>0</v>
      </c>
      <c r="O83" s="44">
        <f t="shared" ref="O83:O143" si="26">ABS((100/$H83*M83)-100)</f>
        <v>0</v>
      </c>
      <c r="P83" s="26">
        <f>'MR-MO_1a'!P83</f>
        <v>15</v>
      </c>
      <c r="Q83" s="27">
        <v>0</v>
      </c>
      <c r="R83" s="60">
        <f t="shared" ref="R83:R143" si="27">ABS((100/$H83*P83)-100)</f>
        <v>0</v>
      </c>
      <c r="S83" s="26">
        <v>15</v>
      </c>
      <c r="T83" s="27">
        <v>0</v>
      </c>
      <c r="U83" s="60">
        <f t="shared" ref="U83:U143" si="28">ABS((100/$H83*S83)-100)</f>
        <v>0</v>
      </c>
      <c r="V83" s="7"/>
      <c r="W83" s="7"/>
      <c r="X83" s="7"/>
      <c r="Y83" s="7"/>
      <c r="Z83" s="7"/>
      <c r="AA83" s="54"/>
    </row>
    <row r="84" spans="1:27" s="3" customFormat="1" x14ac:dyDescent="0.25">
      <c r="A84" s="45">
        <v>66</v>
      </c>
      <c r="B84" s="8">
        <v>0.1</v>
      </c>
      <c r="C84" s="8">
        <v>25</v>
      </c>
      <c r="D84" s="8">
        <v>20</v>
      </c>
      <c r="E84" s="14">
        <f>(B84*$B$15*$K$13+(1-B84)*$B$16*$R$13)/(B84*$K$13+(1-B84)*$R$13)</f>
        <v>0.41999999999999993</v>
      </c>
      <c r="F84" s="104">
        <f t="shared" si="21"/>
        <v>0</v>
      </c>
      <c r="G84" s="105">
        <f t="shared" si="22"/>
        <v>0</v>
      </c>
      <c r="H84" s="79">
        <v>15</v>
      </c>
      <c r="I84" s="80"/>
      <c r="J84" s="26">
        <f>'MR-MO_1a'!J84</f>
        <v>15</v>
      </c>
      <c r="K84" s="27">
        <v>0</v>
      </c>
      <c r="L84" s="44">
        <f t="shared" si="25"/>
        <v>0</v>
      </c>
      <c r="M84" s="26">
        <f>'MR-MO_1a'!M84</f>
        <v>15</v>
      </c>
      <c r="N84" s="27">
        <v>0</v>
      </c>
      <c r="O84" s="44">
        <f t="shared" si="26"/>
        <v>0</v>
      </c>
      <c r="P84" s="26">
        <f>'MR-MO_1a'!P84</f>
        <v>15</v>
      </c>
      <c r="Q84" s="27">
        <v>0</v>
      </c>
      <c r="R84" s="60">
        <f t="shared" si="27"/>
        <v>0</v>
      </c>
      <c r="S84" s="26">
        <v>15</v>
      </c>
      <c r="T84" s="27">
        <v>0</v>
      </c>
      <c r="U84" s="60">
        <f t="shared" si="28"/>
        <v>0</v>
      </c>
      <c r="V84" s="7"/>
      <c r="W84" s="7"/>
      <c r="X84" s="7"/>
      <c r="Y84" s="7"/>
      <c r="Z84" s="7"/>
      <c r="AA84" s="54"/>
    </row>
    <row r="85" spans="1:27" s="3" customFormat="1" x14ac:dyDescent="0.25">
      <c r="A85" s="45">
        <v>67</v>
      </c>
      <c r="B85" s="8">
        <v>0.3</v>
      </c>
      <c r="C85" s="8">
        <v>25</v>
      </c>
      <c r="D85" s="8">
        <v>20</v>
      </c>
      <c r="E85" s="14">
        <f t="shared" ref="E85:E88" si="29">(B85*$B$15*$K$13+(1-B85)*$B$16*$R$13)/(B85*$K$13+(1-B85)*$R$13)</f>
        <v>0.67600000000000005</v>
      </c>
      <c r="F85" s="104">
        <f t="shared" si="21"/>
        <v>0</v>
      </c>
      <c r="G85" s="105">
        <f t="shared" si="22"/>
        <v>0</v>
      </c>
      <c r="H85" s="79">
        <v>15</v>
      </c>
      <c r="I85" s="80"/>
      <c r="J85" s="26">
        <f>'MR-MO_1a'!J85</f>
        <v>15</v>
      </c>
      <c r="K85" s="27">
        <v>0</v>
      </c>
      <c r="L85" s="44">
        <f t="shared" si="25"/>
        <v>0</v>
      </c>
      <c r="M85" s="26">
        <f>'MR-MO_1a'!M85</f>
        <v>15</v>
      </c>
      <c r="N85" s="27">
        <v>0</v>
      </c>
      <c r="O85" s="44">
        <f t="shared" si="26"/>
        <v>0</v>
      </c>
      <c r="P85" s="26">
        <f>'MR-MO_1a'!P85</f>
        <v>15</v>
      </c>
      <c r="Q85" s="27">
        <v>0</v>
      </c>
      <c r="R85" s="60">
        <f t="shared" si="27"/>
        <v>0</v>
      </c>
      <c r="S85" s="26">
        <v>15</v>
      </c>
      <c r="T85" s="27">
        <v>0</v>
      </c>
      <c r="U85" s="60">
        <f t="shared" si="28"/>
        <v>0</v>
      </c>
      <c r="V85" s="7"/>
      <c r="W85" s="7"/>
      <c r="X85" s="7"/>
      <c r="Y85" s="7"/>
      <c r="Z85" s="7"/>
      <c r="AA85" s="54"/>
    </row>
    <row r="86" spans="1:27" s="3" customFormat="1" x14ac:dyDescent="0.25">
      <c r="A86" s="45">
        <v>68</v>
      </c>
      <c r="B86" s="8">
        <v>0.5</v>
      </c>
      <c r="C86" s="8">
        <v>25</v>
      </c>
      <c r="D86" s="8">
        <v>20</v>
      </c>
      <c r="E86" s="14">
        <f t="shared" si="29"/>
        <v>0.78571428571428581</v>
      </c>
      <c r="F86" s="104">
        <f t="shared" si="21"/>
        <v>0</v>
      </c>
      <c r="G86" s="105">
        <f t="shared" si="22"/>
        <v>0</v>
      </c>
      <c r="H86" s="79">
        <v>15</v>
      </c>
      <c r="I86" s="80"/>
      <c r="J86" s="26">
        <f>'MR-MO_1a'!J86</f>
        <v>15</v>
      </c>
      <c r="K86" s="27">
        <v>0</v>
      </c>
      <c r="L86" s="44">
        <f t="shared" si="25"/>
        <v>0</v>
      </c>
      <c r="M86" s="26">
        <f>'MR-MO_1a'!M86</f>
        <v>15</v>
      </c>
      <c r="N86" s="27">
        <v>0</v>
      </c>
      <c r="O86" s="44">
        <f t="shared" si="26"/>
        <v>0</v>
      </c>
      <c r="P86" s="26">
        <f>'MR-MO_1a'!P86</f>
        <v>15</v>
      </c>
      <c r="Q86" s="27">
        <v>0</v>
      </c>
      <c r="R86" s="60">
        <f t="shared" si="27"/>
        <v>0</v>
      </c>
      <c r="S86" s="26">
        <v>15</v>
      </c>
      <c r="T86" s="27">
        <v>0</v>
      </c>
      <c r="U86" s="60">
        <f t="shared" si="28"/>
        <v>0</v>
      </c>
      <c r="V86" s="7"/>
      <c r="W86" s="7"/>
      <c r="X86" s="7"/>
      <c r="Y86" s="7"/>
      <c r="Z86" s="7"/>
      <c r="AA86" s="54"/>
    </row>
    <row r="87" spans="1:27" s="3" customFormat="1" x14ac:dyDescent="0.25">
      <c r="A87" s="45">
        <v>69</v>
      </c>
      <c r="B87" s="8">
        <v>0.7</v>
      </c>
      <c r="C87" s="8">
        <v>25</v>
      </c>
      <c r="D87" s="8">
        <v>20</v>
      </c>
      <c r="E87" s="14">
        <f t="shared" si="29"/>
        <v>0.84666666666666668</v>
      </c>
      <c r="F87" s="104">
        <f t="shared" si="21"/>
        <v>0</v>
      </c>
      <c r="G87" s="105">
        <f t="shared" si="22"/>
        <v>0</v>
      </c>
      <c r="H87" s="79">
        <v>15</v>
      </c>
      <c r="I87" s="80"/>
      <c r="J87" s="26">
        <f>'MR-MO_1a'!J87</f>
        <v>15</v>
      </c>
      <c r="K87" s="27">
        <v>0</v>
      </c>
      <c r="L87" s="44">
        <f t="shared" si="25"/>
        <v>0</v>
      </c>
      <c r="M87" s="26">
        <f>'MR-MO_1a'!M87</f>
        <v>15</v>
      </c>
      <c r="N87" s="27">
        <v>0</v>
      </c>
      <c r="O87" s="44">
        <f t="shared" si="26"/>
        <v>0</v>
      </c>
      <c r="P87" s="26">
        <f>'MR-MO_1a'!P87</f>
        <v>15</v>
      </c>
      <c r="Q87" s="27">
        <v>0</v>
      </c>
      <c r="R87" s="60">
        <f t="shared" si="27"/>
        <v>0</v>
      </c>
      <c r="S87" s="26">
        <v>15</v>
      </c>
      <c r="T87" s="27">
        <v>0</v>
      </c>
      <c r="U87" s="60">
        <f t="shared" si="28"/>
        <v>0</v>
      </c>
      <c r="V87" s="7"/>
      <c r="W87" s="7"/>
      <c r="X87" s="7"/>
      <c r="Y87" s="7"/>
      <c r="Z87" s="7"/>
      <c r="AA87" s="54"/>
    </row>
    <row r="88" spans="1:27" s="3" customFormat="1" x14ac:dyDescent="0.25">
      <c r="A88" s="45">
        <v>70</v>
      </c>
      <c r="B88" s="8">
        <v>0.9</v>
      </c>
      <c r="C88" s="8">
        <v>25</v>
      </c>
      <c r="D88" s="8">
        <v>20</v>
      </c>
      <c r="E88" s="14">
        <f t="shared" si="29"/>
        <v>0.88545454545454538</v>
      </c>
      <c r="F88" s="104">
        <f t="shared" si="21"/>
        <v>0</v>
      </c>
      <c r="G88" s="105">
        <f t="shared" si="22"/>
        <v>0</v>
      </c>
      <c r="H88" s="79">
        <v>15</v>
      </c>
      <c r="I88" s="80"/>
      <c r="J88" s="26">
        <f>'MR-MO_1a'!J88</f>
        <v>15</v>
      </c>
      <c r="K88" s="27">
        <v>0</v>
      </c>
      <c r="L88" s="44">
        <f t="shared" si="25"/>
        <v>0</v>
      </c>
      <c r="M88" s="26">
        <f>'MR-MO_1a'!M88</f>
        <v>15</v>
      </c>
      <c r="N88" s="27">
        <v>0</v>
      </c>
      <c r="O88" s="44">
        <f t="shared" si="26"/>
        <v>0</v>
      </c>
      <c r="P88" s="26">
        <f>'MR-MO_1a'!P88</f>
        <v>15</v>
      </c>
      <c r="Q88" s="27">
        <v>0</v>
      </c>
      <c r="R88" s="60">
        <f t="shared" si="27"/>
        <v>0</v>
      </c>
      <c r="S88" s="26">
        <v>15</v>
      </c>
      <c r="T88" s="27">
        <v>0</v>
      </c>
      <c r="U88" s="60">
        <f t="shared" si="28"/>
        <v>0</v>
      </c>
      <c r="V88" s="7"/>
      <c r="W88" s="7"/>
      <c r="X88" s="7"/>
      <c r="Y88" s="7"/>
      <c r="Z88" s="7"/>
      <c r="AA88" s="54"/>
    </row>
    <row r="89" spans="1:27" s="3" customFormat="1" x14ac:dyDescent="0.25">
      <c r="A89" s="45">
        <v>71</v>
      </c>
      <c r="B89" s="8">
        <v>0.1</v>
      </c>
      <c r="C89" s="8">
        <v>30</v>
      </c>
      <c r="D89" s="8">
        <v>20</v>
      </c>
      <c r="E89" s="106" t="e">
        <f>(B89*$B$15*$K$14+(1-B89)*$B$16*$R$14)/(B89*$K$14+(1-B89)*$R$14)</f>
        <v>#DIV/0!</v>
      </c>
      <c r="F89" s="104" t="e">
        <f t="shared" si="21"/>
        <v>#DIV/0!</v>
      </c>
      <c r="G89" s="105">
        <f t="shared" si="22"/>
        <v>0</v>
      </c>
      <c r="H89" s="79">
        <v>15</v>
      </c>
      <c r="I89" s="80"/>
      <c r="J89" s="26">
        <f>'MR-MO_1a'!J89</f>
        <v>15</v>
      </c>
      <c r="K89" s="27">
        <v>0</v>
      </c>
      <c r="L89" s="44">
        <f t="shared" si="25"/>
        <v>0</v>
      </c>
      <c r="M89" s="26">
        <f>'MR-MO_1a'!M89</f>
        <v>15</v>
      </c>
      <c r="N89" s="27">
        <v>0</v>
      </c>
      <c r="O89" s="44">
        <f t="shared" si="26"/>
        <v>0</v>
      </c>
      <c r="P89" s="26">
        <f>'MR-MO_1a'!P89</f>
        <v>15</v>
      </c>
      <c r="Q89" s="27">
        <v>0</v>
      </c>
      <c r="R89" s="60">
        <f t="shared" si="27"/>
        <v>0</v>
      </c>
      <c r="S89" s="26">
        <v>15</v>
      </c>
      <c r="T89" s="27">
        <v>0</v>
      </c>
      <c r="U89" s="60">
        <f t="shared" si="28"/>
        <v>0</v>
      </c>
      <c r="V89" s="7"/>
      <c r="W89" s="7"/>
      <c r="X89" s="7"/>
      <c r="Y89" s="7"/>
      <c r="Z89" s="7"/>
      <c r="AA89" s="54"/>
    </row>
    <row r="90" spans="1:27" s="3" customFormat="1" x14ac:dyDescent="0.25">
      <c r="A90" s="45">
        <v>72</v>
      </c>
      <c r="B90" s="8">
        <v>0.3</v>
      </c>
      <c r="C90" s="8">
        <v>30</v>
      </c>
      <c r="D90" s="8">
        <v>20</v>
      </c>
      <c r="E90" s="106" t="e">
        <f t="shared" ref="E90:E93" si="30">(B90*$B$15*$K$14+(1-B90)*$B$16*$R$14)/(B90*$K$14+(1-B90)*$R$14)</f>
        <v>#DIV/0!</v>
      </c>
      <c r="F90" s="104" t="e">
        <f t="shared" si="21"/>
        <v>#DIV/0!</v>
      </c>
      <c r="G90" s="105">
        <f t="shared" si="22"/>
        <v>0</v>
      </c>
      <c r="H90" s="79">
        <v>15</v>
      </c>
      <c r="I90" s="80"/>
      <c r="J90" s="26">
        <f>'MR-MO_1a'!J90</f>
        <v>15</v>
      </c>
      <c r="K90" s="27">
        <v>0</v>
      </c>
      <c r="L90" s="44">
        <f t="shared" si="25"/>
        <v>0</v>
      </c>
      <c r="M90" s="26">
        <f>'MR-MO_1a'!M90</f>
        <v>15</v>
      </c>
      <c r="N90" s="27">
        <v>0</v>
      </c>
      <c r="O90" s="44">
        <f t="shared" si="26"/>
        <v>0</v>
      </c>
      <c r="P90" s="26">
        <f>'MR-MO_1a'!P90</f>
        <v>15</v>
      </c>
      <c r="Q90" s="27">
        <v>0</v>
      </c>
      <c r="R90" s="60">
        <f t="shared" si="27"/>
        <v>0</v>
      </c>
      <c r="S90" s="26">
        <v>15</v>
      </c>
      <c r="T90" s="27">
        <v>0</v>
      </c>
      <c r="U90" s="60">
        <f t="shared" si="28"/>
        <v>0</v>
      </c>
      <c r="V90" s="7"/>
      <c r="W90" s="7"/>
      <c r="X90" s="7"/>
      <c r="Y90" s="7"/>
      <c r="Z90" s="7"/>
      <c r="AA90" s="54"/>
    </row>
    <row r="91" spans="1:27" s="3" customFormat="1" x14ac:dyDescent="0.25">
      <c r="A91" s="45">
        <v>73</v>
      </c>
      <c r="B91" s="8">
        <v>0.5</v>
      </c>
      <c r="C91" s="8">
        <v>30</v>
      </c>
      <c r="D91" s="8">
        <v>20</v>
      </c>
      <c r="E91" s="106" t="e">
        <f t="shared" si="30"/>
        <v>#DIV/0!</v>
      </c>
      <c r="F91" s="104" t="e">
        <f t="shared" si="21"/>
        <v>#DIV/0!</v>
      </c>
      <c r="G91" s="105">
        <f t="shared" si="22"/>
        <v>0</v>
      </c>
      <c r="H91" s="79">
        <v>15</v>
      </c>
      <c r="I91" s="80"/>
      <c r="J91" s="26">
        <f>'MR-MO_1a'!J91</f>
        <v>15</v>
      </c>
      <c r="K91" s="27">
        <v>0</v>
      </c>
      <c r="L91" s="44">
        <f t="shared" si="25"/>
        <v>0</v>
      </c>
      <c r="M91" s="26">
        <f>'MR-MO_1a'!M91</f>
        <v>15</v>
      </c>
      <c r="N91" s="27">
        <v>0</v>
      </c>
      <c r="O91" s="44">
        <f t="shared" si="26"/>
        <v>0</v>
      </c>
      <c r="P91" s="26">
        <f>'MR-MO_1a'!P91</f>
        <v>15</v>
      </c>
      <c r="Q91" s="27">
        <v>0</v>
      </c>
      <c r="R91" s="60">
        <f t="shared" si="27"/>
        <v>0</v>
      </c>
      <c r="S91" s="26">
        <v>15</v>
      </c>
      <c r="T91" s="27">
        <v>0</v>
      </c>
      <c r="U91" s="60">
        <f t="shared" si="28"/>
        <v>0</v>
      </c>
      <c r="V91" s="7"/>
      <c r="W91" s="7"/>
      <c r="X91" s="7"/>
      <c r="Y91" s="7"/>
      <c r="Z91" s="7"/>
      <c r="AA91" s="54"/>
    </row>
    <row r="92" spans="1:27" s="3" customFormat="1" x14ac:dyDescent="0.25">
      <c r="A92" s="45">
        <v>74</v>
      </c>
      <c r="B92" s="8">
        <v>0.7</v>
      </c>
      <c r="C92" s="8">
        <v>30</v>
      </c>
      <c r="D92" s="8">
        <v>20</v>
      </c>
      <c r="E92" s="106" t="e">
        <f t="shared" si="30"/>
        <v>#DIV/0!</v>
      </c>
      <c r="F92" s="104" t="e">
        <f t="shared" si="21"/>
        <v>#DIV/0!</v>
      </c>
      <c r="G92" s="105">
        <f t="shared" si="22"/>
        <v>0</v>
      </c>
      <c r="H92" s="79">
        <v>15</v>
      </c>
      <c r="I92" s="80"/>
      <c r="J92" s="26">
        <f>'MR-MO_1a'!J92</f>
        <v>15</v>
      </c>
      <c r="K92" s="27">
        <v>0</v>
      </c>
      <c r="L92" s="44">
        <f t="shared" si="25"/>
        <v>0</v>
      </c>
      <c r="M92" s="26">
        <f>'MR-MO_1a'!M92</f>
        <v>15</v>
      </c>
      <c r="N92" s="27">
        <v>0</v>
      </c>
      <c r="O92" s="44">
        <f t="shared" si="26"/>
        <v>0</v>
      </c>
      <c r="P92" s="26">
        <f>'MR-MO_1a'!P92</f>
        <v>15</v>
      </c>
      <c r="Q92" s="27">
        <v>0</v>
      </c>
      <c r="R92" s="60">
        <f t="shared" si="27"/>
        <v>0</v>
      </c>
      <c r="S92" s="26">
        <v>15</v>
      </c>
      <c r="T92" s="27">
        <v>0</v>
      </c>
      <c r="U92" s="60">
        <f t="shared" si="28"/>
        <v>0</v>
      </c>
      <c r="V92" s="7"/>
      <c r="W92" s="7"/>
      <c r="X92" s="7"/>
      <c r="Y92" s="7"/>
      <c r="Z92" s="7"/>
      <c r="AA92" s="54"/>
    </row>
    <row r="93" spans="1:27" s="3" customFormat="1" x14ac:dyDescent="0.25">
      <c r="A93" s="45">
        <v>75</v>
      </c>
      <c r="B93" s="8">
        <v>0.9</v>
      </c>
      <c r="C93" s="8">
        <v>30</v>
      </c>
      <c r="D93" s="8">
        <v>20</v>
      </c>
      <c r="E93" s="106" t="e">
        <f t="shared" si="30"/>
        <v>#DIV/0!</v>
      </c>
      <c r="F93" s="104" t="e">
        <f t="shared" si="21"/>
        <v>#DIV/0!</v>
      </c>
      <c r="G93" s="105">
        <f t="shared" si="22"/>
        <v>0</v>
      </c>
      <c r="H93" s="79">
        <v>15</v>
      </c>
      <c r="I93" s="80"/>
      <c r="J93" s="26">
        <f>'MR-MO_1a'!J93</f>
        <v>15</v>
      </c>
      <c r="K93" s="27">
        <v>0</v>
      </c>
      <c r="L93" s="44">
        <f t="shared" si="25"/>
        <v>0</v>
      </c>
      <c r="M93" s="26">
        <f>'MR-MO_1a'!M93</f>
        <v>15</v>
      </c>
      <c r="N93" s="27">
        <v>0</v>
      </c>
      <c r="O93" s="44">
        <f t="shared" si="26"/>
        <v>0</v>
      </c>
      <c r="P93" s="26">
        <f>'MR-MO_1a'!P93</f>
        <v>15</v>
      </c>
      <c r="Q93" s="27">
        <v>0</v>
      </c>
      <c r="R93" s="60">
        <f t="shared" si="27"/>
        <v>0</v>
      </c>
      <c r="S93" s="26">
        <v>15</v>
      </c>
      <c r="T93" s="27">
        <v>0</v>
      </c>
      <c r="U93" s="60">
        <f t="shared" si="28"/>
        <v>0</v>
      </c>
      <c r="V93" s="7"/>
      <c r="W93" s="7"/>
      <c r="X93" s="7"/>
      <c r="Y93" s="7"/>
      <c r="Z93" s="7"/>
      <c r="AA93" s="54"/>
    </row>
    <row r="94" spans="1:27" s="3" customFormat="1" x14ac:dyDescent="0.25">
      <c r="A94" s="45">
        <v>76</v>
      </c>
      <c r="B94" s="8">
        <v>0.1</v>
      </c>
      <c r="C94" s="8">
        <v>10</v>
      </c>
      <c r="D94" s="8">
        <v>25</v>
      </c>
      <c r="E94" s="106" t="e">
        <f>(B94*$B$15*$L$10+(1-B94)*$B$16*$S$10)/(B94*$L$10+(1-B94)*$S$10)</f>
        <v>#DIV/0!</v>
      </c>
      <c r="F94" s="104" t="e">
        <f>E94*$N$13+(1-E94)*$U$13-D94</f>
        <v>#DIV/0!</v>
      </c>
      <c r="G94" s="105">
        <f>B94*$N$13+(1-B94)*$U$13-D94</f>
        <v>2</v>
      </c>
      <c r="H94" s="79">
        <v>30</v>
      </c>
      <c r="I94" s="80"/>
      <c r="J94" s="26">
        <f>'MR-MO_1a'!J94</f>
        <v>30</v>
      </c>
      <c r="K94" s="27">
        <v>0</v>
      </c>
      <c r="L94" s="44">
        <f t="shared" si="25"/>
        <v>0</v>
      </c>
      <c r="M94" s="26">
        <f>'MR-MO_1a'!M94</f>
        <v>15</v>
      </c>
      <c r="N94" s="27">
        <v>0.96342000000000005</v>
      </c>
      <c r="O94" s="44">
        <f t="shared" si="26"/>
        <v>50</v>
      </c>
      <c r="P94" s="26">
        <f>'MR-MO_1a'!P94</f>
        <v>45</v>
      </c>
      <c r="Q94" s="27">
        <v>0.42293999999999998</v>
      </c>
      <c r="R94" s="60">
        <f t="shared" si="27"/>
        <v>50</v>
      </c>
      <c r="S94" s="26">
        <v>15</v>
      </c>
      <c r="T94" s="27">
        <v>0.96342000000000005</v>
      </c>
      <c r="U94" s="60">
        <f t="shared" si="28"/>
        <v>50</v>
      </c>
      <c r="V94" s="7"/>
      <c r="W94" s="7"/>
      <c r="X94" s="7"/>
      <c r="Y94" s="7"/>
      <c r="Z94" s="7"/>
      <c r="AA94" s="54"/>
    </row>
    <row r="95" spans="1:27" s="3" customFormat="1" x14ac:dyDescent="0.25">
      <c r="A95" s="45">
        <v>77</v>
      </c>
      <c r="B95" s="8">
        <v>0.3</v>
      </c>
      <c r="C95" s="8">
        <v>10</v>
      </c>
      <c r="D95" s="8">
        <v>25</v>
      </c>
      <c r="E95" s="106" t="e">
        <f t="shared" ref="E95:E98" si="31">(B95*$B$15*$L$10+(1-B95)*$B$16*$S$10)/(B95*$L$10+(1-B95)*$S$10)</f>
        <v>#DIV/0!</v>
      </c>
      <c r="F95" s="104" t="e">
        <f t="shared" ref="F95:F118" si="32">E95*$N$13+(1-E95)*$U$13-D95</f>
        <v>#DIV/0!</v>
      </c>
      <c r="G95" s="105">
        <f t="shared" ref="G95:G118" si="33">B95*$N$13+(1-B95)*$U$13-D95</f>
        <v>1</v>
      </c>
      <c r="H95" s="79">
        <v>15</v>
      </c>
      <c r="I95" s="80"/>
      <c r="J95" s="26">
        <f>'MR-MO_1a'!J95</f>
        <v>15</v>
      </c>
      <c r="K95" s="27">
        <v>0</v>
      </c>
      <c r="L95" s="44">
        <f t="shared" si="25"/>
        <v>0</v>
      </c>
      <c r="M95" s="26">
        <f>'MR-MO_1a'!M95</f>
        <v>15</v>
      </c>
      <c r="N95" s="27">
        <v>0</v>
      </c>
      <c r="O95" s="44">
        <f t="shared" si="26"/>
        <v>0</v>
      </c>
      <c r="P95" s="26">
        <f>'MR-MO_1a'!P95</f>
        <v>45</v>
      </c>
      <c r="Q95" s="27">
        <v>1.3922000000000001</v>
      </c>
      <c r="R95" s="60">
        <f t="shared" si="27"/>
        <v>200</v>
      </c>
      <c r="S95" s="26">
        <v>15</v>
      </c>
      <c r="T95" s="27">
        <v>0</v>
      </c>
      <c r="U95" s="60">
        <f t="shared" si="28"/>
        <v>0</v>
      </c>
      <c r="V95" s="7"/>
      <c r="W95" s="7"/>
      <c r="X95" s="7"/>
      <c r="Y95" s="7"/>
      <c r="Z95" s="7"/>
      <c r="AA95" s="54"/>
    </row>
    <row r="96" spans="1:27" s="3" customFormat="1" x14ac:dyDescent="0.25">
      <c r="A96" s="45">
        <v>78</v>
      </c>
      <c r="B96" s="8">
        <v>0.5</v>
      </c>
      <c r="C96" s="8">
        <v>10</v>
      </c>
      <c r="D96" s="8">
        <v>25</v>
      </c>
      <c r="E96" s="106" t="e">
        <f t="shared" si="31"/>
        <v>#DIV/0!</v>
      </c>
      <c r="F96" s="104" t="e">
        <f t="shared" si="32"/>
        <v>#DIV/0!</v>
      </c>
      <c r="G96" s="105">
        <f t="shared" si="33"/>
        <v>0</v>
      </c>
      <c r="H96" s="79">
        <v>15</v>
      </c>
      <c r="I96" s="80"/>
      <c r="J96" s="26">
        <f>'MR-MO_1a'!J96</f>
        <v>15</v>
      </c>
      <c r="K96" s="27">
        <v>0</v>
      </c>
      <c r="L96" s="44">
        <f t="shared" si="25"/>
        <v>0</v>
      </c>
      <c r="M96" s="26">
        <f>'MR-MO_1a'!M96</f>
        <v>15</v>
      </c>
      <c r="N96" s="27">
        <v>0</v>
      </c>
      <c r="O96" s="44">
        <f t="shared" si="26"/>
        <v>0</v>
      </c>
      <c r="P96" s="26">
        <f>'MR-MO_1a'!P96</f>
        <v>45</v>
      </c>
      <c r="Q96" s="27">
        <v>3.6259000000000001</v>
      </c>
      <c r="R96" s="60">
        <f t="shared" si="27"/>
        <v>200</v>
      </c>
      <c r="S96" s="26">
        <v>15</v>
      </c>
      <c r="T96" s="27">
        <v>0</v>
      </c>
      <c r="U96" s="60">
        <f t="shared" si="28"/>
        <v>0</v>
      </c>
      <c r="V96" s="7"/>
      <c r="W96" s="7"/>
      <c r="X96" s="7"/>
      <c r="Y96" s="7"/>
      <c r="Z96" s="7"/>
      <c r="AA96" s="54"/>
    </row>
    <row r="97" spans="1:27" s="3" customFormat="1" x14ac:dyDescent="0.25">
      <c r="A97" s="45">
        <v>79</v>
      </c>
      <c r="B97" s="8">
        <v>0.7</v>
      </c>
      <c r="C97" s="8">
        <v>10</v>
      </c>
      <c r="D97" s="8">
        <v>25</v>
      </c>
      <c r="E97" s="106" t="e">
        <f t="shared" si="31"/>
        <v>#DIV/0!</v>
      </c>
      <c r="F97" s="104" t="e">
        <f t="shared" si="32"/>
        <v>#DIV/0!</v>
      </c>
      <c r="G97" s="105">
        <f t="shared" si="33"/>
        <v>-1</v>
      </c>
      <c r="H97" s="79">
        <v>15</v>
      </c>
      <c r="I97" s="80"/>
      <c r="J97" s="26">
        <f>'MR-MO_1a'!J97</f>
        <v>15</v>
      </c>
      <c r="K97" s="27">
        <v>0</v>
      </c>
      <c r="L97" s="44">
        <f t="shared" si="25"/>
        <v>0</v>
      </c>
      <c r="M97" s="26">
        <f>'MR-MO_1a'!M97</f>
        <v>15</v>
      </c>
      <c r="N97" s="27">
        <v>0</v>
      </c>
      <c r="O97" s="44">
        <f t="shared" si="26"/>
        <v>0</v>
      </c>
      <c r="P97" s="26">
        <f>'MR-MO_1a'!P97</f>
        <v>45</v>
      </c>
      <c r="Q97" s="27">
        <v>6.0082000000000004</v>
      </c>
      <c r="R97" s="60">
        <f t="shared" si="27"/>
        <v>200</v>
      </c>
      <c r="S97" s="26">
        <v>15</v>
      </c>
      <c r="T97" s="27">
        <v>0</v>
      </c>
      <c r="U97" s="60">
        <f t="shared" si="28"/>
        <v>0</v>
      </c>
      <c r="V97" s="7"/>
      <c r="W97" s="7"/>
      <c r="X97" s="7"/>
      <c r="Y97" s="7"/>
      <c r="Z97" s="7"/>
      <c r="AA97" s="54"/>
    </row>
    <row r="98" spans="1:27" s="3" customFormat="1" x14ac:dyDescent="0.25">
      <c r="A98" s="45">
        <v>80</v>
      </c>
      <c r="B98" s="8">
        <v>0.9</v>
      </c>
      <c r="C98" s="8">
        <v>10</v>
      </c>
      <c r="D98" s="8">
        <v>25</v>
      </c>
      <c r="E98" s="106" t="e">
        <f t="shared" si="31"/>
        <v>#DIV/0!</v>
      </c>
      <c r="F98" s="104" t="e">
        <f t="shared" si="32"/>
        <v>#DIV/0!</v>
      </c>
      <c r="G98" s="105">
        <f t="shared" si="33"/>
        <v>-2</v>
      </c>
      <c r="H98" s="79">
        <v>15</v>
      </c>
      <c r="I98" s="80"/>
      <c r="J98" s="26">
        <f>'MR-MO_1a'!J98</f>
        <v>15</v>
      </c>
      <c r="K98" s="27">
        <v>0</v>
      </c>
      <c r="L98" s="44">
        <f t="shared" si="25"/>
        <v>0</v>
      </c>
      <c r="M98" s="26">
        <f>'MR-MO_1a'!M98</f>
        <v>15</v>
      </c>
      <c r="N98" s="27">
        <v>0</v>
      </c>
      <c r="O98" s="44">
        <f t="shared" si="26"/>
        <v>0</v>
      </c>
      <c r="P98" s="26">
        <f>'MR-MO_1a'!P98</f>
        <v>45</v>
      </c>
      <c r="Q98" s="27">
        <v>8.5584000000000007</v>
      </c>
      <c r="R98" s="60">
        <f t="shared" si="27"/>
        <v>200</v>
      </c>
      <c r="S98" s="26">
        <v>15</v>
      </c>
      <c r="T98" s="27">
        <v>0</v>
      </c>
      <c r="U98" s="60">
        <f t="shared" si="28"/>
        <v>0</v>
      </c>
      <c r="V98" s="7"/>
      <c r="W98" s="7"/>
      <c r="X98" s="7"/>
      <c r="Y98" s="7"/>
      <c r="Z98" s="7"/>
      <c r="AA98" s="54"/>
    </row>
    <row r="99" spans="1:27" s="3" customFormat="1" x14ac:dyDescent="0.25">
      <c r="A99" s="45">
        <v>81</v>
      </c>
      <c r="B99" s="8">
        <v>0.1</v>
      </c>
      <c r="C99" s="8">
        <v>15</v>
      </c>
      <c r="D99" s="8">
        <v>25</v>
      </c>
      <c r="E99" s="106" t="e">
        <f>(B99*$B$15*$L$11+(1-B99)*$B$16*$S$11)/(B99*$L$11+(1-B99)*$S$11)</f>
        <v>#DIV/0!</v>
      </c>
      <c r="F99" s="104" t="e">
        <f t="shared" si="32"/>
        <v>#DIV/0!</v>
      </c>
      <c r="G99" s="105">
        <f t="shared" si="33"/>
        <v>2</v>
      </c>
      <c r="H99" s="79">
        <v>30</v>
      </c>
      <c r="I99" s="80"/>
      <c r="J99" s="26">
        <f>'MR-MO_1a'!J99</f>
        <v>30</v>
      </c>
      <c r="K99" s="27">
        <v>0</v>
      </c>
      <c r="L99" s="44">
        <f t="shared" si="25"/>
        <v>0</v>
      </c>
      <c r="M99" s="26">
        <f>'MR-MO_1a'!M99</f>
        <v>15</v>
      </c>
      <c r="N99" s="27">
        <v>0.96342000000000005</v>
      </c>
      <c r="O99" s="44">
        <f t="shared" si="26"/>
        <v>50</v>
      </c>
      <c r="P99" s="26">
        <f>'MR-MO_1a'!P99</f>
        <v>45</v>
      </c>
      <c r="Q99" s="27">
        <v>0.42293999999999998</v>
      </c>
      <c r="R99" s="60">
        <f t="shared" si="27"/>
        <v>50</v>
      </c>
      <c r="S99" s="26">
        <v>15</v>
      </c>
      <c r="T99" s="27">
        <v>0.96342000000000005</v>
      </c>
      <c r="U99" s="60">
        <f t="shared" si="28"/>
        <v>50</v>
      </c>
      <c r="V99" s="7"/>
      <c r="W99" s="7"/>
      <c r="X99" s="7"/>
      <c r="Y99" s="7"/>
      <c r="Z99" s="7"/>
      <c r="AA99" s="54"/>
    </row>
    <row r="100" spans="1:27" s="3" customFormat="1" x14ac:dyDescent="0.25">
      <c r="A100" s="45">
        <v>82</v>
      </c>
      <c r="B100" s="8">
        <v>0.3</v>
      </c>
      <c r="C100" s="8">
        <v>15</v>
      </c>
      <c r="D100" s="8">
        <v>25</v>
      </c>
      <c r="E100" s="106" t="e">
        <f t="shared" ref="E100:E103" si="34">(B100*$B$15*$L$11+(1-B100)*$B$16*$S$11)/(B100*$L$11+(1-B100)*$S$11)</f>
        <v>#DIV/0!</v>
      </c>
      <c r="F100" s="104" t="e">
        <f t="shared" si="32"/>
        <v>#DIV/0!</v>
      </c>
      <c r="G100" s="105">
        <f t="shared" si="33"/>
        <v>1</v>
      </c>
      <c r="H100" s="79">
        <v>15</v>
      </c>
      <c r="I100" s="80"/>
      <c r="J100" s="26">
        <f>'MR-MO_1a'!J100</f>
        <v>15</v>
      </c>
      <c r="K100" s="27">
        <v>0</v>
      </c>
      <c r="L100" s="44">
        <f t="shared" si="25"/>
        <v>0</v>
      </c>
      <c r="M100" s="26">
        <f>'MR-MO_1a'!M100</f>
        <v>15</v>
      </c>
      <c r="N100" s="27">
        <v>0</v>
      </c>
      <c r="O100" s="44">
        <f t="shared" si="26"/>
        <v>0</v>
      </c>
      <c r="P100" s="26">
        <f>'MR-MO_1a'!P100</f>
        <v>45</v>
      </c>
      <c r="Q100" s="27">
        <v>1.3922000000000001</v>
      </c>
      <c r="R100" s="60">
        <f t="shared" si="27"/>
        <v>200</v>
      </c>
      <c r="S100" s="26">
        <v>15</v>
      </c>
      <c r="T100" s="27">
        <v>0</v>
      </c>
      <c r="U100" s="60">
        <f t="shared" si="28"/>
        <v>0</v>
      </c>
      <c r="V100" s="7"/>
      <c r="W100" s="7"/>
      <c r="X100" s="7"/>
      <c r="Y100" s="7"/>
      <c r="Z100" s="7"/>
      <c r="AA100" s="54"/>
    </row>
    <row r="101" spans="1:27" s="3" customFormat="1" x14ac:dyDescent="0.25">
      <c r="A101" s="45">
        <v>83</v>
      </c>
      <c r="B101" s="8">
        <v>0.5</v>
      </c>
      <c r="C101" s="8">
        <v>15</v>
      </c>
      <c r="D101" s="8">
        <v>25</v>
      </c>
      <c r="E101" s="106" t="e">
        <f t="shared" si="34"/>
        <v>#DIV/0!</v>
      </c>
      <c r="F101" s="104" t="e">
        <f t="shared" si="32"/>
        <v>#DIV/0!</v>
      </c>
      <c r="G101" s="105">
        <f t="shared" si="33"/>
        <v>0</v>
      </c>
      <c r="H101" s="79">
        <v>15</v>
      </c>
      <c r="I101" s="80"/>
      <c r="J101" s="26">
        <f>'MR-MO_1a'!J101</f>
        <v>15</v>
      </c>
      <c r="K101" s="27">
        <v>0</v>
      </c>
      <c r="L101" s="44">
        <f t="shared" si="25"/>
        <v>0</v>
      </c>
      <c r="M101" s="26">
        <f>'MR-MO_1a'!M101</f>
        <v>15</v>
      </c>
      <c r="N101" s="27">
        <v>0</v>
      </c>
      <c r="O101" s="44">
        <f t="shared" si="26"/>
        <v>0</v>
      </c>
      <c r="P101" s="26">
        <f>'MR-MO_1a'!P101</f>
        <v>45</v>
      </c>
      <c r="Q101" s="27">
        <v>3.6259000000000001</v>
      </c>
      <c r="R101" s="60">
        <f t="shared" si="27"/>
        <v>200</v>
      </c>
      <c r="S101" s="26">
        <v>15</v>
      </c>
      <c r="T101" s="27">
        <v>0</v>
      </c>
      <c r="U101" s="60">
        <f t="shared" si="28"/>
        <v>0</v>
      </c>
      <c r="V101" s="7"/>
      <c r="W101" s="7"/>
      <c r="X101" s="7"/>
      <c r="Y101" s="7"/>
      <c r="Z101" s="7"/>
      <c r="AA101" s="54"/>
    </row>
    <row r="102" spans="1:27" s="3" customFormat="1" x14ac:dyDescent="0.25">
      <c r="A102" s="45">
        <v>84</v>
      </c>
      <c r="B102" s="8">
        <v>0.7</v>
      </c>
      <c r="C102" s="8">
        <v>15</v>
      </c>
      <c r="D102" s="8">
        <v>25</v>
      </c>
      <c r="E102" s="106" t="e">
        <f t="shared" si="34"/>
        <v>#DIV/0!</v>
      </c>
      <c r="F102" s="104" t="e">
        <f t="shared" si="32"/>
        <v>#DIV/0!</v>
      </c>
      <c r="G102" s="105">
        <f t="shared" si="33"/>
        <v>-1</v>
      </c>
      <c r="H102" s="79">
        <v>15</v>
      </c>
      <c r="I102" s="80"/>
      <c r="J102" s="26">
        <f>'MR-MO_1a'!J102</f>
        <v>15</v>
      </c>
      <c r="K102" s="27">
        <v>0</v>
      </c>
      <c r="L102" s="44">
        <f t="shared" si="25"/>
        <v>0</v>
      </c>
      <c r="M102" s="26">
        <f>'MR-MO_1a'!M102</f>
        <v>15</v>
      </c>
      <c r="N102" s="27">
        <v>0</v>
      </c>
      <c r="O102" s="44">
        <f t="shared" si="26"/>
        <v>0</v>
      </c>
      <c r="P102" s="26">
        <f>'MR-MO_1a'!P102</f>
        <v>45</v>
      </c>
      <c r="Q102" s="27">
        <v>6.0082000000000004</v>
      </c>
      <c r="R102" s="60">
        <f t="shared" si="27"/>
        <v>200</v>
      </c>
      <c r="S102" s="26">
        <v>15</v>
      </c>
      <c r="T102" s="27">
        <v>0</v>
      </c>
      <c r="U102" s="60">
        <f t="shared" si="28"/>
        <v>0</v>
      </c>
      <c r="V102" s="7"/>
      <c r="W102" s="7"/>
      <c r="X102" s="7"/>
      <c r="Y102" s="7"/>
      <c r="Z102" s="7"/>
      <c r="AA102" s="54"/>
    </row>
    <row r="103" spans="1:27" s="3" customFormat="1" x14ac:dyDescent="0.25">
      <c r="A103" s="45">
        <v>85</v>
      </c>
      <c r="B103" s="8">
        <v>0.9</v>
      </c>
      <c r="C103" s="8">
        <v>15</v>
      </c>
      <c r="D103" s="8">
        <v>25</v>
      </c>
      <c r="E103" s="106" t="e">
        <f t="shared" si="34"/>
        <v>#DIV/0!</v>
      </c>
      <c r="F103" s="104" t="e">
        <f t="shared" si="32"/>
        <v>#DIV/0!</v>
      </c>
      <c r="G103" s="105">
        <f t="shared" si="33"/>
        <v>-2</v>
      </c>
      <c r="H103" s="79">
        <v>15</v>
      </c>
      <c r="I103" s="80"/>
      <c r="J103" s="26">
        <f>'MR-MO_1a'!J103</f>
        <v>15</v>
      </c>
      <c r="K103" s="27">
        <v>0</v>
      </c>
      <c r="L103" s="44">
        <f t="shared" si="25"/>
        <v>0</v>
      </c>
      <c r="M103" s="26">
        <f>'MR-MO_1a'!M103</f>
        <v>15</v>
      </c>
      <c r="N103" s="27">
        <v>0</v>
      </c>
      <c r="O103" s="44">
        <f t="shared" si="26"/>
        <v>0</v>
      </c>
      <c r="P103" s="26">
        <f>'MR-MO_1a'!P103</f>
        <v>45</v>
      </c>
      <c r="Q103" s="27">
        <v>8.5584000000000007</v>
      </c>
      <c r="R103" s="60">
        <f t="shared" si="27"/>
        <v>200</v>
      </c>
      <c r="S103" s="26">
        <v>15</v>
      </c>
      <c r="T103" s="27">
        <v>0</v>
      </c>
      <c r="U103" s="60">
        <f t="shared" si="28"/>
        <v>0</v>
      </c>
      <c r="V103" s="7"/>
      <c r="W103" s="7"/>
      <c r="X103" s="7"/>
      <c r="Y103" s="7"/>
      <c r="Z103" s="7"/>
      <c r="AA103" s="54"/>
    </row>
    <row r="104" spans="1:27" s="3" customFormat="1" x14ac:dyDescent="0.25">
      <c r="A104" s="45">
        <v>86</v>
      </c>
      <c r="B104" s="8">
        <v>0.1</v>
      </c>
      <c r="C104" s="8">
        <v>20</v>
      </c>
      <c r="D104" s="8">
        <v>25</v>
      </c>
      <c r="E104" s="14">
        <f>(B104*$B$15*$L$12+(1-B104)*$B$16*$S$12)/(B104*$L$12+(1-B104)*$S$12)</f>
        <v>0.11739130434782606</v>
      </c>
      <c r="F104" s="104">
        <f t="shared" si="32"/>
        <v>1.9130434782608674</v>
      </c>
      <c r="G104" s="105">
        <f t="shared" si="33"/>
        <v>2</v>
      </c>
      <c r="H104" s="79">
        <v>30</v>
      </c>
      <c r="I104" s="80"/>
      <c r="J104" s="26">
        <f>'MR-MO_1a'!J104</f>
        <v>30</v>
      </c>
      <c r="K104" s="27">
        <v>0</v>
      </c>
      <c r="L104" s="44">
        <f t="shared" si="25"/>
        <v>0</v>
      </c>
      <c r="M104" s="26">
        <f>'MR-MO_1a'!M104</f>
        <v>15</v>
      </c>
      <c r="N104" s="27">
        <v>0.88085999999999998</v>
      </c>
      <c r="O104" s="44">
        <f t="shared" si="26"/>
        <v>50</v>
      </c>
      <c r="P104" s="26">
        <f>'MR-MO_1a'!P104</f>
        <v>45</v>
      </c>
      <c r="Q104" s="27">
        <v>0.49614000000000003</v>
      </c>
      <c r="R104" s="60">
        <f t="shared" si="27"/>
        <v>50</v>
      </c>
      <c r="S104" s="26">
        <v>15</v>
      </c>
      <c r="T104" s="27">
        <v>0.88085999999999998</v>
      </c>
      <c r="U104" s="60">
        <f t="shared" si="28"/>
        <v>50</v>
      </c>
      <c r="V104" s="7"/>
      <c r="W104" s="7"/>
      <c r="X104" s="7"/>
      <c r="Y104" s="7"/>
      <c r="Z104" s="7"/>
      <c r="AA104" s="54"/>
    </row>
    <row r="105" spans="1:27" s="3" customFormat="1" x14ac:dyDescent="0.25">
      <c r="A105" s="45">
        <v>87</v>
      </c>
      <c r="B105" s="8">
        <v>0.3</v>
      </c>
      <c r="C105" s="8">
        <v>20</v>
      </c>
      <c r="D105" s="8">
        <v>25</v>
      </c>
      <c r="E105" s="14">
        <f t="shared" ref="E105:E108" si="35">(B105*$B$15*$L$12+(1-B105)*$B$16*$S$12)/(B105*$L$12+(1-B105)*$S$12)</f>
        <v>0.16315789473684209</v>
      </c>
      <c r="F105" s="104">
        <f t="shared" si="32"/>
        <v>1.6842105263157876</v>
      </c>
      <c r="G105" s="105">
        <f t="shared" si="33"/>
        <v>1</v>
      </c>
      <c r="H105" s="79">
        <v>30</v>
      </c>
      <c r="I105" s="80"/>
      <c r="J105" s="26">
        <f>'MR-MO_1a'!J105</f>
        <v>15</v>
      </c>
      <c r="K105" s="27">
        <v>0.66496</v>
      </c>
      <c r="L105" s="44">
        <f t="shared" si="25"/>
        <v>50</v>
      </c>
      <c r="M105" s="26">
        <f>'MR-MO_1a'!M105</f>
        <v>15</v>
      </c>
      <c r="N105" s="27">
        <v>0.66496</v>
      </c>
      <c r="O105" s="44">
        <f t="shared" si="26"/>
        <v>50</v>
      </c>
      <c r="P105" s="26">
        <f>'MR-MO_1a'!P105</f>
        <v>45</v>
      </c>
      <c r="Q105" s="27">
        <v>0.80925999999999998</v>
      </c>
      <c r="R105" s="60">
        <f t="shared" si="27"/>
        <v>50</v>
      </c>
      <c r="S105" s="26">
        <v>15</v>
      </c>
      <c r="T105" s="27">
        <v>0.66496</v>
      </c>
      <c r="U105" s="60">
        <f t="shared" si="28"/>
        <v>50</v>
      </c>
      <c r="V105" s="7"/>
      <c r="W105" s="7"/>
      <c r="X105" s="7"/>
      <c r="Y105" s="7"/>
      <c r="Z105" s="7"/>
      <c r="AA105" s="54"/>
    </row>
    <row r="106" spans="1:27" s="3" customFormat="1" x14ac:dyDescent="0.25">
      <c r="A106" s="45">
        <v>88</v>
      </c>
      <c r="B106" s="8">
        <v>0.5</v>
      </c>
      <c r="C106" s="8">
        <v>20</v>
      </c>
      <c r="D106" s="8">
        <v>25</v>
      </c>
      <c r="E106" s="14">
        <f t="shared" si="35"/>
        <v>0.23333333333333336</v>
      </c>
      <c r="F106" s="104">
        <f t="shared" si="32"/>
        <v>1.3333333333333321</v>
      </c>
      <c r="G106" s="105">
        <f t="shared" si="33"/>
        <v>0</v>
      </c>
      <c r="H106" s="79">
        <v>30</v>
      </c>
      <c r="I106" s="80"/>
      <c r="J106" s="26">
        <f>'MR-MO_1a'!J106</f>
        <v>15</v>
      </c>
      <c r="K106" s="27">
        <v>0.32771</v>
      </c>
      <c r="L106" s="44">
        <f t="shared" si="25"/>
        <v>50</v>
      </c>
      <c r="M106" s="26">
        <f>'MR-MO_1a'!M106</f>
        <v>15</v>
      </c>
      <c r="N106" s="27">
        <v>0.32771</v>
      </c>
      <c r="O106" s="44">
        <f t="shared" si="26"/>
        <v>50</v>
      </c>
      <c r="P106" s="26">
        <f>'MR-MO_1a'!P106</f>
        <v>45</v>
      </c>
      <c r="Q106" s="27">
        <v>1.4360999999999999</v>
      </c>
      <c r="R106" s="60">
        <f t="shared" si="27"/>
        <v>50</v>
      </c>
      <c r="S106" s="26">
        <v>15</v>
      </c>
      <c r="T106" s="27">
        <v>0.32771</v>
      </c>
      <c r="U106" s="60">
        <f t="shared" si="28"/>
        <v>50</v>
      </c>
      <c r="V106" s="7"/>
      <c r="W106" s="7"/>
      <c r="X106" s="7"/>
      <c r="Y106" s="7"/>
      <c r="Z106" s="7"/>
      <c r="AA106" s="54"/>
    </row>
    <row r="107" spans="1:27" s="3" customFormat="1" x14ac:dyDescent="0.25">
      <c r="A107" s="45">
        <v>89</v>
      </c>
      <c r="B107" s="8">
        <v>0.7</v>
      </c>
      <c r="C107" s="8">
        <v>20</v>
      </c>
      <c r="D107" s="8">
        <v>25</v>
      </c>
      <c r="E107" s="14">
        <f t="shared" si="35"/>
        <v>0.3545454545454545</v>
      </c>
      <c r="F107" s="104">
        <f t="shared" si="32"/>
        <v>0.72727272727272663</v>
      </c>
      <c r="G107" s="105">
        <f t="shared" si="33"/>
        <v>-1</v>
      </c>
      <c r="H107" s="79">
        <v>15</v>
      </c>
      <c r="I107" s="80"/>
      <c r="J107" s="26">
        <f>'MR-MO_1a'!J107</f>
        <v>15</v>
      </c>
      <c r="K107" s="27">
        <v>0</v>
      </c>
      <c r="L107" s="44">
        <f t="shared" si="25"/>
        <v>0</v>
      </c>
      <c r="M107" s="26">
        <f>'MR-MO_1a'!M107</f>
        <v>15</v>
      </c>
      <c r="N107" s="27">
        <v>0</v>
      </c>
      <c r="O107" s="44">
        <f t="shared" si="26"/>
        <v>0</v>
      </c>
      <c r="P107" s="26">
        <f>'MR-MO_1a'!P107</f>
        <v>45</v>
      </c>
      <c r="Q107" s="27">
        <v>2.6246</v>
      </c>
      <c r="R107" s="60">
        <f t="shared" si="27"/>
        <v>200</v>
      </c>
      <c r="S107" s="26">
        <v>15</v>
      </c>
      <c r="T107" s="27">
        <v>0</v>
      </c>
      <c r="U107" s="60">
        <f t="shared" si="28"/>
        <v>0</v>
      </c>
      <c r="V107" s="7"/>
      <c r="W107" s="7"/>
      <c r="X107" s="7"/>
      <c r="Y107" s="7"/>
      <c r="Z107" s="7"/>
      <c r="AA107" s="54"/>
    </row>
    <row r="108" spans="1:27" s="3" customFormat="1" x14ac:dyDescent="0.25">
      <c r="A108" s="45">
        <v>90</v>
      </c>
      <c r="B108" s="8">
        <v>0.9</v>
      </c>
      <c r="C108" s="8">
        <v>20</v>
      </c>
      <c r="D108" s="8">
        <v>25</v>
      </c>
      <c r="E108" s="14">
        <f t="shared" si="35"/>
        <v>0.61428571428571432</v>
      </c>
      <c r="F108" s="104">
        <f t="shared" si="32"/>
        <v>-0.5714285714285694</v>
      </c>
      <c r="G108" s="105">
        <f t="shared" si="33"/>
        <v>-2</v>
      </c>
      <c r="H108" s="79">
        <v>15</v>
      </c>
      <c r="I108" s="80"/>
      <c r="J108" s="26">
        <f>'MR-MO_1a'!J108</f>
        <v>15</v>
      </c>
      <c r="K108" s="27">
        <v>0</v>
      </c>
      <c r="L108" s="44">
        <f t="shared" si="25"/>
        <v>0</v>
      </c>
      <c r="M108" s="26">
        <f>'MR-MO_1a'!M108</f>
        <v>15</v>
      </c>
      <c r="N108" s="27">
        <v>0</v>
      </c>
      <c r="O108" s="44">
        <f t="shared" si="26"/>
        <v>0</v>
      </c>
      <c r="P108" s="26">
        <f>'MR-MO_1a'!P108</f>
        <v>45</v>
      </c>
      <c r="Q108" s="27">
        <v>5.6752000000000002</v>
      </c>
      <c r="R108" s="60">
        <f t="shared" si="27"/>
        <v>200</v>
      </c>
      <c r="S108" s="26">
        <v>15</v>
      </c>
      <c r="T108" s="27">
        <v>0</v>
      </c>
      <c r="U108" s="60">
        <f t="shared" si="28"/>
        <v>0</v>
      </c>
      <c r="V108" s="7"/>
      <c r="W108" s="7"/>
      <c r="X108" s="7"/>
      <c r="Y108" s="7"/>
      <c r="Z108" s="7"/>
      <c r="AA108" s="54"/>
    </row>
    <row r="109" spans="1:27" s="3" customFormat="1" x14ac:dyDescent="0.25">
      <c r="A109" s="45">
        <v>91</v>
      </c>
      <c r="B109" s="8">
        <v>0.1</v>
      </c>
      <c r="C109" s="8">
        <v>25</v>
      </c>
      <c r="D109" s="8">
        <v>25</v>
      </c>
      <c r="E109" s="14">
        <f>(B109*$B$15*$L$13+(1-B109)*$B$16*$S$13)/(B109*$L$13+(1-B109)*$S$13)</f>
        <v>0.17999999999999994</v>
      </c>
      <c r="F109" s="104">
        <f t="shared" si="32"/>
        <v>1.6000000000000014</v>
      </c>
      <c r="G109" s="105">
        <f t="shared" si="33"/>
        <v>2</v>
      </c>
      <c r="H109" s="79">
        <v>30</v>
      </c>
      <c r="I109" s="80"/>
      <c r="J109" s="26">
        <f>'MR-MO_1a'!J109</f>
        <v>30</v>
      </c>
      <c r="K109" s="27">
        <v>0</v>
      </c>
      <c r="L109" s="44">
        <f t="shared" si="25"/>
        <v>0</v>
      </c>
      <c r="M109" s="26">
        <f>'MR-MO_1a'!M109</f>
        <v>15</v>
      </c>
      <c r="N109" s="27">
        <v>0.58172999999999997</v>
      </c>
      <c r="O109" s="44">
        <f t="shared" si="26"/>
        <v>50</v>
      </c>
      <c r="P109" s="26">
        <f>'MR-MO_1a'!P109</f>
        <v>45</v>
      </c>
      <c r="Q109" s="27">
        <v>0.76134999999999997</v>
      </c>
      <c r="R109" s="60">
        <f t="shared" si="27"/>
        <v>50</v>
      </c>
      <c r="S109" s="26">
        <v>15</v>
      </c>
      <c r="T109" s="27">
        <v>0.58172999999999997</v>
      </c>
      <c r="U109" s="60">
        <f t="shared" si="28"/>
        <v>50</v>
      </c>
      <c r="V109" s="7"/>
      <c r="W109" s="7"/>
      <c r="X109" s="7"/>
      <c r="Y109" s="7"/>
      <c r="Z109" s="7"/>
      <c r="AA109" s="54"/>
    </row>
    <row r="110" spans="1:27" s="3" customFormat="1" x14ac:dyDescent="0.25">
      <c r="A110" s="45">
        <v>92</v>
      </c>
      <c r="B110" s="8">
        <v>0.3</v>
      </c>
      <c r="C110" s="8">
        <v>25</v>
      </c>
      <c r="D110" s="8">
        <v>25</v>
      </c>
      <c r="E110" s="14">
        <f t="shared" ref="E110:E113" si="36">(B110*$B$15*$L$13+(1-B110)*$B$16*$S$13)/(B110*$L$13+(1-B110)*$S$13)</f>
        <v>0.33999999999999997</v>
      </c>
      <c r="F110" s="104">
        <f t="shared" si="32"/>
        <v>0.80000000000000071</v>
      </c>
      <c r="G110" s="105">
        <f t="shared" si="33"/>
        <v>1</v>
      </c>
      <c r="H110" s="79">
        <v>15</v>
      </c>
      <c r="I110" s="80"/>
      <c r="J110" s="26">
        <f>'MR-MO_1a'!J110</f>
        <v>15</v>
      </c>
      <c r="K110" s="27">
        <v>0</v>
      </c>
      <c r="L110" s="44">
        <f t="shared" si="25"/>
        <v>0</v>
      </c>
      <c r="M110" s="26">
        <f>'MR-MO_1a'!M110</f>
        <v>15</v>
      </c>
      <c r="N110" s="27">
        <v>0</v>
      </c>
      <c r="O110" s="44">
        <f t="shared" si="26"/>
        <v>0</v>
      </c>
      <c r="P110" s="26">
        <f>'MR-MO_1a'!P110</f>
        <v>45</v>
      </c>
      <c r="Q110" s="27">
        <v>1.7656000000000001</v>
      </c>
      <c r="R110" s="60">
        <f t="shared" si="27"/>
        <v>200</v>
      </c>
      <c r="S110" s="26">
        <v>15</v>
      </c>
      <c r="T110" s="27">
        <v>0</v>
      </c>
      <c r="U110" s="60">
        <f t="shared" si="28"/>
        <v>0</v>
      </c>
      <c r="V110" s="7"/>
      <c r="W110" s="7"/>
      <c r="X110" s="7"/>
      <c r="Y110" s="7"/>
      <c r="Z110" s="7"/>
      <c r="AA110" s="54"/>
    </row>
    <row r="111" spans="1:27" s="3" customFormat="1" x14ac:dyDescent="0.25">
      <c r="A111" s="45">
        <v>93</v>
      </c>
      <c r="B111" s="8">
        <v>0.5</v>
      </c>
      <c r="C111" s="8">
        <v>25</v>
      </c>
      <c r="D111" s="8">
        <v>25</v>
      </c>
      <c r="E111" s="14">
        <f t="shared" si="36"/>
        <v>0.5</v>
      </c>
      <c r="F111" s="104">
        <f t="shared" si="32"/>
        <v>0</v>
      </c>
      <c r="G111" s="105">
        <f t="shared" si="33"/>
        <v>0</v>
      </c>
      <c r="H111" s="79">
        <v>15</v>
      </c>
      <c r="I111" s="80"/>
      <c r="J111" s="26">
        <f>'MR-MO_1a'!J111</f>
        <v>15</v>
      </c>
      <c r="K111" s="27">
        <v>0</v>
      </c>
      <c r="L111" s="44">
        <f t="shared" si="25"/>
        <v>0</v>
      </c>
      <c r="M111" s="26">
        <f>'MR-MO_1a'!M111</f>
        <v>15</v>
      </c>
      <c r="N111" s="27">
        <v>0</v>
      </c>
      <c r="O111" s="44">
        <f t="shared" si="26"/>
        <v>0</v>
      </c>
      <c r="P111" s="26">
        <f>'MR-MO_1a'!P111</f>
        <v>45</v>
      </c>
      <c r="Q111" s="27">
        <v>3.6259000000000001</v>
      </c>
      <c r="R111" s="60">
        <f t="shared" si="27"/>
        <v>200</v>
      </c>
      <c r="S111" s="26">
        <v>15</v>
      </c>
      <c r="T111" s="27">
        <v>0</v>
      </c>
      <c r="U111" s="60">
        <f t="shared" si="28"/>
        <v>0</v>
      </c>
      <c r="V111" s="7"/>
      <c r="W111" s="7"/>
      <c r="X111" s="7"/>
      <c r="Y111" s="7"/>
      <c r="Z111" s="7"/>
      <c r="AA111" s="54"/>
    </row>
    <row r="112" spans="1:27" s="3" customFormat="1" x14ac:dyDescent="0.25">
      <c r="A112" s="45">
        <v>94</v>
      </c>
      <c r="B112" s="8">
        <v>0.7</v>
      </c>
      <c r="C112" s="8">
        <v>25</v>
      </c>
      <c r="D112" s="8">
        <v>25</v>
      </c>
      <c r="E112" s="14">
        <f t="shared" si="36"/>
        <v>0.66</v>
      </c>
      <c r="F112" s="104">
        <f t="shared" si="32"/>
        <v>-0.79999999999999716</v>
      </c>
      <c r="G112" s="105">
        <f t="shared" si="33"/>
        <v>-1</v>
      </c>
      <c r="H112" s="79">
        <v>15</v>
      </c>
      <c r="I112" s="80"/>
      <c r="J112" s="26">
        <f>'MR-MO_1a'!J112</f>
        <v>15</v>
      </c>
      <c r="K112" s="27">
        <v>0</v>
      </c>
      <c r="L112" s="44">
        <f t="shared" si="25"/>
        <v>0</v>
      </c>
      <c r="M112" s="26">
        <f>'MR-MO_1a'!M112</f>
        <v>15</v>
      </c>
      <c r="N112" s="27">
        <v>0</v>
      </c>
      <c r="O112" s="44">
        <f t="shared" si="26"/>
        <v>0</v>
      </c>
      <c r="P112" s="26">
        <f>'MR-MO_1a'!P112</f>
        <v>45</v>
      </c>
      <c r="Q112" s="27">
        <v>5.6006</v>
      </c>
      <c r="R112" s="60">
        <f t="shared" si="27"/>
        <v>200</v>
      </c>
      <c r="S112" s="26">
        <v>15</v>
      </c>
      <c r="T112" s="27">
        <v>0</v>
      </c>
      <c r="U112" s="60">
        <f t="shared" si="28"/>
        <v>0</v>
      </c>
      <c r="V112" s="7"/>
      <c r="W112" s="7"/>
      <c r="X112" s="7"/>
      <c r="Y112" s="7"/>
      <c r="Z112" s="7"/>
      <c r="AA112" s="54"/>
    </row>
    <row r="113" spans="1:27" s="3" customFormat="1" x14ac:dyDescent="0.25">
      <c r="A113" s="45">
        <v>95</v>
      </c>
      <c r="B113" s="8">
        <v>0.9</v>
      </c>
      <c r="C113" s="8">
        <v>25</v>
      </c>
      <c r="D113" s="8">
        <v>25</v>
      </c>
      <c r="E113" s="14">
        <f t="shared" si="36"/>
        <v>0.82000000000000006</v>
      </c>
      <c r="F113" s="104">
        <f t="shared" si="32"/>
        <v>-1.5999999999999979</v>
      </c>
      <c r="G113" s="105">
        <f t="shared" si="33"/>
        <v>-2</v>
      </c>
      <c r="H113" s="79">
        <v>15</v>
      </c>
      <c r="I113" s="80"/>
      <c r="J113" s="26">
        <f>'MR-MO_1a'!J113</f>
        <v>15</v>
      </c>
      <c r="K113" s="27">
        <v>0</v>
      </c>
      <c r="L113" s="44">
        <f t="shared" si="25"/>
        <v>0</v>
      </c>
      <c r="M113" s="26">
        <f>'MR-MO_1a'!M113</f>
        <v>15</v>
      </c>
      <c r="N113" s="27">
        <v>0</v>
      </c>
      <c r="O113" s="44">
        <f t="shared" si="26"/>
        <v>0</v>
      </c>
      <c r="P113" s="26">
        <f>'MR-MO_1a'!P113</f>
        <v>45</v>
      </c>
      <c r="Q113" s="27">
        <v>7.73</v>
      </c>
      <c r="R113" s="60">
        <f t="shared" si="27"/>
        <v>200</v>
      </c>
      <c r="S113" s="26">
        <v>15</v>
      </c>
      <c r="T113" s="27">
        <v>0</v>
      </c>
      <c r="U113" s="60">
        <f t="shared" si="28"/>
        <v>0</v>
      </c>
      <c r="V113" s="7"/>
      <c r="W113" s="7"/>
      <c r="X113" s="7"/>
      <c r="Y113" s="7"/>
      <c r="Z113" s="7"/>
      <c r="AA113" s="54"/>
    </row>
    <row r="114" spans="1:27" s="3" customFormat="1" x14ac:dyDescent="0.25">
      <c r="A114" s="45">
        <v>96</v>
      </c>
      <c r="B114" s="8">
        <v>0.1</v>
      </c>
      <c r="C114" s="8">
        <v>30</v>
      </c>
      <c r="D114" s="8">
        <v>25</v>
      </c>
      <c r="E114" s="14">
        <f>(B114*$B$15*$L$14+(1-B114)*$B$16*$S$14)/(B114*$L$14+(1-B114)*$S$14)</f>
        <v>0.3461538461538462</v>
      </c>
      <c r="F114" s="104">
        <f t="shared" si="32"/>
        <v>0.7692307692307665</v>
      </c>
      <c r="G114" s="105">
        <f t="shared" si="33"/>
        <v>2</v>
      </c>
      <c r="H114" s="79">
        <v>15</v>
      </c>
      <c r="I114" s="80"/>
      <c r="J114" s="26">
        <f>'MR-MO_1a'!J114</f>
        <v>30</v>
      </c>
      <c r="K114" s="27">
        <v>0.22725999999999999</v>
      </c>
      <c r="L114" s="44">
        <f t="shared" si="25"/>
        <v>100</v>
      </c>
      <c r="M114" s="26">
        <f>'MR-MO_1a'!M114</f>
        <v>15</v>
      </c>
      <c r="N114" s="27">
        <v>0</v>
      </c>
      <c r="O114" s="44">
        <f t="shared" si="26"/>
        <v>0</v>
      </c>
      <c r="P114" s="26">
        <f>'MR-MO_1a'!P114</f>
        <v>45</v>
      </c>
      <c r="Q114" s="27">
        <v>1.7088000000000001</v>
      </c>
      <c r="R114" s="60">
        <f t="shared" si="27"/>
        <v>200</v>
      </c>
      <c r="S114" s="26">
        <v>15</v>
      </c>
      <c r="T114" s="27">
        <v>0</v>
      </c>
      <c r="U114" s="60">
        <f t="shared" si="28"/>
        <v>0</v>
      </c>
      <c r="V114" s="7"/>
      <c r="W114" s="7"/>
      <c r="X114" s="7"/>
      <c r="Y114" s="7"/>
      <c r="Z114" s="7"/>
      <c r="AA114" s="54"/>
    </row>
    <row r="115" spans="1:27" s="3" customFormat="1" x14ac:dyDescent="0.25">
      <c r="A115" s="45">
        <v>97</v>
      </c>
      <c r="B115" s="8">
        <v>0.3</v>
      </c>
      <c r="C115" s="8">
        <v>30</v>
      </c>
      <c r="D115" s="8">
        <v>25</v>
      </c>
      <c r="E115" s="14">
        <f t="shared" ref="E115:E118" si="37">(B115*$B$15*$L$14+(1-B115)*$B$16*$S$14)/(B115*$L$14+(1-B115)*$S$14)</f>
        <v>0.60526315789473684</v>
      </c>
      <c r="F115" s="104">
        <f t="shared" si="32"/>
        <v>-0.52631578947368496</v>
      </c>
      <c r="G115" s="105">
        <f t="shared" si="33"/>
        <v>1</v>
      </c>
      <c r="H115" s="79">
        <v>15</v>
      </c>
      <c r="I115" s="80"/>
      <c r="J115" s="26">
        <f>'MR-MO_1a'!J115</f>
        <v>15</v>
      </c>
      <c r="K115" s="27">
        <v>0</v>
      </c>
      <c r="L115" s="44">
        <f t="shared" si="25"/>
        <v>0</v>
      </c>
      <c r="M115" s="26">
        <f>'MR-MO_1a'!M115</f>
        <v>15</v>
      </c>
      <c r="N115" s="27">
        <v>0</v>
      </c>
      <c r="O115" s="44">
        <f t="shared" si="26"/>
        <v>0</v>
      </c>
      <c r="P115" s="26">
        <f>'MR-MO_1a'!P115</f>
        <v>45</v>
      </c>
      <c r="Q115" s="27">
        <v>4.3432000000000004</v>
      </c>
      <c r="R115" s="60">
        <f t="shared" si="27"/>
        <v>200</v>
      </c>
      <c r="S115" s="26">
        <v>15</v>
      </c>
      <c r="T115" s="27">
        <v>0</v>
      </c>
      <c r="U115" s="60">
        <f t="shared" si="28"/>
        <v>0</v>
      </c>
      <c r="V115" s="7"/>
      <c r="W115" s="7"/>
      <c r="X115" s="7"/>
      <c r="Y115" s="7"/>
      <c r="Z115" s="7"/>
      <c r="AA115" s="54"/>
    </row>
    <row r="116" spans="1:27" s="3" customFormat="1" x14ac:dyDescent="0.25">
      <c r="A116" s="45">
        <v>98</v>
      </c>
      <c r="B116" s="8">
        <v>0.5</v>
      </c>
      <c r="C116" s="8">
        <v>30</v>
      </c>
      <c r="D116" s="8">
        <v>25</v>
      </c>
      <c r="E116" s="14">
        <f t="shared" si="37"/>
        <v>0.7400000000000001</v>
      </c>
      <c r="F116" s="104">
        <f t="shared" si="32"/>
        <v>-1.2000000000000028</v>
      </c>
      <c r="G116" s="105">
        <f t="shared" si="33"/>
        <v>0</v>
      </c>
      <c r="H116" s="79">
        <v>15</v>
      </c>
      <c r="I116" s="80"/>
      <c r="J116" s="26">
        <f>'MR-MO_1a'!J116</f>
        <v>15</v>
      </c>
      <c r="K116" s="27">
        <v>0</v>
      </c>
      <c r="L116" s="44">
        <f t="shared" si="25"/>
        <v>0</v>
      </c>
      <c r="M116" s="26">
        <f>'MR-MO_1a'!M116</f>
        <v>15</v>
      </c>
      <c r="N116" s="27">
        <v>0</v>
      </c>
      <c r="O116" s="44">
        <f t="shared" si="26"/>
        <v>0</v>
      </c>
      <c r="P116" s="26">
        <f>'MR-MO_1a'!P116</f>
        <v>45</v>
      </c>
      <c r="Q116" s="27">
        <v>6.0507999999999997</v>
      </c>
      <c r="R116" s="60">
        <f t="shared" si="27"/>
        <v>200</v>
      </c>
      <c r="S116" s="26">
        <v>15</v>
      </c>
      <c r="T116" s="27">
        <v>0</v>
      </c>
      <c r="U116" s="60">
        <f t="shared" si="28"/>
        <v>0</v>
      </c>
      <c r="V116" s="7"/>
      <c r="W116" s="7"/>
      <c r="X116" s="7"/>
      <c r="Y116" s="7"/>
      <c r="Z116" s="7"/>
      <c r="AA116" s="54"/>
    </row>
    <row r="117" spans="1:27" s="3" customFormat="1" x14ac:dyDescent="0.25">
      <c r="A117" s="45">
        <v>99</v>
      </c>
      <c r="B117" s="8">
        <v>0.7</v>
      </c>
      <c r="C117" s="8">
        <v>30</v>
      </c>
      <c r="D117" s="8">
        <v>25</v>
      </c>
      <c r="E117" s="14">
        <f t="shared" si="37"/>
        <v>0.82258064516129037</v>
      </c>
      <c r="F117" s="104">
        <f t="shared" si="32"/>
        <v>-1.612903225806452</v>
      </c>
      <c r="G117" s="105">
        <f t="shared" si="33"/>
        <v>-1</v>
      </c>
      <c r="H117" s="79">
        <v>15</v>
      </c>
      <c r="I117" s="80"/>
      <c r="J117" s="26">
        <f>'MR-MO_1a'!J117</f>
        <v>15</v>
      </c>
      <c r="K117" s="27">
        <v>0</v>
      </c>
      <c r="L117" s="44">
        <f t="shared" si="25"/>
        <v>0</v>
      </c>
      <c r="M117" s="26">
        <f>'MR-MO_1a'!M117</f>
        <v>15</v>
      </c>
      <c r="N117" s="27">
        <v>0</v>
      </c>
      <c r="O117" s="44">
        <f t="shared" si="26"/>
        <v>0</v>
      </c>
      <c r="P117" s="26">
        <f>'MR-MO_1a'!P117</f>
        <v>45</v>
      </c>
      <c r="Q117" s="27">
        <v>7.2843999999999998</v>
      </c>
      <c r="R117" s="60">
        <f t="shared" si="27"/>
        <v>200</v>
      </c>
      <c r="S117" s="26">
        <v>15</v>
      </c>
      <c r="T117" s="27">
        <v>0</v>
      </c>
      <c r="U117" s="60">
        <f t="shared" si="28"/>
        <v>0</v>
      </c>
      <c r="V117" s="7"/>
      <c r="W117" s="7"/>
      <c r="X117" s="7"/>
      <c r="Y117" s="7"/>
      <c r="Z117" s="7"/>
      <c r="AA117" s="54"/>
    </row>
    <row r="118" spans="1:27" s="3" customFormat="1" x14ac:dyDescent="0.25">
      <c r="A118" s="45">
        <v>100</v>
      </c>
      <c r="B118" s="8">
        <v>0.9</v>
      </c>
      <c r="C118" s="8">
        <v>30</v>
      </c>
      <c r="D118" s="8">
        <v>25</v>
      </c>
      <c r="E118" s="14">
        <f t="shared" si="37"/>
        <v>0.8783783783783784</v>
      </c>
      <c r="F118" s="104">
        <f t="shared" si="32"/>
        <v>-1.8918918918918948</v>
      </c>
      <c r="G118" s="105">
        <f t="shared" si="33"/>
        <v>-2</v>
      </c>
      <c r="H118" s="79">
        <v>15</v>
      </c>
      <c r="I118" s="80"/>
      <c r="J118" s="26">
        <f>'MR-MO_1a'!J118</f>
        <v>15</v>
      </c>
      <c r="K118" s="27">
        <v>0</v>
      </c>
      <c r="L118" s="44">
        <f t="shared" si="25"/>
        <v>0</v>
      </c>
      <c r="M118" s="26">
        <f>'MR-MO_1a'!M118</f>
        <v>15</v>
      </c>
      <c r="N118" s="27">
        <v>0</v>
      </c>
      <c r="O118" s="44">
        <f t="shared" si="26"/>
        <v>0</v>
      </c>
      <c r="P118" s="26">
        <f>'MR-MO_1a'!P118</f>
        <v>45</v>
      </c>
      <c r="Q118" s="27">
        <v>8.3329000000000004</v>
      </c>
      <c r="R118" s="60">
        <f t="shared" si="27"/>
        <v>200</v>
      </c>
      <c r="S118" s="26">
        <v>15</v>
      </c>
      <c r="T118" s="27">
        <v>0</v>
      </c>
      <c r="U118" s="60">
        <f t="shared" si="28"/>
        <v>0</v>
      </c>
      <c r="V118" s="7"/>
      <c r="W118" s="7"/>
      <c r="X118" s="7"/>
      <c r="Y118" s="7"/>
      <c r="Z118" s="7"/>
      <c r="AA118" s="54"/>
    </row>
    <row r="119" spans="1:27" s="3" customFormat="1" x14ac:dyDescent="0.25">
      <c r="A119" s="45">
        <v>101</v>
      </c>
      <c r="B119" s="8">
        <v>0.1</v>
      </c>
      <c r="C119" s="8">
        <v>10</v>
      </c>
      <c r="D119" s="8">
        <v>30</v>
      </c>
      <c r="E119" s="106" t="e">
        <f t="shared" ref="E119:E123" si="38">(B119*$B$15*$M$10+(1-B119)*$B$16*$T$10)/(B119*$M$10+(1-B119)*$T$10)</f>
        <v>#DIV/0!</v>
      </c>
      <c r="F119" s="104" t="e">
        <f>E119*$N$14+(1-E119)*$U$14-D119</f>
        <v>#DIV/0!</v>
      </c>
      <c r="G119" s="105">
        <f>B119*$N$14+(1-B119)*$U$14-D119</f>
        <v>-1.2999999999999972</v>
      </c>
      <c r="H119" s="79">
        <v>15</v>
      </c>
      <c r="I119" s="80"/>
      <c r="J119" s="26">
        <f>'MR-MO_1a'!J119</f>
        <v>15</v>
      </c>
      <c r="K119" s="27">
        <v>0</v>
      </c>
      <c r="L119" s="44">
        <f t="shared" si="25"/>
        <v>0</v>
      </c>
      <c r="M119" s="26">
        <f>'MR-MO_1a'!M119</f>
        <v>15</v>
      </c>
      <c r="N119" s="27">
        <v>0</v>
      </c>
      <c r="O119" s="44">
        <f t="shared" si="26"/>
        <v>0</v>
      </c>
      <c r="P119" s="26">
        <f>'MR-MO_1a'!P119</f>
        <v>15</v>
      </c>
      <c r="Q119" s="27">
        <v>0</v>
      </c>
      <c r="R119" s="60">
        <f t="shared" si="27"/>
        <v>0</v>
      </c>
      <c r="S119" s="26">
        <v>15</v>
      </c>
      <c r="T119" s="27">
        <v>0</v>
      </c>
      <c r="U119" s="60">
        <f t="shared" si="28"/>
        <v>0</v>
      </c>
      <c r="V119" s="7"/>
      <c r="W119" s="7"/>
      <c r="X119" s="7"/>
      <c r="Y119" s="7"/>
      <c r="Z119" s="7"/>
      <c r="AA119" s="54"/>
    </row>
    <row r="120" spans="1:27" s="3" customFormat="1" x14ac:dyDescent="0.25">
      <c r="A120" s="45">
        <v>102</v>
      </c>
      <c r="B120" s="8">
        <v>0.3</v>
      </c>
      <c r="C120" s="8">
        <v>10</v>
      </c>
      <c r="D120" s="8">
        <v>30</v>
      </c>
      <c r="E120" s="106" t="e">
        <f t="shared" si="38"/>
        <v>#DIV/0!</v>
      </c>
      <c r="F120" s="104" t="e">
        <f t="shared" ref="F120:F143" si="39">E120*$N$14+(1-E120)*$U$14-D120</f>
        <v>#DIV/0!</v>
      </c>
      <c r="G120" s="105">
        <f t="shared" ref="G120:G143" si="40">B120*$N$14+(1-B120)*$U$14-D120</f>
        <v>-1.9000000000000021</v>
      </c>
      <c r="H120" s="79">
        <v>15</v>
      </c>
      <c r="I120" s="80"/>
      <c r="J120" s="26">
        <f>'MR-MO_1a'!J120</f>
        <v>15</v>
      </c>
      <c r="K120" s="27">
        <v>0</v>
      </c>
      <c r="L120" s="44">
        <f t="shared" si="25"/>
        <v>0</v>
      </c>
      <c r="M120" s="26">
        <f>'MR-MO_1a'!M120</f>
        <v>15</v>
      </c>
      <c r="N120" s="27">
        <v>0</v>
      </c>
      <c r="O120" s="44">
        <f t="shared" si="26"/>
        <v>0</v>
      </c>
      <c r="P120" s="26">
        <f>'MR-MO_1a'!P120</f>
        <v>15</v>
      </c>
      <c r="Q120" s="27">
        <v>0</v>
      </c>
      <c r="R120" s="60">
        <f t="shared" si="27"/>
        <v>0</v>
      </c>
      <c r="S120" s="26">
        <v>15</v>
      </c>
      <c r="T120" s="27">
        <v>0</v>
      </c>
      <c r="U120" s="60">
        <f t="shared" si="28"/>
        <v>0</v>
      </c>
      <c r="V120" s="7"/>
      <c r="W120" s="7"/>
      <c r="X120" s="7"/>
      <c r="Y120" s="7"/>
      <c r="Z120" s="7"/>
      <c r="AA120" s="54"/>
    </row>
    <row r="121" spans="1:27" s="3" customFormat="1" x14ac:dyDescent="0.25">
      <c r="A121" s="45">
        <v>103</v>
      </c>
      <c r="B121" s="8">
        <v>0.5</v>
      </c>
      <c r="C121" s="8">
        <v>10</v>
      </c>
      <c r="D121" s="8">
        <v>30</v>
      </c>
      <c r="E121" s="106" t="e">
        <f t="shared" si="38"/>
        <v>#DIV/0!</v>
      </c>
      <c r="F121" s="104" t="e">
        <f t="shared" si="39"/>
        <v>#DIV/0!</v>
      </c>
      <c r="G121" s="105">
        <f t="shared" si="40"/>
        <v>-2.5</v>
      </c>
      <c r="H121" s="79">
        <v>15</v>
      </c>
      <c r="I121" s="80"/>
      <c r="J121" s="26">
        <f>'MR-MO_1a'!J121</f>
        <v>15</v>
      </c>
      <c r="K121" s="27">
        <v>0</v>
      </c>
      <c r="L121" s="44">
        <f t="shared" si="25"/>
        <v>0</v>
      </c>
      <c r="M121" s="26">
        <f>'MR-MO_1a'!M121</f>
        <v>15</v>
      </c>
      <c r="N121" s="27">
        <v>0</v>
      </c>
      <c r="O121" s="44">
        <f t="shared" si="26"/>
        <v>0</v>
      </c>
      <c r="P121" s="26">
        <f>'MR-MO_1a'!P121</f>
        <v>15</v>
      </c>
      <c r="Q121" s="27">
        <v>0</v>
      </c>
      <c r="R121" s="60">
        <f t="shared" si="27"/>
        <v>0</v>
      </c>
      <c r="S121" s="26">
        <v>15</v>
      </c>
      <c r="T121" s="27">
        <v>0</v>
      </c>
      <c r="U121" s="60">
        <f t="shared" si="28"/>
        <v>0</v>
      </c>
      <c r="V121" s="7"/>
      <c r="W121" s="7"/>
      <c r="X121" s="7"/>
      <c r="Y121" s="7"/>
      <c r="Z121" s="7"/>
      <c r="AA121" s="54"/>
    </row>
    <row r="122" spans="1:27" s="3" customFormat="1" x14ac:dyDescent="0.25">
      <c r="A122" s="45">
        <v>104</v>
      </c>
      <c r="B122" s="8">
        <v>0.7</v>
      </c>
      <c r="C122" s="8">
        <v>10</v>
      </c>
      <c r="D122" s="8">
        <v>30</v>
      </c>
      <c r="E122" s="106" t="e">
        <f t="shared" si="38"/>
        <v>#DIV/0!</v>
      </c>
      <c r="F122" s="104" t="e">
        <f t="shared" si="39"/>
        <v>#DIV/0!</v>
      </c>
      <c r="G122" s="105">
        <f t="shared" si="40"/>
        <v>-3.1000000000000014</v>
      </c>
      <c r="H122" s="79">
        <v>15</v>
      </c>
      <c r="I122" s="80"/>
      <c r="J122" s="26">
        <f>'MR-MO_1a'!J122</f>
        <v>15</v>
      </c>
      <c r="K122" s="27">
        <v>0</v>
      </c>
      <c r="L122" s="44">
        <f t="shared" si="25"/>
        <v>0</v>
      </c>
      <c r="M122" s="26">
        <f>'MR-MO_1a'!M122</f>
        <v>15</v>
      </c>
      <c r="N122" s="27">
        <v>0</v>
      </c>
      <c r="O122" s="44">
        <f t="shared" si="26"/>
        <v>0</v>
      </c>
      <c r="P122" s="26">
        <f>'MR-MO_1a'!P122</f>
        <v>15</v>
      </c>
      <c r="Q122" s="27">
        <v>0</v>
      </c>
      <c r="R122" s="60">
        <f t="shared" si="27"/>
        <v>0</v>
      </c>
      <c r="S122" s="26">
        <v>15</v>
      </c>
      <c r="T122" s="27">
        <v>0</v>
      </c>
      <c r="U122" s="60">
        <f t="shared" si="28"/>
        <v>0</v>
      </c>
      <c r="V122" s="7"/>
      <c r="W122" s="7"/>
      <c r="X122" s="7"/>
      <c r="Y122" s="7"/>
      <c r="Z122" s="7"/>
      <c r="AA122" s="54"/>
    </row>
    <row r="123" spans="1:27" s="3" customFormat="1" x14ac:dyDescent="0.25">
      <c r="A123" s="45">
        <v>105</v>
      </c>
      <c r="B123" s="8">
        <v>0.9</v>
      </c>
      <c r="C123" s="8">
        <v>10</v>
      </c>
      <c r="D123" s="8">
        <v>30</v>
      </c>
      <c r="E123" s="106" t="e">
        <f t="shared" si="38"/>
        <v>#DIV/0!</v>
      </c>
      <c r="F123" s="104" t="e">
        <f t="shared" si="39"/>
        <v>#DIV/0!</v>
      </c>
      <c r="G123" s="105">
        <f t="shared" si="40"/>
        <v>-3.6999999999999993</v>
      </c>
      <c r="H123" s="79">
        <v>15</v>
      </c>
      <c r="I123" s="80"/>
      <c r="J123" s="26">
        <f>'MR-MO_1a'!J123</f>
        <v>15</v>
      </c>
      <c r="K123" s="27">
        <v>0</v>
      </c>
      <c r="L123" s="44">
        <f t="shared" si="25"/>
        <v>0</v>
      </c>
      <c r="M123" s="26">
        <f>'MR-MO_1a'!M123</f>
        <v>15</v>
      </c>
      <c r="N123" s="27">
        <v>0</v>
      </c>
      <c r="O123" s="44">
        <f t="shared" si="26"/>
        <v>0</v>
      </c>
      <c r="P123" s="26">
        <f>'MR-MO_1a'!P123</f>
        <v>15</v>
      </c>
      <c r="Q123" s="27">
        <v>0</v>
      </c>
      <c r="R123" s="60">
        <f t="shared" si="27"/>
        <v>0</v>
      </c>
      <c r="S123" s="26">
        <v>15</v>
      </c>
      <c r="T123" s="27">
        <v>0</v>
      </c>
      <c r="U123" s="60">
        <f t="shared" si="28"/>
        <v>0</v>
      </c>
      <c r="V123" s="7"/>
      <c r="W123" s="7"/>
      <c r="X123" s="7"/>
      <c r="Y123" s="7"/>
      <c r="Z123" s="7"/>
      <c r="AA123" s="54"/>
    </row>
    <row r="124" spans="1:27" s="3" customFormat="1" x14ac:dyDescent="0.25">
      <c r="A124" s="45">
        <v>106</v>
      </c>
      <c r="B124" s="8">
        <v>0.1</v>
      </c>
      <c r="C124" s="8">
        <v>15</v>
      </c>
      <c r="D124" s="8">
        <v>30</v>
      </c>
      <c r="E124" s="106" t="e">
        <f>(B124*$B$15*$M$11+(1-B124)*$B$16*$T$11)/(B124*$M$11+(1-B124)*$T$11)</f>
        <v>#DIV/0!</v>
      </c>
      <c r="F124" s="104" t="e">
        <f t="shared" si="39"/>
        <v>#DIV/0!</v>
      </c>
      <c r="G124" s="105">
        <f t="shared" si="40"/>
        <v>-1.2999999999999972</v>
      </c>
      <c r="H124" s="79">
        <v>15</v>
      </c>
      <c r="I124" s="80"/>
      <c r="J124" s="26">
        <f>'MR-MO_1a'!J124</f>
        <v>15</v>
      </c>
      <c r="K124" s="27">
        <v>0</v>
      </c>
      <c r="L124" s="44">
        <f t="shared" si="25"/>
        <v>0</v>
      </c>
      <c r="M124" s="26">
        <f>'MR-MO_1a'!M124</f>
        <v>15</v>
      </c>
      <c r="N124" s="27">
        <v>0</v>
      </c>
      <c r="O124" s="44">
        <f t="shared" si="26"/>
        <v>0</v>
      </c>
      <c r="P124" s="26">
        <f>'MR-MO_1a'!P124</f>
        <v>15</v>
      </c>
      <c r="Q124" s="27">
        <v>0</v>
      </c>
      <c r="R124" s="60">
        <f t="shared" si="27"/>
        <v>0</v>
      </c>
      <c r="S124" s="26">
        <v>15</v>
      </c>
      <c r="T124" s="27">
        <v>0</v>
      </c>
      <c r="U124" s="60">
        <f t="shared" si="28"/>
        <v>0</v>
      </c>
      <c r="V124" s="7"/>
      <c r="W124" s="7"/>
      <c r="X124" s="7"/>
      <c r="Y124" s="7"/>
      <c r="Z124" s="7"/>
      <c r="AA124" s="54"/>
    </row>
    <row r="125" spans="1:27" s="3" customFormat="1" x14ac:dyDescent="0.25">
      <c r="A125" s="45">
        <v>107</v>
      </c>
      <c r="B125" s="8">
        <v>0.3</v>
      </c>
      <c r="C125" s="8">
        <v>15</v>
      </c>
      <c r="D125" s="8">
        <v>30</v>
      </c>
      <c r="E125" s="106" t="e">
        <f t="shared" ref="E125:E128" si="41">(B125*$B$15*$M$11+(1-B125)*$B$16*$T$11)/(B125*$M$11+(1-B125)*$T$11)</f>
        <v>#DIV/0!</v>
      </c>
      <c r="F125" s="104" t="e">
        <f t="shared" si="39"/>
        <v>#DIV/0!</v>
      </c>
      <c r="G125" s="105">
        <f t="shared" si="40"/>
        <v>-1.9000000000000021</v>
      </c>
      <c r="H125" s="79">
        <v>15</v>
      </c>
      <c r="I125" s="80"/>
      <c r="J125" s="26">
        <f>'MR-MO_1a'!J125</f>
        <v>15</v>
      </c>
      <c r="K125" s="27">
        <v>0</v>
      </c>
      <c r="L125" s="44">
        <f t="shared" si="25"/>
        <v>0</v>
      </c>
      <c r="M125" s="26">
        <f>'MR-MO_1a'!M125</f>
        <v>15</v>
      </c>
      <c r="N125" s="27">
        <v>0</v>
      </c>
      <c r="O125" s="44">
        <f t="shared" si="26"/>
        <v>0</v>
      </c>
      <c r="P125" s="26">
        <f>'MR-MO_1a'!P125</f>
        <v>15</v>
      </c>
      <c r="Q125" s="27">
        <v>0</v>
      </c>
      <c r="R125" s="60">
        <f t="shared" si="27"/>
        <v>0</v>
      </c>
      <c r="S125" s="26">
        <v>15</v>
      </c>
      <c r="T125" s="27">
        <v>0</v>
      </c>
      <c r="U125" s="60">
        <f t="shared" si="28"/>
        <v>0</v>
      </c>
      <c r="V125" s="7"/>
      <c r="W125" s="7"/>
      <c r="X125" s="7"/>
      <c r="Y125" s="7"/>
      <c r="Z125" s="7"/>
      <c r="AA125" s="54"/>
    </row>
    <row r="126" spans="1:27" s="3" customFormat="1" x14ac:dyDescent="0.25">
      <c r="A126" s="45">
        <v>108</v>
      </c>
      <c r="B126" s="8">
        <v>0.5</v>
      </c>
      <c r="C126" s="8">
        <v>15</v>
      </c>
      <c r="D126" s="8">
        <v>30</v>
      </c>
      <c r="E126" s="106" t="e">
        <f t="shared" si="41"/>
        <v>#DIV/0!</v>
      </c>
      <c r="F126" s="104" t="e">
        <f t="shared" si="39"/>
        <v>#DIV/0!</v>
      </c>
      <c r="G126" s="105">
        <f t="shared" si="40"/>
        <v>-2.5</v>
      </c>
      <c r="H126" s="79">
        <v>15</v>
      </c>
      <c r="I126" s="80"/>
      <c r="J126" s="26">
        <f>'MR-MO_1a'!J126</f>
        <v>15</v>
      </c>
      <c r="K126" s="27">
        <v>0</v>
      </c>
      <c r="L126" s="44">
        <f t="shared" si="25"/>
        <v>0</v>
      </c>
      <c r="M126" s="26">
        <f>'MR-MO_1a'!M126</f>
        <v>15</v>
      </c>
      <c r="N126" s="27">
        <v>0</v>
      </c>
      <c r="O126" s="44">
        <f t="shared" si="26"/>
        <v>0</v>
      </c>
      <c r="P126" s="26">
        <f>'MR-MO_1a'!P126</f>
        <v>15</v>
      </c>
      <c r="Q126" s="27">
        <v>0</v>
      </c>
      <c r="R126" s="60">
        <f t="shared" si="27"/>
        <v>0</v>
      </c>
      <c r="S126" s="26">
        <v>15</v>
      </c>
      <c r="T126" s="27">
        <v>0</v>
      </c>
      <c r="U126" s="60">
        <f t="shared" si="28"/>
        <v>0</v>
      </c>
      <c r="V126" s="7"/>
      <c r="W126" s="7"/>
      <c r="X126" s="7"/>
      <c r="Y126" s="7"/>
      <c r="Z126" s="7"/>
      <c r="AA126" s="54"/>
    </row>
    <row r="127" spans="1:27" s="3" customFormat="1" x14ac:dyDescent="0.25">
      <c r="A127" s="45">
        <v>109</v>
      </c>
      <c r="B127" s="8">
        <v>0.7</v>
      </c>
      <c r="C127" s="8">
        <v>15</v>
      </c>
      <c r="D127" s="8">
        <v>30</v>
      </c>
      <c r="E127" s="106" t="e">
        <f t="shared" si="41"/>
        <v>#DIV/0!</v>
      </c>
      <c r="F127" s="104" t="e">
        <f t="shared" si="39"/>
        <v>#DIV/0!</v>
      </c>
      <c r="G127" s="105">
        <f t="shared" si="40"/>
        <v>-3.1000000000000014</v>
      </c>
      <c r="H127" s="79">
        <v>15</v>
      </c>
      <c r="I127" s="80"/>
      <c r="J127" s="26">
        <f>'MR-MO_1a'!J127</f>
        <v>15</v>
      </c>
      <c r="K127" s="27">
        <v>0</v>
      </c>
      <c r="L127" s="44">
        <f t="shared" si="25"/>
        <v>0</v>
      </c>
      <c r="M127" s="26">
        <f>'MR-MO_1a'!M127</f>
        <v>15</v>
      </c>
      <c r="N127" s="27">
        <v>0</v>
      </c>
      <c r="O127" s="44">
        <f t="shared" si="26"/>
        <v>0</v>
      </c>
      <c r="P127" s="26">
        <f>'MR-MO_1a'!P127</f>
        <v>15</v>
      </c>
      <c r="Q127" s="27">
        <v>0</v>
      </c>
      <c r="R127" s="60">
        <f t="shared" si="27"/>
        <v>0</v>
      </c>
      <c r="S127" s="26">
        <v>15</v>
      </c>
      <c r="T127" s="27">
        <v>0</v>
      </c>
      <c r="U127" s="60">
        <f t="shared" si="28"/>
        <v>0</v>
      </c>
      <c r="V127" s="7"/>
      <c r="W127" s="7"/>
      <c r="X127" s="7"/>
      <c r="Y127" s="7"/>
      <c r="Z127" s="7"/>
      <c r="AA127" s="54"/>
    </row>
    <row r="128" spans="1:27" s="3" customFormat="1" x14ac:dyDescent="0.25">
      <c r="A128" s="45">
        <v>110</v>
      </c>
      <c r="B128" s="8">
        <v>0.9</v>
      </c>
      <c r="C128" s="8">
        <v>15</v>
      </c>
      <c r="D128" s="8">
        <v>30</v>
      </c>
      <c r="E128" s="106" t="e">
        <f t="shared" si="41"/>
        <v>#DIV/0!</v>
      </c>
      <c r="F128" s="104" t="e">
        <f t="shared" si="39"/>
        <v>#DIV/0!</v>
      </c>
      <c r="G128" s="105">
        <f t="shared" si="40"/>
        <v>-3.6999999999999993</v>
      </c>
      <c r="H128" s="79">
        <v>15</v>
      </c>
      <c r="I128" s="80"/>
      <c r="J128" s="26">
        <f>'MR-MO_1a'!J128</f>
        <v>15</v>
      </c>
      <c r="K128" s="27">
        <v>0</v>
      </c>
      <c r="L128" s="44">
        <f t="shared" si="25"/>
        <v>0</v>
      </c>
      <c r="M128" s="26">
        <f>'MR-MO_1a'!M128</f>
        <v>15</v>
      </c>
      <c r="N128" s="27">
        <v>0</v>
      </c>
      <c r="O128" s="44">
        <f t="shared" si="26"/>
        <v>0</v>
      </c>
      <c r="P128" s="26">
        <f>'MR-MO_1a'!P128</f>
        <v>15</v>
      </c>
      <c r="Q128" s="27">
        <v>0</v>
      </c>
      <c r="R128" s="60">
        <f t="shared" si="27"/>
        <v>0</v>
      </c>
      <c r="S128" s="26">
        <v>15</v>
      </c>
      <c r="T128" s="27">
        <v>0</v>
      </c>
      <c r="U128" s="60">
        <f t="shared" si="28"/>
        <v>0</v>
      </c>
      <c r="V128" s="7"/>
      <c r="W128" s="7"/>
      <c r="X128" s="7"/>
      <c r="Y128" s="7"/>
      <c r="Z128" s="7"/>
      <c r="AA128" s="54"/>
    </row>
    <row r="129" spans="1:28" s="3" customFormat="1" x14ac:dyDescent="0.25">
      <c r="A129" s="45">
        <v>111</v>
      </c>
      <c r="B129" s="8">
        <v>0.1</v>
      </c>
      <c r="C129" s="8">
        <v>20</v>
      </c>
      <c r="D129" s="8">
        <v>30</v>
      </c>
      <c r="E129" s="106" t="e">
        <f>(B129*$B$15*$M$12+(1-B129)*$B$16*$T$12)/(B129*$M$12+(1-B129)*$T$12)</f>
        <v>#DIV/0!</v>
      </c>
      <c r="F129" s="104" t="e">
        <f t="shared" si="39"/>
        <v>#DIV/0!</v>
      </c>
      <c r="G129" s="105">
        <f t="shared" si="40"/>
        <v>-1.2999999999999972</v>
      </c>
      <c r="H129" s="79">
        <v>15</v>
      </c>
      <c r="I129" s="80"/>
      <c r="J129" s="26">
        <f>'MR-MO_1a'!J129</f>
        <v>15</v>
      </c>
      <c r="K129" s="27">
        <v>0</v>
      </c>
      <c r="L129" s="44">
        <f t="shared" si="25"/>
        <v>0</v>
      </c>
      <c r="M129" s="26">
        <f>'MR-MO_1a'!M129</f>
        <v>15</v>
      </c>
      <c r="N129" s="27">
        <v>0</v>
      </c>
      <c r="O129" s="44">
        <f t="shared" si="26"/>
        <v>0</v>
      </c>
      <c r="P129" s="26">
        <f>'MR-MO_1a'!P129</f>
        <v>15</v>
      </c>
      <c r="Q129" s="27">
        <v>0</v>
      </c>
      <c r="R129" s="60">
        <f t="shared" si="27"/>
        <v>0</v>
      </c>
      <c r="S129" s="26">
        <v>15</v>
      </c>
      <c r="T129" s="27">
        <v>0</v>
      </c>
      <c r="U129" s="60">
        <f t="shared" si="28"/>
        <v>0</v>
      </c>
      <c r="V129" s="7"/>
      <c r="W129" s="7"/>
      <c r="X129" s="7"/>
      <c r="Y129" s="7"/>
      <c r="Z129" s="7"/>
      <c r="AA129" s="54"/>
    </row>
    <row r="130" spans="1:28" s="3" customFormat="1" x14ac:dyDescent="0.25">
      <c r="A130" s="45">
        <v>112</v>
      </c>
      <c r="B130" s="8">
        <v>0.3</v>
      </c>
      <c r="C130" s="8">
        <v>20</v>
      </c>
      <c r="D130" s="8">
        <v>30</v>
      </c>
      <c r="E130" s="106" t="e">
        <f t="shared" ref="E130:E133" si="42">(B130*$B$15*$M$12+(1-B130)*$B$16*$T$12)/(B130*$M$12+(1-B130)*$T$12)</f>
        <v>#DIV/0!</v>
      </c>
      <c r="F130" s="104" t="e">
        <f t="shared" si="39"/>
        <v>#DIV/0!</v>
      </c>
      <c r="G130" s="105">
        <f t="shared" si="40"/>
        <v>-1.9000000000000021</v>
      </c>
      <c r="H130" s="79">
        <v>15</v>
      </c>
      <c r="I130" s="80"/>
      <c r="J130" s="26">
        <f>'MR-MO_1a'!J130</f>
        <v>15</v>
      </c>
      <c r="K130" s="27">
        <v>0</v>
      </c>
      <c r="L130" s="44">
        <f t="shared" si="25"/>
        <v>0</v>
      </c>
      <c r="M130" s="26">
        <f>'MR-MO_1a'!M130</f>
        <v>15</v>
      </c>
      <c r="N130" s="27">
        <v>0</v>
      </c>
      <c r="O130" s="44">
        <f t="shared" si="26"/>
        <v>0</v>
      </c>
      <c r="P130" s="26">
        <f>'MR-MO_1a'!P130</f>
        <v>15</v>
      </c>
      <c r="Q130" s="27">
        <v>0</v>
      </c>
      <c r="R130" s="60">
        <f t="shared" si="27"/>
        <v>0</v>
      </c>
      <c r="S130" s="26">
        <v>15</v>
      </c>
      <c r="T130" s="27">
        <v>0</v>
      </c>
      <c r="U130" s="60">
        <f t="shared" si="28"/>
        <v>0</v>
      </c>
      <c r="V130" s="7"/>
      <c r="W130" s="7"/>
      <c r="X130" s="7"/>
      <c r="Y130" s="7"/>
      <c r="Z130" s="7"/>
      <c r="AA130" s="54"/>
    </row>
    <row r="131" spans="1:28" s="3" customFormat="1" x14ac:dyDescent="0.25">
      <c r="A131" s="45">
        <v>113</v>
      </c>
      <c r="B131" s="8">
        <v>0.5</v>
      </c>
      <c r="C131" s="8">
        <v>20</v>
      </c>
      <c r="D131" s="8">
        <v>30</v>
      </c>
      <c r="E131" s="106" t="e">
        <f t="shared" si="42"/>
        <v>#DIV/0!</v>
      </c>
      <c r="F131" s="104" t="e">
        <f t="shared" si="39"/>
        <v>#DIV/0!</v>
      </c>
      <c r="G131" s="105">
        <f t="shared" si="40"/>
        <v>-2.5</v>
      </c>
      <c r="H131" s="79">
        <v>15</v>
      </c>
      <c r="I131" s="80"/>
      <c r="J131" s="26">
        <f>'MR-MO_1a'!J131</f>
        <v>15</v>
      </c>
      <c r="K131" s="27">
        <v>0</v>
      </c>
      <c r="L131" s="44">
        <f t="shared" si="25"/>
        <v>0</v>
      </c>
      <c r="M131" s="26">
        <f>'MR-MO_1a'!M131</f>
        <v>15</v>
      </c>
      <c r="N131" s="27">
        <v>0</v>
      </c>
      <c r="O131" s="44">
        <f t="shared" si="26"/>
        <v>0</v>
      </c>
      <c r="P131" s="26">
        <f>'MR-MO_1a'!P131</f>
        <v>15</v>
      </c>
      <c r="Q131" s="27">
        <v>0</v>
      </c>
      <c r="R131" s="60">
        <f t="shared" si="27"/>
        <v>0</v>
      </c>
      <c r="S131" s="26">
        <v>15</v>
      </c>
      <c r="T131" s="27">
        <v>0</v>
      </c>
      <c r="U131" s="60">
        <f t="shared" si="28"/>
        <v>0</v>
      </c>
      <c r="V131" s="7"/>
      <c r="W131" s="7"/>
      <c r="X131" s="7"/>
      <c r="Y131" s="7"/>
      <c r="Z131" s="7"/>
      <c r="AA131" s="54"/>
    </row>
    <row r="132" spans="1:28" s="3" customFormat="1" x14ac:dyDescent="0.25">
      <c r="A132" s="45">
        <v>114</v>
      </c>
      <c r="B132" s="8">
        <v>0.7</v>
      </c>
      <c r="C132" s="8">
        <v>20</v>
      </c>
      <c r="D132" s="8">
        <v>30</v>
      </c>
      <c r="E132" s="106" t="e">
        <f t="shared" si="42"/>
        <v>#DIV/0!</v>
      </c>
      <c r="F132" s="104" t="e">
        <f t="shared" si="39"/>
        <v>#DIV/0!</v>
      </c>
      <c r="G132" s="105">
        <f t="shared" si="40"/>
        <v>-3.1000000000000014</v>
      </c>
      <c r="H132" s="79">
        <v>15</v>
      </c>
      <c r="I132" s="80"/>
      <c r="J132" s="26">
        <f>'MR-MO_1a'!J132</f>
        <v>15</v>
      </c>
      <c r="K132" s="27">
        <v>0</v>
      </c>
      <c r="L132" s="44">
        <f t="shared" si="25"/>
        <v>0</v>
      </c>
      <c r="M132" s="26">
        <f>'MR-MO_1a'!M132</f>
        <v>15</v>
      </c>
      <c r="N132" s="27">
        <v>0</v>
      </c>
      <c r="O132" s="44">
        <f t="shared" si="26"/>
        <v>0</v>
      </c>
      <c r="P132" s="26">
        <f>'MR-MO_1a'!P132</f>
        <v>15</v>
      </c>
      <c r="Q132" s="27">
        <v>0</v>
      </c>
      <c r="R132" s="60">
        <f t="shared" si="27"/>
        <v>0</v>
      </c>
      <c r="S132" s="26">
        <v>15</v>
      </c>
      <c r="T132" s="27">
        <v>0</v>
      </c>
      <c r="U132" s="60">
        <f t="shared" si="28"/>
        <v>0</v>
      </c>
      <c r="V132" s="7"/>
      <c r="W132" s="7"/>
      <c r="X132" s="7"/>
      <c r="Y132" s="7"/>
      <c r="Z132" s="7"/>
      <c r="AA132" s="54"/>
    </row>
    <row r="133" spans="1:28" s="3" customFormat="1" x14ac:dyDescent="0.25">
      <c r="A133" s="45">
        <v>115</v>
      </c>
      <c r="B133" s="8">
        <v>0.9</v>
      </c>
      <c r="C133" s="8">
        <v>20</v>
      </c>
      <c r="D133" s="8">
        <v>30</v>
      </c>
      <c r="E133" s="106" t="e">
        <f t="shared" si="42"/>
        <v>#DIV/0!</v>
      </c>
      <c r="F133" s="104" t="e">
        <f t="shared" si="39"/>
        <v>#DIV/0!</v>
      </c>
      <c r="G133" s="105">
        <f t="shared" si="40"/>
        <v>-3.6999999999999993</v>
      </c>
      <c r="H133" s="79">
        <v>15</v>
      </c>
      <c r="I133" s="80"/>
      <c r="J133" s="26">
        <f>'MR-MO_1a'!J133</f>
        <v>15</v>
      </c>
      <c r="K133" s="27">
        <v>0</v>
      </c>
      <c r="L133" s="44">
        <f t="shared" si="25"/>
        <v>0</v>
      </c>
      <c r="M133" s="26">
        <f>'MR-MO_1a'!M133</f>
        <v>15</v>
      </c>
      <c r="N133" s="27">
        <v>0</v>
      </c>
      <c r="O133" s="44">
        <f t="shared" si="26"/>
        <v>0</v>
      </c>
      <c r="P133" s="26">
        <f>'MR-MO_1a'!P133</f>
        <v>15</v>
      </c>
      <c r="Q133" s="27">
        <v>0</v>
      </c>
      <c r="R133" s="60">
        <f t="shared" si="27"/>
        <v>0</v>
      </c>
      <c r="S133" s="26">
        <v>15</v>
      </c>
      <c r="T133" s="27">
        <v>0</v>
      </c>
      <c r="U133" s="60">
        <f t="shared" si="28"/>
        <v>0</v>
      </c>
      <c r="V133" s="7"/>
      <c r="W133" s="7"/>
      <c r="X133" s="7"/>
      <c r="Y133" s="7"/>
      <c r="Z133" s="7"/>
      <c r="AA133" s="54"/>
    </row>
    <row r="134" spans="1:28" s="3" customFormat="1" x14ac:dyDescent="0.25">
      <c r="A134" s="45">
        <v>116</v>
      </c>
      <c r="B134" s="8">
        <v>0.1</v>
      </c>
      <c r="C134" s="8">
        <v>25</v>
      </c>
      <c r="D134" s="8">
        <v>30</v>
      </c>
      <c r="E134" s="14">
        <f>(B134*$B$15*$M$13+(1-B134)*$B$16*$T$13)/(B134*$M$13+(1-B134)*$T$13)</f>
        <v>0.11454545454545451</v>
      </c>
      <c r="F134" s="104">
        <f t="shared" si="39"/>
        <v>-1.3436363636363637</v>
      </c>
      <c r="G134" s="105">
        <f t="shared" si="40"/>
        <v>-1.2999999999999972</v>
      </c>
      <c r="H134" s="79">
        <v>15</v>
      </c>
      <c r="I134" s="80"/>
      <c r="J134" s="26">
        <f>'MR-MO_1a'!J134</f>
        <v>15</v>
      </c>
      <c r="K134" s="27">
        <v>0</v>
      </c>
      <c r="L134" s="44">
        <f t="shared" si="25"/>
        <v>0</v>
      </c>
      <c r="M134" s="26">
        <f>'MR-MO_1a'!M134</f>
        <v>15</v>
      </c>
      <c r="N134" s="27">
        <v>0</v>
      </c>
      <c r="O134" s="44">
        <f t="shared" si="26"/>
        <v>0</v>
      </c>
      <c r="P134" s="26">
        <f>'MR-MO_1a'!P134</f>
        <v>15</v>
      </c>
      <c r="Q134" s="27">
        <v>0</v>
      </c>
      <c r="R134" s="60">
        <f t="shared" si="27"/>
        <v>0</v>
      </c>
      <c r="S134" s="26">
        <v>15</v>
      </c>
      <c r="T134" s="27">
        <v>0</v>
      </c>
      <c r="U134" s="60">
        <f t="shared" si="28"/>
        <v>0</v>
      </c>
      <c r="V134" s="7"/>
      <c r="W134" s="7"/>
      <c r="X134" s="7"/>
      <c r="Y134" s="7"/>
      <c r="Z134" s="7"/>
      <c r="AA134" s="54"/>
    </row>
    <row r="135" spans="1:28" s="3" customFormat="1" x14ac:dyDescent="0.25">
      <c r="A135" s="45">
        <v>117</v>
      </c>
      <c r="B135" s="8">
        <v>0.3</v>
      </c>
      <c r="C135" s="8">
        <v>25</v>
      </c>
      <c r="D135" s="8">
        <v>30</v>
      </c>
      <c r="E135" s="14">
        <f t="shared" ref="E135:E138" si="43">(B135*$B$15*$M$13+(1-B135)*$B$16*$T$13)/(B135*$M$13+(1-B135)*$T$13)</f>
        <v>0.15333333333333332</v>
      </c>
      <c r="F135" s="104">
        <f t="shared" si="39"/>
        <v>-1.4600000000000009</v>
      </c>
      <c r="G135" s="105">
        <f t="shared" si="40"/>
        <v>-1.9000000000000021</v>
      </c>
      <c r="H135" s="79">
        <v>15</v>
      </c>
      <c r="I135" s="80"/>
      <c r="J135" s="26">
        <f>'MR-MO_1a'!J135</f>
        <v>15</v>
      </c>
      <c r="K135" s="27">
        <v>0</v>
      </c>
      <c r="L135" s="44">
        <f t="shared" si="25"/>
        <v>0</v>
      </c>
      <c r="M135" s="26">
        <f>'MR-MO_1a'!M135</f>
        <v>15</v>
      </c>
      <c r="N135" s="27">
        <v>0</v>
      </c>
      <c r="O135" s="44">
        <f t="shared" si="26"/>
        <v>0</v>
      </c>
      <c r="P135" s="26">
        <f>'MR-MO_1a'!P135</f>
        <v>15</v>
      </c>
      <c r="Q135" s="27">
        <v>0</v>
      </c>
      <c r="R135" s="60">
        <f t="shared" si="27"/>
        <v>0</v>
      </c>
      <c r="S135" s="26">
        <v>15</v>
      </c>
      <c r="T135" s="27">
        <v>0</v>
      </c>
      <c r="U135" s="60">
        <f t="shared" si="28"/>
        <v>0</v>
      </c>
      <c r="V135" s="7"/>
      <c r="W135" s="7"/>
      <c r="X135" s="7"/>
      <c r="Y135" s="7"/>
      <c r="Z135" s="7"/>
      <c r="AA135" s="54"/>
    </row>
    <row r="136" spans="1:28" s="3" customFormat="1" x14ac:dyDescent="0.25">
      <c r="A136" s="45">
        <v>118</v>
      </c>
      <c r="B136" s="8">
        <v>0.5</v>
      </c>
      <c r="C136" s="8">
        <v>25</v>
      </c>
      <c r="D136" s="8">
        <v>30</v>
      </c>
      <c r="E136" s="14">
        <f t="shared" si="43"/>
        <v>0.2142857142857143</v>
      </c>
      <c r="F136" s="104">
        <f t="shared" si="39"/>
        <v>-1.6428571428571423</v>
      </c>
      <c r="G136" s="105">
        <f t="shared" si="40"/>
        <v>-2.5</v>
      </c>
      <c r="H136" s="79">
        <v>15</v>
      </c>
      <c r="I136" s="80"/>
      <c r="J136" s="26">
        <f>'MR-MO_1a'!J136</f>
        <v>15</v>
      </c>
      <c r="K136" s="27">
        <v>0</v>
      </c>
      <c r="L136" s="44">
        <f t="shared" si="25"/>
        <v>0</v>
      </c>
      <c r="M136" s="26">
        <f>'MR-MO_1a'!M136</f>
        <v>15</v>
      </c>
      <c r="N136" s="27">
        <v>0</v>
      </c>
      <c r="O136" s="44">
        <f t="shared" si="26"/>
        <v>0</v>
      </c>
      <c r="P136" s="26">
        <f>'MR-MO_1a'!P136</f>
        <v>15</v>
      </c>
      <c r="Q136" s="27">
        <v>0</v>
      </c>
      <c r="R136" s="60">
        <f t="shared" si="27"/>
        <v>0</v>
      </c>
      <c r="S136" s="26">
        <v>15</v>
      </c>
      <c r="T136" s="27">
        <v>0</v>
      </c>
      <c r="U136" s="60">
        <f t="shared" si="28"/>
        <v>0</v>
      </c>
      <c r="V136" s="7"/>
      <c r="W136" s="7"/>
      <c r="X136" s="7"/>
      <c r="Y136" s="7"/>
      <c r="Z136" s="7"/>
      <c r="AA136" s="54"/>
    </row>
    <row r="137" spans="1:28" s="3" customFormat="1" x14ac:dyDescent="0.25">
      <c r="A137" s="45">
        <v>119</v>
      </c>
      <c r="B137" s="8">
        <v>0.7</v>
      </c>
      <c r="C137" s="8">
        <v>25</v>
      </c>
      <c r="D137" s="8">
        <v>30</v>
      </c>
      <c r="E137" s="14">
        <f t="shared" si="43"/>
        <v>0.32400000000000001</v>
      </c>
      <c r="F137" s="104">
        <f t="shared" si="39"/>
        <v>-1.9720000000000013</v>
      </c>
      <c r="G137" s="105">
        <f t="shared" si="40"/>
        <v>-3.1000000000000014</v>
      </c>
      <c r="H137" s="79">
        <v>15</v>
      </c>
      <c r="I137" s="80"/>
      <c r="J137" s="26">
        <f>'MR-MO_1a'!J137</f>
        <v>15</v>
      </c>
      <c r="K137" s="27">
        <v>0</v>
      </c>
      <c r="L137" s="44">
        <f t="shared" si="25"/>
        <v>0</v>
      </c>
      <c r="M137" s="26">
        <f>'MR-MO_1a'!M137</f>
        <v>15</v>
      </c>
      <c r="N137" s="27">
        <v>0</v>
      </c>
      <c r="O137" s="44">
        <f t="shared" si="26"/>
        <v>0</v>
      </c>
      <c r="P137" s="26">
        <f>'MR-MO_1a'!P137</f>
        <v>15</v>
      </c>
      <c r="Q137" s="27">
        <v>0</v>
      </c>
      <c r="R137" s="60">
        <f t="shared" si="27"/>
        <v>0</v>
      </c>
      <c r="S137" s="26">
        <v>15</v>
      </c>
      <c r="T137" s="27">
        <v>0</v>
      </c>
      <c r="U137" s="60">
        <f t="shared" si="28"/>
        <v>0</v>
      </c>
      <c r="V137" s="7"/>
      <c r="W137" s="7"/>
      <c r="X137" s="7"/>
      <c r="Y137" s="7"/>
      <c r="Z137" s="7"/>
      <c r="AA137" s="54"/>
    </row>
    <row r="138" spans="1:28" s="3" customFormat="1" x14ac:dyDescent="0.25">
      <c r="A138" s="45">
        <v>120</v>
      </c>
      <c r="B138" s="8">
        <v>0.9</v>
      </c>
      <c r="C138" s="8">
        <v>25</v>
      </c>
      <c r="D138" s="8">
        <v>30</v>
      </c>
      <c r="E138" s="14">
        <f t="shared" si="43"/>
        <v>0.58000000000000007</v>
      </c>
      <c r="F138" s="104">
        <f t="shared" si="39"/>
        <v>-2.740000000000002</v>
      </c>
      <c r="G138" s="105">
        <f t="shared" si="40"/>
        <v>-3.6999999999999993</v>
      </c>
      <c r="H138" s="79">
        <v>15</v>
      </c>
      <c r="I138" s="80"/>
      <c r="J138" s="26">
        <f>'MR-MO_1a'!J138</f>
        <v>15</v>
      </c>
      <c r="K138" s="27">
        <v>0</v>
      </c>
      <c r="L138" s="44">
        <f t="shared" si="25"/>
        <v>0</v>
      </c>
      <c r="M138" s="26">
        <f>'MR-MO_1a'!M138</f>
        <v>15</v>
      </c>
      <c r="N138" s="27">
        <v>0</v>
      </c>
      <c r="O138" s="44">
        <f t="shared" si="26"/>
        <v>0</v>
      </c>
      <c r="P138" s="26">
        <f>'MR-MO_1a'!P138</f>
        <v>15</v>
      </c>
      <c r="Q138" s="27">
        <v>0</v>
      </c>
      <c r="R138" s="60">
        <f t="shared" si="27"/>
        <v>0</v>
      </c>
      <c r="S138" s="26">
        <v>15</v>
      </c>
      <c r="T138" s="27">
        <v>0</v>
      </c>
      <c r="U138" s="60">
        <f t="shared" si="28"/>
        <v>0</v>
      </c>
      <c r="V138" s="7"/>
      <c r="W138" s="7"/>
      <c r="X138" s="7"/>
      <c r="Y138" s="7"/>
      <c r="Z138" s="7"/>
      <c r="AA138" s="54"/>
    </row>
    <row r="139" spans="1:28" s="3" customFormat="1" x14ac:dyDescent="0.25">
      <c r="A139" s="45">
        <v>121</v>
      </c>
      <c r="B139" s="8">
        <v>0.1</v>
      </c>
      <c r="C139" s="8">
        <v>30</v>
      </c>
      <c r="D139" s="8">
        <v>30</v>
      </c>
      <c r="E139" s="14">
        <f>(B139*$B$15*$M$14+(1-B139)*$B$16*$T$14)/(B139*$M$14+(1-B139)*$T$14)</f>
        <v>0.1216216216216216</v>
      </c>
      <c r="F139" s="104">
        <f t="shared" si="39"/>
        <v>-1.3648648648648667</v>
      </c>
      <c r="G139" s="105">
        <f t="shared" si="40"/>
        <v>-1.2999999999999972</v>
      </c>
      <c r="H139" s="79">
        <v>15</v>
      </c>
      <c r="I139" s="80"/>
      <c r="J139" s="26">
        <f>'MR-MO_1a'!J139</f>
        <v>15</v>
      </c>
      <c r="K139" s="27">
        <v>0</v>
      </c>
      <c r="L139" s="44">
        <f t="shared" si="25"/>
        <v>0</v>
      </c>
      <c r="M139" s="26">
        <f>'MR-MO_1a'!M139</f>
        <v>15</v>
      </c>
      <c r="N139" s="27">
        <v>0</v>
      </c>
      <c r="O139" s="44">
        <f t="shared" si="26"/>
        <v>0</v>
      </c>
      <c r="P139" s="26">
        <f>'MR-MO_1a'!P139</f>
        <v>15</v>
      </c>
      <c r="Q139" s="27">
        <v>0</v>
      </c>
      <c r="R139" s="60">
        <f t="shared" si="27"/>
        <v>0</v>
      </c>
      <c r="S139" s="26">
        <v>15</v>
      </c>
      <c r="T139" s="27">
        <v>0</v>
      </c>
      <c r="U139" s="60">
        <f t="shared" si="28"/>
        <v>0</v>
      </c>
      <c r="V139" s="7"/>
      <c r="W139" s="7"/>
      <c r="X139" s="7"/>
      <c r="Y139" s="7"/>
      <c r="Z139" s="7"/>
      <c r="AA139" s="54"/>
    </row>
    <row r="140" spans="1:28" s="3" customFormat="1" x14ac:dyDescent="0.25">
      <c r="A140" s="45">
        <v>122</v>
      </c>
      <c r="B140" s="8">
        <v>0.3</v>
      </c>
      <c r="C140" s="8">
        <v>30</v>
      </c>
      <c r="D140" s="8">
        <v>30</v>
      </c>
      <c r="E140" s="14">
        <f t="shared" ref="E140:E143" si="44">(B140*$B$15*$M$14+(1-B140)*$B$16*$T$14)/(B140*$M$14+(1-B140)*$T$14)</f>
        <v>0.17741935483870969</v>
      </c>
      <c r="F140" s="104">
        <f t="shared" si="39"/>
        <v>-1.5322580645161317</v>
      </c>
      <c r="G140" s="105">
        <f t="shared" si="40"/>
        <v>-1.9000000000000021</v>
      </c>
      <c r="H140" s="79">
        <v>15</v>
      </c>
      <c r="I140" s="80"/>
      <c r="J140" s="26">
        <f>'MR-MO_1a'!J140</f>
        <v>15</v>
      </c>
      <c r="K140" s="27">
        <v>0</v>
      </c>
      <c r="L140" s="44">
        <f t="shared" si="25"/>
        <v>0</v>
      </c>
      <c r="M140" s="26">
        <f>'MR-MO_1a'!M140</f>
        <v>15</v>
      </c>
      <c r="N140" s="27">
        <v>0</v>
      </c>
      <c r="O140" s="44">
        <f t="shared" si="26"/>
        <v>0</v>
      </c>
      <c r="P140" s="26">
        <f>'MR-MO_1a'!P140</f>
        <v>15</v>
      </c>
      <c r="Q140" s="27">
        <v>0</v>
      </c>
      <c r="R140" s="60">
        <f t="shared" si="27"/>
        <v>0</v>
      </c>
      <c r="S140" s="26">
        <v>15</v>
      </c>
      <c r="T140" s="27">
        <v>0</v>
      </c>
      <c r="U140" s="60">
        <f t="shared" si="28"/>
        <v>0</v>
      </c>
      <c r="V140" s="7"/>
      <c r="W140" s="7"/>
      <c r="X140" s="7"/>
      <c r="Y140" s="7"/>
      <c r="Z140" s="7"/>
      <c r="AA140" s="54"/>
    </row>
    <row r="141" spans="1:28" s="3" customFormat="1" x14ac:dyDescent="0.25">
      <c r="A141" s="45">
        <v>123</v>
      </c>
      <c r="B141" s="8">
        <v>0.5</v>
      </c>
      <c r="C141" s="8">
        <v>30</v>
      </c>
      <c r="D141" s="8">
        <v>30</v>
      </c>
      <c r="E141" s="14">
        <f t="shared" si="44"/>
        <v>0.26</v>
      </c>
      <c r="F141" s="104">
        <f t="shared" si="39"/>
        <v>-1.7800000000000011</v>
      </c>
      <c r="G141" s="105">
        <f t="shared" si="40"/>
        <v>-2.5</v>
      </c>
      <c r="H141" s="79">
        <v>15</v>
      </c>
      <c r="I141" s="80"/>
      <c r="J141" s="26">
        <f>'MR-MO_1a'!J141</f>
        <v>15</v>
      </c>
      <c r="K141" s="27">
        <v>0</v>
      </c>
      <c r="L141" s="44">
        <f t="shared" si="25"/>
        <v>0</v>
      </c>
      <c r="M141" s="26">
        <f>'MR-MO_1a'!M141</f>
        <v>15</v>
      </c>
      <c r="N141" s="27">
        <v>0</v>
      </c>
      <c r="O141" s="44">
        <f t="shared" si="26"/>
        <v>0</v>
      </c>
      <c r="P141" s="26">
        <f>'MR-MO_1a'!P141</f>
        <v>15</v>
      </c>
      <c r="Q141" s="27">
        <v>0</v>
      </c>
      <c r="R141" s="60">
        <f t="shared" si="27"/>
        <v>0</v>
      </c>
      <c r="S141" s="26">
        <v>15</v>
      </c>
      <c r="T141" s="27">
        <v>0</v>
      </c>
      <c r="U141" s="60">
        <f t="shared" si="28"/>
        <v>0</v>
      </c>
      <c r="V141" s="7"/>
      <c r="W141" s="7"/>
      <c r="X141" s="7"/>
      <c r="Y141" s="7"/>
      <c r="Z141" s="7"/>
      <c r="AA141" s="54"/>
    </row>
    <row r="142" spans="1:28" s="3" customFormat="1" x14ac:dyDescent="0.25">
      <c r="A142" s="45">
        <v>124</v>
      </c>
      <c r="B142" s="8">
        <v>0.7</v>
      </c>
      <c r="C142" s="8">
        <v>30</v>
      </c>
      <c r="D142" s="8">
        <v>30</v>
      </c>
      <c r="E142" s="14">
        <f t="shared" si="44"/>
        <v>0.39473684210526316</v>
      </c>
      <c r="F142" s="104">
        <f t="shared" si="39"/>
        <v>-2.1842105263157876</v>
      </c>
      <c r="G142" s="105">
        <f t="shared" si="40"/>
        <v>-3.1000000000000014</v>
      </c>
      <c r="H142" s="79">
        <v>15</v>
      </c>
      <c r="I142" s="80"/>
      <c r="J142" s="26">
        <f>'MR-MO_1a'!J142</f>
        <v>15</v>
      </c>
      <c r="K142" s="27">
        <v>0</v>
      </c>
      <c r="L142" s="44">
        <f t="shared" si="25"/>
        <v>0</v>
      </c>
      <c r="M142" s="26">
        <f>'MR-MO_1a'!M142</f>
        <v>15</v>
      </c>
      <c r="N142" s="27">
        <v>0</v>
      </c>
      <c r="O142" s="44">
        <f t="shared" si="26"/>
        <v>0</v>
      </c>
      <c r="P142" s="26">
        <f>'MR-MO_1a'!P142</f>
        <v>15</v>
      </c>
      <c r="Q142" s="27">
        <v>0</v>
      </c>
      <c r="R142" s="60">
        <f t="shared" si="27"/>
        <v>0</v>
      </c>
      <c r="S142" s="26">
        <v>15</v>
      </c>
      <c r="T142" s="27">
        <v>0</v>
      </c>
      <c r="U142" s="60">
        <f t="shared" si="28"/>
        <v>0</v>
      </c>
      <c r="V142" s="7"/>
      <c r="W142" s="7"/>
      <c r="X142" s="7"/>
      <c r="Y142" s="7"/>
      <c r="Z142" s="7"/>
      <c r="AA142" s="54"/>
    </row>
    <row r="143" spans="1:28" s="3" customFormat="1" ht="15.75" thickBot="1" x14ac:dyDescent="0.3">
      <c r="A143" s="45">
        <v>125</v>
      </c>
      <c r="B143" s="8">
        <v>0.9</v>
      </c>
      <c r="C143" s="8">
        <v>30</v>
      </c>
      <c r="D143" s="8">
        <v>30</v>
      </c>
      <c r="E143" s="14">
        <f t="shared" si="44"/>
        <v>0.65384615384615397</v>
      </c>
      <c r="F143" s="104">
        <f t="shared" si="39"/>
        <v>-2.9615384615384599</v>
      </c>
      <c r="G143" s="105">
        <f t="shared" si="40"/>
        <v>-3.6999999999999993</v>
      </c>
      <c r="H143" s="49">
        <v>15</v>
      </c>
      <c r="I143" s="50"/>
      <c r="J143" s="26">
        <f>'MR-MO_1a'!J143</f>
        <v>15</v>
      </c>
      <c r="K143" s="27">
        <v>0</v>
      </c>
      <c r="L143" s="44">
        <f t="shared" si="25"/>
        <v>0</v>
      </c>
      <c r="M143" s="26">
        <f>'MR-MO_1a'!M143</f>
        <v>15</v>
      </c>
      <c r="N143" s="27">
        <v>0</v>
      </c>
      <c r="O143" s="44">
        <f t="shared" si="26"/>
        <v>0</v>
      </c>
      <c r="P143" s="26">
        <f>'MR-MO_1a'!P143</f>
        <v>15</v>
      </c>
      <c r="Q143" s="27">
        <v>0</v>
      </c>
      <c r="R143" s="60">
        <f t="shared" si="27"/>
        <v>0</v>
      </c>
      <c r="S143" s="26">
        <v>15</v>
      </c>
      <c r="T143" s="27">
        <v>0</v>
      </c>
      <c r="U143" s="60">
        <f t="shared" si="28"/>
        <v>0</v>
      </c>
      <c r="V143" s="7"/>
      <c r="W143" s="7"/>
      <c r="X143" s="7"/>
      <c r="Y143" s="7"/>
      <c r="Z143" s="7"/>
      <c r="AA143" s="54"/>
    </row>
    <row r="144" spans="1:28" s="3" customFormat="1" x14ac:dyDescent="0.25">
      <c r="B144" s="6"/>
      <c r="C144" s="6"/>
      <c r="D144" s="7"/>
      <c r="E144" s="7"/>
      <c r="F144" s="7"/>
      <c r="G144" s="7"/>
      <c r="H144" s="125" t="s">
        <v>53</v>
      </c>
      <c r="I144" s="46" t="s">
        <v>19</v>
      </c>
      <c r="J144" s="17"/>
      <c r="K144" s="28">
        <f>AVERAGE(K19:K143)</f>
        <v>4.6034014400000003E-2</v>
      </c>
      <c r="L144" s="18"/>
      <c r="M144" s="17"/>
      <c r="N144" s="28">
        <f>AVERAGE(N19:N143)</f>
        <v>1.6989760800000004</v>
      </c>
      <c r="O144" s="18"/>
      <c r="P144" s="17"/>
      <c r="Q144" s="28">
        <f>AVERAGE(Q19:Q143)</f>
        <v>1.6206901599999999</v>
      </c>
      <c r="R144" s="18"/>
      <c r="S144" s="17"/>
      <c r="T144" s="28">
        <f>AVERAGE(T19:T143)</f>
        <v>1.4767143200000001</v>
      </c>
      <c r="U144" s="18"/>
      <c r="V144" s="70"/>
      <c r="W144" s="70"/>
      <c r="X144" s="70"/>
      <c r="Y144" s="70"/>
      <c r="Z144" s="70"/>
      <c r="AA144" s="70"/>
      <c r="AB144" s="70"/>
    </row>
    <row r="145" spans="2:28" x14ac:dyDescent="0.25">
      <c r="B145" s="6"/>
      <c r="C145" s="6"/>
      <c r="D145" s="9"/>
      <c r="E145" s="9"/>
      <c r="F145" s="9"/>
      <c r="G145" s="9"/>
      <c r="H145" s="126"/>
      <c r="I145" s="12" t="s">
        <v>18</v>
      </c>
      <c r="J145" s="19"/>
      <c r="K145" s="29">
        <f>_xlfn.STDEV.S(K19:K143)</f>
        <v>0.22019157667899242</v>
      </c>
      <c r="L145" s="20"/>
      <c r="M145" s="19"/>
      <c r="N145" s="29">
        <f>_xlfn.STDEV.S(N19:N143)</f>
        <v>4.3735159791640248</v>
      </c>
      <c r="O145" s="20"/>
      <c r="P145" s="19"/>
      <c r="Q145" s="29">
        <f>_xlfn.STDEV.S(Q19:Q143)</f>
        <v>2.7929490994596646</v>
      </c>
      <c r="R145" s="20"/>
      <c r="S145" s="19"/>
      <c r="T145" s="29">
        <f>_xlfn.STDEV.S(T19:T143)</f>
        <v>3.7349909599077309</v>
      </c>
      <c r="U145" s="20"/>
      <c r="V145" s="71"/>
      <c r="W145" s="71"/>
      <c r="X145" s="71"/>
      <c r="Y145" s="71"/>
      <c r="Z145" s="71"/>
      <c r="AA145" s="71"/>
      <c r="AB145" s="71"/>
    </row>
    <row r="146" spans="2:28" x14ac:dyDescent="0.25">
      <c r="B146" s="2"/>
      <c r="C146" s="2"/>
      <c r="H146" s="126"/>
      <c r="I146" s="12" t="s">
        <v>17</v>
      </c>
      <c r="J146" s="19"/>
      <c r="K146" s="29">
        <f>MIN(K19:K143)</f>
        <v>0</v>
      </c>
      <c r="L146" s="20"/>
      <c r="M146" s="19"/>
      <c r="N146" s="29">
        <f>MIN(N19:N143)</f>
        <v>0</v>
      </c>
      <c r="O146" s="20"/>
      <c r="P146" s="19"/>
      <c r="Q146" s="29">
        <f>MIN(Q19:Q143)</f>
        <v>0</v>
      </c>
      <c r="R146" s="20"/>
      <c r="S146" s="19"/>
      <c r="T146" s="29">
        <f>MIN(T19:T143)</f>
        <v>0</v>
      </c>
      <c r="U146" s="20"/>
      <c r="V146" s="9"/>
      <c r="W146" s="9"/>
      <c r="X146" s="9"/>
      <c r="Y146" s="9"/>
      <c r="Z146" s="9"/>
      <c r="AA146" s="9"/>
      <c r="AB146" s="9"/>
    </row>
    <row r="147" spans="2:28" ht="15.75" thickBot="1" x14ac:dyDescent="0.3">
      <c r="B147" s="2"/>
      <c r="C147" s="2"/>
      <c r="H147" s="129"/>
      <c r="I147" s="13" t="s">
        <v>20</v>
      </c>
      <c r="J147" s="21"/>
      <c r="K147" s="30">
        <f>MAX(K19:K143)</f>
        <v>1.9890000000000001</v>
      </c>
      <c r="L147" s="22"/>
      <c r="M147" s="25"/>
      <c r="N147" s="30">
        <f>MAX(N19:N143)</f>
        <v>19.194400000000002</v>
      </c>
      <c r="O147" s="22"/>
      <c r="P147" s="25"/>
      <c r="Q147" s="30">
        <f>MAX(Q19:Q143)</f>
        <v>11.668699999999999</v>
      </c>
      <c r="R147" s="22"/>
      <c r="S147" s="25"/>
      <c r="T147" s="30">
        <f>MAX(T19:T143)</f>
        <v>17.5382</v>
      </c>
      <c r="U147" s="22"/>
      <c r="V147" s="9"/>
      <c r="W147" s="9"/>
      <c r="X147" s="9"/>
      <c r="Y147" s="9"/>
      <c r="Z147" s="9"/>
      <c r="AA147" s="9"/>
      <c r="AB147" s="9"/>
    </row>
    <row r="148" spans="2:28" ht="15" customHeight="1" x14ac:dyDescent="0.25">
      <c r="B148" s="2"/>
      <c r="C148" s="2"/>
      <c r="H148" s="127" t="s">
        <v>60</v>
      </c>
      <c r="I148" s="46" t="s">
        <v>19</v>
      </c>
      <c r="J148" s="17"/>
      <c r="K148" s="28">
        <f>AVERAGE(K19:K28,K44:K58,K74:K88,K104:K118,K134:K143)</f>
        <v>7.0892000000000011E-2</v>
      </c>
      <c r="L148" s="18"/>
    </row>
    <row r="149" spans="2:28" x14ac:dyDescent="0.25">
      <c r="B149" s="2"/>
      <c r="C149" s="2"/>
      <c r="H149" s="128"/>
      <c r="I149" s="12" t="s">
        <v>18</v>
      </c>
      <c r="J149" s="19"/>
      <c r="K149" s="29">
        <f>_xlfn.STDEV.S(K19:K28,K44:K58,K74:K88,K104:K118,K134:K143)</f>
        <v>0.29354369052046581</v>
      </c>
      <c r="L149" s="20"/>
    </row>
    <row r="150" spans="2:28" x14ac:dyDescent="0.25">
      <c r="B150" s="2"/>
      <c r="C150" s="2"/>
      <c r="H150" s="128"/>
      <c r="I150" s="12" t="s">
        <v>17</v>
      </c>
      <c r="J150" s="19"/>
      <c r="K150" s="29">
        <f>MIN(K19:K28,K44:K58,K74:K88,K104:K118,K134:K143)</f>
        <v>0</v>
      </c>
      <c r="L150" s="20"/>
    </row>
    <row r="151" spans="2:28" ht="15.75" thickBot="1" x14ac:dyDescent="0.3">
      <c r="B151" s="2"/>
      <c r="C151" s="2"/>
      <c r="H151" s="130"/>
      <c r="I151" s="13" t="s">
        <v>20</v>
      </c>
      <c r="J151" s="21"/>
      <c r="K151" s="30">
        <f>MAX(K19:K28,K44:K58,K74:K88,K104:K118,K134:K143)</f>
        <v>1.9890000000000001</v>
      </c>
      <c r="L151" s="22"/>
    </row>
    <row r="152" spans="2:28" ht="15" customHeight="1" x14ac:dyDescent="0.25">
      <c r="B152" s="2"/>
      <c r="C152" s="2"/>
      <c r="H152" s="127" t="s">
        <v>54</v>
      </c>
      <c r="I152" s="46" t="s">
        <v>19</v>
      </c>
      <c r="J152" s="17"/>
      <c r="K152" s="28">
        <f>AVERAGE(K46,K47,K58,K105,K106,K114)</f>
        <v>0.76799666666666677</v>
      </c>
      <c r="L152" s="18"/>
    </row>
    <row r="153" spans="2:28" x14ac:dyDescent="0.25">
      <c r="B153" s="2"/>
      <c r="C153" s="2"/>
      <c r="H153" s="128"/>
      <c r="I153" s="12" t="s">
        <v>18</v>
      </c>
      <c r="J153" s="19"/>
      <c r="K153" s="29">
        <f>_xlfn.STDEV.S(K46,K47,K58,K105,K106,K114)</f>
        <v>0.67860166898311314</v>
      </c>
      <c r="L153" s="20"/>
    </row>
    <row r="154" spans="2:28" x14ac:dyDescent="0.25">
      <c r="B154" s="2"/>
      <c r="C154" s="2"/>
      <c r="H154" s="128"/>
      <c r="I154" s="12" t="s">
        <v>17</v>
      </c>
      <c r="J154" s="19"/>
      <c r="K154" s="29">
        <f>MIN(K46,K47,K58,K105,K106,K114)</f>
        <v>0.22725999999999999</v>
      </c>
      <c r="L154" s="20"/>
    </row>
    <row r="155" spans="2:28" ht="15.75" thickBot="1" x14ac:dyDescent="0.3">
      <c r="B155" s="2"/>
      <c r="C155" s="2"/>
      <c r="H155" s="128"/>
      <c r="I155" s="13" t="s">
        <v>20</v>
      </c>
      <c r="J155" s="21"/>
      <c r="K155" s="30">
        <f>MAX(K46,K47,K58,K105,K106,K114)</f>
        <v>1.9890000000000001</v>
      </c>
      <c r="L155" s="22"/>
      <c r="S155" s="56"/>
      <c r="T155" s="57"/>
    </row>
    <row r="156" spans="2:28" x14ac:dyDescent="0.25">
      <c r="B156" s="2"/>
      <c r="C156" s="2"/>
      <c r="R156" s="57"/>
      <c r="S156" s="57"/>
      <c r="T156" s="57"/>
      <c r="U156" s="56"/>
    </row>
    <row r="157" spans="2:28" x14ac:dyDescent="0.25">
      <c r="B157" s="2"/>
      <c r="C157" s="2"/>
      <c r="H157" s="53" t="s">
        <v>27</v>
      </c>
      <c r="R157" s="57"/>
      <c r="S157" s="57"/>
      <c r="T157" s="57"/>
      <c r="U157" s="56"/>
    </row>
    <row r="158" spans="2:28" x14ac:dyDescent="0.25">
      <c r="B158" s="2"/>
      <c r="C158" s="2"/>
      <c r="H158" s="39"/>
      <c r="I158" s="37" t="s">
        <v>16</v>
      </c>
      <c r="J158" s="37" t="s">
        <v>2</v>
      </c>
      <c r="K158" s="37" t="s">
        <v>3</v>
      </c>
      <c r="L158" s="38" t="s">
        <v>45</v>
      </c>
      <c r="M158" s="57"/>
      <c r="N158" s="57"/>
      <c r="O158" s="59"/>
      <c r="P158" s="56"/>
    </row>
    <row r="159" spans="2:28" x14ac:dyDescent="0.25">
      <c r="B159" s="2"/>
      <c r="C159" s="2"/>
      <c r="H159" s="40" t="s">
        <v>28</v>
      </c>
      <c r="I159" s="41">
        <f>K144</f>
        <v>4.6034014400000003E-2</v>
      </c>
      <c r="J159" s="41">
        <f>N144</f>
        <v>1.6989760800000004</v>
      </c>
      <c r="K159" s="41">
        <f>Q144</f>
        <v>1.6206901599999999</v>
      </c>
      <c r="L159" s="42">
        <f>T144</f>
        <v>1.4767143200000001</v>
      </c>
      <c r="M159" s="57"/>
      <c r="N159" s="57"/>
      <c r="O159" s="59"/>
      <c r="P159" s="56"/>
    </row>
    <row r="160" spans="2:28" x14ac:dyDescent="0.25">
      <c r="B160" s="2"/>
      <c r="C160" s="2"/>
      <c r="H160" s="40" t="s">
        <v>29</v>
      </c>
      <c r="I160" s="41">
        <f>K145</f>
        <v>0.22019157667899242</v>
      </c>
      <c r="J160" s="41">
        <f>N145</f>
        <v>4.3735159791640248</v>
      </c>
      <c r="K160" s="41">
        <f>Q145</f>
        <v>2.7929490994596646</v>
      </c>
      <c r="L160" s="42">
        <f t="shared" ref="L160:L162" si="45">T145</f>
        <v>3.7349909599077309</v>
      </c>
      <c r="M160" s="57"/>
      <c r="N160" s="57"/>
      <c r="O160" s="59"/>
      <c r="P160" s="56"/>
    </row>
    <row r="161" spans="2:310" x14ac:dyDescent="0.25">
      <c r="B161" s="2"/>
      <c r="C161" s="2"/>
      <c r="H161" s="40" t="s">
        <v>30</v>
      </c>
      <c r="I161" s="41">
        <f>K146</f>
        <v>0</v>
      </c>
      <c r="J161" s="41">
        <f>N146</f>
        <v>0</v>
      </c>
      <c r="K161" s="41">
        <f>Q146</f>
        <v>0</v>
      </c>
      <c r="L161" s="42">
        <f t="shared" si="45"/>
        <v>0</v>
      </c>
      <c r="M161" s="57"/>
      <c r="N161" s="57"/>
      <c r="O161" s="59"/>
      <c r="P161" s="56"/>
    </row>
    <row r="162" spans="2:310" x14ac:dyDescent="0.25">
      <c r="B162" s="2"/>
      <c r="C162" s="2"/>
      <c r="H162" s="77" t="s">
        <v>31</v>
      </c>
      <c r="I162" s="36">
        <f>K147</f>
        <v>1.9890000000000001</v>
      </c>
      <c r="J162" s="36">
        <f>N147</f>
        <v>19.194400000000002</v>
      </c>
      <c r="K162" s="36">
        <f>Q147</f>
        <v>11.668699999999999</v>
      </c>
      <c r="L162" s="43">
        <f t="shared" si="45"/>
        <v>17.5382</v>
      </c>
      <c r="M162" s="57"/>
      <c r="N162" s="57"/>
      <c r="O162" s="59"/>
      <c r="P162" s="56"/>
    </row>
    <row r="163" spans="2:310" x14ac:dyDescent="0.25">
      <c r="B163" s="2"/>
      <c r="C163" s="2"/>
      <c r="R163" s="57"/>
      <c r="S163" s="57"/>
      <c r="T163" s="59"/>
      <c r="U163" s="56"/>
    </row>
    <row r="164" spans="2:310" x14ac:dyDescent="0.25">
      <c r="B164" s="2"/>
      <c r="C164" s="2"/>
      <c r="R164" s="57"/>
      <c r="S164" s="57"/>
      <c r="T164" s="59"/>
      <c r="U164" s="56"/>
    </row>
    <row r="165" spans="2:310" x14ac:dyDescent="0.25"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57"/>
      <c r="S165" s="57"/>
      <c r="T165" s="59"/>
      <c r="U165" s="56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  <c r="CN165" s="35"/>
      <c r="CO165" s="35"/>
      <c r="CP165" s="35"/>
      <c r="CQ165" s="35"/>
      <c r="CR165" s="35"/>
      <c r="CS165" s="35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J165" s="35"/>
      <c r="DK165" s="35"/>
      <c r="DL165" s="35"/>
      <c r="DM165" s="35"/>
      <c r="DN165" s="35"/>
      <c r="DO165" s="35"/>
      <c r="DP165" s="35"/>
      <c r="DQ165" s="35"/>
      <c r="DR165" s="35"/>
      <c r="DS165" s="35"/>
      <c r="DT165" s="35"/>
      <c r="DU165" s="35"/>
      <c r="DV165" s="35"/>
      <c r="DW165" s="35"/>
      <c r="DX165" s="35"/>
      <c r="DY165" s="35"/>
      <c r="DZ165" s="35"/>
      <c r="EA165" s="35"/>
      <c r="EB165" s="35"/>
      <c r="EC165" s="35"/>
      <c r="ED165" s="35"/>
      <c r="EE165" s="35"/>
      <c r="EF165" s="35"/>
      <c r="EG165" s="35"/>
      <c r="EH165" s="35"/>
      <c r="EI165" s="35"/>
      <c r="EJ165" s="35"/>
      <c r="EK165" s="35"/>
      <c r="EL165" s="35"/>
      <c r="EM165" s="35"/>
      <c r="EN165" s="35"/>
      <c r="EO165" s="35"/>
      <c r="EP165" s="35"/>
      <c r="EQ165" s="35"/>
      <c r="ER165" s="35"/>
      <c r="ES165" s="35"/>
      <c r="ET165" s="35"/>
      <c r="EU165" s="35"/>
      <c r="EV165" s="35"/>
      <c r="EW165" s="35"/>
      <c r="EX165" s="35"/>
      <c r="EY165" s="35"/>
      <c r="EZ165" s="35"/>
      <c r="FA165" s="35"/>
      <c r="FB165" s="35"/>
      <c r="FC165" s="35"/>
      <c r="FD165" s="35"/>
      <c r="FE165" s="35"/>
      <c r="FF165" s="35"/>
      <c r="FG165" s="35"/>
      <c r="FH165" s="35"/>
      <c r="FI165" s="35"/>
      <c r="FJ165" s="35"/>
      <c r="FK165" s="35"/>
      <c r="FL165" s="35"/>
      <c r="FM165" s="35"/>
      <c r="FN165" s="35"/>
      <c r="FO165" s="35"/>
      <c r="FP165" s="35"/>
      <c r="FQ165" s="35"/>
      <c r="FR165" s="35"/>
      <c r="FS165" s="35"/>
      <c r="FT165" s="35"/>
      <c r="FU165" s="35"/>
      <c r="FV165" s="35"/>
      <c r="FW165" s="35"/>
      <c r="FX165" s="35"/>
      <c r="FY165" s="35"/>
      <c r="FZ165" s="35"/>
      <c r="GA165" s="35"/>
      <c r="GB165" s="35"/>
      <c r="GC165" s="35"/>
      <c r="GD165" s="35"/>
      <c r="GE165" s="35"/>
      <c r="GF165" s="35"/>
      <c r="GG165" s="35"/>
      <c r="GH165" s="35"/>
      <c r="GI165" s="35"/>
      <c r="GJ165" s="35"/>
      <c r="GK165" s="35"/>
      <c r="GL165" s="35"/>
      <c r="GM165" s="35"/>
      <c r="GN165" s="35"/>
      <c r="GO165" s="35"/>
      <c r="GP165" s="35"/>
      <c r="GQ165" s="35"/>
      <c r="GR165" s="35"/>
      <c r="GS165" s="35"/>
      <c r="GT165" s="35"/>
      <c r="GU165" s="35"/>
      <c r="GV165" s="35"/>
      <c r="GW165" s="35"/>
      <c r="GX165" s="35"/>
      <c r="GY165" s="35"/>
      <c r="GZ165" s="35"/>
      <c r="HA165" s="35"/>
      <c r="HB165" s="35"/>
      <c r="HC165" s="35"/>
      <c r="HD165" s="35"/>
      <c r="HE165" s="35"/>
      <c r="HF165" s="35"/>
      <c r="HG165" s="35"/>
      <c r="HH165" s="35"/>
      <c r="HI165" s="35"/>
      <c r="HJ165" s="35"/>
      <c r="HK165" s="35"/>
      <c r="HL165" s="35"/>
      <c r="HM165" s="35"/>
      <c r="HN165" s="35"/>
      <c r="HO165" s="35"/>
      <c r="HP165" s="35"/>
      <c r="HQ165" s="35"/>
      <c r="HR165" s="35"/>
      <c r="HS165" s="35"/>
      <c r="HT165" s="35"/>
      <c r="HU165" s="35"/>
      <c r="HV165" s="35"/>
      <c r="HW165" s="35"/>
      <c r="HX165" s="35"/>
      <c r="HY165" s="35"/>
      <c r="HZ165" s="35"/>
      <c r="IA165" s="35"/>
      <c r="IB165" s="35"/>
      <c r="IC165" s="35"/>
      <c r="ID165" s="35"/>
      <c r="IE165" s="35"/>
      <c r="IF165" s="35"/>
      <c r="IG165" s="35"/>
      <c r="IH165" s="35"/>
      <c r="II165" s="35"/>
      <c r="IJ165" s="35"/>
      <c r="IK165" s="35"/>
      <c r="IL165" s="35"/>
      <c r="IM165" s="35"/>
      <c r="IN165" s="35"/>
      <c r="IO165" s="35"/>
      <c r="IP165" s="35"/>
      <c r="IQ165" s="35"/>
      <c r="IR165" s="35"/>
      <c r="IS165" s="35"/>
      <c r="IT165" s="35"/>
      <c r="IU165" s="35"/>
      <c r="IV165" s="35"/>
      <c r="IW165" s="35"/>
      <c r="IX165" s="35"/>
      <c r="IY165" s="35"/>
      <c r="IZ165" s="35"/>
      <c r="JA165" s="35"/>
      <c r="JB165" s="35"/>
      <c r="JC165" s="35"/>
      <c r="JD165" s="35"/>
      <c r="JE165" s="35"/>
      <c r="JF165" s="35"/>
      <c r="JG165" s="35"/>
      <c r="JH165" s="35"/>
      <c r="JI165" s="35"/>
      <c r="JJ165" s="35"/>
      <c r="JK165" s="35"/>
      <c r="JL165" s="35"/>
      <c r="JM165" s="35"/>
      <c r="JN165" s="35"/>
      <c r="JO165" s="35"/>
      <c r="JP165" s="35"/>
      <c r="JQ165" s="35"/>
      <c r="JR165" s="35"/>
      <c r="JS165" s="35"/>
      <c r="JT165" s="35"/>
      <c r="JU165" s="35"/>
      <c r="JV165" s="35"/>
      <c r="JW165" s="35"/>
      <c r="JX165" s="35"/>
      <c r="JY165" s="35"/>
      <c r="JZ165" s="35"/>
      <c r="KA165" s="35"/>
      <c r="KB165" s="35"/>
      <c r="KC165" s="35"/>
      <c r="KD165" s="35"/>
      <c r="KE165" s="35"/>
      <c r="KF165" s="35"/>
      <c r="KG165" s="35"/>
      <c r="KH165" s="35"/>
      <c r="KI165" s="35"/>
      <c r="KJ165" s="35"/>
      <c r="KK165" s="35"/>
      <c r="KL165" s="35"/>
      <c r="KM165" s="35"/>
      <c r="KN165" s="35"/>
      <c r="KO165" s="35"/>
      <c r="KP165" s="35"/>
      <c r="KQ165" s="35"/>
      <c r="KR165" s="35"/>
      <c r="KS165" s="35"/>
      <c r="KT165" s="35"/>
      <c r="KU165" s="35"/>
      <c r="KV165" s="35"/>
      <c r="KW165" s="35"/>
      <c r="KX165" s="35"/>
    </row>
    <row r="166" spans="2:310" x14ac:dyDescent="0.25"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57"/>
      <c r="S166" s="57"/>
      <c r="T166" s="59"/>
      <c r="U166" s="56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35"/>
      <c r="DL166" s="35"/>
      <c r="DM166" s="35"/>
      <c r="DN166" s="35"/>
      <c r="DO166" s="35"/>
      <c r="DP166" s="35"/>
      <c r="DQ166" s="35"/>
      <c r="DR166" s="35"/>
      <c r="DS166" s="35"/>
      <c r="DT166" s="35"/>
      <c r="DU166" s="35"/>
      <c r="DV166" s="35"/>
      <c r="DW166" s="35"/>
      <c r="DX166" s="35"/>
      <c r="DY166" s="35"/>
      <c r="DZ166" s="35"/>
      <c r="EA166" s="35"/>
      <c r="EB166" s="35"/>
      <c r="EC166" s="35"/>
      <c r="ED166" s="35"/>
      <c r="EE166" s="35"/>
      <c r="EF166" s="35"/>
      <c r="EG166" s="35"/>
      <c r="EH166" s="35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35"/>
      <c r="FI166" s="35"/>
      <c r="FJ166" s="35"/>
      <c r="FK166" s="35"/>
      <c r="FL166" s="35"/>
      <c r="FM166" s="35"/>
      <c r="FN166" s="35"/>
      <c r="FO166" s="35"/>
      <c r="FP166" s="35"/>
      <c r="FQ166" s="35"/>
      <c r="FR166" s="35"/>
      <c r="FS166" s="35"/>
      <c r="FT166" s="35"/>
      <c r="FU166" s="35"/>
      <c r="FV166" s="35"/>
      <c r="FW166" s="35"/>
      <c r="FX166" s="35"/>
      <c r="FY166" s="35"/>
      <c r="FZ166" s="35"/>
      <c r="GA166" s="35"/>
      <c r="GB166" s="35"/>
      <c r="GC166" s="35"/>
      <c r="GD166" s="35"/>
      <c r="GE166" s="35"/>
      <c r="GF166" s="35"/>
      <c r="GG166" s="35"/>
      <c r="GH166" s="35"/>
      <c r="GI166" s="35"/>
      <c r="GJ166" s="35"/>
      <c r="GK166" s="35"/>
      <c r="GL166" s="35"/>
      <c r="GM166" s="35"/>
      <c r="GN166" s="35"/>
      <c r="GO166" s="35"/>
      <c r="GP166" s="35"/>
      <c r="GQ166" s="35"/>
      <c r="GR166" s="35"/>
      <c r="GS166" s="35"/>
      <c r="GT166" s="35"/>
      <c r="GU166" s="35"/>
      <c r="GV166" s="35"/>
      <c r="GW166" s="35"/>
      <c r="GX166" s="35"/>
      <c r="GY166" s="35"/>
      <c r="GZ166" s="35"/>
      <c r="HA166" s="35"/>
      <c r="HB166" s="35"/>
      <c r="HC166" s="35"/>
      <c r="HD166" s="35"/>
      <c r="HE166" s="35"/>
      <c r="HF166" s="35"/>
      <c r="HG166" s="35"/>
      <c r="HH166" s="35"/>
      <c r="HI166" s="35"/>
      <c r="HJ166" s="35"/>
      <c r="HK166" s="35"/>
      <c r="HL166" s="35"/>
      <c r="HM166" s="35"/>
      <c r="HN166" s="35"/>
      <c r="HO166" s="35"/>
      <c r="HP166" s="35"/>
      <c r="HQ166" s="35"/>
      <c r="HR166" s="35"/>
      <c r="HS166" s="35"/>
      <c r="HT166" s="35"/>
      <c r="HU166" s="35"/>
      <c r="HV166" s="35"/>
      <c r="HW166" s="35"/>
      <c r="HX166" s="35"/>
      <c r="HY166" s="35"/>
      <c r="HZ166" s="35"/>
      <c r="IA166" s="35"/>
      <c r="IB166" s="35"/>
      <c r="IC166" s="35"/>
      <c r="ID166" s="35"/>
      <c r="IE166" s="35"/>
      <c r="IF166" s="35"/>
      <c r="IG166" s="35"/>
      <c r="IH166" s="35"/>
      <c r="II166" s="35"/>
      <c r="IJ166" s="35"/>
      <c r="IK166" s="35"/>
      <c r="IL166" s="35"/>
      <c r="IM166" s="35"/>
      <c r="IN166" s="35"/>
      <c r="IO166" s="35"/>
      <c r="IP166" s="35"/>
      <c r="IQ166" s="35"/>
      <c r="IR166" s="35"/>
      <c r="IS166" s="35"/>
      <c r="IT166" s="35"/>
      <c r="IU166" s="35"/>
      <c r="IV166" s="35"/>
      <c r="IW166" s="35"/>
      <c r="IX166" s="35"/>
      <c r="IY166" s="35"/>
      <c r="IZ166" s="35"/>
      <c r="JA166" s="35"/>
      <c r="JB166" s="35"/>
      <c r="JC166" s="35"/>
      <c r="JD166" s="35"/>
      <c r="JE166" s="35"/>
      <c r="JF166" s="35"/>
      <c r="JG166" s="35"/>
      <c r="JH166" s="35"/>
      <c r="JI166" s="35"/>
      <c r="JJ166" s="35"/>
      <c r="JK166" s="35"/>
      <c r="JL166" s="35"/>
      <c r="JM166" s="35"/>
      <c r="JN166" s="35"/>
      <c r="JO166" s="35"/>
      <c r="JP166" s="35"/>
      <c r="JQ166" s="35"/>
      <c r="JR166" s="35"/>
      <c r="JS166" s="35"/>
      <c r="JT166" s="35"/>
      <c r="JU166" s="35"/>
      <c r="JV166" s="35"/>
      <c r="JW166" s="35"/>
      <c r="JX166" s="35"/>
      <c r="JY166" s="35"/>
      <c r="JZ166" s="35"/>
      <c r="KA166" s="35"/>
      <c r="KB166" s="35"/>
      <c r="KC166" s="35"/>
      <c r="KD166" s="35"/>
      <c r="KE166" s="35"/>
      <c r="KF166" s="35"/>
      <c r="KG166" s="35"/>
      <c r="KH166" s="35"/>
      <c r="KI166" s="35"/>
      <c r="KJ166" s="35"/>
      <c r="KK166" s="35"/>
      <c r="KL166" s="35"/>
      <c r="KM166" s="35"/>
      <c r="KN166" s="35"/>
      <c r="KO166" s="35"/>
      <c r="KP166" s="35"/>
      <c r="KQ166" s="35"/>
      <c r="KR166" s="35"/>
      <c r="KS166" s="35"/>
    </row>
    <row r="167" spans="2:310" x14ac:dyDescent="0.25">
      <c r="R167" s="57"/>
      <c r="S167" s="57"/>
      <c r="T167" s="59"/>
      <c r="U167" s="56"/>
    </row>
    <row r="168" spans="2:310" x14ac:dyDescent="0.25">
      <c r="R168" s="57"/>
      <c r="S168" s="57"/>
      <c r="T168" s="59"/>
      <c r="U168" s="56"/>
    </row>
    <row r="169" spans="2:310" x14ac:dyDescent="0.25">
      <c r="R169" s="57"/>
      <c r="S169" s="57"/>
      <c r="T169" s="59"/>
      <c r="U169" s="56"/>
    </row>
    <row r="170" spans="2:310" x14ac:dyDescent="0.25">
      <c r="R170" s="57"/>
      <c r="S170" s="57"/>
      <c r="T170" s="59"/>
      <c r="U170" s="56"/>
    </row>
    <row r="171" spans="2:310" x14ac:dyDescent="0.25">
      <c r="R171" s="57"/>
      <c r="S171" s="57"/>
      <c r="T171" s="59"/>
      <c r="U171" s="56"/>
    </row>
    <row r="172" spans="2:310" x14ac:dyDescent="0.25">
      <c r="R172" s="57"/>
      <c r="S172" s="57"/>
      <c r="T172" s="59"/>
      <c r="U172" s="59"/>
    </row>
    <row r="173" spans="2:310" x14ac:dyDescent="0.25">
      <c r="R173" s="57"/>
      <c r="S173" s="57"/>
      <c r="T173" s="59"/>
      <c r="U173" s="59"/>
    </row>
    <row r="174" spans="2:310" x14ac:dyDescent="0.25">
      <c r="R174" s="57"/>
      <c r="S174" s="57"/>
      <c r="T174" s="59"/>
      <c r="U174" s="59"/>
    </row>
    <row r="175" spans="2:310" x14ac:dyDescent="0.25">
      <c r="R175" s="57"/>
      <c r="S175" s="57"/>
      <c r="T175" s="59"/>
      <c r="U175" s="59"/>
    </row>
    <row r="176" spans="2:310" x14ac:dyDescent="0.25">
      <c r="R176" s="57"/>
      <c r="S176" s="57"/>
      <c r="T176" s="59"/>
      <c r="U176" s="59"/>
    </row>
    <row r="177" spans="18:21" x14ac:dyDescent="0.25">
      <c r="R177" s="58"/>
      <c r="S177" s="57"/>
      <c r="T177" s="59"/>
      <c r="U177" s="59"/>
    </row>
    <row r="178" spans="18:21" x14ac:dyDescent="0.25">
      <c r="R178" s="57"/>
      <c r="S178" s="57"/>
      <c r="T178" s="59"/>
      <c r="U178" s="59"/>
    </row>
    <row r="179" spans="18:21" x14ac:dyDescent="0.25">
      <c r="R179" s="57"/>
      <c r="S179" s="57"/>
      <c r="T179" s="58"/>
      <c r="U179" s="59"/>
    </row>
    <row r="180" spans="18:21" x14ac:dyDescent="0.25">
      <c r="R180" s="57"/>
      <c r="S180" s="57"/>
      <c r="T180" s="59"/>
      <c r="U180" s="59"/>
    </row>
    <row r="181" spans="18:21" x14ac:dyDescent="0.25">
      <c r="R181" s="57"/>
      <c r="S181" s="57"/>
      <c r="T181" s="59"/>
      <c r="U181" s="59"/>
    </row>
    <row r="182" spans="18:21" x14ac:dyDescent="0.25">
      <c r="R182" s="57"/>
      <c r="S182" s="57"/>
      <c r="T182" s="59"/>
      <c r="U182" s="59"/>
    </row>
    <row r="183" spans="18:21" x14ac:dyDescent="0.25">
      <c r="R183" s="57"/>
      <c r="S183" s="57"/>
      <c r="T183" s="59"/>
      <c r="U183" s="59"/>
    </row>
    <row r="184" spans="18:21" x14ac:dyDescent="0.25">
      <c r="R184" s="57"/>
      <c r="S184" s="57"/>
      <c r="T184" s="59"/>
      <c r="U184" s="59"/>
    </row>
    <row r="185" spans="18:21" x14ac:dyDescent="0.25">
      <c r="R185" s="57"/>
      <c r="S185" s="57"/>
      <c r="T185" s="59"/>
      <c r="U185" s="59"/>
    </row>
    <row r="186" spans="18:21" x14ac:dyDescent="0.25">
      <c r="R186" s="57"/>
      <c r="S186" s="57"/>
      <c r="T186" s="59"/>
      <c r="U186" s="59"/>
    </row>
    <row r="187" spans="18:21" x14ac:dyDescent="0.25">
      <c r="R187" s="57"/>
      <c r="S187" s="57"/>
      <c r="T187" s="59"/>
      <c r="U187" s="59"/>
    </row>
    <row r="188" spans="18:21" x14ac:dyDescent="0.25">
      <c r="R188" s="57"/>
      <c r="S188" s="57"/>
      <c r="T188" s="59"/>
      <c r="U188" s="59"/>
    </row>
    <row r="189" spans="18:21" x14ac:dyDescent="0.25">
      <c r="R189" s="57"/>
      <c r="S189" s="57"/>
      <c r="T189" s="59"/>
      <c r="U189" s="59"/>
    </row>
    <row r="190" spans="18:21" x14ac:dyDescent="0.25">
      <c r="R190" s="57"/>
      <c r="S190" s="57"/>
      <c r="T190" s="59"/>
      <c r="U190" s="59"/>
    </row>
    <row r="191" spans="18:21" x14ac:dyDescent="0.25">
      <c r="R191" s="56"/>
      <c r="S191" s="56"/>
      <c r="T191" s="59"/>
    </row>
    <row r="192" spans="18:21" x14ac:dyDescent="0.25">
      <c r="R192" s="56"/>
      <c r="S192" s="56"/>
      <c r="T192" s="59"/>
    </row>
    <row r="193" spans="18:20" x14ac:dyDescent="0.25">
      <c r="R193" s="56"/>
      <c r="S193" s="56"/>
      <c r="T193" s="59"/>
    </row>
    <row r="194" spans="18:20" x14ac:dyDescent="0.25">
      <c r="R194" s="56"/>
      <c r="S194" s="56"/>
      <c r="T194" s="57"/>
    </row>
    <row r="195" spans="18:20" x14ac:dyDescent="0.25">
      <c r="R195" s="56"/>
      <c r="S195" s="56"/>
      <c r="T195" s="59"/>
    </row>
    <row r="196" spans="18:20" x14ac:dyDescent="0.25">
      <c r="R196" s="56"/>
      <c r="S196" s="56"/>
      <c r="T196" s="59"/>
    </row>
    <row r="197" spans="18:20" x14ac:dyDescent="0.25">
      <c r="R197" s="56"/>
      <c r="S197" s="56"/>
      <c r="T197" s="57"/>
    </row>
    <row r="198" spans="18:20" x14ac:dyDescent="0.25">
      <c r="R198" s="56"/>
      <c r="S198" s="56"/>
      <c r="T198" s="57"/>
    </row>
    <row r="199" spans="18:20" x14ac:dyDescent="0.25">
      <c r="R199" s="56"/>
      <c r="S199" s="56"/>
      <c r="T199" s="57"/>
    </row>
    <row r="200" spans="18:20" x14ac:dyDescent="0.25">
      <c r="R200" s="56"/>
      <c r="S200" s="56"/>
      <c r="T200" s="57"/>
    </row>
    <row r="201" spans="18:20" x14ac:dyDescent="0.25">
      <c r="R201" s="56"/>
      <c r="S201" s="56"/>
      <c r="T201" s="57"/>
    </row>
    <row r="202" spans="18:20" x14ac:dyDescent="0.25">
      <c r="R202" s="56"/>
      <c r="S202" s="56"/>
      <c r="T202" s="57"/>
    </row>
    <row r="203" spans="18:20" x14ac:dyDescent="0.25">
      <c r="R203" s="56"/>
      <c r="S203" s="56"/>
      <c r="T203" s="57"/>
    </row>
    <row r="204" spans="18:20" x14ac:dyDescent="0.25">
      <c r="R204" s="56"/>
      <c r="S204" s="56"/>
      <c r="T204" s="57"/>
    </row>
    <row r="205" spans="18:20" x14ac:dyDescent="0.25">
      <c r="R205" s="56"/>
      <c r="S205" s="56"/>
      <c r="T205" s="57"/>
    </row>
    <row r="206" spans="18:20" x14ac:dyDescent="0.25">
      <c r="R206" s="56"/>
      <c r="S206" s="56"/>
      <c r="T206" s="57"/>
    </row>
    <row r="207" spans="18:20" x14ac:dyDescent="0.25">
      <c r="R207" s="56"/>
      <c r="S207" s="56"/>
      <c r="T207" s="57"/>
    </row>
    <row r="208" spans="18:20" x14ac:dyDescent="0.25">
      <c r="R208" s="56"/>
      <c r="S208" s="56"/>
      <c r="T208" s="57"/>
    </row>
    <row r="209" spans="18:20" x14ac:dyDescent="0.25">
      <c r="R209" s="56"/>
      <c r="S209" s="56"/>
      <c r="T209" s="57"/>
    </row>
    <row r="210" spans="18:20" x14ac:dyDescent="0.25">
      <c r="R210" s="56"/>
      <c r="S210" s="56"/>
      <c r="T210" s="57"/>
    </row>
    <row r="211" spans="18:20" x14ac:dyDescent="0.25">
      <c r="R211" s="56"/>
      <c r="S211" s="56"/>
      <c r="T211" s="57"/>
    </row>
    <row r="212" spans="18:20" x14ac:dyDescent="0.25">
      <c r="R212" s="56"/>
      <c r="S212" s="56"/>
      <c r="T212" s="57"/>
    </row>
    <row r="213" spans="18:20" x14ac:dyDescent="0.25">
      <c r="R213" s="56"/>
      <c r="S213" s="56"/>
      <c r="T213" s="57"/>
    </row>
    <row r="214" spans="18:20" x14ac:dyDescent="0.25">
      <c r="R214" s="56"/>
      <c r="S214" s="56"/>
      <c r="T214" s="57"/>
    </row>
    <row r="215" spans="18:20" x14ac:dyDescent="0.25">
      <c r="R215" s="56"/>
      <c r="S215" s="56"/>
      <c r="T215" s="57"/>
    </row>
    <row r="216" spans="18:20" x14ac:dyDescent="0.25">
      <c r="R216" s="56"/>
      <c r="S216" s="56"/>
      <c r="T216" s="57"/>
    </row>
    <row r="217" spans="18:20" x14ac:dyDescent="0.25">
      <c r="R217" s="56"/>
      <c r="S217" s="56"/>
      <c r="T217" s="57"/>
    </row>
    <row r="218" spans="18:20" x14ac:dyDescent="0.25">
      <c r="R218" s="56"/>
      <c r="S218" s="56"/>
      <c r="T218" s="57"/>
    </row>
    <row r="219" spans="18:20" x14ac:dyDescent="0.25">
      <c r="R219" s="56"/>
      <c r="S219" s="56"/>
      <c r="T219" s="57"/>
    </row>
    <row r="220" spans="18:20" x14ac:dyDescent="0.25">
      <c r="R220" s="56"/>
      <c r="S220" s="56"/>
      <c r="T220" s="57"/>
    </row>
    <row r="221" spans="18:20" x14ac:dyDescent="0.25">
      <c r="R221" s="56"/>
      <c r="S221" s="56"/>
      <c r="T221" s="57"/>
    </row>
    <row r="222" spans="18:20" x14ac:dyDescent="0.25">
      <c r="R222" s="56"/>
      <c r="S222" s="56"/>
      <c r="T222" s="57"/>
    </row>
    <row r="223" spans="18:20" x14ac:dyDescent="0.25">
      <c r="R223" s="56"/>
      <c r="S223" s="56"/>
      <c r="T223" s="57"/>
    </row>
    <row r="224" spans="18:20" x14ac:dyDescent="0.25">
      <c r="R224" s="56"/>
      <c r="S224" s="56"/>
      <c r="T224" s="57"/>
    </row>
    <row r="225" spans="18:20" x14ac:dyDescent="0.25">
      <c r="R225" s="56"/>
      <c r="S225" s="56"/>
      <c r="T225" s="57"/>
    </row>
    <row r="226" spans="18:20" x14ac:dyDescent="0.25">
      <c r="R226" s="56"/>
      <c r="S226" s="56"/>
      <c r="T226" s="57"/>
    </row>
    <row r="227" spans="18:20" x14ac:dyDescent="0.25">
      <c r="R227" s="56"/>
      <c r="S227" s="56"/>
      <c r="T227" s="57"/>
    </row>
    <row r="228" spans="18:20" x14ac:dyDescent="0.25">
      <c r="R228" s="56"/>
      <c r="S228" s="56"/>
      <c r="T228" s="57"/>
    </row>
    <row r="229" spans="18:20" x14ac:dyDescent="0.25">
      <c r="R229" s="56"/>
      <c r="S229" s="56"/>
      <c r="T229" s="57"/>
    </row>
    <row r="230" spans="18:20" x14ac:dyDescent="0.25">
      <c r="R230" s="56"/>
      <c r="S230" s="56"/>
      <c r="T230" s="57"/>
    </row>
    <row r="231" spans="18:20" x14ac:dyDescent="0.25">
      <c r="R231" s="56"/>
      <c r="S231" s="56"/>
      <c r="T231" s="57"/>
    </row>
    <row r="232" spans="18:20" x14ac:dyDescent="0.25">
      <c r="R232" s="56"/>
      <c r="S232" s="56"/>
      <c r="T232" s="57"/>
    </row>
    <row r="233" spans="18:20" x14ac:dyDescent="0.25">
      <c r="R233" s="56"/>
      <c r="S233" s="56"/>
      <c r="T233" s="57"/>
    </row>
    <row r="234" spans="18:20" x14ac:dyDescent="0.25">
      <c r="R234" s="56"/>
      <c r="S234" s="56"/>
      <c r="T234" s="57"/>
    </row>
    <row r="235" spans="18:20" x14ac:dyDescent="0.25">
      <c r="R235" s="56"/>
      <c r="S235" s="56"/>
      <c r="T235" s="57"/>
    </row>
    <row r="236" spans="18:20" x14ac:dyDescent="0.25">
      <c r="R236" s="56"/>
      <c r="S236" s="56"/>
      <c r="T236" s="57"/>
    </row>
    <row r="237" spans="18:20" x14ac:dyDescent="0.25">
      <c r="R237" s="56"/>
      <c r="S237" s="56"/>
      <c r="T237" s="57"/>
    </row>
    <row r="238" spans="18:20" x14ac:dyDescent="0.25">
      <c r="R238" s="56"/>
      <c r="S238" s="56"/>
      <c r="T238" s="57"/>
    </row>
    <row r="239" spans="18:20" x14ac:dyDescent="0.25">
      <c r="R239" s="56"/>
      <c r="S239" s="56"/>
      <c r="T239" s="57"/>
    </row>
    <row r="240" spans="18:20" x14ac:dyDescent="0.25">
      <c r="R240" s="56"/>
      <c r="S240" s="56"/>
      <c r="T240" s="57"/>
    </row>
    <row r="241" spans="18:20" x14ac:dyDescent="0.25">
      <c r="R241" s="56"/>
      <c r="S241" s="56"/>
      <c r="T241" s="57"/>
    </row>
    <row r="242" spans="18:20" x14ac:dyDescent="0.25">
      <c r="R242" s="56"/>
      <c r="S242" s="56"/>
      <c r="T242" s="57"/>
    </row>
    <row r="243" spans="18:20" x14ac:dyDescent="0.25">
      <c r="R243" s="56"/>
      <c r="S243" s="56"/>
      <c r="T243" s="57"/>
    </row>
    <row r="244" spans="18:20" x14ac:dyDescent="0.25">
      <c r="R244" s="56"/>
      <c r="S244" s="56"/>
      <c r="T244" s="57"/>
    </row>
    <row r="245" spans="18:20" x14ac:dyDescent="0.25">
      <c r="R245" s="56"/>
      <c r="S245" s="56"/>
      <c r="T245" s="57"/>
    </row>
    <row r="246" spans="18:20" x14ac:dyDescent="0.25">
      <c r="R246" s="56"/>
      <c r="S246" s="56"/>
      <c r="T246" s="57"/>
    </row>
    <row r="247" spans="18:20" x14ac:dyDescent="0.25">
      <c r="R247" s="56"/>
      <c r="S247" s="56"/>
      <c r="T247" s="57"/>
    </row>
    <row r="248" spans="18:20" x14ac:dyDescent="0.25">
      <c r="R248" s="56"/>
      <c r="S248" s="56"/>
      <c r="T248" s="57"/>
    </row>
    <row r="249" spans="18:20" x14ac:dyDescent="0.25">
      <c r="R249" s="56"/>
      <c r="S249" s="56"/>
      <c r="T249" s="57"/>
    </row>
    <row r="250" spans="18:20" x14ac:dyDescent="0.25">
      <c r="R250" s="56"/>
      <c r="S250" s="56"/>
      <c r="T250" s="57"/>
    </row>
    <row r="251" spans="18:20" x14ac:dyDescent="0.25">
      <c r="R251" s="56"/>
      <c r="S251" s="56"/>
      <c r="T251" s="57"/>
    </row>
    <row r="252" spans="18:20" x14ac:dyDescent="0.25">
      <c r="R252" s="56"/>
      <c r="S252" s="56"/>
      <c r="T252" s="57"/>
    </row>
    <row r="253" spans="18:20" x14ac:dyDescent="0.25">
      <c r="R253" s="56"/>
      <c r="S253" s="56"/>
      <c r="T253" s="57"/>
    </row>
    <row r="254" spans="18:20" x14ac:dyDescent="0.25">
      <c r="R254" s="56"/>
      <c r="S254" s="56"/>
      <c r="T254" s="57"/>
    </row>
    <row r="255" spans="18:20" x14ac:dyDescent="0.25">
      <c r="R255" s="56"/>
      <c r="S255" s="56"/>
      <c r="T255" s="57"/>
    </row>
    <row r="256" spans="18:20" x14ac:dyDescent="0.25">
      <c r="R256" s="56"/>
      <c r="S256" s="56"/>
      <c r="T256" s="57"/>
    </row>
    <row r="257" spans="18:20" x14ac:dyDescent="0.25">
      <c r="R257" s="56"/>
      <c r="S257" s="56"/>
      <c r="T257" s="57"/>
    </row>
    <row r="258" spans="18:20" x14ac:dyDescent="0.25">
      <c r="R258" s="56"/>
      <c r="S258" s="56"/>
      <c r="T258" s="57"/>
    </row>
    <row r="259" spans="18:20" x14ac:dyDescent="0.25">
      <c r="R259" s="56"/>
      <c r="S259" s="56"/>
      <c r="T259" s="57"/>
    </row>
    <row r="260" spans="18:20" x14ac:dyDescent="0.25">
      <c r="R260" s="56"/>
      <c r="S260" s="56"/>
      <c r="T260" s="57"/>
    </row>
    <row r="261" spans="18:20" x14ac:dyDescent="0.25">
      <c r="R261" s="56"/>
      <c r="S261" s="56"/>
      <c r="T261" s="57"/>
    </row>
    <row r="262" spans="18:20" x14ac:dyDescent="0.25">
      <c r="R262" s="56"/>
      <c r="S262" s="57"/>
      <c r="T262" s="57"/>
    </row>
    <row r="263" spans="18:20" x14ac:dyDescent="0.25">
      <c r="R263" s="56"/>
      <c r="S263" s="57"/>
      <c r="T263" s="57"/>
    </row>
    <row r="264" spans="18:20" x14ac:dyDescent="0.25">
      <c r="R264" s="56"/>
      <c r="S264" s="57"/>
      <c r="T264" s="57"/>
    </row>
    <row r="265" spans="18:20" x14ac:dyDescent="0.25">
      <c r="R265" s="56"/>
      <c r="S265" s="57"/>
      <c r="T265" s="57"/>
    </row>
    <row r="266" spans="18:20" x14ac:dyDescent="0.25">
      <c r="R266" s="56"/>
      <c r="S266" s="57"/>
      <c r="T266" s="57"/>
    </row>
    <row r="267" spans="18:20" x14ac:dyDescent="0.25">
      <c r="R267" s="56"/>
      <c r="S267" s="57"/>
      <c r="T267" s="57"/>
    </row>
    <row r="268" spans="18:20" x14ac:dyDescent="0.25">
      <c r="R268" s="56"/>
      <c r="S268" s="57"/>
      <c r="T268" s="57"/>
    </row>
    <row r="269" spans="18:20" x14ac:dyDescent="0.25">
      <c r="R269" s="56"/>
      <c r="S269" s="57"/>
      <c r="T269" s="57"/>
    </row>
    <row r="270" spans="18:20" x14ac:dyDescent="0.25">
      <c r="R270" s="56"/>
      <c r="S270" s="57"/>
      <c r="T270" s="57"/>
    </row>
    <row r="271" spans="18:20" x14ac:dyDescent="0.25">
      <c r="R271" s="56"/>
      <c r="S271" s="56"/>
    </row>
    <row r="272" spans="18:20" x14ac:dyDescent="0.25">
      <c r="R272" s="56"/>
      <c r="S272" s="56"/>
    </row>
    <row r="273" spans="18:19" x14ac:dyDescent="0.25">
      <c r="R273" s="56"/>
      <c r="S273" s="56"/>
    </row>
    <row r="274" spans="18:19" x14ac:dyDescent="0.25">
      <c r="R274" s="56"/>
      <c r="S274" s="56"/>
    </row>
    <row r="275" spans="18:19" x14ac:dyDescent="0.25">
      <c r="R275" s="56"/>
      <c r="S275" s="56"/>
    </row>
    <row r="276" spans="18:19" x14ac:dyDescent="0.25">
      <c r="R276" s="56"/>
      <c r="S276" s="56"/>
    </row>
    <row r="277" spans="18:19" x14ac:dyDescent="0.25">
      <c r="R277" s="56"/>
      <c r="S277" s="56"/>
    </row>
    <row r="278" spans="18:19" x14ac:dyDescent="0.25">
      <c r="R278" s="56"/>
      <c r="S278" s="56"/>
    </row>
    <row r="279" spans="18:19" x14ac:dyDescent="0.25">
      <c r="R279" s="56"/>
      <c r="S279" s="56"/>
    </row>
    <row r="280" spans="18:19" x14ac:dyDescent="0.25">
      <c r="R280" s="56"/>
      <c r="S280" s="56"/>
    </row>
    <row r="281" spans="18:19" x14ac:dyDescent="0.25">
      <c r="R281" s="56"/>
      <c r="S281" s="56"/>
    </row>
    <row r="282" spans="18:19" x14ac:dyDescent="0.25">
      <c r="R282" s="56"/>
      <c r="S282" s="56"/>
    </row>
    <row r="283" spans="18:19" x14ac:dyDescent="0.25">
      <c r="R283" s="56"/>
      <c r="S283" s="56"/>
    </row>
    <row r="284" spans="18:19" x14ac:dyDescent="0.25">
      <c r="R284" s="56"/>
      <c r="S284" s="56"/>
    </row>
    <row r="285" spans="18:19" x14ac:dyDescent="0.25">
      <c r="R285" s="56"/>
      <c r="S285" s="56"/>
    </row>
    <row r="286" spans="18:19" x14ac:dyDescent="0.25">
      <c r="R286" s="56"/>
      <c r="S286" s="56"/>
    </row>
    <row r="287" spans="18:19" x14ac:dyDescent="0.25">
      <c r="R287" s="56"/>
      <c r="S287" s="56"/>
    </row>
    <row r="288" spans="18:19" x14ac:dyDescent="0.25">
      <c r="R288" s="56"/>
      <c r="S288" s="56"/>
    </row>
    <row r="289" spans="18:19" x14ac:dyDescent="0.25">
      <c r="R289" s="56"/>
      <c r="S289" s="56"/>
    </row>
    <row r="290" spans="18:19" x14ac:dyDescent="0.25">
      <c r="R290" s="56"/>
      <c r="S290" s="56"/>
    </row>
  </sheetData>
  <mergeCells count="8">
    <mergeCell ref="S17:U17"/>
    <mergeCell ref="H144:H147"/>
    <mergeCell ref="H148:H151"/>
    <mergeCell ref="H152:H155"/>
    <mergeCell ref="H17:I17"/>
    <mergeCell ref="J17:L17"/>
    <mergeCell ref="M17:O17"/>
    <mergeCell ref="P17:R17"/>
  </mergeCells>
  <conditionalFormatting sqref="F19:G143">
    <cfRule type="cellIs" dxfId="9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K8:AM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X294"/>
  <sheetViews>
    <sheetView showGridLines="0" zoomScale="60" zoomScaleNormal="60" workbookViewId="0">
      <selection activeCell="Y22" sqref="Y22"/>
    </sheetView>
  </sheetViews>
  <sheetFormatPr defaultRowHeight="15" outlineLevelCol="1" x14ac:dyDescent="0.25"/>
  <cols>
    <col min="2" max="2" width="12.7109375" customWidth="1"/>
    <col min="3" max="3" width="10.85546875" customWidth="1"/>
    <col min="4" max="4" width="17.42578125" customWidth="1"/>
    <col min="5" max="7" width="17.42578125" hidden="1" customWidth="1" outlineLevel="1"/>
    <col min="8" max="8" width="14.85546875" customWidth="1" collapsed="1"/>
    <col min="9" max="10" width="17.28515625" bestFit="1" customWidth="1"/>
    <col min="11" max="11" width="17.28515625" customWidth="1"/>
    <col min="12" max="18" width="17.28515625" bestFit="1" customWidth="1"/>
    <col min="19" max="19" width="17.5703125" customWidth="1"/>
    <col min="20" max="20" width="17.28515625" bestFit="1" customWidth="1"/>
    <col min="21" max="21" width="17.5703125" customWidth="1"/>
    <col min="22" max="22" width="17.28515625" bestFit="1" customWidth="1"/>
    <col min="23" max="23" width="17.5703125" customWidth="1"/>
    <col min="24" max="24" width="17.140625" customWidth="1"/>
    <col min="25" max="25" width="18" customWidth="1"/>
    <col min="26" max="41" width="15.5703125" customWidth="1"/>
  </cols>
  <sheetData>
    <row r="2" spans="2:41" x14ac:dyDescent="0.25">
      <c r="C2" s="32" t="s">
        <v>9</v>
      </c>
      <c r="D2" s="32"/>
      <c r="E2" s="101"/>
      <c r="F2" s="101"/>
      <c r="G2" s="101"/>
    </row>
    <row r="3" spans="2:41" x14ac:dyDescent="0.25">
      <c r="C3" s="33" t="s">
        <v>25</v>
      </c>
      <c r="D3" s="33">
        <v>4</v>
      </c>
      <c r="E3" s="71"/>
      <c r="F3" s="71"/>
      <c r="G3" s="71"/>
    </row>
    <row r="4" spans="2:41" x14ac:dyDescent="0.25">
      <c r="C4" s="33" t="s">
        <v>11</v>
      </c>
      <c r="D4" s="34" t="s">
        <v>43</v>
      </c>
      <c r="E4" s="102"/>
      <c r="F4" s="102"/>
      <c r="G4" s="102"/>
    </row>
    <row r="5" spans="2:41" x14ac:dyDescent="0.25">
      <c r="C5" s="33" t="s">
        <v>4</v>
      </c>
      <c r="D5" s="84">
        <v>6.0000010000000001</v>
      </c>
      <c r="E5" s="102"/>
      <c r="F5" s="102"/>
      <c r="G5" s="102"/>
      <c r="I5" t="s">
        <v>21</v>
      </c>
    </row>
    <row r="6" spans="2:41" x14ac:dyDescent="0.25">
      <c r="C6" s="33" t="s">
        <v>6</v>
      </c>
      <c r="D6" s="34" t="s">
        <v>32</v>
      </c>
      <c r="E6" s="102"/>
      <c r="F6" s="102"/>
      <c r="G6" s="102"/>
      <c r="I6" s="10"/>
      <c r="J6" s="4">
        <v>0</v>
      </c>
      <c r="K6" s="4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11">
        <v>10</v>
      </c>
      <c r="U6" s="4">
        <v>11</v>
      </c>
      <c r="V6" s="4">
        <v>12</v>
      </c>
      <c r="W6" s="4">
        <v>13</v>
      </c>
      <c r="X6" s="4">
        <v>14</v>
      </c>
      <c r="Y6" s="4">
        <v>15</v>
      </c>
      <c r="Z6" s="4">
        <v>16</v>
      </c>
      <c r="AA6" s="4">
        <v>17</v>
      </c>
      <c r="AB6" s="4">
        <v>18</v>
      </c>
      <c r="AC6" s="4">
        <v>19</v>
      </c>
      <c r="AD6" s="4">
        <v>20</v>
      </c>
      <c r="AE6" s="4">
        <v>21</v>
      </c>
      <c r="AF6" s="4">
        <v>22</v>
      </c>
      <c r="AG6" s="4">
        <v>23</v>
      </c>
      <c r="AH6" s="4">
        <v>24</v>
      </c>
      <c r="AI6" s="4">
        <v>25</v>
      </c>
      <c r="AJ6" s="4">
        <v>26</v>
      </c>
      <c r="AK6" s="4">
        <v>27</v>
      </c>
      <c r="AL6" s="4">
        <v>28</v>
      </c>
      <c r="AM6" s="4">
        <v>29</v>
      </c>
      <c r="AN6" s="4">
        <v>30</v>
      </c>
      <c r="AO6" s="4" t="s">
        <v>24</v>
      </c>
    </row>
    <row r="7" spans="2:41" x14ac:dyDescent="0.25">
      <c r="C7" s="33" t="s">
        <v>7</v>
      </c>
      <c r="D7" s="34">
        <v>30</v>
      </c>
      <c r="E7" s="102"/>
      <c r="F7" s="102"/>
      <c r="G7" s="102"/>
      <c r="I7" s="1" t="s">
        <v>22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1</v>
      </c>
      <c r="Z7" s="14">
        <v>0</v>
      </c>
      <c r="AA7" s="14">
        <v>0</v>
      </c>
      <c r="AB7" s="14">
        <v>0</v>
      </c>
      <c r="AC7" s="14">
        <v>0</v>
      </c>
      <c r="AD7" s="76">
        <v>0</v>
      </c>
      <c r="AE7" s="76">
        <v>0</v>
      </c>
      <c r="AF7" s="76">
        <v>0</v>
      </c>
      <c r="AG7" s="76">
        <v>0</v>
      </c>
      <c r="AH7" s="76">
        <v>0</v>
      </c>
      <c r="AI7" s="76">
        <v>0</v>
      </c>
      <c r="AJ7" s="76">
        <v>0</v>
      </c>
      <c r="AK7" s="76">
        <v>0</v>
      </c>
      <c r="AL7" s="76">
        <v>0</v>
      </c>
      <c r="AM7" s="76">
        <v>0</v>
      </c>
      <c r="AN7" s="76">
        <v>0</v>
      </c>
      <c r="AO7" s="76">
        <f>SUMPRODUCT(J6:AN6,J7:AN7)</f>
        <v>15</v>
      </c>
    </row>
    <row r="8" spans="2:41" x14ac:dyDescent="0.25">
      <c r="C8" s="33" t="s">
        <v>8</v>
      </c>
      <c r="D8" s="34">
        <v>120</v>
      </c>
      <c r="E8" s="102"/>
      <c r="F8" s="102"/>
      <c r="G8" s="102"/>
      <c r="I8" s="1" t="s">
        <v>23</v>
      </c>
      <c r="J8" s="76">
        <f>SUM(J7)</f>
        <v>0</v>
      </c>
      <c r="K8" s="76">
        <f>SUM(J7:K7)</f>
        <v>0</v>
      </c>
      <c r="L8" s="76">
        <f>SUM(J7:L7)</f>
        <v>0</v>
      </c>
      <c r="M8" s="76">
        <f>SUM(J7:M7)</f>
        <v>0</v>
      </c>
      <c r="N8" s="76">
        <f>SUM(J7:N7)</f>
        <v>0</v>
      </c>
      <c r="O8" s="76">
        <f>SUM(J7:O7)</f>
        <v>0</v>
      </c>
      <c r="P8" s="76">
        <f>SUM(J7:P7)</f>
        <v>0</v>
      </c>
      <c r="Q8" s="76">
        <f>SUM(J7:Q7)</f>
        <v>0</v>
      </c>
      <c r="R8" s="76">
        <f>SUM(J7:R7)</f>
        <v>0</v>
      </c>
      <c r="S8" s="76">
        <f>SUM(J7:S7)</f>
        <v>0</v>
      </c>
      <c r="T8" s="76">
        <f>SUM(J7:T7)</f>
        <v>0</v>
      </c>
      <c r="U8" s="76">
        <f>SUM(J7:U7)</f>
        <v>0</v>
      </c>
      <c r="V8" s="76">
        <f>SUM(J7:V7)</f>
        <v>0</v>
      </c>
      <c r="W8" s="76">
        <f>SUM(J7:W7)</f>
        <v>0</v>
      </c>
      <c r="X8" s="76">
        <f>SUM(J7:X7)</f>
        <v>0</v>
      </c>
      <c r="Y8" s="76">
        <f>SUM(J7:Y7)</f>
        <v>1</v>
      </c>
      <c r="Z8" s="76">
        <f>SUM(J7:Z7)</f>
        <v>1</v>
      </c>
      <c r="AA8" s="76">
        <f>SUM(J7:AA7)</f>
        <v>1</v>
      </c>
      <c r="AB8" s="76">
        <f>SUM(J7:AB7)</f>
        <v>1</v>
      </c>
      <c r="AC8" s="76">
        <f>SUM(J7:AC7)</f>
        <v>1</v>
      </c>
      <c r="AD8" s="76">
        <f>SUM(J7:AD7)</f>
        <v>1</v>
      </c>
      <c r="AE8" s="76">
        <f>SUM(J7:AE7)</f>
        <v>1</v>
      </c>
      <c r="AF8" s="76">
        <f>SUM(J7:AF7)</f>
        <v>1</v>
      </c>
      <c r="AG8" s="76">
        <f>SUM(J7:AG7)</f>
        <v>1</v>
      </c>
      <c r="AH8" s="76">
        <f>SUM(J7:AH7)</f>
        <v>1</v>
      </c>
      <c r="AI8" s="76">
        <f>SUM(J7:AI7)</f>
        <v>1</v>
      </c>
      <c r="AJ8" s="76">
        <f>SUM(J7:AJ7)</f>
        <v>1</v>
      </c>
      <c r="AK8" s="76">
        <f>SUM(J7:AK7)</f>
        <v>1</v>
      </c>
      <c r="AL8" s="76">
        <f>SUM(J7:AL7)</f>
        <v>1</v>
      </c>
      <c r="AM8" s="76">
        <f>SUM(J7:AM7)</f>
        <v>1</v>
      </c>
      <c r="AN8" s="76">
        <f>SUM(J7:AN7)</f>
        <v>1</v>
      </c>
      <c r="AO8" s="76"/>
    </row>
    <row r="9" spans="2:41" x14ac:dyDescent="0.25">
      <c r="C9" s="33" t="s">
        <v>5</v>
      </c>
      <c r="D9" s="34">
        <v>0.49</v>
      </c>
      <c r="E9" s="102"/>
      <c r="F9" s="102"/>
      <c r="G9" s="102"/>
    </row>
    <row r="10" spans="2:41" x14ac:dyDescent="0.25">
      <c r="C10" s="33" t="s">
        <v>12</v>
      </c>
      <c r="D10" s="34">
        <v>40</v>
      </c>
      <c r="E10" s="102"/>
      <c r="F10" s="102"/>
      <c r="G10" s="102"/>
      <c r="I10" s="97">
        <v>0.2</v>
      </c>
      <c r="J10" s="97">
        <v>0.8</v>
      </c>
      <c r="K10" s="97">
        <v>0</v>
      </c>
      <c r="L10" s="97">
        <v>0</v>
      </c>
      <c r="M10" s="97">
        <v>0</v>
      </c>
      <c r="N10" s="95">
        <f>10*I10+15*J10+20*K10+25*L10+30*M10</f>
        <v>14</v>
      </c>
      <c r="O10" s="71"/>
      <c r="P10" s="97">
        <v>0.8</v>
      </c>
      <c r="Q10" s="97">
        <v>0.2</v>
      </c>
      <c r="R10" s="97">
        <v>0</v>
      </c>
      <c r="S10" s="97">
        <v>0</v>
      </c>
      <c r="T10" s="97">
        <v>0</v>
      </c>
      <c r="U10" s="95">
        <f>10*P10+15*Q10+20*R10+25*S10+30*T10</f>
        <v>11</v>
      </c>
    </row>
    <row r="11" spans="2:41" x14ac:dyDescent="0.25">
      <c r="I11" s="98">
        <v>0.1</v>
      </c>
      <c r="J11" s="98">
        <v>0.3</v>
      </c>
      <c r="K11" s="98">
        <v>0.6</v>
      </c>
      <c r="L11" s="98">
        <v>0</v>
      </c>
      <c r="M11" s="98">
        <v>0</v>
      </c>
      <c r="N11" s="95">
        <f t="shared" ref="N11:N14" si="0">10*I11+15*J11+20*K11+25*L11+30*M11</f>
        <v>17.5</v>
      </c>
      <c r="O11" s="68"/>
      <c r="P11" s="98">
        <v>0.6</v>
      </c>
      <c r="Q11" s="98">
        <v>0.3</v>
      </c>
      <c r="R11" s="98">
        <v>0.1</v>
      </c>
      <c r="S11" s="98">
        <v>0</v>
      </c>
      <c r="T11" s="98">
        <v>0</v>
      </c>
      <c r="U11" s="95">
        <f t="shared" ref="U11:U14" si="1">10*P11+15*Q11+20*R11+25*S11+30*T11</f>
        <v>12.5</v>
      </c>
    </row>
    <row r="12" spans="2:41" x14ac:dyDescent="0.25">
      <c r="H12" t="s">
        <v>55</v>
      </c>
      <c r="I12" s="97">
        <v>0</v>
      </c>
      <c r="J12" s="97">
        <v>0.1</v>
      </c>
      <c r="K12" s="97">
        <v>0.8</v>
      </c>
      <c r="L12" s="97">
        <v>0.1</v>
      </c>
      <c r="M12" s="97">
        <v>0</v>
      </c>
      <c r="N12" s="95">
        <f t="shared" si="0"/>
        <v>20</v>
      </c>
      <c r="O12" s="78" t="s">
        <v>56</v>
      </c>
      <c r="P12" s="97">
        <v>0</v>
      </c>
      <c r="Q12" s="97">
        <v>0.5</v>
      </c>
      <c r="R12" s="97">
        <v>0</v>
      </c>
      <c r="S12" s="97">
        <v>0.5</v>
      </c>
      <c r="T12" s="97">
        <v>0</v>
      </c>
      <c r="U12" s="95">
        <f t="shared" si="1"/>
        <v>20</v>
      </c>
    </row>
    <row r="13" spans="2:41" x14ac:dyDescent="0.25">
      <c r="I13" s="97">
        <v>0</v>
      </c>
      <c r="J13" s="97">
        <v>0</v>
      </c>
      <c r="K13" s="97">
        <v>0.6</v>
      </c>
      <c r="L13" s="97">
        <v>0.3</v>
      </c>
      <c r="M13" s="97">
        <v>0.1</v>
      </c>
      <c r="N13" s="95">
        <f t="shared" si="0"/>
        <v>22.5</v>
      </c>
      <c r="O13" s="78"/>
      <c r="P13" s="97">
        <v>0</v>
      </c>
      <c r="Q13" s="97">
        <v>0</v>
      </c>
      <c r="R13" s="97">
        <v>0.1</v>
      </c>
      <c r="S13" s="97">
        <v>0.3</v>
      </c>
      <c r="T13" s="97">
        <v>0.6</v>
      </c>
      <c r="U13" s="95">
        <f t="shared" si="1"/>
        <v>27.5</v>
      </c>
      <c r="AH13" s="3"/>
      <c r="AI13" s="3"/>
      <c r="AJ13" s="3"/>
      <c r="AK13" s="3"/>
      <c r="AL13" s="3"/>
      <c r="AM13" s="3"/>
      <c r="AN13" s="3"/>
      <c r="AO13" s="3"/>
    </row>
    <row r="14" spans="2:41" x14ac:dyDescent="0.25">
      <c r="I14" s="99">
        <v>0</v>
      </c>
      <c r="J14" s="99">
        <v>0</v>
      </c>
      <c r="K14" s="99">
        <v>0</v>
      </c>
      <c r="L14" s="99">
        <v>0.8</v>
      </c>
      <c r="M14" s="99">
        <v>0.2</v>
      </c>
      <c r="N14" s="95">
        <f t="shared" si="0"/>
        <v>26</v>
      </c>
      <c r="P14" s="99">
        <v>0</v>
      </c>
      <c r="Q14" s="99">
        <v>0</v>
      </c>
      <c r="R14" s="99">
        <v>0</v>
      </c>
      <c r="S14" s="99">
        <v>0.2</v>
      </c>
      <c r="T14" s="99">
        <v>0.8</v>
      </c>
      <c r="U14" s="95">
        <f t="shared" si="1"/>
        <v>29</v>
      </c>
    </row>
    <row r="15" spans="2:41" x14ac:dyDescent="0.25">
      <c r="B15" s="15">
        <f>0.5+D9</f>
        <v>0.99</v>
      </c>
      <c r="C15" s="15">
        <f>0.5-D9</f>
        <v>1.0000000000000009E-2</v>
      </c>
    </row>
    <row r="16" spans="2:41" ht="15.75" thickBot="1" x14ac:dyDescent="0.3">
      <c r="B16" s="15">
        <f>0.5-D9</f>
        <v>1.0000000000000009E-2</v>
      </c>
      <c r="C16" s="15">
        <f>0.5+D9</f>
        <v>0.99</v>
      </c>
    </row>
    <row r="17" spans="1:27" x14ac:dyDescent="0.25">
      <c r="B17" s="35"/>
      <c r="C17" s="35"/>
      <c r="D17" s="35"/>
      <c r="E17" s="35"/>
      <c r="F17" s="35"/>
      <c r="G17" s="35"/>
      <c r="H17" s="122" t="s">
        <v>33</v>
      </c>
      <c r="I17" s="124"/>
      <c r="J17" s="122" t="s">
        <v>16</v>
      </c>
      <c r="K17" s="123"/>
      <c r="L17" s="124"/>
      <c r="M17" s="122" t="s">
        <v>37</v>
      </c>
      <c r="N17" s="123"/>
      <c r="O17" s="124"/>
      <c r="P17" s="122" t="s">
        <v>38</v>
      </c>
      <c r="Q17" s="123"/>
      <c r="R17" s="124"/>
      <c r="S17" s="122" t="s">
        <v>45</v>
      </c>
      <c r="T17" s="123"/>
      <c r="U17" s="124"/>
    </row>
    <row r="18" spans="1:27" ht="44.25" customHeight="1" x14ac:dyDescent="0.25">
      <c r="B18" s="4" t="s">
        <v>0</v>
      </c>
      <c r="C18" s="4" t="s">
        <v>41</v>
      </c>
      <c r="D18" s="4" t="s">
        <v>1</v>
      </c>
      <c r="E18" s="4" t="s">
        <v>57</v>
      </c>
      <c r="F18" s="5" t="s">
        <v>58</v>
      </c>
      <c r="G18" s="103" t="s">
        <v>59</v>
      </c>
      <c r="H18" s="23" t="s">
        <v>10</v>
      </c>
      <c r="I18" s="47" t="s">
        <v>15</v>
      </c>
      <c r="J18" s="23" t="s">
        <v>13</v>
      </c>
      <c r="K18" s="5" t="s">
        <v>14</v>
      </c>
      <c r="L18" s="24" t="s">
        <v>26</v>
      </c>
      <c r="M18" s="23" t="s">
        <v>13</v>
      </c>
      <c r="N18" s="5" t="s">
        <v>14</v>
      </c>
      <c r="O18" s="24" t="s">
        <v>26</v>
      </c>
      <c r="P18" s="23" t="s">
        <v>13</v>
      </c>
      <c r="Q18" s="5" t="s">
        <v>14</v>
      </c>
      <c r="R18" s="24" t="s">
        <v>26</v>
      </c>
      <c r="S18" s="23" t="s">
        <v>13</v>
      </c>
      <c r="T18" s="5" t="s">
        <v>14</v>
      </c>
      <c r="U18" s="24" t="s">
        <v>26</v>
      </c>
      <c r="V18" s="69"/>
      <c r="W18" s="69"/>
      <c r="X18" s="69"/>
      <c r="Y18" s="69"/>
      <c r="Z18" s="69"/>
    </row>
    <row r="19" spans="1:27" s="3" customFormat="1" x14ac:dyDescent="0.25">
      <c r="A19" s="45">
        <v>1</v>
      </c>
      <c r="B19" s="8">
        <v>0.1</v>
      </c>
      <c r="C19" s="8">
        <v>10</v>
      </c>
      <c r="D19" s="8">
        <v>10</v>
      </c>
      <c r="E19" s="14">
        <f>(B19*$B$15*$I$10+(1-B19)*$B$16*$P$10)/(B19*$I$10+(1-B19)*$P$10)</f>
        <v>3.6486486486486495E-2</v>
      </c>
      <c r="F19" s="104">
        <f>E19*$N$10+(1-E19)*$U$10-D19</f>
        <v>1.10945945945946</v>
      </c>
      <c r="G19" s="105">
        <f>B19*$N$10+(1-B19)*$U$10-D19</f>
        <v>1.3000000000000007</v>
      </c>
      <c r="H19" s="26">
        <v>15</v>
      </c>
      <c r="I19" s="48"/>
      <c r="J19" s="26">
        <v>15</v>
      </c>
      <c r="K19" s="27">
        <v>0</v>
      </c>
      <c r="L19" s="44">
        <f t="shared" ref="L19:L82" si="2">ABS((100/$H19*J19)-100)</f>
        <v>0</v>
      </c>
      <c r="M19" s="26">
        <v>15</v>
      </c>
      <c r="N19" s="27">
        <v>0</v>
      </c>
      <c r="O19" s="44">
        <f t="shared" ref="O19:O82" si="3">ABS((100/$H19*M19)-100)</f>
        <v>0</v>
      </c>
      <c r="P19" s="26">
        <v>15</v>
      </c>
      <c r="Q19" s="27">
        <v>0</v>
      </c>
      <c r="R19" s="60">
        <f t="shared" ref="R19:R82" si="4">ABS((100/$H19*P19)-100)</f>
        <v>0</v>
      </c>
      <c r="S19" s="26">
        <v>15</v>
      </c>
      <c r="T19" s="27">
        <v>0</v>
      </c>
      <c r="U19" s="60">
        <f t="shared" ref="U19:U82" si="5">ABS((100/$H19*S19)-100)</f>
        <v>0</v>
      </c>
      <c r="V19" s="55"/>
      <c r="W19" s="55"/>
      <c r="AA19" s="54"/>
    </row>
    <row r="20" spans="1:27" s="3" customFormat="1" x14ac:dyDescent="0.25">
      <c r="A20" s="45">
        <v>2</v>
      </c>
      <c r="B20" s="8">
        <v>0.3</v>
      </c>
      <c r="C20" s="8">
        <v>10</v>
      </c>
      <c r="D20" s="8">
        <v>10</v>
      </c>
      <c r="E20" s="14">
        <f t="shared" ref="E20:E23" si="6">(B20*$B$15*$I$10+(1-B20)*$B$16*$P$10)/(B20*$I$10+(1-B20)*$P$10)</f>
        <v>0.10483870967741937</v>
      </c>
      <c r="F20" s="104">
        <f t="shared" ref="F20:F43" si="7">E20*$N$10+(1-E20)*$U$10-D20</f>
        <v>1.314516129032258</v>
      </c>
      <c r="G20" s="105">
        <f t="shared" ref="G20:G43" si="8">B20*$N$10+(1-B20)*$U$10-D20</f>
        <v>1.8999999999999986</v>
      </c>
      <c r="H20" s="26">
        <v>15</v>
      </c>
      <c r="I20" s="48"/>
      <c r="J20" s="26">
        <v>15</v>
      </c>
      <c r="K20" s="27">
        <v>0</v>
      </c>
      <c r="L20" s="44">
        <f t="shared" si="2"/>
        <v>0</v>
      </c>
      <c r="M20" s="26">
        <v>15</v>
      </c>
      <c r="N20" s="27">
        <v>0</v>
      </c>
      <c r="O20" s="44">
        <f t="shared" si="3"/>
        <v>0</v>
      </c>
      <c r="P20" s="26">
        <v>15</v>
      </c>
      <c r="Q20" s="27">
        <v>0</v>
      </c>
      <c r="R20" s="60">
        <f t="shared" si="4"/>
        <v>0</v>
      </c>
      <c r="S20" s="26">
        <v>15</v>
      </c>
      <c r="T20" s="27">
        <v>0</v>
      </c>
      <c r="U20" s="60">
        <f t="shared" si="5"/>
        <v>0</v>
      </c>
      <c r="V20" s="55"/>
      <c r="W20" s="55"/>
      <c r="AA20" s="54"/>
    </row>
    <row r="21" spans="1:27" s="3" customFormat="1" x14ac:dyDescent="0.25">
      <c r="A21" s="45">
        <v>3</v>
      </c>
      <c r="B21" s="8">
        <v>0.5</v>
      </c>
      <c r="C21" s="8">
        <v>10</v>
      </c>
      <c r="D21" s="8">
        <v>10</v>
      </c>
      <c r="E21" s="14">
        <f t="shared" si="6"/>
        <v>0.20600000000000002</v>
      </c>
      <c r="F21" s="104">
        <f t="shared" si="7"/>
        <v>1.6180000000000003</v>
      </c>
      <c r="G21" s="105">
        <f t="shared" si="8"/>
        <v>2.5</v>
      </c>
      <c r="H21" s="26">
        <v>15</v>
      </c>
      <c r="I21" s="48"/>
      <c r="J21" s="26">
        <v>15</v>
      </c>
      <c r="K21" s="27">
        <v>0</v>
      </c>
      <c r="L21" s="44">
        <f t="shared" si="2"/>
        <v>0</v>
      </c>
      <c r="M21" s="26">
        <v>15</v>
      </c>
      <c r="N21" s="27">
        <v>0</v>
      </c>
      <c r="O21" s="44">
        <f t="shared" si="3"/>
        <v>0</v>
      </c>
      <c r="P21" s="26">
        <v>15</v>
      </c>
      <c r="Q21" s="27">
        <v>0</v>
      </c>
      <c r="R21" s="60">
        <f t="shared" si="4"/>
        <v>0</v>
      </c>
      <c r="S21" s="26">
        <v>15</v>
      </c>
      <c r="T21" s="27">
        <v>0</v>
      </c>
      <c r="U21" s="60">
        <f t="shared" si="5"/>
        <v>0</v>
      </c>
      <c r="V21" s="55"/>
      <c r="W21" s="55"/>
      <c r="AA21" s="54"/>
    </row>
    <row r="22" spans="1:27" s="3" customFormat="1" x14ac:dyDescent="0.25">
      <c r="A22" s="45">
        <v>4</v>
      </c>
      <c r="B22" s="8">
        <v>0.7</v>
      </c>
      <c r="C22" s="8">
        <v>10</v>
      </c>
      <c r="D22" s="8">
        <v>10</v>
      </c>
      <c r="E22" s="14">
        <f t="shared" si="6"/>
        <v>0.37105263157894741</v>
      </c>
      <c r="F22" s="104">
        <f t="shared" si="7"/>
        <v>2.1131578947368421</v>
      </c>
      <c r="G22" s="105">
        <f t="shared" si="8"/>
        <v>3.0999999999999996</v>
      </c>
      <c r="H22" s="26">
        <v>15</v>
      </c>
      <c r="I22" s="48"/>
      <c r="J22" s="26">
        <v>15</v>
      </c>
      <c r="K22" s="27">
        <v>0</v>
      </c>
      <c r="L22" s="44">
        <f t="shared" si="2"/>
        <v>0</v>
      </c>
      <c r="M22" s="26">
        <v>15</v>
      </c>
      <c r="N22" s="27">
        <v>0</v>
      </c>
      <c r="O22" s="44">
        <f t="shared" si="3"/>
        <v>0</v>
      </c>
      <c r="P22" s="26">
        <v>15</v>
      </c>
      <c r="Q22" s="27">
        <v>0</v>
      </c>
      <c r="R22" s="60">
        <f t="shared" si="4"/>
        <v>0</v>
      </c>
      <c r="S22" s="26">
        <v>15</v>
      </c>
      <c r="T22" s="27">
        <v>0</v>
      </c>
      <c r="U22" s="60">
        <f t="shared" si="5"/>
        <v>0</v>
      </c>
      <c r="V22" s="55"/>
      <c r="W22" s="55"/>
      <c r="AA22" s="54"/>
    </row>
    <row r="23" spans="1:27" s="3" customFormat="1" x14ac:dyDescent="0.25">
      <c r="A23" s="45">
        <v>5</v>
      </c>
      <c r="B23" s="8">
        <v>0.9</v>
      </c>
      <c r="C23" s="8">
        <v>10</v>
      </c>
      <c r="D23" s="8">
        <v>10</v>
      </c>
      <c r="E23" s="14">
        <f t="shared" si="6"/>
        <v>0.68846153846153857</v>
      </c>
      <c r="F23" s="104">
        <f t="shared" si="7"/>
        <v>3.065384615384616</v>
      </c>
      <c r="G23" s="105">
        <f t="shared" si="8"/>
        <v>3.6999999999999993</v>
      </c>
      <c r="H23" s="26">
        <v>15</v>
      </c>
      <c r="I23" s="48"/>
      <c r="J23" s="26">
        <v>15</v>
      </c>
      <c r="K23" s="27">
        <v>0</v>
      </c>
      <c r="L23" s="44">
        <f t="shared" si="2"/>
        <v>0</v>
      </c>
      <c r="M23" s="26">
        <v>15</v>
      </c>
      <c r="N23" s="27">
        <v>0</v>
      </c>
      <c r="O23" s="44">
        <f t="shared" si="3"/>
        <v>0</v>
      </c>
      <c r="P23" s="26">
        <v>15</v>
      </c>
      <c r="Q23" s="27">
        <v>0</v>
      </c>
      <c r="R23" s="60">
        <f t="shared" si="4"/>
        <v>0</v>
      </c>
      <c r="S23" s="26">
        <v>15</v>
      </c>
      <c r="T23" s="27">
        <v>0</v>
      </c>
      <c r="U23" s="60">
        <f t="shared" si="5"/>
        <v>0</v>
      </c>
      <c r="V23" s="55"/>
      <c r="W23" s="55"/>
      <c r="AA23" s="54"/>
    </row>
    <row r="24" spans="1:27" s="3" customFormat="1" x14ac:dyDescent="0.25">
      <c r="A24" s="45">
        <v>6</v>
      </c>
      <c r="B24" s="8">
        <v>0.1</v>
      </c>
      <c r="C24" s="8">
        <v>15</v>
      </c>
      <c r="D24" s="8">
        <v>10</v>
      </c>
      <c r="E24" s="14">
        <f>(B24*$B$15*$I$11+(1-B24)*$B$16*$P$11)/(B24*$I$11+(1-B24)*$P$11)</f>
        <v>2.7818181818181825E-2</v>
      </c>
      <c r="F24" s="104">
        <f t="shared" si="7"/>
        <v>1.0834545454545452</v>
      </c>
      <c r="G24" s="105">
        <f t="shared" si="8"/>
        <v>1.3000000000000007</v>
      </c>
      <c r="H24" s="26">
        <v>15</v>
      </c>
      <c r="I24" s="48"/>
      <c r="J24" s="26">
        <f t="shared" ref="J24:J28" si="9">J19</f>
        <v>15</v>
      </c>
      <c r="K24" s="27">
        <v>0</v>
      </c>
      <c r="L24" s="44">
        <f t="shared" si="2"/>
        <v>0</v>
      </c>
      <c r="M24" s="26">
        <v>15</v>
      </c>
      <c r="N24" s="27">
        <v>0</v>
      </c>
      <c r="O24" s="44">
        <f t="shared" si="3"/>
        <v>0</v>
      </c>
      <c r="P24" s="26">
        <v>15</v>
      </c>
      <c r="Q24" s="27">
        <v>0</v>
      </c>
      <c r="R24" s="60">
        <f t="shared" si="4"/>
        <v>0</v>
      </c>
      <c r="S24" s="26">
        <v>15</v>
      </c>
      <c r="T24" s="27">
        <v>0</v>
      </c>
      <c r="U24" s="60">
        <f t="shared" si="5"/>
        <v>0</v>
      </c>
      <c r="V24" s="55"/>
      <c r="X24" s="55"/>
      <c r="Y24" s="55"/>
      <c r="Z24" s="55"/>
      <c r="AA24" s="54"/>
    </row>
    <row r="25" spans="1:27" s="3" customFormat="1" x14ac:dyDescent="0.25">
      <c r="A25" s="45">
        <v>7</v>
      </c>
      <c r="B25" s="8">
        <v>0.3</v>
      </c>
      <c r="C25" s="8">
        <v>15</v>
      </c>
      <c r="D25" s="8">
        <v>10</v>
      </c>
      <c r="E25" s="14">
        <f t="shared" ref="E25:E28" si="10">(B25*$B$15*$I$11+(1-B25)*$B$16*$P$11)/(B25*$I$11+(1-B25)*$P$11)</f>
        <v>7.5333333333333349E-2</v>
      </c>
      <c r="F25" s="104">
        <f t="shared" si="7"/>
        <v>1.2259999999999991</v>
      </c>
      <c r="G25" s="105">
        <f t="shared" si="8"/>
        <v>1.8999999999999986</v>
      </c>
      <c r="H25" s="26">
        <v>15</v>
      </c>
      <c r="I25" s="48"/>
      <c r="J25" s="26">
        <f t="shared" si="9"/>
        <v>15</v>
      </c>
      <c r="K25" s="27">
        <v>0</v>
      </c>
      <c r="L25" s="44">
        <f t="shared" si="2"/>
        <v>0</v>
      </c>
      <c r="M25" s="26">
        <v>15</v>
      </c>
      <c r="N25" s="27">
        <v>0</v>
      </c>
      <c r="O25" s="44">
        <f t="shared" si="3"/>
        <v>0</v>
      </c>
      <c r="P25" s="26">
        <v>15</v>
      </c>
      <c r="Q25" s="27">
        <v>0</v>
      </c>
      <c r="R25" s="60">
        <f t="shared" si="4"/>
        <v>0</v>
      </c>
      <c r="S25" s="26">
        <v>15</v>
      </c>
      <c r="T25" s="27">
        <v>0</v>
      </c>
      <c r="U25" s="60">
        <f t="shared" si="5"/>
        <v>0</v>
      </c>
      <c r="V25" s="55"/>
      <c r="X25" s="55"/>
      <c r="Y25" s="55"/>
      <c r="Z25" s="55"/>
      <c r="AA25" s="54"/>
    </row>
    <row r="26" spans="1:27" s="3" customFormat="1" x14ac:dyDescent="0.25">
      <c r="A26" s="45">
        <v>8</v>
      </c>
      <c r="B26" s="8">
        <v>0.5</v>
      </c>
      <c r="C26" s="8">
        <v>15</v>
      </c>
      <c r="D26" s="8">
        <v>10</v>
      </c>
      <c r="E26" s="14">
        <f t="shared" si="10"/>
        <v>0.15000000000000002</v>
      </c>
      <c r="F26" s="104">
        <f t="shared" si="7"/>
        <v>1.4499999999999993</v>
      </c>
      <c r="G26" s="105">
        <f t="shared" si="8"/>
        <v>2.5</v>
      </c>
      <c r="H26" s="26">
        <v>15</v>
      </c>
      <c r="I26" s="48"/>
      <c r="J26" s="26">
        <f t="shared" si="9"/>
        <v>15</v>
      </c>
      <c r="K26" s="27">
        <v>0</v>
      </c>
      <c r="L26" s="44">
        <f t="shared" si="2"/>
        <v>0</v>
      </c>
      <c r="M26" s="26">
        <v>15</v>
      </c>
      <c r="N26" s="27">
        <v>0</v>
      </c>
      <c r="O26" s="44">
        <f t="shared" si="3"/>
        <v>0</v>
      </c>
      <c r="P26" s="26">
        <v>15</v>
      </c>
      <c r="Q26" s="27">
        <v>0</v>
      </c>
      <c r="R26" s="60">
        <f t="shared" si="4"/>
        <v>0</v>
      </c>
      <c r="S26" s="26">
        <v>15</v>
      </c>
      <c r="T26" s="27">
        <v>0</v>
      </c>
      <c r="U26" s="60">
        <f t="shared" si="5"/>
        <v>0</v>
      </c>
      <c r="V26" s="55"/>
      <c r="X26" s="55"/>
      <c r="Y26" s="55"/>
      <c r="Z26" s="55"/>
      <c r="AA26" s="54"/>
    </row>
    <row r="27" spans="1:27" s="3" customFormat="1" x14ac:dyDescent="0.25">
      <c r="A27" s="45">
        <v>9</v>
      </c>
      <c r="B27" s="8">
        <v>0.7</v>
      </c>
      <c r="C27" s="8">
        <v>15</v>
      </c>
      <c r="D27" s="8">
        <v>10</v>
      </c>
      <c r="E27" s="14">
        <f t="shared" si="10"/>
        <v>0.28439999999999999</v>
      </c>
      <c r="F27" s="104">
        <f t="shared" si="7"/>
        <v>1.8531999999999993</v>
      </c>
      <c r="G27" s="105">
        <f t="shared" si="8"/>
        <v>3.0999999999999996</v>
      </c>
      <c r="H27" s="26">
        <v>15</v>
      </c>
      <c r="I27" s="48"/>
      <c r="J27" s="26">
        <f t="shared" si="9"/>
        <v>15</v>
      </c>
      <c r="K27" s="27">
        <v>0</v>
      </c>
      <c r="L27" s="44">
        <f t="shared" si="2"/>
        <v>0</v>
      </c>
      <c r="M27" s="26">
        <v>15</v>
      </c>
      <c r="N27" s="27">
        <v>0</v>
      </c>
      <c r="O27" s="44">
        <f t="shared" si="3"/>
        <v>0</v>
      </c>
      <c r="P27" s="26">
        <v>15</v>
      </c>
      <c r="Q27" s="27">
        <v>0</v>
      </c>
      <c r="R27" s="60">
        <f t="shared" si="4"/>
        <v>0</v>
      </c>
      <c r="S27" s="26">
        <v>15</v>
      </c>
      <c r="T27" s="27">
        <v>0</v>
      </c>
      <c r="U27" s="60">
        <f t="shared" si="5"/>
        <v>0</v>
      </c>
      <c r="V27" s="55"/>
      <c r="X27" s="55"/>
      <c r="Y27" s="55"/>
      <c r="Z27" s="55"/>
      <c r="AA27" s="54"/>
    </row>
    <row r="28" spans="1:27" s="3" customFormat="1" x14ac:dyDescent="0.25">
      <c r="A28" s="45">
        <v>10</v>
      </c>
      <c r="B28" s="8">
        <v>0.9</v>
      </c>
      <c r="C28" s="8">
        <v>15</v>
      </c>
      <c r="D28" s="8">
        <v>10</v>
      </c>
      <c r="E28" s="14">
        <f t="shared" si="10"/>
        <v>0.59800000000000009</v>
      </c>
      <c r="F28" s="104">
        <f t="shared" si="7"/>
        <v>2.7940000000000005</v>
      </c>
      <c r="G28" s="105">
        <f t="shared" si="8"/>
        <v>3.6999999999999993</v>
      </c>
      <c r="H28" s="26">
        <v>15</v>
      </c>
      <c r="I28" s="48"/>
      <c r="J28" s="26">
        <f t="shared" si="9"/>
        <v>15</v>
      </c>
      <c r="K28" s="27">
        <v>0</v>
      </c>
      <c r="L28" s="44">
        <f t="shared" si="2"/>
        <v>0</v>
      </c>
      <c r="M28" s="26">
        <v>15</v>
      </c>
      <c r="N28" s="27">
        <v>0</v>
      </c>
      <c r="O28" s="44">
        <f t="shared" si="3"/>
        <v>0</v>
      </c>
      <c r="P28" s="26">
        <v>15</v>
      </c>
      <c r="Q28" s="27">
        <v>0</v>
      </c>
      <c r="R28" s="60">
        <f t="shared" si="4"/>
        <v>0</v>
      </c>
      <c r="S28" s="26">
        <v>15</v>
      </c>
      <c r="T28" s="27">
        <v>0</v>
      </c>
      <c r="U28" s="60">
        <f t="shared" si="5"/>
        <v>0</v>
      </c>
      <c r="V28" s="55"/>
      <c r="X28" s="55"/>
      <c r="Y28" s="55"/>
      <c r="Z28" s="55"/>
      <c r="AA28" s="54"/>
    </row>
    <row r="29" spans="1:27" s="3" customFormat="1" x14ac:dyDescent="0.25">
      <c r="A29" s="45">
        <v>11</v>
      </c>
      <c r="B29" s="8">
        <v>0.1</v>
      </c>
      <c r="C29" s="8">
        <v>20</v>
      </c>
      <c r="D29" s="8">
        <v>10</v>
      </c>
      <c r="E29" s="106" t="e">
        <f>(B29*$B$15*$I$12+(1-B29)*$B$16*$P$12)/(B29*$I$12+(1-B29)*$P$12)</f>
        <v>#DIV/0!</v>
      </c>
      <c r="F29" s="104" t="e">
        <f t="shared" si="7"/>
        <v>#DIV/0!</v>
      </c>
      <c r="G29" s="105">
        <f t="shared" si="8"/>
        <v>1.3000000000000007</v>
      </c>
      <c r="H29" s="26">
        <v>15</v>
      </c>
      <c r="I29" s="48"/>
      <c r="J29" s="26">
        <f t="shared" ref="J29:J33" si="11">J19</f>
        <v>15</v>
      </c>
      <c r="K29" s="27">
        <v>0</v>
      </c>
      <c r="L29" s="44">
        <f t="shared" si="2"/>
        <v>0</v>
      </c>
      <c r="M29" s="26">
        <v>15</v>
      </c>
      <c r="N29" s="27">
        <v>0</v>
      </c>
      <c r="O29" s="44">
        <f t="shared" si="3"/>
        <v>0</v>
      </c>
      <c r="P29" s="26">
        <v>15</v>
      </c>
      <c r="Q29" s="27">
        <v>0</v>
      </c>
      <c r="R29" s="60">
        <f t="shared" si="4"/>
        <v>0</v>
      </c>
      <c r="S29" s="26">
        <v>15</v>
      </c>
      <c r="T29" s="27">
        <v>0</v>
      </c>
      <c r="U29" s="60">
        <f t="shared" si="5"/>
        <v>0</v>
      </c>
      <c r="X29" s="55"/>
      <c r="Y29" s="55"/>
      <c r="AA29" s="54"/>
    </row>
    <row r="30" spans="1:27" s="3" customFormat="1" x14ac:dyDescent="0.25">
      <c r="A30" s="45">
        <v>12</v>
      </c>
      <c r="B30" s="8">
        <v>0.3</v>
      </c>
      <c r="C30" s="8">
        <v>20</v>
      </c>
      <c r="D30" s="8">
        <v>10</v>
      </c>
      <c r="E30" s="106" t="e">
        <f t="shared" ref="E30:E33" si="12">(B30*$B$15*$I$12+(1-B30)*$B$16*$P$12)/(B30*$I$12+(1-B30)*$P$12)</f>
        <v>#DIV/0!</v>
      </c>
      <c r="F30" s="104" t="e">
        <f t="shared" si="7"/>
        <v>#DIV/0!</v>
      </c>
      <c r="G30" s="105">
        <f t="shared" si="8"/>
        <v>1.8999999999999986</v>
      </c>
      <c r="H30" s="26">
        <v>15</v>
      </c>
      <c r="I30" s="48"/>
      <c r="J30" s="26">
        <f t="shared" si="11"/>
        <v>15</v>
      </c>
      <c r="K30" s="27">
        <v>0</v>
      </c>
      <c r="L30" s="44">
        <f t="shared" si="2"/>
        <v>0</v>
      </c>
      <c r="M30" s="26">
        <v>15</v>
      </c>
      <c r="N30" s="27">
        <v>0</v>
      </c>
      <c r="O30" s="44">
        <f t="shared" si="3"/>
        <v>0</v>
      </c>
      <c r="P30" s="26">
        <v>15</v>
      </c>
      <c r="Q30" s="27">
        <v>0</v>
      </c>
      <c r="R30" s="60">
        <f t="shared" si="4"/>
        <v>0</v>
      </c>
      <c r="S30" s="26">
        <v>15</v>
      </c>
      <c r="T30" s="27">
        <v>0</v>
      </c>
      <c r="U30" s="60">
        <f t="shared" si="5"/>
        <v>0</v>
      </c>
      <c r="X30" s="55"/>
      <c r="Y30" s="55"/>
      <c r="AA30" s="54"/>
    </row>
    <row r="31" spans="1:27" s="3" customFormat="1" x14ac:dyDescent="0.25">
      <c r="A31" s="45">
        <v>13</v>
      </c>
      <c r="B31" s="8">
        <v>0.5</v>
      </c>
      <c r="C31" s="8">
        <v>20</v>
      </c>
      <c r="D31" s="8">
        <v>10</v>
      </c>
      <c r="E31" s="106" t="e">
        <f t="shared" si="12"/>
        <v>#DIV/0!</v>
      </c>
      <c r="F31" s="104" t="e">
        <f t="shared" si="7"/>
        <v>#DIV/0!</v>
      </c>
      <c r="G31" s="105">
        <f t="shared" si="8"/>
        <v>2.5</v>
      </c>
      <c r="H31" s="26">
        <v>15</v>
      </c>
      <c r="I31" s="48"/>
      <c r="J31" s="26">
        <f t="shared" si="11"/>
        <v>15</v>
      </c>
      <c r="K31" s="27">
        <v>0</v>
      </c>
      <c r="L31" s="44">
        <f t="shared" si="2"/>
        <v>0</v>
      </c>
      <c r="M31" s="26">
        <v>15</v>
      </c>
      <c r="N31" s="27">
        <v>0</v>
      </c>
      <c r="O31" s="44">
        <f t="shared" si="3"/>
        <v>0</v>
      </c>
      <c r="P31" s="26">
        <v>15</v>
      </c>
      <c r="Q31" s="27">
        <v>0</v>
      </c>
      <c r="R31" s="60">
        <f t="shared" si="4"/>
        <v>0</v>
      </c>
      <c r="S31" s="26">
        <v>15</v>
      </c>
      <c r="T31" s="27">
        <v>0</v>
      </c>
      <c r="U31" s="60">
        <f t="shared" si="5"/>
        <v>0</v>
      </c>
      <c r="X31" s="55"/>
      <c r="Y31" s="55"/>
      <c r="AA31" s="54"/>
    </row>
    <row r="32" spans="1:27" s="3" customFormat="1" x14ac:dyDescent="0.25">
      <c r="A32" s="45">
        <v>14</v>
      </c>
      <c r="B32" s="8">
        <v>0.7</v>
      </c>
      <c r="C32" s="8">
        <v>20</v>
      </c>
      <c r="D32" s="8">
        <v>10</v>
      </c>
      <c r="E32" s="106" t="e">
        <f t="shared" si="12"/>
        <v>#DIV/0!</v>
      </c>
      <c r="F32" s="104" t="e">
        <f t="shared" si="7"/>
        <v>#DIV/0!</v>
      </c>
      <c r="G32" s="105">
        <f t="shared" si="8"/>
        <v>3.0999999999999996</v>
      </c>
      <c r="H32" s="26">
        <v>15</v>
      </c>
      <c r="I32" s="48"/>
      <c r="J32" s="26">
        <f t="shared" si="11"/>
        <v>15</v>
      </c>
      <c r="K32" s="27">
        <v>0</v>
      </c>
      <c r="L32" s="44">
        <f t="shared" si="2"/>
        <v>0</v>
      </c>
      <c r="M32" s="26">
        <v>15</v>
      </c>
      <c r="N32" s="27">
        <v>0</v>
      </c>
      <c r="O32" s="44">
        <f t="shared" si="3"/>
        <v>0</v>
      </c>
      <c r="P32" s="26">
        <v>15</v>
      </c>
      <c r="Q32" s="27">
        <v>0</v>
      </c>
      <c r="R32" s="60">
        <f t="shared" si="4"/>
        <v>0</v>
      </c>
      <c r="S32" s="26">
        <v>15</v>
      </c>
      <c r="T32" s="27">
        <v>0</v>
      </c>
      <c r="U32" s="60">
        <f t="shared" si="5"/>
        <v>0</v>
      </c>
      <c r="X32" s="55"/>
      <c r="Y32" s="55"/>
      <c r="AA32" s="54"/>
    </row>
    <row r="33" spans="1:27" s="3" customFormat="1" x14ac:dyDescent="0.25">
      <c r="A33" s="45">
        <v>15</v>
      </c>
      <c r="B33" s="8">
        <v>0.9</v>
      </c>
      <c r="C33" s="8">
        <v>20</v>
      </c>
      <c r="D33" s="8">
        <v>10</v>
      </c>
      <c r="E33" s="106" t="e">
        <f t="shared" si="12"/>
        <v>#DIV/0!</v>
      </c>
      <c r="F33" s="104" t="e">
        <f t="shared" si="7"/>
        <v>#DIV/0!</v>
      </c>
      <c r="G33" s="105">
        <f t="shared" si="8"/>
        <v>3.6999999999999993</v>
      </c>
      <c r="H33" s="26">
        <v>15</v>
      </c>
      <c r="I33" s="48"/>
      <c r="J33" s="26">
        <f t="shared" si="11"/>
        <v>15</v>
      </c>
      <c r="K33" s="27">
        <v>0</v>
      </c>
      <c r="L33" s="44">
        <f t="shared" si="2"/>
        <v>0</v>
      </c>
      <c r="M33" s="26">
        <v>15</v>
      </c>
      <c r="N33" s="27">
        <v>0</v>
      </c>
      <c r="O33" s="44">
        <f t="shared" si="3"/>
        <v>0</v>
      </c>
      <c r="P33" s="26">
        <v>15</v>
      </c>
      <c r="Q33" s="27">
        <v>0</v>
      </c>
      <c r="R33" s="60">
        <f t="shared" si="4"/>
        <v>0</v>
      </c>
      <c r="S33" s="26">
        <v>15</v>
      </c>
      <c r="T33" s="27">
        <v>0</v>
      </c>
      <c r="U33" s="60">
        <f t="shared" si="5"/>
        <v>0</v>
      </c>
      <c r="X33" s="55"/>
      <c r="Y33" s="55"/>
      <c r="AA33" s="54"/>
    </row>
    <row r="34" spans="1:27" s="3" customFormat="1" x14ac:dyDescent="0.25">
      <c r="A34" s="45">
        <v>16</v>
      </c>
      <c r="B34" s="8">
        <v>0.1</v>
      </c>
      <c r="C34" s="8">
        <v>25</v>
      </c>
      <c r="D34" s="8">
        <v>10</v>
      </c>
      <c r="E34" s="106" t="e">
        <f>(B34*$B$15*$I$13+(1-B34)*$B$16*$P$13)/(B34*$I$13+(1-B34)*$P$13)</f>
        <v>#DIV/0!</v>
      </c>
      <c r="F34" s="104" t="e">
        <f t="shared" si="7"/>
        <v>#DIV/0!</v>
      </c>
      <c r="G34" s="105">
        <f t="shared" si="8"/>
        <v>1.3000000000000007</v>
      </c>
      <c r="H34" s="26">
        <v>15</v>
      </c>
      <c r="I34" s="48"/>
      <c r="J34" s="26">
        <f t="shared" ref="J34:J38" si="13">J19</f>
        <v>15</v>
      </c>
      <c r="K34" s="27">
        <v>0</v>
      </c>
      <c r="L34" s="44">
        <f t="shared" si="2"/>
        <v>0</v>
      </c>
      <c r="M34" s="26">
        <v>15</v>
      </c>
      <c r="N34" s="27">
        <v>0</v>
      </c>
      <c r="O34" s="44">
        <f t="shared" si="3"/>
        <v>0</v>
      </c>
      <c r="P34" s="26">
        <v>15</v>
      </c>
      <c r="Q34" s="27">
        <v>0</v>
      </c>
      <c r="R34" s="60">
        <f t="shared" si="4"/>
        <v>0</v>
      </c>
      <c r="S34" s="26">
        <v>15</v>
      </c>
      <c r="T34" s="27">
        <v>0</v>
      </c>
      <c r="U34" s="60">
        <f t="shared" si="5"/>
        <v>0</v>
      </c>
      <c r="Y34" s="55"/>
      <c r="AA34" s="54"/>
    </row>
    <row r="35" spans="1:27" s="3" customFormat="1" x14ac:dyDescent="0.25">
      <c r="A35" s="45">
        <v>17</v>
      </c>
      <c r="B35" s="8">
        <v>0.3</v>
      </c>
      <c r="C35" s="8">
        <v>25</v>
      </c>
      <c r="D35" s="8">
        <v>10</v>
      </c>
      <c r="E35" s="106" t="e">
        <f t="shared" ref="E35:E38" si="14">(B35*$B$15*$I$13+(1-B35)*$B$16*$P$13)/(B35*$I$13+(1-B35)*$P$13)</f>
        <v>#DIV/0!</v>
      </c>
      <c r="F35" s="104" t="e">
        <f t="shared" si="7"/>
        <v>#DIV/0!</v>
      </c>
      <c r="G35" s="105">
        <f t="shared" si="8"/>
        <v>1.8999999999999986</v>
      </c>
      <c r="H35" s="26">
        <v>15</v>
      </c>
      <c r="I35" s="48"/>
      <c r="J35" s="26">
        <f t="shared" si="13"/>
        <v>15</v>
      </c>
      <c r="K35" s="27">
        <v>0</v>
      </c>
      <c r="L35" s="44">
        <f t="shared" si="2"/>
        <v>0</v>
      </c>
      <c r="M35" s="26">
        <v>15</v>
      </c>
      <c r="N35" s="27">
        <v>0</v>
      </c>
      <c r="O35" s="44">
        <f t="shared" si="3"/>
        <v>0</v>
      </c>
      <c r="P35" s="26">
        <v>15</v>
      </c>
      <c r="Q35" s="27">
        <v>0</v>
      </c>
      <c r="R35" s="60">
        <f t="shared" si="4"/>
        <v>0</v>
      </c>
      <c r="S35" s="26">
        <v>15</v>
      </c>
      <c r="T35" s="27">
        <v>0</v>
      </c>
      <c r="U35" s="60">
        <f t="shared" si="5"/>
        <v>0</v>
      </c>
      <c r="Y35" s="55"/>
      <c r="AA35" s="54"/>
    </row>
    <row r="36" spans="1:27" s="3" customFormat="1" x14ac:dyDescent="0.25">
      <c r="A36" s="45">
        <v>18</v>
      </c>
      <c r="B36" s="8">
        <v>0.5</v>
      </c>
      <c r="C36" s="8">
        <v>25</v>
      </c>
      <c r="D36" s="8">
        <v>10</v>
      </c>
      <c r="E36" s="106" t="e">
        <f t="shared" si="14"/>
        <v>#DIV/0!</v>
      </c>
      <c r="F36" s="104" t="e">
        <f t="shared" si="7"/>
        <v>#DIV/0!</v>
      </c>
      <c r="G36" s="105">
        <f t="shared" si="8"/>
        <v>2.5</v>
      </c>
      <c r="H36" s="26">
        <v>15</v>
      </c>
      <c r="I36" s="48"/>
      <c r="J36" s="26">
        <f t="shared" si="13"/>
        <v>15</v>
      </c>
      <c r="K36" s="27">
        <v>0</v>
      </c>
      <c r="L36" s="44">
        <f t="shared" si="2"/>
        <v>0</v>
      </c>
      <c r="M36" s="26">
        <v>15</v>
      </c>
      <c r="N36" s="27">
        <v>0</v>
      </c>
      <c r="O36" s="44">
        <f t="shared" si="3"/>
        <v>0</v>
      </c>
      <c r="P36" s="26">
        <v>15</v>
      </c>
      <c r="Q36" s="27">
        <v>0</v>
      </c>
      <c r="R36" s="60">
        <f t="shared" si="4"/>
        <v>0</v>
      </c>
      <c r="S36" s="26">
        <v>15</v>
      </c>
      <c r="T36" s="27">
        <v>0</v>
      </c>
      <c r="U36" s="60">
        <f t="shared" si="5"/>
        <v>0</v>
      </c>
      <c r="Y36" s="55"/>
      <c r="AA36" s="54"/>
    </row>
    <row r="37" spans="1:27" s="3" customFormat="1" x14ac:dyDescent="0.25">
      <c r="A37" s="45">
        <v>19</v>
      </c>
      <c r="B37" s="8">
        <v>0.7</v>
      </c>
      <c r="C37" s="8">
        <v>25</v>
      </c>
      <c r="D37" s="8">
        <v>10</v>
      </c>
      <c r="E37" s="106" t="e">
        <f t="shared" si="14"/>
        <v>#DIV/0!</v>
      </c>
      <c r="F37" s="104" t="e">
        <f t="shared" si="7"/>
        <v>#DIV/0!</v>
      </c>
      <c r="G37" s="105">
        <f t="shared" si="8"/>
        <v>3.0999999999999996</v>
      </c>
      <c r="H37" s="26">
        <v>15</v>
      </c>
      <c r="I37" s="48"/>
      <c r="J37" s="26">
        <f t="shared" si="13"/>
        <v>15</v>
      </c>
      <c r="K37" s="27">
        <v>0</v>
      </c>
      <c r="L37" s="44">
        <f t="shared" si="2"/>
        <v>0</v>
      </c>
      <c r="M37" s="26">
        <v>15</v>
      </c>
      <c r="N37" s="27">
        <v>0</v>
      </c>
      <c r="O37" s="44">
        <f t="shared" si="3"/>
        <v>0</v>
      </c>
      <c r="P37" s="26">
        <v>15</v>
      </c>
      <c r="Q37" s="27">
        <v>0</v>
      </c>
      <c r="R37" s="60">
        <f t="shared" si="4"/>
        <v>0</v>
      </c>
      <c r="S37" s="26">
        <v>15</v>
      </c>
      <c r="T37" s="27">
        <v>0</v>
      </c>
      <c r="U37" s="60">
        <f t="shared" si="5"/>
        <v>0</v>
      </c>
      <c r="Y37" s="55"/>
      <c r="AA37" s="54"/>
    </row>
    <row r="38" spans="1:27" s="3" customFormat="1" x14ac:dyDescent="0.25">
      <c r="A38" s="45">
        <v>20</v>
      </c>
      <c r="B38" s="8">
        <v>0.9</v>
      </c>
      <c r="C38" s="8">
        <v>25</v>
      </c>
      <c r="D38" s="8">
        <v>10</v>
      </c>
      <c r="E38" s="106" t="e">
        <f t="shared" si="14"/>
        <v>#DIV/0!</v>
      </c>
      <c r="F38" s="104" t="e">
        <f t="shared" si="7"/>
        <v>#DIV/0!</v>
      </c>
      <c r="G38" s="105">
        <f t="shared" si="8"/>
        <v>3.6999999999999993</v>
      </c>
      <c r="H38" s="26">
        <v>15</v>
      </c>
      <c r="I38" s="48"/>
      <c r="J38" s="26">
        <f t="shared" si="13"/>
        <v>15</v>
      </c>
      <c r="K38" s="27">
        <v>0</v>
      </c>
      <c r="L38" s="44">
        <f t="shared" si="2"/>
        <v>0</v>
      </c>
      <c r="M38" s="26">
        <v>15</v>
      </c>
      <c r="N38" s="27">
        <v>0</v>
      </c>
      <c r="O38" s="44">
        <f t="shared" si="3"/>
        <v>0</v>
      </c>
      <c r="P38" s="26">
        <v>15</v>
      </c>
      <c r="Q38" s="27">
        <v>0</v>
      </c>
      <c r="R38" s="60">
        <f t="shared" si="4"/>
        <v>0</v>
      </c>
      <c r="S38" s="26">
        <v>15</v>
      </c>
      <c r="T38" s="27">
        <v>0</v>
      </c>
      <c r="U38" s="60">
        <f t="shared" si="5"/>
        <v>0</v>
      </c>
      <c r="X38" s="55"/>
      <c r="Y38" s="55"/>
      <c r="Z38" s="55"/>
      <c r="AA38" s="54"/>
    </row>
    <row r="39" spans="1:27" s="3" customFormat="1" x14ac:dyDescent="0.25">
      <c r="A39" s="45">
        <v>21</v>
      </c>
      <c r="B39" s="8">
        <v>0.1</v>
      </c>
      <c r="C39" s="8">
        <v>30</v>
      </c>
      <c r="D39" s="8">
        <v>10</v>
      </c>
      <c r="E39" s="106" t="e">
        <f>(B39*$B$15*$I$14+(1-B39)*$B$16*$P$14)/(B39*$I$14+(1-B39)*$P$14)</f>
        <v>#DIV/0!</v>
      </c>
      <c r="F39" s="104" t="e">
        <f t="shared" si="7"/>
        <v>#DIV/0!</v>
      </c>
      <c r="G39" s="105">
        <f t="shared" si="8"/>
        <v>1.3000000000000007</v>
      </c>
      <c r="H39" s="26">
        <v>15</v>
      </c>
      <c r="I39" s="48"/>
      <c r="J39" s="26">
        <f t="shared" ref="J39:J43" si="15">J19</f>
        <v>15</v>
      </c>
      <c r="K39" s="27">
        <v>0</v>
      </c>
      <c r="L39" s="44">
        <f t="shared" si="2"/>
        <v>0</v>
      </c>
      <c r="M39" s="26">
        <v>15</v>
      </c>
      <c r="N39" s="27">
        <v>0</v>
      </c>
      <c r="O39" s="44">
        <f t="shared" si="3"/>
        <v>0</v>
      </c>
      <c r="P39" s="26">
        <v>15</v>
      </c>
      <c r="Q39" s="27">
        <v>0</v>
      </c>
      <c r="R39" s="60">
        <f t="shared" si="4"/>
        <v>0</v>
      </c>
      <c r="S39" s="26">
        <v>15</v>
      </c>
      <c r="T39" s="27">
        <v>0</v>
      </c>
      <c r="U39" s="60">
        <f t="shared" si="5"/>
        <v>0</v>
      </c>
      <c r="Y39" s="55"/>
      <c r="AA39" s="54"/>
    </row>
    <row r="40" spans="1:27" s="3" customFormat="1" x14ac:dyDescent="0.25">
      <c r="A40" s="45">
        <v>22</v>
      </c>
      <c r="B40" s="8">
        <v>0.3</v>
      </c>
      <c r="C40" s="8">
        <v>30</v>
      </c>
      <c r="D40" s="8">
        <v>10</v>
      </c>
      <c r="E40" s="106" t="e">
        <f t="shared" ref="E40:E43" si="16">(B40*$B$15*$I$14+(1-B40)*$B$16*$P$14)/(B40*$I$14+(1-B40)*$P$14)</f>
        <v>#DIV/0!</v>
      </c>
      <c r="F40" s="104" t="e">
        <f t="shared" si="7"/>
        <v>#DIV/0!</v>
      </c>
      <c r="G40" s="105">
        <f t="shared" si="8"/>
        <v>1.8999999999999986</v>
      </c>
      <c r="H40" s="26">
        <v>15</v>
      </c>
      <c r="I40" s="48"/>
      <c r="J40" s="26">
        <f t="shared" si="15"/>
        <v>15</v>
      </c>
      <c r="K40" s="27">
        <v>0</v>
      </c>
      <c r="L40" s="44">
        <f t="shared" si="2"/>
        <v>0</v>
      </c>
      <c r="M40" s="26">
        <v>15</v>
      </c>
      <c r="N40" s="27">
        <v>0</v>
      </c>
      <c r="O40" s="44">
        <f t="shared" si="3"/>
        <v>0</v>
      </c>
      <c r="P40" s="26">
        <v>15</v>
      </c>
      <c r="Q40" s="27">
        <v>0</v>
      </c>
      <c r="R40" s="60">
        <f t="shared" si="4"/>
        <v>0</v>
      </c>
      <c r="S40" s="26">
        <v>15</v>
      </c>
      <c r="T40" s="27">
        <v>0</v>
      </c>
      <c r="U40" s="60">
        <f t="shared" si="5"/>
        <v>0</v>
      </c>
      <c r="Y40" s="55"/>
      <c r="AA40" s="54"/>
    </row>
    <row r="41" spans="1:27" s="3" customFormat="1" x14ac:dyDescent="0.25">
      <c r="A41" s="45">
        <v>23</v>
      </c>
      <c r="B41" s="8">
        <v>0.5</v>
      </c>
      <c r="C41" s="8">
        <v>30</v>
      </c>
      <c r="D41" s="8">
        <v>10</v>
      </c>
      <c r="E41" s="106" t="e">
        <f t="shared" si="16"/>
        <v>#DIV/0!</v>
      </c>
      <c r="F41" s="104" t="e">
        <f t="shared" si="7"/>
        <v>#DIV/0!</v>
      </c>
      <c r="G41" s="105">
        <f t="shared" si="8"/>
        <v>2.5</v>
      </c>
      <c r="H41" s="26">
        <v>15</v>
      </c>
      <c r="I41" s="48"/>
      <c r="J41" s="26">
        <f t="shared" si="15"/>
        <v>15</v>
      </c>
      <c r="K41" s="27">
        <v>0</v>
      </c>
      <c r="L41" s="44">
        <f t="shared" si="2"/>
        <v>0</v>
      </c>
      <c r="M41" s="26">
        <v>15</v>
      </c>
      <c r="N41" s="27">
        <v>0</v>
      </c>
      <c r="O41" s="44">
        <f t="shared" si="3"/>
        <v>0</v>
      </c>
      <c r="P41" s="26">
        <v>15</v>
      </c>
      <c r="Q41" s="27">
        <v>0</v>
      </c>
      <c r="R41" s="60">
        <f t="shared" si="4"/>
        <v>0</v>
      </c>
      <c r="S41" s="26">
        <v>15</v>
      </c>
      <c r="T41" s="27">
        <v>0</v>
      </c>
      <c r="U41" s="60">
        <f t="shared" si="5"/>
        <v>0</v>
      </c>
      <c r="Y41" s="55"/>
      <c r="AA41" s="54"/>
    </row>
    <row r="42" spans="1:27" s="3" customFormat="1" x14ac:dyDescent="0.25">
      <c r="A42" s="45">
        <v>24</v>
      </c>
      <c r="B42" s="8">
        <v>0.7</v>
      </c>
      <c r="C42" s="8">
        <v>30</v>
      </c>
      <c r="D42" s="8">
        <v>10</v>
      </c>
      <c r="E42" s="106" t="e">
        <f t="shared" si="16"/>
        <v>#DIV/0!</v>
      </c>
      <c r="F42" s="104" t="e">
        <f t="shared" si="7"/>
        <v>#DIV/0!</v>
      </c>
      <c r="G42" s="105">
        <f t="shared" si="8"/>
        <v>3.0999999999999996</v>
      </c>
      <c r="H42" s="26">
        <v>15</v>
      </c>
      <c r="I42" s="48"/>
      <c r="J42" s="26">
        <f t="shared" si="15"/>
        <v>15</v>
      </c>
      <c r="K42" s="27">
        <v>0</v>
      </c>
      <c r="L42" s="44">
        <f t="shared" si="2"/>
        <v>0</v>
      </c>
      <c r="M42" s="26">
        <v>15</v>
      </c>
      <c r="N42" s="27">
        <v>0</v>
      </c>
      <c r="O42" s="44">
        <f t="shared" si="3"/>
        <v>0</v>
      </c>
      <c r="P42" s="26">
        <v>15</v>
      </c>
      <c r="Q42" s="27">
        <v>0</v>
      </c>
      <c r="R42" s="60">
        <f t="shared" si="4"/>
        <v>0</v>
      </c>
      <c r="S42" s="26">
        <v>15</v>
      </c>
      <c r="T42" s="27">
        <v>0</v>
      </c>
      <c r="U42" s="60">
        <f t="shared" si="5"/>
        <v>0</v>
      </c>
      <c r="X42" s="55"/>
      <c r="Y42" s="55"/>
      <c r="Z42" s="55"/>
      <c r="AA42" s="54"/>
    </row>
    <row r="43" spans="1:27" s="3" customFormat="1" x14ac:dyDescent="0.25">
      <c r="A43" s="45">
        <v>25</v>
      </c>
      <c r="B43" s="8">
        <v>0.9</v>
      </c>
      <c r="C43" s="8">
        <v>30</v>
      </c>
      <c r="D43" s="8">
        <v>10</v>
      </c>
      <c r="E43" s="106" t="e">
        <f t="shared" si="16"/>
        <v>#DIV/0!</v>
      </c>
      <c r="F43" s="104" t="e">
        <f t="shared" si="7"/>
        <v>#DIV/0!</v>
      </c>
      <c r="G43" s="105">
        <f t="shared" si="8"/>
        <v>3.6999999999999993</v>
      </c>
      <c r="H43" s="26">
        <v>15</v>
      </c>
      <c r="I43" s="48"/>
      <c r="J43" s="26">
        <f t="shared" si="15"/>
        <v>15</v>
      </c>
      <c r="K43" s="27">
        <v>0</v>
      </c>
      <c r="L43" s="44">
        <f t="shared" si="2"/>
        <v>0</v>
      </c>
      <c r="M43" s="26">
        <v>15</v>
      </c>
      <c r="N43" s="27">
        <v>0</v>
      </c>
      <c r="O43" s="44">
        <f t="shared" si="3"/>
        <v>0</v>
      </c>
      <c r="P43" s="26">
        <v>15</v>
      </c>
      <c r="Q43" s="27">
        <v>0</v>
      </c>
      <c r="R43" s="60">
        <f t="shared" si="4"/>
        <v>0</v>
      </c>
      <c r="S43" s="26">
        <v>15</v>
      </c>
      <c r="T43" s="27">
        <v>0</v>
      </c>
      <c r="U43" s="60">
        <f t="shared" si="5"/>
        <v>0</v>
      </c>
      <c r="V43" s="55"/>
      <c r="X43" s="55"/>
      <c r="Y43" s="55"/>
      <c r="Z43" s="55"/>
      <c r="AA43" s="54"/>
    </row>
    <row r="44" spans="1:27" s="3" customFormat="1" x14ac:dyDescent="0.25">
      <c r="A44" s="45">
        <v>26</v>
      </c>
      <c r="B44" s="8">
        <v>0.1</v>
      </c>
      <c r="C44" s="8">
        <v>10</v>
      </c>
      <c r="D44" s="8">
        <v>15</v>
      </c>
      <c r="E44" s="14">
        <f>(B44*$B$15*$J$10+(1-B44)*$B$16*$Q$10)/(B44*$J$10+(1-B44)*$Q$10)</f>
        <v>0.31153846153846154</v>
      </c>
      <c r="F44" s="104">
        <f>E44*$N$11+(1-E44)*$U$11-D44</f>
        <v>-0.9423076923076934</v>
      </c>
      <c r="G44" s="105">
        <f>B44*$N$11+(1-B44)*$U$11-D44</f>
        <v>-2</v>
      </c>
      <c r="H44" s="26">
        <v>15</v>
      </c>
      <c r="I44" s="48"/>
      <c r="J44" s="26">
        <v>15</v>
      </c>
      <c r="K44" s="27">
        <v>0</v>
      </c>
      <c r="L44" s="44">
        <f t="shared" si="2"/>
        <v>0</v>
      </c>
      <c r="M44" s="26">
        <v>15</v>
      </c>
      <c r="N44" s="27">
        <v>0</v>
      </c>
      <c r="O44" s="44">
        <f t="shared" si="3"/>
        <v>0</v>
      </c>
      <c r="P44" s="26">
        <v>15</v>
      </c>
      <c r="Q44" s="27">
        <v>0</v>
      </c>
      <c r="R44" s="60">
        <f t="shared" si="4"/>
        <v>0</v>
      </c>
      <c r="S44" s="26">
        <v>15</v>
      </c>
      <c r="T44" s="27">
        <v>0</v>
      </c>
      <c r="U44" s="60">
        <f t="shared" si="5"/>
        <v>0</v>
      </c>
      <c r="Y44" s="55"/>
      <c r="AA44" s="54"/>
    </row>
    <row r="45" spans="1:27" s="3" customFormat="1" x14ac:dyDescent="0.25">
      <c r="A45" s="45">
        <v>27</v>
      </c>
      <c r="B45" s="8">
        <v>0.3</v>
      </c>
      <c r="C45" s="8">
        <v>10</v>
      </c>
      <c r="D45" s="8">
        <v>15</v>
      </c>
      <c r="E45" s="14">
        <f t="shared" ref="E45:E48" si="17">(B45*$B$15*$J$10+(1-B45)*$B$16*$Q$10)/(B45*$J$10+(1-B45)*$Q$10)</f>
        <v>0.6289473684210527</v>
      </c>
      <c r="F45" s="104">
        <f t="shared" ref="F45:F68" si="18">E45*$N$11+(1-E45)*$U$11-D45</f>
        <v>0.64473684210526372</v>
      </c>
      <c r="G45" s="105">
        <f t="shared" ref="G45:G68" si="19">B45*$N$11+(1-B45)*$U$11-D45</f>
        <v>-1</v>
      </c>
      <c r="H45" s="26">
        <v>15</v>
      </c>
      <c r="I45" s="48"/>
      <c r="J45" s="26">
        <v>15</v>
      </c>
      <c r="K45" s="27">
        <v>0</v>
      </c>
      <c r="L45" s="44">
        <f t="shared" si="2"/>
        <v>0</v>
      </c>
      <c r="M45" s="26">
        <v>15</v>
      </c>
      <c r="N45" s="27">
        <v>0</v>
      </c>
      <c r="O45" s="44">
        <f t="shared" si="3"/>
        <v>0</v>
      </c>
      <c r="P45" s="26">
        <v>15</v>
      </c>
      <c r="Q45" s="27">
        <v>0</v>
      </c>
      <c r="R45" s="60">
        <f t="shared" si="4"/>
        <v>0</v>
      </c>
      <c r="S45" s="26">
        <v>15</v>
      </c>
      <c r="T45" s="27">
        <v>0</v>
      </c>
      <c r="U45" s="60">
        <f t="shared" si="5"/>
        <v>0</v>
      </c>
      <c r="X45" s="55"/>
      <c r="Z45" s="55"/>
      <c r="AA45" s="54"/>
    </row>
    <row r="46" spans="1:27" s="3" customFormat="1" x14ac:dyDescent="0.25">
      <c r="A46" s="45">
        <v>28</v>
      </c>
      <c r="B46" s="8">
        <v>0.5</v>
      </c>
      <c r="C46" s="8">
        <v>10</v>
      </c>
      <c r="D46" s="8">
        <v>15</v>
      </c>
      <c r="E46" s="14">
        <f t="shared" si="17"/>
        <v>0.79400000000000004</v>
      </c>
      <c r="F46" s="104">
        <f t="shared" si="18"/>
        <v>1.4699999999999989</v>
      </c>
      <c r="G46" s="105">
        <f t="shared" si="19"/>
        <v>0</v>
      </c>
      <c r="H46" s="26">
        <v>15</v>
      </c>
      <c r="I46" s="48"/>
      <c r="J46" s="26">
        <v>15</v>
      </c>
      <c r="K46" s="27">
        <v>0</v>
      </c>
      <c r="L46" s="44">
        <f t="shared" si="2"/>
        <v>0</v>
      </c>
      <c r="M46" s="26">
        <v>15</v>
      </c>
      <c r="N46" s="27">
        <v>0</v>
      </c>
      <c r="O46" s="44">
        <f t="shared" si="3"/>
        <v>0</v>
      </c>
      <c r="P46" s="26">
        <v>15</v>
      </c>
      <c r="Q46" s="27">
        <v>0</v>
      </c>
      <c r="R46" s="60">
        <f t="shared" si="4"/>
        <v>0</v>
      </c>
      <c r="S46" s="26">
        <v>15</v>
      </c>
      <c r="T46" s="27">
        <v>0</v>
      </c>
      <c r="U46" s="60">
        <f t="shared" si="5"/>
        <v>0</v>
      </c>
      <c r="X46" s="55"/>
      <c r="Z46" s="55"/>
      <c r="AA46" s="54"/>
    </row>
    <row r="47" spans="1:27" s="3" customFormat="1" x14ac:dyDescent="0.25">
      <c r="A47" s="45">
        <v>29</v>
      </c>
      <c r="B47" s="8">
        <v>0.7</v>
      </c>
      <c r="C47" s="8">
        <v>10</v>
      </c>
      <c r="D47" s="8">
        <v>15</v>
      </c>
      <c r="E47" s="14">
        <f t="shared" si="17"/>
        <v>0.89516129032258074</v>
      </c>
      <c r="F47" s="104">
        <f t="shared" si="18"/>
        <v>1.9758064516129039</v>
      </c>
      <c r="G47" s="105">
        <f t="shared" si="19"/>
        <v>1</v>
      </c>
      <c r="H47" s="26">
        <v>15</v>
      </c>
      <c r="I47" s="48"/>
      <c r="J47" s="26">
        <v>15</v>
      </c>
      <c r="K47" s="27">
        <v>0</v>
      </c>
      <c r="L47" s="44">
        <f t="shared" si="2"/>
        <v>0</v>
      </c>
      <c r="M47" s="26">
        <v>15</v>
      </c>
      <c r="N47" s="27">
        <v>0</v>
      </c>
      <c r="O47" s="44">
        <f t="shared" si="3"/>
        <v>0</v>
      </c>
      <c r="P47" s="26">
        <v>15</v>
      </c>
      <c r="Q47" s="27">
        <v>0</v>
      </c>
      <c r="R47" s="60">
        <f t="shared" si="4"/>
        <v>0</v>
      </c>
      <c r="S47" s="26">
        <v>15</v>
      </c>
      <c r="T47" s="27">
        <v>0</v>
      </c>
      <c r="U47" s="60">
        <f t="shared" si="5"/>
        <v>0</v>
      </c>
      <c r="X47" s="55"/>
      <c r="Z47" s="55"/>
      <c r="AA47" s="54"/>
    </row>
    <row r="48" spans="1:27" s="3" customFormat="1" x14ac:dyDescent="0.25">
      <c r="A48" s="45">
        <v>30</v>
      </c>
      <c r="B48" s="8">
        <v>0.9</v>
      </c>
      <c r="C48" s="8">
        <v>10</v>
      </c>
      <c r="D48" s="8">
        <v>15</v>
      </c>
      <c r="E48" s="14">
        <f t="shared" si="17"/>
        <v>0.96351351351351344</v>
      </c>
      <c r="F48" s="104">
        <f t="shared" si="18"/>
        <v>2.3175675675675649</v>
      </c>
      <c r="G48" s="105">
        <f t="shared" si="19"/>
        <v>2</v>
      </c>
      <c r="H48" s="26">
        <v>15</v>
      </c>
      <c r="I48" s="48"/>
      <c r="J48" s="26">
        <v>15</v>
      </c>
      <c r="K48" s="27">
        <v>0</v>
      </c>
      <c r="L48" s="44">
        <f t="shared" si="2"/>
        <v>0</v>
      </c>
      <c r="M48" s="26">
        <v>15</v>
      </c>
      <c r="N48" s="27">
        <v>0</v>
      </c>
      <c r="O48" s="44">
        <f t="shared" si="3"/>
        <v>0</v>
      </c>
      <c r="P48" s="26">
        <v>15</v>
      </c>
      <c r="Q48" s="27">
        <v>0</v>
      </c>
      <c r="R48" s="60">
        <f t="shared" si="4"/>
        <v>0</v>
      </c>
      <c r="S48" s="26">
        <v>15</v>
      </c>
      <c r="T48" s="27">
        <v>0</v>
      </c>
      <c r="U48" s="60">
        <f t="shared" si="5"/>
        <v>0</v>
      </c>
      <c r="X48" s="55"/>
      <c r="Z48" s="55"/>
      <c r="AA48" s="54"/>
    </row>
    <row r="49" spans="1:27" s="3" customFormat="1" x14ac:dyDescent="0.25">
      <c r="A49" s="45">
        <v>31</v>
      </c>
      <c r="B49" s="8">
        <v>0.1</v>
      </c>
      <c r="C49" s="8">
        <v>15</v>
      </c>
      <c r="D49" s="8">
        <v>15</v>
      </c>
      <c r="E49" s="14">
        <f>(B49*$B$15*$J$11+(1-B49)*$B$16*$Q$11)/(B49*$J$11+(1-B49)*$Q$11)</f>
        <v>0.108</v>
      </c>
      <c r="F49" s="104">
        <f t="shared" si="18"/>
        <v>-1.9599999999999991</v>
      </c>
      <c r="G49" s="105">
        <f t="shared" si="19"/>
        <v>-2</v>
      </c>
      <c r="H49" s="26">
        <v>15</v>
      </c>
      <c r="I49" s="48"/>
      <c r="J49" s="26">
        <f t="shared" ref="J49:J53" si="20">J44</f>
        <v>15</v>
      </c>
      <c r="K49" s="27">
        <v>0</v>
      </c>
      <c r="L49" s="44">
        <f t="shared" si="2"/>
        <v>0</v>
      </c>
      <c r="M49" s="26">
        <v>15</v>
      </c>
      <c r="N49" s="27">
        <v>0</v>
      </c>
      <c r="O49" s="44">
        <f t="shared" si="3"/>
        <v>0</v>
      </c>
      <c r="P49" s="26">
        <v>15</v>
      </c>
      <c r="Q49" s="27">
        <v>0</v>
      </c>
      <c r="R49" s="60">
        <f t="shared" si="4"/>
        <v>0</v>
      </c>
      <c r="S49" s="26">
        <v>15</v>
      </c>
      <c r="T49" s="27">
        <v>0</v>
      </c>
      <c r="U49" s="60">
        <f t="shared" si="5"/>
        <v>0</v>
      </c>
      <c r="AA49" s="54"/>
    </row>
    <row r="50" spans="1:27" s="3" customFormat="1" x14ac:dyDescent="0.25">
      <c r="A50" s="45">
        <v>32</v>
      </c>
      <c r="B50" s="8">
        <v>0.3</v>
      </c>
      <c r="C50" s="8">
        <v>15</v>
      </c>
      <c r="D50" s="8">
        <v>15</v>
      </c>
      <c r="E50" s="14">
        <f t="shared" ref="E50:E53" si="21">(B50*$B$15*$J$11+(1-B50)*$B$16*$Q$11)/(B50*$J$11+(1-B50)*$Q$11)</f>
        <v>0.30400000000000005</v>
      </c>
      <c r="F50" s="104">
        <f t="shared" si="18"/>
        <v>-0.98000000000000043</v>
      </c>
      <c r="G50" s="105">
        <f t="shared" si="19"/>
        <v>-1</v>
      </c>
      <c r="H50" s="26">
        <v>15</v>
      </c>
      <c r="I50" s="48"/>
      <c r="J50" s="26">
        <f t="shared" si="20"/>
        <v>15</v>
      </c>
      <c r="K50" s="27">
        <v>0</v>
      </c>
      <c r="L50" s="44">
        <f t="shared" si="2"/>
        <v>0</v>
      </c>
      <c r="M50" s="26">
        <v>15</v>
      </c>
      <c r="N50" s="27">
        <v>0</v>
      </c>
      <c r="O50" s="44">
        <f t="shared" si="3"/>
        <v>0</v>
      </c>
      <c r="P50" s="26">
        <v>15</v>
      </c>
      <c r="Q50" s="27">
        <v>0</v>
      </c>
      <c r="R50" s="60">
        <f t="shared" si="4"/>
        <v>0</v>
      </c>
      <c r="S50" s="26">
        <v>15</v>
      </c>
      <c r="T50" s="27">
        <v>0</v>
      </c>
      <c r="U50" s="60">
        <f t="shared" si="5"/>
        <v>0</v>
      </c>
      <c r="AA50" s="54"/>
    </row>
    <row r="51" spans="1:27" s="3" customFormat="1" x14ac:dyDescent="0.25">
      <c r="A51" s="45">
        <v>33</v>
      </c>
      <c r="B51" s="8">
        <v>0.5</v>
      </c>
      <c r="C51" s="8">
        <v>15</v>
      </c>
      <c r="D51" s="8">
        <v>15</v>
      </c>
      <c r="E51" s="14">
        <f t="shared" si="21"/>
        <v>0.5</v>
      </c>
      <c r="F51" s="104">
        <f t="shared" si="18"/>
        <v>0</v>
      </c>
      <c r="G51" s="105">
        <f t="shared" si="19"/>
        <v>0</v>
      </c>
      <c r="H51" s="26">
        <v>15</v>
      </c>
      <c r="I51" s="48"/>
      <c r="J51" s="26">
        <f t="shared" si="20"/>
        <v>15</v>
      </c>
      <c r="K51" s="27">
        <v>0</v>
      </c>
      <c r="L51" s="44">
        <f t="shared" si="2"/>
        <v>0</v>
      </c>
      <c r="M51" s="26">
        <v>15</v>
      </c>
      <c r="N51" s="27">
        <v>0</v>
      </c>
      <c r="O51" s="44">
        <f t="shared" si="3"/>
        <v>0</v>
      </c>
      <c r="P51" s="26">
        <v>15</v>
      </c>
      <c r="Q51" s="27">
        <v>0</v>
      </c>
      <c r="R51" s="60">
        <f t="shared" si="4"/>
        <v>0</v>
      </c>
      <c r="S51" s="26">
        <v>15</v>
      </c>
      <c r="T51" s="27">
        <v>0</v>
      </c>
      <c r="U51" s="60">
        <f t="shared" si="5"/>
        <v>0</v>
      </c>
      <c r="AA51" s="54"/>
    </row>
    <row r="52" spans="1:27" s="3" customFormat="1" x14ac:dyDescent="0.25">
      <c r="A52" s="45">
        <v>34</v>
      </c>
      <c r="B52" s="8">
        <v>0.7</v>
      </c>
      <c r="C52" s="8">
        <v>15</v>
      </c>
      <c r="D52" s="8">
        <v>15</v>
      </c>
      <c r="E52" s="14">
        <f t="shared" si="21"/>
        <v>0.69599999999999995</v>
      </c>
      <c r="F52" s="104">
        <f t="shared" si="18"/>
        <v>0.98000000000000043</v>
      </c>
      <c r="G52" s="105">
        <f t="shared" si="19"/>
        <v>1</v>
      </c>
      <c r="H52" s="26">
        <v>15</v>
      </c>
      <c r="I52" s="48"/>
      <c r="J52" s="26">
        <f t="shared" si="20"/>
        <v>15</v>
      </c>
      <c r="K52" s="27">
        <v>0</v>
      </c>
      <c r="L52" s="44">
        <f t="shared" si="2"/>
        <v>0</v>
      </c>
      <c r="M52" s="26">
        <v>15</v>
      </c>
      <c r="N52" s="27">
        <v>0</v>
      </c>
      <c r="O52" s="44">
        <f t="shared" si="3"/>
        <v>0</v>
      </c>
      <c r="P52" s="26">
        <v>15</v>
      </c>
      <c r="Q52" s="27">
        <v>0</v>
      </c>
      <c r="R52" s="60">
        <f t="shared" si="4"/>
        <v>0</v>
      </c>
      <c r="S52" s="26">
        <v>15</v>
      </c>
      <c r="T52" s="27">
        <v>0</v>
      </c>
      <c r="U52" s="60">
        <f t="shared" si="5"/>
        <v>0</v>
      </c>
      <c r="AA52" s="54"/>
    </row>
    <row r="53" spans="1:27" s="3" customFormat="1" x14ac:dyDescent="0.25">
      <c r="A53" s="45">
        <v>35</v>
      </c>
      <c r="B53" s="8">
        <v>0.9</v>
      </c>
      <c r="C53" s="8">
        <v>15</v>
      </c>
      <c r="D53" s="8">
        <v>15</v>
      </c>
      <c r="E53" s="14">
        <f t="shared" si="21"/>
        <v>0.89200000000000002</v>
      </c>
      <c r="F53" s="104">
        <f t="shared" si="18"/>
        <v>1.9600000000000009</v>
      </c>
      <c r="G53" s="105">
        <f t="shared" si="19"/>
        <v>2</v>
      </c>
      <c r="H53" s="26">
        <v>15</v>
      </c>
      <c r="I53" s="48"/>
      <c r="J53" s="26">
        <f t="shared" si="20"/>
        <v>15</v>
      </c>
      <c r="K53" s="27">
        <v>0</v>
      </c>
      <c r="L53" s="44">
        <f t="shared" si="2"/>
        <v>0</v>
      </c>
      <c r="M53" s="26">
        <v>15</v>
      </c>
      <c r="N53" s="27">
        <v>0</v>
      </c>
      <c r="O53" s="44">
        <f t="shared" si="3"/>
        <v>0</v>
      </c>
      <c r="P53" s="26">
        <v>15</v>
      </c>
      <c r="Q53" s="27">
        <v>0</v>
      </c>
      <c r="R53" s="60">
        <f t="shared" si="4"/>
        <v>0</v>
      </c>
      <c r="S53" s="26">
        <v>15</v>
      </c>
      <c r="T53" s="27">
        <v>0</v>
      </c>
      <c r="U53" s="60">
        <f t="shared" si="5"/>
        <v>0</v>
      </c>
      <c r="AA53" s="54"/>
    </row>
    <row r="54" spans="1:27" s="3" customFormat="1" x14ac:dyDescent="0.25">
      <c r="A54" s="45">
        <v>36</v>
      </c>
      <c r="B54" s="8">
        <v>0.1</v>
      </c>
      <c r="C54" s="8">
        <v>20</v>
      </c>
      <c r="D54" s="8">
        <v>15</v>
      </c>
      <c r="E54" s="14">
        <f>(B54*$B$15*$J$12+(1-B54)*$B$16*$Q$12)/(B54*$J$12+(1-B54)*$Q$12)</f>
        <v>3.1304347826086966E-2</v>
      </c>
      <c r="F54" s="104">
        <f t="shared" si="18"/>
        <v>-2.3434782608695635</v>
      </c>
      <c r="G54" s="105">
        <f t="shared" si="19"/>
        <v>-2</v>
      </c>
      <c r="H54" s="26">
        <v>15</v>
      </c>
      <c r="I54" s="48"/>
      <c r="J54" s="26">
        <f t="shared" ref="J54:J58" si="22">J44</f>
        <v>15</v>
      </c>
      <c r="K54" s="27">
        <v>0</v>
      </c>
      <c r="L54" s="44">
        <f>ABS((100/$H54*J69)-100)</f>
        <v>0</v>
      </c>
      <c r="M54" s="26">
        <v>15</v>
      </c>
      <c r="N54" s="27">
        <v>0</v>
      </c>
      <c r="O54" s="44">
        <f t="shared" si="3"/>
        <v>0</v>
      </c>
      <c r="P54" s="26">
        <v>15</v>
      </c>
      <c r="Q54" s="27">
        <v>0</v>
      </c>
      <c r="R54" s="60">
        <f t="shared" si="4"/>
        <v>0</v>
      </c>
      <c r="S54" s="26">
        <v>15</v>
      </c>
      <c r="T54" s="27">
        <v>0</v>
      </c>
      <c r="U54" s="60">
        <f t="shared" si="5"/>
        <v>0</v>
      </c>
      <c r="AA54" s="54"/>
    </row>
    <row r="55" spans="1:27" s="3" customFormat="1" x14ac:dyDescent="0.25">
      <c r="A55" s="45">
        <v>37</v>
      </c>
      <c r="B55" s="8">
        <v>0.3</v>
      </c>
      <c r="C55" s="8">
        <v>20</v>
      </c>
      <c r="D55" s="8">
        <v>15</v>
      </c>
      <c r="E55" s="14">
        <f t="shared" ref="E55:E58" si="23">(B55*$B$15*$J$12+(1-B55)*$B$16*$Q$12)/(B55*$J$12+(1-B55)*$Q$12)</f>
        <v>8.7368421052631581E-2</v>
      </c>
      <c r="F55" s="104">
        <f t="shared" si="18"/>
        <v>-2.0631578947368414</v>
      </c>
      <c r="G55" s="105">
        <f t="shared" si="19"/>
        <v>-1</v>
      </c>
      <c r="H55" s="26">
        <v>15</v>
      </c>
      <c r="I55" s="48"/>
      <c r="J55" s="26">
        <f t="shared" si="22"/>
        <v>15</v>
      </c>
      <c r="K55" s="27">
        <v>0</v>
      </c>
      <c r="L55" s="44">
        <f>ABS((100/$H55*J70)-100)</f>
        <v>0</v>
      </c>
      <c r="M55" s="26">
        <v>15</v>
      </c>
      <c r="N55" s="27">
        <v>0</v>
      </c>
      <c r="O55" s="44">
        <f t="shared" si="3"/>
        <v>0</v>
      </c>
      <c r="P55" s="26">
        <v>15</v>
      </c>
      <c r="Q55" s="27">
        <v>0</v>
      </c>
      <c r="R55" s="60">
        <f t="shared" si="4"/>
        <v>0</v>
      </c>
      <c r="S55" s="26">
        <v>15</v>
      </c>
      <c r="T55" s="27">
        <v>0</v>
      </c>
      <c r="U55" s="60">
        <f t="shared" si="5"/>
        <v>0</v>
      </c>
      <c r="AA55" s="54"/>
    </row>
    <row r="56" spans="1:27" s="3" customFormat="1" x14ac:dyDescent="0.25">
      <c r="A56" s="45">
        <v>38</v>
      </c>
      <c r="B56" s="8">
        <v>0.5</v>
      </c>
      <c r="C56" s="8">
        <v>20</v>
      </c>
      <c r="D56" s="8">
        <v>15</v>
      </c>
      <c r="E56" s="14">
        <f t="shared" si="23"/>
        <v>0.17333333333333337</v>
      </c>
      <c r="F56" s="104">
        <f t="shared" si="18"/>
        <v>-1.6333333333333329</v>
      </c>
      <c r="G56" s="105">
        <f t="shared" si="19"/>
        <v>0</v>
      </c>
      <c r="H56" s="26">
        <v>15</v>
      </c>
      <c r="I56" s="48"/>
      <c r="J56" s="26">
        <f t="shared" si="22"/>
        <v>15</v>
      </c>
      <c r="K56" s="27">
        <v>0</v>
      </c>
      <c r="L56" s="44">
        <f>ABS((100/$H56*J71)-100)</f>
        <v>0</v>
      </c>
      <c r="M56" s="26">
        <v>15</v>
      </c>
      <c r="N56" s="27">
        <v>0</v>
      </c>
      <c r="O56" s="44">
        <f t="shared" si="3"/>
        <v>0</v>
      </c>
      <c r="P56" s="26">
        <v>15</v>
      </c>
      <c r="Q56" s="27">
        <v>0</v>
      </c>
      <c r="R56" s="60">
        <f t="shared" si="4"/>
        <v>0</v>
      </c>
      <c r="S56" s="26">
        <v>15</v>
      </c>
      <c r="T56" s="27">
        <v>0</v>
      </c>
      <c r="U56" s="60">
        <f t="shared" si="5"/>
        <v>0</v>
      </c>
      <c r="AA56" s="54"/>
    </row>
    <row r="57" spans="1:27" s="3" customFormat="1" x14ac:dyDescent="0.25">
      <c r="A57" s="45">
        <v>39</v>
      </c>
      <c r="B57" s="8">
        <v>0.7</v>
      </c>
      <c r="C57" s="8">
        <v>20</v>
      </c>
      <c r="D57" s="8">
        <v>15</v>
      </c>
      <c r="E57" s="14">
        <f t="shared" si="23"/>
        <v>0.32181818181818178</v>
      </c>
      <c r="F57" s="104">
        <f t="shared" si="18"/>
        <v>-0.89090909090909065</v>
      </c>
      <c r="G57" s="105">
        <f t="shared" si="19"/>
        <v>1</v>
      </c>
      <c r="H57" s="26">
        <v>15</v>
      </c>
      <c r="I57" s="48"/>
      <c r="J57" s="26">
        <f t="shared" si="22"/>
        <v>15</v>
      </c>
      <c r="K57" s="27">
        <v>0</v>
      </c>
      <c r="L57" s="44">
        <f>ABS((100/$H57*J72)-100)</f>
        <v>0</v>
      </c>
      <c r="M57" s="26">
        <v>15</v>
      </c>
      <c r="N57" s="27">
        <v>0</v>
      </c>
      <c r="O57" s="44">
        <f t="shared" si="3"/>
        <v>0</v>
      </c>
      <c r="P57" s="26">
        <v>15</v>
      </c>
      <c r="Q57" s="27">
        <v>0</v>
      </c>
      <c r="R57" s="60">
        <f t="shared" si="4"/>
        <v>0</v>
      </c>
      <c r="S57" s="26">
        <v>15</v>
      </c>
      <c r="T57" s="27">
        <v>0</v>
      </c>
      <c r="U57" s="60">
        <f t="shared" si="5"/>
        <v>0</v>
      </c>
      <c r="AA57" s="54"/>
    </row>
    <row r="58" spans="1:27" s="3" customFormat="1" x14ac:dyDescent="0.25">
      <c r="A58" s="45">
        <v>40</v>
      </c>
      <c r="B58" s="8">
        <v>0.9</v>
      </c>
      <c r="C58" s="8">
        <v>20</v>
      </c>
      <c r="D58" s="8">
        <v>15</v>
      </c>
      <c r="E58" s="14">
        <f t="shared" si="23"/>
        <v>0.64</v>
      </c>
      <c r="F58" s="104">
        <f t="shared" si="18"/>
        <v>0.70000000000000107</v>
      </c>
      <c r="G58" s="105">
        <f t="shared" si="19"/>
        <v>2</v>
      </c>
      <c r="H58" s="26">
        <v>15</v>
      </c>
      <c r="I58" s="48"/>
      <c r="J58" s="26">
        <f t="shared" si="22"/>
        <v>15</v>
      </c>
      <c r="K58" s="27">
        <v>0</v>
      </c>
      <c r="L58" s="44">
        <f>ABS((100/$H58*J73)-100)</f>
        <v>0</v>
      </c>
      <c r="M58" s="26">
        <v>15</v>
      </c>
      <c r="N58" s="27">
        <v>0</v>
      </c>
      <c r="O58" s="44">
        <f t="shared" si="3"/>
        <v>0</v>
      </c>
      <c r="P58" s="26">
        <v>15</v>
      </c>
      <c r="Q58" s="27">
        <v>0</v>
      </c>
      <c r="R58" s="60">
        <f t="shared" si="4"/>
        <v>0</v>
      </c>
      <c r="S58" s="26">
        <v>15</v>
      </c>
      <c r="T58" s="27">
        <v>0</v>
      </c>
      <c r="U58" s="60">
        <f t="shared" si="5"/>
        <v>0</v>
      </c>
      <c r="AA58" s="54"/>
    </row>
    <row r="59" spans="1:27" s="3" customFormat="1" x14ac:dyDescent="0.25">
      <c r="A59" s="45">
        <v>41</v>
      </c>
      <c r="B59" s="8">
        <v>0.1</v>
      </c>
      <c r="C59" s="8">
        <v>25</v>
      </c>
      <c r="D59" s="8">
        <v>15</v>
      </c>
      <c r="E59" s="106" t="e">
        <f>(B59*$B$15*$J$13+(1-B59)*$B$16*$Q$13)/(B59*$J$13+(1-B59)*$Q$13)</f>
        <v>#DIV/0!</v>
      </c>
      <c r="F59" s="104" t="e">
        <f t="shared" si="18"/>
        <v>#DIV/0!</v>
      </c>
      <c r="G59" s="105">
        <f t="shared" si="19"/>
        <v>-2</v>
      </c>
      <c r="H59" s="26">
        <v>15</v>
      </c>
      <c r="I59" s="48"/>
      <c r="J59" s="26">
        <f t="shared" ref="J59:J63" si="24">J44</f>
        <v>15</v>
      </c>
      <c r="K59" s="27">
        <v>0</v>
      </c>
      <c r="L59" s="44">
        <f t="shared" si="2"/>
        <v>0</v>
      </c>
      <c r="M59" s="26">
        <v>15</v>
      </c>
      <c r="N59" s="27">
        <v>0</v>
      </c>
      <c r="O59" s="44">
        <f t="shared" si="3"/>
        <v>0</v>
      </c>
      <c r="P59" s="26">
        <v>15</v>
      </c>
      <c r="Q59" s="27">
        <v>0</v>
      </c>
      <c r="R59" s="60">
        <f t="shared" si="4"/>
        <v>0</v>
      </c>
      <c r="S59" s="26">
        <v>15</v>
      </c>
      <c r="T59" s="27">
        <v>0</v>
      </c>
      <c r="U59" s="60">
        <f t="shared" si="5"/>
        <v>0</v>
      </c>
      <c r="AA59" s="54"/>
    </row>
    <row r="60" spans="1:27" s="3" customFormat="1" x14ac:dyDescent="0.25">
      <c r="A60" s="45">
        <v>42</v>
      </c>
      <c r="B60" s="8">
        <v>0.3</v>
      </c>
      <c r="C60" s="8">
        <v>25</v>
      </c>
      <c r="D60" s="8">
        <v>15</v>
      </c>
      <c r="E60" s="106" t="e">
        <f t="shared" ref="E60:E63" si="25">(B60*$B$15*$J$13+(1-B60)*$B$16*$Q$13)/(B60*$J$13+(1-B60)*$Q$13)</f>
        <v>#DIV/0!</v>
      </c>
      <c r="F60" s="104" t="e">
        <f t="shared" si="18"/>
        <v>#DIV/0!</v>
      </c>
      <c r="G60" s="105">
        <f t="shared" si="19"/>
        <v>-1</v>
      </c>
      <c r="H60" s="26">
        <v>15</v>
      </c>
      <c r="I60" s="48"/>
      <c r="J60" s="26">
        <f t="shared" si="24"/>
        <v>15</v>
      </c>
      <c r="K60" s="27">
        <v>0</v>
      </c>
      <c r="L60" s="44">
        <f t="shared" si="2"/>
        <v>0</v>
      </c>
      <c r="M60" s="26">
        <v>15</v>
      </c>
      <c r="N60" s="27">
        <v>0</v>
      </c>
      <c r="O60" s="44">
        <f t="shared" si="3"/>
        <v>0</v>
      </c>
      <c r="P60" s="26">
        <v>15</v>
      </c>
      <c r="Q60" s="27">
        <v>0</v>
      </c>
      <c r="R60" s="60">
        <f t="shared" si="4"/>
        <v>0</v>
      </c>
      <c r="S60" s="26">
        <v>15</v>
      </c>
      <c r="T60" s="27">
        <v>0</v>
      </c>
      <c r="U60" s="60">
        <f t="shared" si="5"/>
        <v>0</v>
      </c>
      <c r="V60" s="7"/>
      <c r="W60" s="7"/>
      <c r="X60" s="7"/>
      <c r="Y60" s="7"/>
      <c r="Z60" s="7"/>
      <c r="AA60" s="54"/>
    </row>
    <row r="61" spans="1:27" s="3" customFormat="1" x14ac:dyDescent="0.25">
      <c r="A61" s="45">
        <v>43</v>
      </c>
      <c r="B61" s="8">
        <v>0.5</v>
      </c>
      <c r="C61" s="8">
        <v>25</v>
      </c>
      <c r="D61" s="8">
        <v>15</v>
      </c>
      <c r="E61" s="106" t="e">
        <f t="shared" si="25"/>
        <v>#DIV/0!</v>
      </c>
      <c r="F61" s="104" t="e">
        <f t="shared" si="18"/>
        <v>#DIV/0!</v>
      </c>
      <c r="G61" s="105">
        <f t="shared" si="19"/>
        <v>0</v>
      </c>
      <c r="H61" s="26">
        <v>15</v>
      </c>
      <c r="I61" s="48"/>
      <c r="J61" s="26">
        <f t="shared" si="24"/>
        <v>15</v>
      </c>
      <c r="K61" s="27">
        <v>0</v>
      </c>
      <c r="L61" s="44">
        <f t="shared" si="2"/>
        <v>0</v>
      </c>
      <c r="M61" s="26">
        <v>15</v>
      </c>
      <c r="N61" s="27">
        <v>0</v>
      </c>
      <c r="O61" s="44">
        <f t="shared" si="3"/>
        <v>0</v>
      </c>
      <c r="P61" s="26">
        <v>15</v>
      </c>
      <c r="Q61" s="27">
        <v>0</v>
      </c>
      <c r="R61" s="60">
        <f t="shared" si="4"/>
        <v>0</v>
      </c>
      <c r="S61" s="26">
        <v>15</v>
      </c>
      <c r="T61" s="27">
        <v>0</v>
      </c>
      <c r="U61" s="60">
        <f t="shared" si="5"/>
        <v>0</v>
      </c>
      <c r="V61" s="7"/>
      <c r="W61" s="7"/>
      <c r="X61" s="7"/>
      <c r="Y61" s="7"/>
      <c r="Z61" s="7"/>
      <c r="AA61" s="54"/>
    </row>
    <row r="62" spans="1:27" s="3" customFormat="1" x14ac:dyDescent="0.25">
      <c r="A62" s="45">
        <v>44</v>
      </c>
      <c r="B62" s="8">
        <v>0.7</v>
      </c>
      <c r="C62" s="8">
        <v>25</v>
      </c>
      <c r="D62" s="8">
        <v>15</v>
      </c>
      <c r="E62" s="106" t="e">
        <f t="shared" si="25"/>
        <v>#DIV/0!</v>
      </c>
      <c r="F62" s="104" t="e">
        <f t="shared" si="18"/>
        <v>#DIV/0!</v>
      </c>
      <c r="G62" s="105">
        <f t="shared" si="19"/>
        <v>1</v>
      </c>
      <c r="H62" s="26">
        <v>15</v>
      </c>
      <c r="I62" s="48"/>
      <c r="J62" s="26">
        <f t="shared" si="24"/>
        <v>15</v>
      </c>
      <c r="K62" s="27">
        <v>0</v>
      </c>
      <c r="L62" s="44">
        <f t="shared" si="2"/>
        <v>0</v>
      </c>
      <c r="M62" s="26">
        <v>15</v>
      </c>
      <c r="N62" s="27">
        <v>0</v>
      </c>
      <c r="O62" s="44">
        <f t="shared" si="3"/>
        <v>0</v>
      </c>
      <c r="P62" s="26">
        <v>15</v>
      </c>
      <c r="Q62" s="27">
        <v>0</v>
      </c>
      <c r="R62" s="60">
        <f t="shared" si="4"/>
        <v>0</v>
      </c>
      <c r="S62" s="26">
        <v>15</v>
      </c>
      <c r="T62" s="27">
        <v>0</v>
      </c>
      <c r="U62" s="60">
        <f t="shared" si="5"/>
        <v>0</v>
      </c>
      <c r="V62" s="7"/>
      <c r="W62" s="7"/>
      <c r="X62" s="7"/>
      <c r="Y62" s="7"/>
      <c r="Z62" s="7"/>
      <c r="AA62" s="54"/>
    </row>
    <row r="63" spans="1:27" s="3" customFormat="1" x14ac:dyDescent="0.25">
      <c r="A63" s="45">
        <v>45</v>
      </c>
      <c r="B63" s="8">
        <v>0.9</v>
      </c>
      <c r="C63" s="8">
        <v>25</v>
      </c>
      <c r="D63" s="8">
        <v>15</v>
      </c>
      <c r="E63" s="106" t="e">
        <f t="shared" si="25"/>
        <v>#DIV/0!</v>
      </c>
      <c r="F63" s="104" t="e">
        <f t="shared" si="18"/>
        <v>#DIV/0!</v>
      </c>
      <c r="G63" s="105">
        <f t="shared" si="19"/>
        <v>2</v>
      </c>
      <c r="H63" s="26">
        <v>15</v>
      </c>
      <c r="I63" s="80"/>
      <c r="J63" s="26">
        <f t="shared" si="24"/>
        <v>15</v>
      </c>
      <c r="K63" s="27">
        <v>0</v>
      </c>
      <c r="L63" s="44">
        <f t="shared" si="2"/>
        <v>0</v>
      </c>
      <c r="M63" s="26">
        <v>15</v>
      </c>
      <c r="N63" s="27">
        <v>0</v>
      </c>
      <c r="O63" s="44">
        <f t="shared" si="3"/>
        <v>0</v>
      </c>
      <c r="P63" s="26">
        <v>15</v>
      </c>
      <c r="Q63" s="27">
        <v>0</v>
      </c>
      <c r="R63" s="60">
        <f t="shared" si="4"/>
        <v>0</v>
      </c>
      <c r="S63" s="26">
        <v>15</v>
      </c>
      <c r="T63" s="27">
        <v>0</v>
      </c>
      <c r="U63" s="60">
        <f t="shared" si="5"/>
        <v>0</v>
      </c>
      <c r="V63" s="7"/>
      <c r="W63" s="7"/>
      <c r="X63" s="7"/>
      <c r="Y63" s="7"/>
      <c r="Z63" s="7"/>
      <c r="AA63" s="54"/>
    </row>
    <row r="64" spans="1:27" s="3" customFormat="1" x14ac:dyDescent="0.25">
      <c r="A64" s="45">
        <v>46</v>
      </c>
      <c r="B64" s="8">
        <v>0.1</v>
      </c>
      <c r="C64" s="8">
        <v>30</v>
      </c>
      <c r="D64" s="8">
        <v>15</v>
      </c>
      <c r="E64" s="106" t="e">
        <f>(B64*$B$15*$J$14+(1-B64)*$B$16*$Q$14)/(B64*$J$14+(1-B64)*$Q$14)</f>
        <v>#DIV/0!</v>
      </c>
      <c r="F64" s="104" t="e">
        <f t="shared" si="18"/>
        <v>#DIV/0!</v>
      </c>
      <c r="G64" s="105">
        <f t="shared" si="19"/>
        <v>-2</v>
      </c>
      <c r="H64" s="26">
        <v>15</v>
      </c>
      <c r="I64" s="80"/>
      <c r="J64" s="26">
        <f t="shared" ref="J64:J68" si="26">J44</f>
        <v>15</v>
      </c>
      <c r="K64" s="27">
        <v>0</v>
      </c>
      <c r="L64" s="44">
        <f t="shared" si="2"/>
        <v>0</v>
      </c>
      <c r="M64" s="26">
        <v>15</v>
      </c>
      <c r="N64" s="27">
        <v>0</v>
      </c>
      <c r="O64" s="44">
        <f t="shared" si="3"/>
        <v>0</v>
      </c>
      <c r="P64" s="26">
        <v>15</v>
      </c>
      <c r="Q64" s="27">
        <v>0</v>
      </c>
      <c r="R64" s="60">
        <f t="shared" si="4"/>
        <v>0</v>
      </c>
      <c r="S64" s="26">
        <v>15</v>
      </c>
      <c r="T64" s="27">
        <v>0</v>
      </c>
      <c r="U64" s="60">
        <f t="shared" si="5"/>
        <v>0</v>
      </c>
      <c r="V64" s="7"/>
      <c r="W64" s="7"/>
      <c r="X64" s="7"/>
      <c r="Y64" s="7"/>
      <c r="Z64" s="7"/>
      <c r="AA64" s="54"/>
    </row>
    <row r="65" spans="1:27" s="3" customFormat="1" x14ac:dyDescent="0.25">
      <c r="A65" s="45">
        <v>47</v>
      </c>
      <c r="B65" s="8">
        <v>0.3</v>
      </c>
      <c r="C65" s="8">
        <v>30</v>
      </c>
      <c r="D65" s="8">
        <v>15</v>
      </c>
      <c r="E65" s="106" t="e">
        <f t="shared" ref="E65:E68" si="27">(B65*$B$15*$J$14+(1-B65)*$B$16*$Q$14)/(B65*$J$14+(1-B65)*$Q$14)</f>
        <v>#DIV/0!</v>
      </c>
      <c r="F65" s="104" t="e">
        <f t="shared" si="18"/>
        <v>#DIV/0!</v>
      </c>
      <c r="G65" s="105">
        <f t="shared" si="19"/>
        <v>-1</v>
      </c>
      <c r="H65" s="26">
        <v>15</v>
      </c>
      <c r="I65" s="80"/>
      <c r="J65" s="26">
        <f t="shared" si="26"/>
        <v>15</v>
      </c>
      <c r="K65" s="27">
        <v>0</v>
      </c>
      <c r="L65" s="44">
        <f t="shared" si="2"/>
        <v>0</v>
      </c>
      <c r="M65" s="26">
        <v>15</v>
      </c>
      <c r="N65" s="27">
        <v>0</v>
      </c>
      <c r="O65" s="44">
        <f t="shared" si="3"/>
        <v>0</v>
      </c>
      <c r="P65" s="26">
        <v>15</v>
      </c>
      <c r="Q65" s="27">
        <v>0</v>
      </c>
      <c r="R65" s="60">
        <f t="shared" si="4"/>
        <v>0</v>
      </c>
      <c r="S65" s="26">
        <v>15</v>
      </c>
      <c r="T65" s="27">
        <v>0</v>
      </c>
      <c r="U65" s="60">
        <f t="shared" si="5"/>
        <v>0</v>
      </c>
      <c r="V65" s="7"/>
      <c r="W65" s="7"/>
      <c r="X65" s="7"/>
      <c r="Y65" s="7"/>
      <c r="Z65" s="7"/>
      <c r="AA65" s="54"/>
    </row>
    <row r="66" spans="1:27" s="3" customFormat="1" x14ac:dyDescent="0.25">
      <c r="A66" s="45">
        <v>48</v>
      </c>
      <c r="B66" s="8">
        <v>0.5</v>
      </c>
      <c r="C66" s="8">
        <v>30</v>
      </c>
      <c r="D66" s="8">
        <v>15</v>
      </c>
      <c r="E66" s="106" t="e">
        <f t="shared" si="27"/>
        <v>#DIV/0!</v>
      </c>
      <c r="F66" s="104" t="e">
        <f t="shared" si="18"/>
        <v>#DIV/0!</v>
      </c>
      <c r="G66" s="105">
        <f t="shared" si="19"/>
        <v>0</v>
      </c>
      <c r="H66" s="26">
        <v>15</v>
      </c>
      <c r="I66" s="80"/>
      <c r="J66" s="26">
        <f t="shared" si="26"/>
        <v>15</v>
      </c>
      <c r="K66" s="27">
        <v>0</v>
      </c>
      <c r="L66" s="44">
        <f t="shared" si="2"/>
        <v>0</v>
      </c>
      <c r="M66" s="26">
        <v>15</v>
      </c>
      <c r="N66" s="27">
        <v>0</v>
      </c>
      <c r="O66" s="44">
        <f t="shared" si="3"/>
        <v>0</v>
      </c>
      <c r="P66" s="26">
        <v>15</v>
      </c>
      <c r="Q66" s="27">
        <v>0</v>
      </c>
      <c r="R66" s="60">
        <f t="shared" si="4"/>
        <v>0</v>
      </c>
      <c r="S66" s="26">
        <v>15</v>
      </c>
      <c r="T66" s="27">
        <v>0</v>
      </c>
      <c r="U66" s="60">
        <f t="shared" si="5"/>
        <v>0</v>
      </c>
      <c r="V66" s="7"/>
      <c r="W66" s="7"/>
      <c r="X66" s="7"/>
      <c r="Y66" s="7"/>
      <c r="Z66" s="7"/>
      <c r="AA66" s="54"/>
    </row>
    <row r="67" spans="1:27" s="3" customFormat="1" x14ac:dyDescent="0.25">
      <c r="A67" s="45">
        <v>49</v>
      </c>
      <c r="B67" s="8">
        <v>0.7</v>
      </c>
      <c r="C67" s="8">
        <v>30</v>
      </c>
      <c r="D67" s="8">
        <v>15</v>
      </c>
      <c r="E67" s="106" t="e">
        <f t="shared" si="27"/>
        <v>#DIV/0!</v>
      </c>
      <c r="F67" s="104" t="e">
        <f t="shared" si="18"/>
        <v>#DIV/0!</v>
      </c>
      <c r="G67" s="105">
        <f t="shared" si="19"/>
        <v>1</v>
      </c>
      <c r="H67" s="26">
        <v>15</v>
      </c>
      <c r="I67" s="80"/>
      <c r="J67" s="26">
        <f t="shared" si="26"/>
        <v>15</v>
      </c>
      <c r="K67" s="27">
        <v>0</v>
      </c>
      <c r="L67" s="44">
        <f t="shared" si="2"/>
        <v>0</v>
      </c>
      <c r="M67" s="26">
        <v>15</v>
      </c>
      <c r="N67" s="27">
        <v>0</v>
      </c>
      <c r="O67" s="44">
        <f t="shared" si="3"/>
        <v>0</v>
      </c>
      <c r="P67" s="26">
        <v>15</v>
      </c>
      <c r="Q67" s="27">
        <v>0</v>
      </c>
      <c r="R67" s="60">
        <f t="shared" si="4"/>
        <v>0</v>
      </c>
      <c r="S67" s="26">
        <v>15</v>
      </c>
      <c r="T67" s="27">
        <v>0</v>
      </c>
      <c r="U67" s="60">
        <f t="shared" si="5"/>
        <v>0</v>
      </c>
      <c r="V67" s="7"/>
      <c r="W67" s="7"/>
      <c r="X67" s="7"/>
      <c r="Y67" s="7"/>
      <c r="Z67" s="7"/>
      <c r="AA67" s="54"/>
    </row>
    <row r="68" spans="1:27" s="3" customFormat="1" x14ac:dyDescent="0.25">
      <c r="A68" s="45">
        <v>50</v>
      </c>
      <c r="B68" s="8">
        <v>0.9</v>
      </c>
      <c r="C68" s="8">
        <v>30</v>
      </c>
      <c r="D68" s="8">
        <v>15</v>
      </c>
      <c r="E68" s="106" t="e">
        <f t="shared" si="27"/>
        <v>#DIV/0!</v>
      </c>
      <c r="F68" s="104" t="e">
        <f t="shared" si="18"/>
        <v>#DIV/0!</v>
      </c>
      <c r="G68" s="105">
        <f t="shared" si="19"/>
        <v>2</v>
      </c>
      <c r="H68" s="26">
        <v>15</v>
      </c>
      <c r="I68" s="80"/>
      <c r="J68" s="26">
        <f t="shared" si="26"/>
        <v>15</v>
      </c>
      <c r="K68" s="27">
        <v>0</v>
      </c>
      <c r="L68" s="44">
        <f t="shared" si="2"/>
        <v>0</v>
      </c>
      <c r="M68" s="26">
        <v>15</v>
      </c>
      <c r="N68" s="27">
        <v>0</v>
      </c>
      <c r="O68" s="44">
        <f t="shared" si="3"/>
        <v>0</v>
      </c>
      <c r="P68" s="26">
        <v>15</v>
      </c>
      <c r="Q68" s="27">
        <v>0</v>
      </c>
      <c r="R68" s="60">
        <f t="shared" si="4"/>
        <v>0</v>
      </c>
      <c r="S68" s="26">
        <v>15</v>
      </c>
      <c r="T68" s="27">
        <v>0</v>
      </c>
      <c r="U68" s="60">
        <f t="shared" si="5"/>
        <v>0</v>
      </c>
      <c r="V68" s="7"/>
      <c r="W68" s="7"/>
      <c r="X68" s="7"/>
      <c r="Y68" s="7"/>
      <c r="Z68" s="7"/>
      <c r="AA68" s="54"/>
    </row>
    <row r="69" spans="1:27" s="3" customFormat="1" x14ac:dyDescent="0.25">
      <c r="A69" s="45">
        <v>51</v>
      </c>
      <c r="B69" s="8">
        <v>0.1</v>
      </c>
      <c r="C69" s="8">
        <v>10</v>
      </c>
      <c r="D69" s="8">
        <v>20</v>
      </c>
      <c r="E69" s="106" t="e">
        <f>(B69*$B$15*$K$10+(1-B69)*$B$16*$R$10)/(B69*$K$10+(1-B69)*$R$10)</f>
        <v>#DIV/0!</v>
      </c>
      <c r="F69" s="104" t="e">
        <f>E69*$N$12+(1-E69)*$U$12-D69</f>
        <v>#DIV/0!</v>
      </c>
      <c r="G69" s="105">
        <f>B69*$N$12+(1-B69)*$U$12-D69</f>
        <v>0</v>
      </c>
      <c r="H69" s="26">
        <v>15</v>
      </c>
      <c r="I69" s="80"/>
      <c r="J69" s="26">
        <v>15</v>
      </c>
      <c r="K69" s="27">
        <v>0</v>
      </c>
      <c r="L69" s="44">
        <f t="shared" si="2"/>
        <v>0</v>
      </c>
      <c r="M69" s="26">
        <v>15</v>
      </c>
      <c r="N69" s="27">
        <v>0</v>
      </c>
      <c r="O69" s="44">
        <f t="shared" si="3"/>
        <v>0</v>
      </c>
      <c r="P69" s="26">
        <v>15</v>
      </c>
      <c r="Q69" s="27">
        <v>0</v>
      </c>
      <c r="R69" s="60">
        <f t="shared" si="4"/>
        <v>0</v>
      </c>
      <c r="S69" s="26">
        <v>15</v>
      </c>
      <c r="T69" s="27">
        <v>0</v>
      </c>
      <c r="U69" s="60">
        <f t="shared" si="5"/>
        <v>0</v>
      </c>
      <c r="V69" s="7"/>
      <c r="W69" s="7"/>
      <c r="X69" s="7"/>
      <c r="Y69" s="7"/>
      <c r="Z69" s="7"/>
      <c r="AA69" s="54"/>
    </row>
    <row r="70" spans="1:27" s="3" customFormat="1" x14ac:dyDescent="0.25">
      <c r="A70" s="45">
        <v>52</v>
      </c>
      <c r="B70" s="8">
        <v>0.3</v>
      </c>
      <c r="C70" s="8">
        <v>10</v>
      </c>
      <c r="D70" s="8">
        <v>20</v>
      </c>
      <c r="E70" s="106" t="e">
        <f t="shared" ref="E70:E73" si="28">(B70*$B$15*$K$10+(1-B70)*$B$16*$R$10)/(B70*$K$10+(1-B70)*$R$10)</f>
        <v>#DIV/0!</v>
      </c>
      <c r="F70" s="104" t="e">
        <f t="shared" ref="F70:F93" si="29">E70*$N$12+(1-E70)*$U$12-D70</f>
        <v>#DIV/0!</v>
      </c>
      <c r="G70" s="105">
        <f t="shared" ref="G70:G93" si="30">B70*$N$12+(1-B70)*$U$12-D70</f>
        <v>0</v>
      </c>
      <c r="H70" s="26">
        <v>15</v>
      </c>
      <c r="I70" s="80"/>
      <c r="J70" s="26">
        <v>15</v>
      </c>
      <c r="K70" s="27">
        <v>0</v>
      </c>
      <c r="L70" s="44">
        <f t="shared" si="2"/>
        <v>0</v>
      </c>
      <c r="M70" s="26">
        <v>15</v>
      </c>
      <c r="N70" s="27">
        <v>0</v>
      </c>
      <c r="O70" s="44">
        <f t="shared" si="3"/>
        <v>0</v>
      </c>
      <c r="P70" s="26">
        <v>15</v>
      </c>
      <c r="Q70" s="27">
        <v>0</v>
      </c>
      <c r="R70" s="60">
        <f t="shared" si="4"/>
        <v>0</v>
      </c>
      <c r="S70" s="26">
        <v>15</v>
      </c>
      <c r="T70" s="27">
        <v>0</v>
      </c>
      <c r="U70" s="60">
        <f t="shared" si="5"/>
        <v>0</v>
      </c>
      <c r="V70" s="7"/>
      <c r="W70" s="7"/>
      <c r="X70" s="7"/>
      <c r="Y70" s="7"/>
      <c r="Z70" s="7"/>
      <c r="AA70" s="54"/>
    </row>
    <row r="71" spans="1:27" s="3" customFormat="1" x14ac:dyDescent="0.25">
      <c r="A71" s="45">
        <v>53</v>
      </c>
      <c r="B71" s="8">
        <v>0.5</v>
      </c>
      <c r="C71" s="8">
        <v>10</v>
      </c>
      <c r="D71" s="8">
        <v>20</v>
      </c>
      <c r="E71" s="106" t="e">
        <f t="shared" si="28"/>
        <v>#DIV/0!</v>
      </c>
      <c r="F71" s="104" t="e">
        <f t="shared" si="29"/>
        <v>#DIV/0!</v>
      </c>
      <c r="G71" s="105">
        <f t="shared" si="30"/>
        <v>0</v>
      </c>
      <c r="H71" s="26">
        <v>15</v>
      </c>
      <c r="I71" s="80"/>
      <c r="J71" s="26">
        <v>15</v>
      </c>
      <c r="K71" s="27">
        <v>0</v>
      </c>
      <c r="L71" s="44">
        <f t="shared" si="2"/>
        <v>0</v>
      </c>
      <c r="M71" s="26">
        <v>15</v>
      </c>
      <c r="N71" s="27">
        <v>0</v>
      </c>
      <c r="O71" s="44">
        <f t="shared" si="3"/>
        <v>0</v>
      </c>
      <c r="P71" s="26">
        <v>15</v>
      </c>
      <c r="Q71" s="27">
        <v>0</v>
      </c>
      <c r="R71" s="60">
        <f t="shared" si="4"/>
        <v>0</v>
      </c>
      <c r="S71" s="26">
        <v>15</v>
      </c>
      <c r="T71" s="27">
        <v>0</v>
      </c>
      <c r="U71" s="60">
        <f t="shared" si="5"/>
        <v>0</v>
      </c>
      <c r="V71" s="7"/>
      <c r="W71" s="7"/>
      <c r="X71" s="7"/>
      <c r="Y71" s="7"/>
      <c r="Z71" s="7"/>
      <c r="AA71" s="54"/>
    </row>
    <row r="72" spans="1:27" s="3" customFormat="1" x14ac:dyDescent="0.25">
      <c r="A72" s="45">
        <v>54</v>
      </c>
      <c r="B72" s="8">
        <v>0.7</v>
      </c>
      <c r="C72" s="8">
        <v>10</v>
      </c>
      <c r="D72" s="8">
        <v>20</v>
      </c>
      <c r="E72" s="106" t="e">
        <f t="shared" si="28"/>
        <v>#DIV/0!</v>
      </c>
      <c r="F72" s="104" t="e">
        <f t="shared" si="29"/>
        <v>#DIV/0!</v>
      </c>
      <c r="G72" s="105">
        <f t="shared" si="30"/>
        <v>0</v>
      </c>
      <c r="H72" s="26">
        <v>15</v>
      </c>
      <c r="I72" s="80"/>
      <c r="J72" s="26">
        <v>15</v>
      </c>
      <c r="K72" s="27">
        <v>0</v>
      </c>
      <c r="L72" s="44">
        <f t="shared" si="2"/>
        <v>0</v>
      </c>
      <c r="M72" s="26">
        <v>15</v>
      </c>
      <c r="N72" s="27">
        <v>0</v>
      </c>
      <c r="O72" s="44">
        <f t="shared" si="3"/>
        <v>0</v>
      </c>
      <c r="P72" s="26">
        <v>15</v>
      </c>
      <c r="Q72" s="27">
        <v>0</v>
      </c>
      <c r="R72" s="60">
        <f t="shared" si="4"/>
        <v>0</v>
      </c>
      <c r="S72" s="26">
        <v>15</v>
      </c>
      <c r="T72" s="27">
        <v>0</v>
      </c>
      <c r="U72" s="60">
        <f t="shared" si="5"/>
        <v>0</v>
      </c>
      <c r="V72" s="7"/>
      <c r="W72" s="7"/>
      <c r="X72" s="7"/>
      <c r="Y72" s="7"/>
      <c r="Z72" s="7"/>
      <c r="AA72" s="54"/>
    </row>
    <row r="73" spans="1:27" s="3" customFormat="1" x14ac:dyDescent="0.25">
      <c r="A73" s="45">
        <v>55</v>
      </c>
      <c r="B73" s="8">
        <v>0.9</v>
      </c>
      <c r="C73" s="8">
        <v>10</v>
      </c>
      <c r="D73" s="8">
        <v>20</v>
      </c>
      <c r="E73" s="106" t="e">
        <f t="shared" si="28"/>
        <v>#DIV/0!</v>
      </c>
      <c r="F73" s="104" t="e">
        <f t="shared" si="29"/>
        <v>#DIV/0!</v>
      </c>
      <c r="G73" s="105">
        <f t="shared" si="30"/>
        <v>0</v>
      </c>
      <c r="H73" s="26">
        <v>15</v>
      </c>
      <c r="I73" s="80"/>
      <c r="J73" s="26">
        <v>15</v>
      </c>
      <c r="K73" s="27">
        <v>0</v>
      </c>
      <c r="L73" s="44">
        <f t="shared" si="2"/>
        <v>0</v>
      </c>
      <c r="M73" s="26">
        <v>15</v>
      </c>
      <c r="N73" s="27">
        <v>0</v>
      </c>
      <c r="O73" s="44">
        <f t="shared" si="3"/>
        <v>0</v>
      </c>
      <c r="P73" s="26">
        <v>15</v>
      </c>
      <c r="Q73" s="27">
        <v>0</v>
      </c>
      <c r="R73" s="60">
        <f t="shared" si="4"/>
        <v>0</v>
      </c>
      <c r="S73" s="26">
        <v>15</v>
      </c>
      <c r="T73" s="27">
        <v>0</v>
      </c>
      <c r="U73" s="60">
        <f t="shared" si="5"/>
        <v>0</v>
      </c>
      <c r="V73" s="7"/>
      <c r="W73" s="7"/>
      <c r="X73" s="7"/>
      <c r="Y73" s="7"/>
      <c r="Z73" s="7"/>
      <c r="AA73" s="54"/>
    </row>
    <row r="74" spans="1:27" s="3" customFormat="1" x14ac:dyDescent="0.25">
      <c r="A74" s="45">
        <v>56</v>
      </c>
      <c r="B74" s="8">
        <v>0.1</v>
      </c>
      <c r="C74" s="8">
        <v>15</v>
      </c>
      <c r="D74" s="8">
        <v>20</v>
      </c>
      <c r="E74" s="14">
        <f>(B74*$B$15*$K$11+(1-B74)*$B$16*$R$11)/(B74*$K$11+(1-B74)*$R$11)</f>
        <v>0.40199999999999991</v>
      </c>
      <c r="F74" s="104">
        <f t="shared" si="29"/>
        <v>0</v>
      </c>
      <c r="G74" s="105">
        <f t="shared" si="30"/>
        <v>0</v>
      </c>
      <c r="H74" s="26">
        <v>15</v>
      </c>
      <c r="I74" s="80"/>
      <c r="J74" s="26">
        <f t="shared" ref="J74:J78" si="31">J69</f>
        <v>15</v>
      </c>
      <c r="K74" s="27">
        <v>0</v>
      </c>
      <c r="L74" s="44">
        <f t="shared" si="2"/>
        <v>0</v>
      </c>
      <c r="M74" s="26">
        <v>15</v>
      </c>
      <c r="N74" s="27">
        <v>0</v>
      </c>
      <c r="O74" s="44">
        <f t="shared" si="3"/>
        <v>0</v>
      </c>
      <c r="P74" s="26">
        <v>15</v>
      </c>
      <c r="Q74" s="27">
        <v>0</v>
      </c>
      <c r="R74" s="60">
        <f t="shared" si="4"/>
        <v>0</v>
      </c>
      <c r="S74" s="26">
        <v>15</v>
      </c>
      <c r="T74" s="27">
        <v>0</v>
      </c>
      <c r="U74" s="60">
        <f t="shared" si="5"/>
        <v>0</v>
      </c>
      <c r="V74" s="7"/>
      <c r="W74" s="7"/>
      <c r="X74" s="7"/>
      <c r="Y74" s="7"/>
      <c r="Z74" s="7"/>
      <c r="AA74" s="54"/>
    </row>
    <row r="75" spans="1:27" s="3" customFormat="1" x14ac:dyDescent="0.25">
      <c r="A75" s="45">
        <v>57</v>
      </c>
      <c r="B75" s="8">
        <v>0.3</v>
      </c>
      <c r="C75" s="8">
        <v>15</v>
      </c>
      <c r="D75" s="8">
        <v>20</v>
      </c>
      <c r="E75" s="14">
        <f t="shared" ref="E75:E78" si="32">(B75*$B$15*$K$11+(1-B75)*$B$16*$R$11)/(B75*$K$11+(1-B75)*$R$11)</f>
        <v>0.71560000000000001</v>
      </c>
      <c r="F75" s="104">
        <f t="shared" si="29"/>
        <v>0</v>
      </c>
      <c r="G75" s="105">
        <f t="shared" si="30"/>
        <v>0</v>
      </c>
      <c r="H75" s="26">
        <v>15</v>
      </c>
      <c r="I75" s="80"/>
      <c r="J75" s="26">
        <f t="shared" si="31"/>
        <v>15</v>
      </c>
      <c r="K75" s="27">
        <v>0</v>
      </c>
      <c r="L75" s="44">
        <f t="shared" si="2"/>
        <v>0</v>
      </c>
      <c r="M75" s="26">
        <v>15</v>
      </c>
      <c r="N75" s="27">
        <v>0</v>
      </c>
      <c r="O75" s="44">
        <f t="shared" si="3"/>
        <v>0</v>
      </c>
      <c r="P75" s="26">
        <v>15</v>
      </c>
      <c r="Q75" s="27">
        <v>0</v>
      </c>
      <c r="R75" s="60">
        <f t="shared" si="4"/>
        <v>0</v>
      </c>
      <c r="S75" s="26">
        <v>15</v>
      </c>
      <c r="T75" s="27">
        <v>0</v>
      </c>
      <c r="U75" s="60">
        <f t="shared" si="5"/>
        <v>0</v>
      </c>
      <c r="V75" s="7"/>
      <c r="W75" s="7"/>
      <c r="X75" s="7"/>
      <c r="Y75" s="7"/>
      <c r="Z75" s="7"/>
      <c r="AA75" s="54"/>
    </row>
    <row r="76" spans="1:27" s="3" customFormat="1" x14ac:dyDescent="0.25">
      <c r="A76" s="45">
        <v>58</v>
      </c>
      <c r="B76" s="8">
        <v>0.5</v>
      </c>
      <c r="C76" s="8">
        <v>15</v>
      </c>
      <c r="D76" s="8">
        <v>20</v>
      </c>
      <c r="E76" s="14">
        <f t="shared" si="32"/>
        <v>0.85</v>
      </c>
      <c r="F76" s="104">
        <f t="shared" si="29"/>
        <v>0</v>
      </c>
      <c r="G76" s="105">
        <f t="shared" si="30"/>
        <v>0</v>
      </c>
      <c r="H76" s="26">
        <v>15</v>
      </c>
      <c r="I76" s="80"/>
      <c r="J76" s="26">
        <f t="shared" si="31"/>
        <v>15</v>
      </c>
      <c r="K76" s="27">
        <v>0</v>
      </c>
      <c r="L76" s="44">
        <f t="shared" si="2"/>
        <v>0</v>
      </c>
      <c r="M76" s="26">
        <v>15</v>
      </c>
      <c r="N76" s="27">
        <v>0</v>
      </c>
      <c r="O76" s="44">
        <f t="shared" si="3"/>
        <v>0</v>
      </c>
      <c r="P76" s="26">
        <v>15</v>
      </c>
      <c r="Q76" s="27">
        <v>0</v>
      </c>
      <c r="R76" s="60">
        <f t="shared" si="4"/>
        <v>0</v>
      </c>
      <c r="S76" s="26">
        <v>15</v>
      </c>
      <c r="T76" s="27">
        <v>0</v>
      </c>
      <c r="U76" s="60">
        <f t="shared" si="5"/>
        <v>0</v>
      </c>
      <c r="V76" s="7"/>
      <c r="W76" s="7"/>
      <c r="X76" s="7"/>
      <c r="Y76" s="7"/>
      <c r="Z76" s="7"/>
      <c r="AA76" s="54"/>
    </row>
    <row r="77" spans="1:27" s="3" customFormat="1" x14ac:dyDescent="0.25">
      <c r="A77" s="45">
        <v>59</v>
      </c>
      <c r="B77" s="8">
        <v>0.7</v>
      </c>
      <c r="C77" s="8">
        <v>15</v>
      </c>
      <c r="D77" s="8">
        <v>20</v>
      </c>
      <c r="E77" s="14">
        <f t="shared" si="32"/>
        <v>0.92466666666666653</v>
      </c>
      <c r="F77" s="104">
        <f t="shared" si="29"/>
        <v>0</v>
      </c>
      <c r="G77" s="105">
        <f t="shared" si="30"/>
        <v>0</v>
      </c>
      <c r="H77" s="26">
        <v>15</v>
      </c>
      <c r="I77" s="80"/>
      <c r="J77" s="26">
        <f t="shared" si="31"/>
        <v>15</v>
      </c>
      <c r="K77" s="27">
        <v>0</v>
      </c>
      <c r="L77" s="44">
        <f t="shared" si="2"/>
        <v>0</v>
      </c>
      <c r="M77" s="26">
        <v>15</v>
      </c>
      <c r="N77" s="27">
        <v>0</v>
      </c>
      <c r="O77" s="44">
        <f t="shared" si="3"/>
        <v>0</v>
      </c>
      <c r="P77" s="26">
        <v>15</v>
      </c>
      <c r="Q77" s="27">
        <v>0</v>
      </c>
      <c r="R77" s="60">
        <f t="shared" si="4"/>
        <v>0</v>
      </c>
      <c r="S77" s="26">
        <v>15</v>
      </c>
      <c r="T77" s="27">
        <v>0</v>
      </c>
      <c r="U77" s="60">
        <f t="shared" si="5"/>
        <v>0</v>
      </c>
      <c r="V77" s="7"/>
      <c r="W77" s="7"/>
      <c r="X77" s="7"/>
      <c r="Y77" s="7"/>
      <c r="Z77" s="7"/>
      <c r="AA77" s="54"/>
    </row>
    <row r="78" spans="1:27" s="3" customFormat="1" x14ac:dyDescent="0.25">
      <c r="A78" s="45">
        <v>60</v>
      </c>
      <c r="B78" s="8">
        <v>0.9</v>
      </c>
      <c r="C78" s="8">
        <v>15</v>
      </c>
      <c r="D78" s="8">
        <v>20</v>
      </c>
      <c r="E78" s="14">
        <f t="shared" si="32"/>
        <v>0.97218181818181804</v>
      </c>
      <c r="F78" s="104">
        <f t="shared" si="29"/>
        <v>0</v>
      </c>
      <c r="G78" s="105">
        <f t="shared" si="30"/>
        <v>0</v>
      </c>
      <c r="H78" s="26">
        <v>15</v>
      </c>
      <c r="I78" s="80"/>
      <c r="J78" s="26">
        <f t="shared" si="31"/>
        <v>15</v>
      </c>
      <c r="K78" s="27">
        <v>0</v>
      </c>
      <c r="L78" s="44">
        <f t="shared" si="2"/>
        <v>0</v>
      </c>
      <c r="M78" s="26">
        <v>15</v>
      </c>
      <c r="N78" s="27">
        <v>0</v>
      </c>
      <c r="O78" s="44">
        <f t="shared" si="3"/>
        <v>0</v>
      </c>
      <c r="P78" s="26">
        <v>15</v>
      </c>
      <c r="Q78" s="27">
        <v>0</v>
      </c>
      <c r="R78" s="60">
        <f t="shared" si="4"/>
        <v>0</v>
      </c>
      <c r="S78" s="26">
        <v>15</v>
      </c>
      <c r="T78" s="27">
        <v>0</v>
      </c>
      <c r="U78" s="60">
        <f t="shared" si="5"/>
        <v>0</v>
      </c>
      <c r="V78" s="7"/>
      <c r="W78" s="7"/>
      <c r="X78" s="7"/>
      <c r="Y78" s="7"/>
      <c r="Z78" s="7"/>
      <c r="AA78" s="54"/>
    </row>
    <row r="79" spans="1:27" s="3" customFormat="1" x14ac:dyDescent="0.25">
      <c r="A79" s="45">
        <v>61</v>
      </c>
      <c r="B79" s="8">
        <v>0.1</v>
      </c>
      <c r="C79" s="8">
        <v>20</v>
      </c>
      <c r="D79" s="8">
        <v>20</v>
      </c>
      <c r="E79" s="14">
        <f>(B79*$B$15*$K$12+(1-B79)*$B$16*$R$12)/(B79*$K$12+(1-B79)*$R$12)</f>
        <v>0.98999999999999988</v>
      </c>
      <c r="F79" s="104">
        <f t="shared" si="29"/>
        <v>0</v>
      </c>
      <c r="G79" s="105">
        <f t="shared" si="30"/>
        <v>0</v>
      </c>
      <c r="H79" s="26">
        <v>15</v>
      </c>
      <c r="I79" s="80"/>
      <c r="J79" s="26">
        <f t="shared" ref="J79:J83" si="33">J69</f>
        <v>15</v>
      </c>
      <c r="K79" s="27">
        <v>0</v>
      </c>
      <c r="L79" s="44">
        <f t="shared" si="2"/>
        <v>0</v>
      </c>
      <c r="M79" s="26">
        <v>15</v>
      </c>
      <c r="N79" s="27">
        <v>0</v>
      </c>
      <c r="O79" s="44">
        <f t="shared" si="3"/>
        <v>0</v>
      </c>
      <c r="P79" s="26">
        <v>15</v>
      </c>
      <c r="Q79" s="27">
        <v>0</v>
      </c>
      <c r="R79" s="60">
        <f t="shared" si="4"/>
        <v>0</v>
      </c>
      <c r="S79" s="26">
        <v>15</v>
      </c>
      <c r="T79" s="27">
        <v>0</v>
      </c>
      <c r="U79" s="60">
        <f t="shared" si="5"/>
        <v>0</v>
      </c>
      <c r="V79" s="7"/>
      <c r="W79" s="7"/>
      <c r="X79" s="7"/>
      <c r="Y79" s="7"/>
      <c r="Z79" s="7"/>
      <c r="AA79" s="54"/>
    </row>
    <row r="80" spans="1:27" s="3" customFormat="1" x14ac:dyDescent="0.25">
      <c r="A80" s="45">
        <v>62</v>
      </c>
      <c r="B80" s="8">
        <v>0.3</v>
      </c>
      <c r="C80" s="8">
        <v>20</v>
      </c>
      <c r="D80" s="8">
        <v>20</v>
      </c>
      <c r="E80" s="14">
        <f t="shared" ref="E80:E83" si="34">(B80*$B$15*$K$12+(1-B80)*$B$16*$R$12)/(B80*$K$12+(1-B80)*$R$12)</f>
        <v>0.9900000000000001</v>
      </c>
      <c r="F80" s="104">
        <f t="shared" si="29"/>
        <v>0</v>
      </c>
      <c r="G80" s="105">
        <f t="shared" si="30"/>
        <v>0</v>
      </c>
      <c r="H80" s="26">
        <v>15</v>
      </c>
      <c r="I80" s="80"/>
      <c r="J80" s="26">
        <f t="shared" si="33"/>
        <v>15</v>
      </c>
      <c r="K80" s="27">
        <v>0</v>
      </c>
      <c r="L80" s="44">
        <f t="shared" si="2"/>
        <v>0</v>
      </c>
      <c r="M80" s="26">
        <v>15</v>
      </c>
      <c r="N80" s="27">
        <v>0</v>
      </c>
      <c r="O80" s="44">
        <f t="shared" si="3"/>
        <v>0</v>
      </c>
      <c r="P80" s="26">
        <v>15</v>
      </c>
      <c r="Q80" s="27">
        <v>0</v>
      </c>
      <c r="R80" s="60">
        <f t="shared" si="4"/>
        <v>0</v>
      </c>
      <c r="S80" s="26">
        <v>15</v>
      </c>
      <c r="T80" s="27">
        <v>0</v>
      </c>
      <c r="U80" s="60">
        <f t="shared" si="5"/>
        <v>0</v>
      </c>
      <c r="V80" s="7"/>
      <c r="W80" s="7"/>
      <c r="X80" s="7"/>
      <c r="Y80" s="7"/>
      <c r="Z80" s="7"/>
      <c r="AA80" s="54"/>
    </row>
    <row r="81" spans="1:27" s="3" customFormat="1" x14ac:dyDescent="0.25">
      <c r="A81" s="45">
        <v>63</v>
      </c>
      <c r="B81" s="8">
        <v>0.5</v>
      </c>
      <c r="C81" s="8">
        <v>20</v>
      </c>
      <c r="D81" s="8">
        <v>20</v>
      </c>
      <c r="E81" s="14">
        <f t="shared" si="34"/>
        <v>0.99</v>
      </c>
      <c r="F81" s="104">
        <f t="shared" si="29"/>
        <v>0</v>
      </c>
      <c r="G81" s="105">
        <f t="shared" si="30"/>
        <v>0</v>
      </c>
      <c r="H81" s="26">
        <v>15</v>
      </c>
      <c r="I81" s="80"/>
      <c r="J81" s="26">
        <f t="shared" si="33"/>
        <v>15</v>
      </c>
      <c r="K81" s="27">
        <v>0</v>
      </c>
      <c r="L81" s="44">
        <f t="shared" si="2"/>
        <v>0</v>
      </c>
      <c r="M81" s="26">
        <v>15</v>
      </c>
      <c r="N81" s="27">
        <v>0</v>
      </c>
      <c r="O81" s="44">
        <f t="shared" si="3"/>
        <v>0</v>
      </c>
      <c r="P81" s="26">
        <v>15</v>
      </c>
      <c r="Q81" s="27">
        <v>0</v>
      </c>
      <c r="R81" s="60">
        <f t="shared" si="4"/>
        <v>0</v>
      </c>
      <c r="S81" s="26">
        <v>15</v>
      </c>
      <c r="T81" s="27">
        <v>0</v>
      </c>
      <c r="U81" s="60">
        <f t="shared" si="5"/>
        <v>0</v>
      </c>
      <c r="V81" s="7"/>
      <c r="W81" s="7"/>
      <c r="X81" s="7"/>
      <c r="Y81" s="7"/>
      <c r="Z81" s="7"/>
      <c r="AA81" s="54"/>
    </row>
    <row r="82" spans="1:27" s="3" customFormat="1" x14ac:dyDescent="0.25">
      <c r="A82" s="45">
        <v>64</v>
      </c>
      <c r="B82" s="8">
        <v>0.7</v>
      </c>
      <c r="C82" s="8">
        <v>20</v>
      </c>
      <c r="D82" s="8">
        <v>20</v>
      </c>
      <c r="E82" s="14">
        <f t="shared" si="34"/>
        <v>0.9900000000000001</v>
      </c>
      <c r="F82" s="104">
        <f t="shared" si="29"/>
        <v>0</v>
      </c>
      <c r="G82" s="105">
        <f t="shared" si="30"/>
        <v>0</v>
      </c>
      <c r="H82" s="26">
        <v>15</v>
      </c>
      <c r="I82" s="80"/>
      <c r="J82" s="26">
        <f t="shared" si="33"/>
        <v>15</v>
      </c>
      <c r="K82" s="27">
        <v>0</v>
      </c>
      <c r="L82" s="44">
        <f t="shared" si="2"/>
        <v>0</v>
      </c>
      <c r="M82" s="26">
        <v>15</v>
      </c>
      <c r="N82" s="27">
        <v>0</v>
      </c>
      <c r="O82" s="44">
        <f t="shared" si="3"/>
        <v>0</v>
      </c>
      <c r="P82" s="26">
        <v>15</v>
      </c>
      <c r="Q82" s="27">
        <v>0</v>
      </c>
      <c r="R82" s="60">
        <f t="shared" si="4"/>
        <v>0</v>
      </c>
      <c r="S82" s="26">
        <v>15</v>
      </c>
      <c r="T82" s="27">
        <v>0</v>
      </c>
      <c r="U82" s="60">
        <f t="shared" si="5"/>
        <v>0</v>
      </c>
      <c r="V82" s="7"/>
      <c r="W82" s="7"/>
      <c r="X82" s="7"/>
      <c r="Y82" s="7"/>
      <c r="Z82" s="7"/>
      <c r="AA82" s="54"/>
    </row>
    <row r="83" spans="1:27" s="3" customFormat="1" x14ac:dyDescent="0.25">
      <c r="A83" s="45">
        <v>65</v>
      </c>
      <c r="B83" s="8">
        <v>0.9</v>
      </c>
      <c r="C83" s="8">
        <v>20</v>
      </c>
      <c r="D83" s="8">
        <v>20</v>
      </c>
      <c r="E83" s="14">
        <f t="shared" si="34"/>
        <v>0.99</v>
      </c>
      <c r="F83" s="104">
        <f t="shared" si="29"/>
        <v>0</v>
      </c>
      <c r="G83" s="105">
        <f t="shared" si="30"/>
        <v>0</v>
      </c>
      <c r="H83" s="26">
        <v>15</v>
      </c>
      <c r="I83" s="80"/>
      <c r="J83" s="26">
        <f t="shared" si="33"/>
        <v>15</v>
      </c>
      <c r="K83" s="27">
        <v>0</v>
      </c>
      <c r="L83" s="44">
        <f t="shared" ref="L83:L143" si="35">ABS((100/$H83*J83)-100)</f>
        <v>0</v>
      </c>
      <c r="M83" s="26">
        <v>15</v>
      </c>
      <c r="N83" s="27">
        <v>0</v>
      </c>
      <c r="O83" s="44">
        <f t="shared" ref="O83:O143" si="36">ABS((100/$H83*M83)-100)</f>
        <v>0</v>
      </c>
      <c r="P83" s="26">
        <v>15</v>
      </c>
      <c r="Q83" s="27">
        <v>0</v>
      </c>
      <c r="R83" s="60">
        <f t="shared" ref="R83:R143" si="37">ABS((100/$H83*P83)-100)</f>
        <v>0</v>
      </c>
      <c r="S83" s="26">
        <v>15</v>
      </c>
      <c r="T83" s="27">
        <v>0</v>
      </c>
      <c r="U83" s="60">
        <f t="shared" ref="U83:U143" si="38">ABS((100/$H83*S83)-100)</f>
        <v>0</v>
      </c>
      <c r="V83" s="7"/>
      <c r="W83" s="7"/>
      <c r="X83" s="7"/>
      <c r="Y83" s="7"/>
      <c r="Z83" s="7"/>
      <c r="AA83" s="54"/>
    </row>
    <row r="84" spans="1:27" s="3" customFormat="1" x14ac:dyDescent="0.25">
      <c r="A84" s="45">
        <v>66</v>
      </c>
      <c r="B84" s="8">
        <v>0.1</v>
      </c>
      <c r="C84" s="8">
        <v>25</v>
      </c>
      <c r="D84" s="8">
        <v>20</v>
      </c>
      <c r="E84" s="14">
        <f>(B84*$B$15*$K$13+(1-B84)*$B$16*$R$13)/(B84*$K$13+(1-B84)*$R$13)</f>
        <v>0.40199999999999991</v>
      </c>
      <c r="F84" s="104">
        <f t="shared" si="29"/>
        <v>0</v>
      </c>
      <c r="G84" s="105">
        <f t="shared" si="30"/>
        <v>0</v>
      </c>
      <c r="H84" s="26">
        <v>15</v>
      </c>
      <c r="I84" s="80"/>
      <c r="J84" s="26">
        <f t="shared" ref="J84:J88" si="39">J69</f>
        <v>15</v>
      </c>
      <c r="K84" s="27">
        <v>0</v>
      </c>
      <c r="L84" s="44">
        <f t="shared" si="35"/>
        <v>0</v>
      </c>
      <c r="M84" s="26">
        <v>15</v>
      </c>
      <c r="N84" s="27">
        <v>0</v>
      </c>
      <c r="O84" s="44">
        <f t="shared" si="36"/>
        <v>0</v>
      </c>
      <c r="P84" s="26">
        <v>15</v>
      </c>
      <c r="Q84" s="27">
        <v>0</v>
      </c>
      <c r="R84" s="60">
        <f t="shared" si="37"/>
        <v>0</v>
      </c>
      <c r="S84" s="26">
        <v>15</v>
      </c>
      <c r="T84" s="27">
        <v>0</v>
      </c>
      <c r="U84" s="60">
        <f t="shared" si="38"/>
        <v>0</v>
      </c>
      <c r="V84" s="7"/>
      <c r="W84" s="7"/>
      <c r="X84" s="7"/>
      <c r="Y84" s="7"/>
      <c r="Z84" s="7"/>
      <c r="AA84" s="54"/>
    </row>
    <row r="85" spans="1:27" s="3" customFormat="1" x14ac:dyDescent="0.25">
      <c r="A85" s="45">
        <v>67</v>
      </c>
      <c r="B85" s="8">
        <v>0.3</v>
      </c>
      <c r="C85" s="8">
        <v>25</v>
      </c>
      <c r="D85" s="8">
        <v>20</v>
      </c>
      <c r="E85" s="14">
        <f t="shared" ref="E85:E88" si="40">(B85*$B$15*$K$13+(1-B85)*$B$16*$R$13)/(B85*$K$13+(1-B85)*$R$13)</f>
        <v>0.71560000000000001</v>
      </c>
      <c r="F85" s="104">
        <f t="shared" si="29"/>
        <v>0</v>
      </c>
      <c r="G85" s="105">
        <f t="shared" si="30"/>
        <v>0</v>
      </c>
      <c r="H85" s="26">
        <v>15</v>
      </c>
      <c r="I85" s="80"/>
      <c r="J85" s="26">
        <f t="shared" si="39"/>
        <v>15</v>
      </c>
      <c r="K85" s="27">
        <v>0</v>
      </c>
      <c r="L85" s="44">
        <f t="shared" si="35"/>
        <v>0</v>
      </c>
      <c r="M85" s="26">
        <v>15</v>
      </c>
      <c r="N85" s="27">
        <v>0</v>
      </c>
      <c r="O85" s="44">
        <f t="shared" si="36"/>
        <v>0</v>
      </c>
      <c r="P85" s="26">
        <v>15</v>
      </c>
      <c r="Q85" s="27">
        <v>0</v>
      </c>
      <c r="R85" s="60">
        <f t="shared" si="37"/>
        <v>0</v>
      </c>
      <c r="S85" s="26">
        <v>15</v>
      </c>
      <c r="T85" s="27">
        <v>0</v>
      </c>
      <c r="U85" s="60">
        <f t="shared" si="38"/>
        <v>0</v>
      </c>
      <c r="V85" s="7"/>
      <c r="W85" s="7"/>
      <c r="X85" s="7"/>
      <c r="Y85" s="7"/>
      <c r="Z85" s="7"/>
      <c r="AA85" s="54"/>
    </row>
    <row r="86" spans="1:27" s="3" customFormat="1" x14ac:dyDescent="0.25">
      <c r="A86" s="45">
        <v>68</v>
      </c>
      <c r="B86" s="8">
        <v>0.5</v>
      </c>
      <c r="C86" s="8">
        <v>25</v>
      </c>
      <c r="D86" s="8">
        <v>20</v>
      </c>
      <c r="E86" s="14">
        <f t="shared" si="40"/>
        <v>0.85</v>
      </c>
      <c r="F86" s="104">
        <f t="shared" si="29"/>
        <v>0</v>
      </c>
      <c r="G86" s="105">
        <f t="shared" si="30"/>
        <v>0</v>
      </c>
      <c r="H86" s="26">
        <v>15</v>
      </c>
      <c r="I86" s="80"/>
      <c r="J86" s="26">
        <f t="shared" si="39"/>
        <v>15</v>
      </c>
      <c r="K86" s="27">
        <v>0</v>
      </c>
      <c r="L86" s="44">
        <f t="shared" si="35"/>
        <v>0</v>
      </c>
      <c r="M86" s="26">
        <v>15</v>
      </c>
      <c r="N86" s="27">
        <v>0</v>
      </c>
      <c r="O86" s="44">
        <f t="shared" si="36"/>
        <v>0</v>
      </c>
      <c r="P86" s="26">
        <v>15</v>
      </c>
      <c r="Q86" s="27">
        <v>0</v>
      </c>
      <c r="R86" s="60">
        <f t="shared" si="37"/>
        <v>0</v>
      </c>
      <c r="S86" s="26">
        <v>15</v>
      </c>
      <c r="T86" s="27">
        <v>0</v>
      </c>
      <c r="U86" s="60">
        <f t="shared" si="38"/>
        <v>0</v>
      </c>
      <c r="V86" s="7"/>
      <c r="W86" s="7"/>
      <c r="X86" s="7"/>
      <c r="Y86" s="7"/>
      <c r="Z86" s="7"/>
      <c r="AA86" s="54"/>
    </row>
    <row r="87" spans="1:27" s="3" customFormat="1" x14ac:dyDescent="0.25">
      <c r="A87" s="45">
        <v>69</v>
      </c>
      <c r="B87" s="8">
        <v>0.7</v>
      </c>
      <c r="C87" s="8">
        <v>25</v>
      </c>
      <c r="D87" s="8">
        <v>20</v>
      </c>
      <c r="E87" s="14">
        <f t="shared" si="40"/>
        <v>0.92466666666666653</v>
      </c>
      <c r="F87" s="104">
        <f t="shared" si="29"/>
        <v>0</v>
      </c>
      <c r="G87" s="105">
        <f t="shared" si="30"/>
        <v>0</v>
      </c>
      <c r="H87" s="26">
        <v>15</v>
      </c>
      <c r="I87" s="80"/>
      <c r="J87" s="26">
        <f t="shared" si="39"/>
        <v>15</v>
      </c>
      <c r="K87" s="27">
        <v>0</v>
      </c>
      <c r="L87" s="44">
        <f t="shared" si="35"/>
        <v>0</v>
      </c>
      <c r="M87" s="26">
        <v>15</v>
      </c>
      <c r="N87" s="27">
        <v>0</v>
      </c>
      <c r="O87" s="44">
        <f t="shared" si="36"/>
        <v>0</v>
      </c>
      <c r="P87" s="26">
        <v>15</v>
      </c>
      <c r="Q87" s="27">
        <v>0</v>
      </c>
      <c r="R87" s="60">
        <f t="shared" si="37"/>
        <v>0</v>
      </c>
      <c r="S87" s="26">
        <v>15</v>
      </c>
      <c r="T87" s="27">
        <v>0</v>
      </c>
      <c r="U87" s="60">
        <f t="shared" si="38"/>
        <v>0</v>
      </c>
      <c r="V87" s="7"/>
      <c r="W87" s="7"/>
      <c r="X87" s="7"/>
      <c r="Y87" s="7"/>
      <c r="Z87" s="7"/>
      <c r="AA87" s="54"/>
    </row>
    <row r="88" spans="1:27" s="3" customFormat="1" x14ac:dyDescent="0.25">
      <c r="A88" s="45">
        <v>70</v>
      </c>
      <c r="B88" s="8">
        <v>0.9</v>
      </c>
      <c r="C88" s="8">
        <v>25</v>
      </c>
      <c r="D88" s="8">
        <v>20</v>
      </c>
      <c r="E88" s="14">
        <f t="shared" si="40"/>
        <v>0.97218181818181804</v>
      </c>
      <c r="F88" s="104">
        <f t="shared" si="29"/>
        <v>0</v>
      </c>
      <c r="G88" s="105">
        <f t="shared" si="30"/>
        <v>0</v>
      </c>
      <c r="H88" s="26">
        <v>15</v>
      </c>
      <c r="I88" s="80"/>
      <c r="J88" s="26">
        <f t="shared" si="39"/>
        <v>15</v>
      </c>
      <c r="K88" s="27">
        <v>0</v>
      </c>
      <c r="L88" s="44">
        <f t="shared" si="35"/>
        <v>0</v>
      </c>
      <c r="M88" s="26">
        <v>15</v>
      </c>
      <c r="N88" s="27">
        <v>0</v>
      </c>
      <c r="O88" s="44">
        <f t="shared" si="36"/>
        <v>0</v>
      </c>
      <c r="P88" s="26">
        <v>15</v>
      </c>
      <c r="Q88" s="27">
        <v>0</v>
      </c>
      <c r="R88" s="60">
        <f t="shared" si="37"/>
        <v>0</v>
      </c>
      <c r="S88" s="26">
        <v>15</v>
      </c>
      <c r="T88" s="27">
        <v>0</v>
      </c>
      <c r="U88" s="60">
        <f t="shared" si="38"/>
        <v>0</v>
      </c>
      <c r="V88" s="7"/>
      <c r="W88" s="7"/>
      <c r="X88" s="7"/>
      <c r="Y88" s="7"/>
      <c r="Z88" s="7"/>
      <c r="AA88" s="54"/>
    </row>
    <row r="89" spans="1:27" s="3" customFormat="1" x14ac:dyDescent="0.25">
      <c r="A89" s="45">
        <v>71</v>
      </c>
      <c r="B89" s="8">
        <v>0.1</v>
      </c>
      <c r="C89" s="8">
        <v>30</v>
      </c>
      <c r="D89" s="8">
        <v>20</v>
      </c>
      <c r="E89" s="106" t="e">
        <f>(B89*$B$15*$K$14+(1-B89)*$B$16*$R$14)/(B89*$K$14+(1-B89)*$R$14)</f>
        <v>#DIV/0!</v>
      </c>
      <c r="F89" s="104" t="e">
        <f t="shared" si="29"/>
        <v>#DIV/0!</v>
      </c>
      <c r="G89" s="105">
        <f t="shared" si="30"/>
        <v>0</v>
      </c>
      <c r="H89" s="26">
        <v>15</v>
      </c>
      <c r="I89" s="80"/>
      <c r="J89" s="26">
        <f t="shared" ref="J89:J93" si="41">J69</f>
        <v>15</v>
      </c>
      <c r="K89" s="27">
        <v>0</v>
      </c>
      <c r="L89" s="44">
        <f t="shared" si="35"/>
        <v>0</v>
      </c>
      <c r="M89" s="26">
        <v>15</v>
      </c>
      <c r="N89" s="27">
        <v>0</v>
      </c>
      <c r="O89" s="44">
        <f t="shared" si="36"/>
        <v>0</v>
      </c>
      <c r="P89" s="26">
        <v>15</v>
      </c>
      <c r="Q89" s="27">
        <v>0</v>
      </c>
      <c r="R89" s="60">
        <f t="shared" si="37"/>
        <v>0</v>
      </c>
      <c r="S89" s="26">
        <v>15</v>
      </c>
      <c r="T89" s="27">
        <v>0</v>
      </c>
      <c r="U89" s="60">
        <f t="shared" si="38"/>
        <v>0</v>
      </c>
      <c r="V89" s="7"/>
      <c r="W89" s="7"/>
      <c r="X89" s="7"/>
      <c r="Y89" s="7"/>
      <c r="Z89" s="7"/>
      <c r="AA89" s="54"/>
    </row>
    <row r="90" spans="1:27" s="3" customFormat="1" x14ac:dyDescent="0.25">
      <c r="A90" s="45">
        <v>72</v>
      </c>
      <c r="B90" s="8">
        <v>0.3</v>
      </c>
      <c r="C90" s="8">
        <v>30</v>
      </c>
      <c r="D90" s="8">
        <v>20</v>
      </c>
      <c r="E90" s="106" t="e">
        <f t="shared" ref="E90:E93" si="42">(B90*$B$15*$K$14+(1-B90)*$B$16*$R$14)/(B90*$K$14+(1-B90)*$R$14)</f>
        <v>#DIV/0!</v>
      </c>
      <c r="F90" s="104" t="e">
        <f t="shared" si="29"/>
        <v>#DIV/0!</v>
      </c>
      <c r="G90" s="105">
        <f t="shared" si="30"/>
        <v>0</v>
      </c>
      <c r="H90" s="26">
        <v>15</v>
      </c>
      <c r="I90" s="80"/>
      <c r="J90" s="26">
        <f t="shared" si="41"/>
        <v>15</v>
      </c>
      <c r="K90" s="27">
        <v>0</v>
      </c>
      <c r="L90" s="44">
        <f t="shared" si="35"/>
        <v>0</v>
      </c>
      <c r="M90" s="26">
        <v>15</v>
      </c>
      <c r="N90" s="27">
        <v>0</v>
      </c>
      <c r="O90" s="44">
        <f t="shared" si="36"/>
        <v>0</v>
      </c>
      <c r="P90" s="26">
        <v>15</v>
      </c>
      <c r="Q90" s="27">
        <v>0</v>
      </c>
      <c r="R90" s="60">
        <f t="shared" si="37"/>
        <v>0</v>
      </c>
      <c r="S90" s="26">
        <v>15</v>
      </c>
      <c r="T90" s="27">
        <v>0</v>
      </c>
      <c r="U90" s="60">
        <f t="shared" si="38"/>
        <v>0</v>
      </c>
      <c r="V90" s="7"/>
      <c r="W90" s="7"/>
      <c r="X90" s="7"/>
      <c r="Y90" s="7"/>
      <c r="Z90" s="7"/>
      <c r="AA90" s="54"/>
    </row>
    <row r="91" spans="1:27" s="3" customFormat="1" x14ac:dyDescent="0.25">
      <c r="A91" s="45">
        <v>73</v>
      </c>
      <c r="B91" s="8">
        <v>0.5</v>
      </c>
      <c r="C91" s="8">
        <v>30</v>
      </c>
      <c r="D91" s="8">
        <v>20</v>
      </c>
      <c r="E91" s="106" t="e">
        <f t="shared" si="42"/>
        <v>#DIV/0!</v>
      </c>
      <c r="F91" s="104" t="e">
        <f t="shared" si="29"/>
        <v>#DIV/0!</v>
      </c>
      <c r="G91" s="105">
        <f t="shared" si="30"/>
        <v>0</v>
      </c>
      <c r="H91" s="26">
        <v>15</v>
      </c>
      <c r="I91" s="80"/>
      <c r="J91" s="26">
        <f t="shared" si="41"/>
        <v>15</v>
      </c>
      <c r="K91" s="27">
        <v>0</v>
      </c>
      <c r="L91" s="44">
        <f t="shared" si="35"/>
        <v>0</v>
      </c>
      <c r="M91" s="26">
        <v>15</v>
      </c>
      <c r="N91" s="27">
        <v>0</v>
      </c>
      <c r="O91" s="44">
        <f t="shared" si="36"/>
        <v>0</v>
      </c>
      <c r="P91" s="26">
        <v>15</v>
      </c>
      <c r="Q91" s="27">
        <v>0</v>
      </c>
      <c r="R91" s="60">
        <f t="shared" si="37"/>
        <v>0</v>
      </c>
      <c r="S91" s="26">
        <v>15</v>
      </c>
      <c r="T91" s="27">
        <v>0</v>
      </c>
      <c r="U91" s="60">
        <f t="shared" si="38"/>
        <v>0</v>
      </c>
      <c r="V91" s="7"/>
      <c r="W91" s="7"/>
      <c r="X91" s="7"/>
      <c r="Y91" s="7"/>
      <c r="Z91" s="7"/>
      <c r="AA91" s="54"/>
    </row>
    <row r="92" spans="1:27" s="3" customFormat="1" x14ac:dyDescent="0.25">
      <c r="A92" s="45">
        <v>74</v>
      </c>
      <c r="B92" s="8">
        <v>0.7</v>
      </c>
      <c r="C92" s="8">
        <v>30</v>
      </c>
      <c r="D92" s="8">
        <v>20</v>
      </c>
      <c r="E92" s="106" t="e">
        <f t="shared" si="42"/>
        <v>#DIV/0!</v>
      </c>
      <c r="F92" s="104" t="e">
        <f t="shared" si="29"/>
        <v>#DIV/0!</v>
      </c>
      <c r="G92" s="105">
        <f t="shared" si="30"/>
        <v>0</v>
      </c>
      <c r="H92" s="26">
        <v>15</v>
      </c>
      <c r="I92" s="80"/>
      <c r="J92" s="26">
        <f t="shared" si="41"/>
        <v>15</v>
      </c>
      <c r="K92" s="27">
        <v>0</v>
      </c>
      <c r="L92" s="44">
        <f t="shared" si="35"/>
        <v>0</v>
      </c>
      <c r="M92" s="26">
        <v>15</v>
      </c>
      <c r="N92" s="27">
        <v>0</v>
      </c>
      <c r="O92" s="44">
        <f t="shared" si="36"/>
        <v>0</v>
      </c>
      <c r="P92" s="26">
        <v>15</v>
      </c>
      <c r="Q92" s="27">
        <v>0</v>
      </c>
      <c r="R92" s="60">
        <f t="shared" si="37"/>
        <v>0</v>
      </c>
      <c r="S92" s="26">
        <v>15</v>
      </c>
      <c r="T92" s="27">
        <v>0</v>
      </c>
      <c r="U92" s="60">
        <f t="shared" si="38"/>
        <v>0</v>
      </c>
      <c r="V92" s="7"/>
      <c r="W92" s="7"/>
      <c r="X92" s="7"/>
      <c r="Y92" s="7"/>
      <c r="Z92" s="7"/>
      <c r="AA92" s="54"/>
    </row>
    <row r="93" spans="1:27" s="3" customFormat="1" x14ac:dyDescent="0.25">
      <c r="A93" s="45">
        <v>75</v>
      </c>
      <c r="B93" s="8">
        <v>0.9</v>
      </c>
      <c r="C93" s="8">
        <v>30</v>
      </c>
      <c r="D93" s="8">
        <v>20</v>
      </c>
      <c r="E93" s="106" t="e">
        <f t="shared" si="42"/>
        <v>#DIV/0!</v>
      </c>
      <c r="F93" s="104" t="e">
        <f t="shared" si="29"/>
        <v>#DIV/0!</v>
      </c>
      <c r="G93" s="105">
        <f t="shared" si="30"/>
        <v>0</v>
      </c>
      <c r="H93" s="26">
        <v>15</v>
      </c>
      <c r="I93" s="80"/>
      <c r="J93" s="26">
        <f t="shared" si="41"/>
        <v>15</v>
      </c>
      <c r="K93" s="27">
        <v>0</v>
      </c>
      <c r="L93" s="44">
        <f t="shared" si="35"/>
        <v>0</v>
      </c>
      <c r="M93" s="26">
        <v>15</v>
      </c>
      <c r="N93" s="27">
        <v>0</v>
      </c>
      <c r="O93" s="44">
        <f t="shared" si="36"/>
        <v>0</v>
      </c>
      <c r="P93" s="26">
        <v>15</v>
      </c>
      <c r="Q93" s="27">
        <v>0</v>
      </c>
      <c r="R93" s="60">
        <f t="shared" si="37"/>
        <v>0</v>
      </c>
      <c r="S93" s="26">
        <v>15</v>
      </c>
      <c r="T93" s="27">
        <v>0</v>
      </c>
      <c r="U93" s="60">
        <f t="shared" si="38"/>
        <v>0</v>
      </c>
      <c r="V93" s="7"/>
      <c r="W93" s="7"/>
      <c r="X93" s="7"/>
      <c r="Y93" s="7"/>
      <c r="Z93" s="7"/>
      <c r="AA93" s="54"/>
    </row>
    <row r="94" spans="1:27" s="3" customFormat="1" x14ac:dyDescent="0.25">
      <c r="A94" s="45">
        <v>76</v>
      </c>
      <c r="B94" s="8">
        <v>0.1</v>
      </c>
      <c r="C94" s="8">
        <v>10</v>
      </c>
      <c r="D94" s="8">
        <v>25</v>
      </c>
      <c r="E94" s="106" t="e">
        <f>(B94*$B$15*$L$10+(1-B94)*$B$16*$S$10)/(B94*$L$10+(1-B94)*$S$10)</f>
        <v>#DIV/0!</v>
      </c>
      <c r="F94" s="104" t="e">
        <f>E94*$N$13+(1-E94)*$U$13-D94</f>
        <v>#DIV/0!</v>
      </c>
      <c r="G94" s="105">
        <f>B94*$N$13+(1-B94)*$U$13-D94</f>
        <v>2</v>
      </c>
      <c r="H94" s="26">
        <v>15</v>
      </c>
      <c r="I94" s="80"/>
      <c r="J94" s="26">
        <v>15</v>
      </c>
      <c r="K94" s="27">
        <v>0</v>
      </c>
      <c r="L94" s="44">
        <f t="shared" si="35"/>
        <v>0</v>
      </c>
      <c r="M94" s="26">
        <v>15</v>
      </c>
      <c r="N94" s="27">
        <v>0</v>
      </c>
      <c r="O94" s="44">
        <f t="shared" si="36"/>
        <v>0</v>
      </c>
      <c r="P94" s="26">
        <v>15</v>
      </c>
      <c r="Q94" s="27">
        <v>0</v>
      </c>
      <c r="R94" s="60">
        <f t="shared" si="37"/>
        <v>0</v>
      </c>
      <c r="S94" s="26">
        <v>15</v>
      </c>
      <c r="T94" s="27">
        <v>0</v>
      </c>
      <c r="U94" s="60">
        <f t="shared" si="38"/>
        <v>0</v>
      </c>
      <c r="V94" s="7"/>
      <c r="W94" s="7"/>
      <c r="X94" s="7"/>
      <c r="Y94" s="7"/>
      <c r="Z94" s="7"/>
      <c r="AA94" s="54"/>
    </row>
    <row r="95" spans="1:27" s="3" customFormat="1" x14ac:dyDescent="0.25">
      <c r="A95" s="45">
        <v>77</v>
      </c>
      <c r="B95" s="8">
        <v>0.3</v>
      </c>
      <c r="C95" s="8">
        <v>10</v>
      </c>
      <c r="D95" s="8">
        <v>25</v>
      </c>
      <c r="E95" s="106" t="e">
        <f t="shared" ref="E95:E98" si="43">(B95*$B$15*$L$10+(1-B95)*$B$16*$S$10)/(B95*$L$10+(1-B95)*$S$10)</f>
        <v>#DIV/0!</v>
      </c>
      <c r="F95" s="104" t="e">
        <f t="shared" ref="F95:F118" si="44">E95*$N$13+(1-E95)*$U$13-D95</f>
        <v>#DIV/0!</v>
      </c>
      <c r="G95" s="105">
        <f t="shared" ref="G95:G118" si="45">B95*$N$13+(1-B95)*$U$13-D95</f>
        <v>1</v>
      </c>
      <c r="H95" s="26">
        <v>15</v>
      </c>
      <c r="I95" s="80"/>
      <c r="J95" s="26">
        <v>15</v>
      </c>
      <c r="K95" s="27">
        <v>0</v>
      </c>
      <c r="L95" s="44">
        <f t="shared" si="35"/>
        <v>0</v>
      </c>
      <c r="M95" s="26">
        <v>15</v>
      </c>
      <c r="N95" s="27">
        <v>0</v>
      </c>
      <c r="O95" s="44">
        <f t="shared" si="36"/>
        <v>0</v>
      </c>
      <c r="P95" s="26">
        <v>15</v>
      </c>
      <c r="Q95" s="27">
        <v>0</v>
      </c>
      <c r="R95" s="60">
        <f t="shared" si="37"/>
        <v>0</v>
      </c>
      <c r="S95" s="26">
        <v>15</v>
      </c>
      <c r="T95" s="27">
        <v>0</v>
      </c>
      <c r="U95" s="60">
        <f t="shared" si="38"/>
        <v>0</v>
      </c>
      <c r="V95" s="7"/>
      <c r="W95" s="7"/>
      <c r="X95" s="7"/>
      <c r="Y95" s="7"/>
      <c r="Z95" s="7"/>
      <c r="AA95" s="54"/>
    </row>
    <row r="96" spans="1:27" s="3" customFormat="1" x14ac:dyDescent="0.25">
      <c r="A96" s="45">
        <v>78</v>
      </c>
      <c r="B96" s="8">
        <v>0.5</v>
      </c>
      <c r="C96" s="8">
        <v>10</v>
      </c>
      <c r="D96" s="8">
        <v>25</v>
      </c>
      <c r="E96" s="106" t="e">
        <f t="shared" si="43"/>
        <v>#DIV/0!</v>
      </c>
      <c r="F96" s="104" t="e">
        <f t="shared" si="44"/>
        <v>#DIV/0!</v>
      </c>
      <c r="G96" s="105">
        <f t="shared" si="45"/>
        <v>0</v>
      </c>
      <c r="H96" s="26">
        <v>15</v>
      </c>
      <c r="I96" s="80"/>
      <c r="J96" s="26">
        <v>15</v>
      </c>
      <c r="K96" s="27">
        <v>0</v>
      </c>
      <c r="L96" s="44">
        <f t="shared" si="35"/>
        <v>0</v>
      </c>
      <c r="M96" s="26">
        <v>15</v>
      </c>
      <c r="N96" s="27">
        <v>0</v>
      </c>
      <c r="O96" s="44">
        <f t="shared" si="36"/>
        <v>0</v>
      </c>
      <c r="P96" s="26">
        <v>15</v>
      </c>
      <c r="Q96" s="27">
        <v>0</v>
      </c>
      <c r="R96" s="60">
        <f t="shared" si="37"/>
        <v>0</v>
      </c>
      <c r="S96" s="26">
        <v>15</v>
      </c>
      <c r="T96" s="27">
        <v>0</v>
      </c>
      <c r="U96" s="60">
        <f t="shared" si="38"/>
        <v>0</v>
      </c>
      <c r="V96" s="7"/>
      <c r="W96" s="7"/>
      <c r="X96" s="7"/>
      <c r="Y96" s="7"/>
      <c r="Z96" s="7"/>
      <c r="AA96" s="54"/>
    </row>
    <row r="97" spans="1:27" s="3" customFormat="1" x14ac:dyDescent="0.25">
      <c r="A97" s="45">
        <v>79</v>
      </c>
      <c r="B97" s="8">
        <v>0.7</v>
      </c>
      <c r="C97" s="8">
        <v>10</v>
      </c>
      <c r="D97" s="8">
        <v>25</v>
      </c>
      <c r="E97" s="106" t="e">
        <f t="shared" si="43"/>
        <v>#DIV/0!</v>
      </c>
      <c r="F97" s="104" t="e">
        <f t="shared" si="44"/>
        <v>#DIV/0!</v>
      </c>
      <c r="G97" s="105">
        <f t="shared" si="45"/>
        <v>-1</v>
      </c>
      <c r="H97" s="26">
        <v>15</v>
      </c>
      <c r="I97" s="80"/>
      <c r="J97" s="26">
        <v>15</v>
      </c>
      <c r="K97" s="27">
        <v>0</v>
      </c>
      <c r="L97" s="44">
        <f t="shared" si="35"/>
        <v>0</v>
      </c>
      <c r="M97" s="26">
        <v>15</v>
      </c>
      <c r="N97" s="27">
        <v>0</v>
      </c>
      <c r="O97" s="44">
        <f t="shared" si="36"/>
        <v>0</v>
      </c>
      <c r="P97" s="26">
        <v>15</v>
      </c>
      <c r="Q97" s="27">
        <v>0</v>
      </c>
      <c r="R97" s="60">
        <f t="shared" si="37"/>
        <v>0</v>
      </c>
      <c r="S97" s="26">
        <v>15</v>
      </c>
      <c r="T97" s="27">
        <v>0</v>
      </c>
      <c r="U97" s="60">
        <f t="shared" si="38"/>
        <v>0</v>
      </c>
      <c r="V97" s="7"/>
      <c r="W97" s="7"/>
      <c r="X97" s="7"/>
      <c r="Y97" s="7"/>
      <c r="Z97" s="7"/>
      <c r="AA97" s="54"/>
    </row>
    <row r="98" spans="1:27" s="3" customFormat="1" x14ac:dyDescent="0.25">
      <c r="A98" s="45">
        <v>80</v>
      </c>
      <c r="B98" s="8">
        <v>0.9</v>
      </c>
      <c r="C98" s="8">
        <v>10</v>
      </c>
      <c r="D98" s="8">
        <v>25</v>
      </c>
      <c r="E98" s="106" t="e">
        <f t="shared" si="43"/>
        <v>#DIV/0!</v>
      </c>
      <c r="F98" s="104" t="e">
        <f t="shared" si="44"/>
        <v>#DIV/0!</v>
      </c>
      <c r="G98" s="105">
        <f t="shared" si="45"/>
        <v>-2</v>
      </c>
      <c r="H98" s="26">
        <v>15</v>
      </c>
      <c r="I98" s="80"/>
      <c r="J98" s="26">
        <v>15</v>
      </c>
      <c r="K98" s="27">
        <v>0</v>
      </c>
      <c r="L98" s="44">
        <f t="shared" si="35"/>
        <v>0</v>
      </c>
      <c r="M98" s="26">
        <v>15</v>
      </c>
      <c r="N98" s="27">
        <v>0</v>
      </c>
      <c r="O98" s="44">
        <f t="shared" si="36"/>
        <v>0</v>
      </c>
      <c r="P98" s="26">
        <v>15</v>
      </c>
      <c r="Q98" s="27">
        <v>0</v>
      </c>
      <c r="R98" s="60">
        <f t="shared" si="37"/>
        <v>0</v>
      </c>
      <c r="S98" s="26">
        <v>15</v>
      </c>
      <c r="T98" s="27">
        <v>0</v>
      </c>
      <c r="U98" s="60">
        <f t="shared" si="38"/>
        <v>0</v>
      </c>
      <c r="V98" s="7"/>
      <c r="W98" s="7"/>
      <c r="X98" s="7"/>
      <c r="Y98" s="7"/>
      <c r="Z98" s="7"/>
      <c r="AA98" s="54"/>
    </row>
    <row r="99" spans="1:27" s="3" customFormat="1" x14ac:dyDescent="0.25">
      <c r="A99" s="45">
        <v>81</v>
      </c>
      <c r="B99" s="8">
        <v>0.1</v>
      </c>
      <c r="C99" s="8">
        <v>15</v>
      </c>
      <c r="D99" s="8">
        <v>25</v>
      </c>
      <c r="E99" s="106" t="e">
        <f>(B99*$B$15*$L$11+(1-B99)*$B$16*$S$11)/(B99*$L$11+(1-B99)*$S$11)</f>
        <v>#DIV/0!</v>
      </c>
      <c r="F99" s="104" t="e">
        <f t="shared" si="44"/>
        <v>#DIV/0!</v>
      </c>
      <c r="G99" s="105">
        <f t="shared" si="45"/>
        <v>2</v>
      </c>
      <c r="H99" s="26">
        <v>15</v>
      </c>
      <c r="I99" s="80"/>
      <c r="J99" s="26">
        <f t="shared" ref="J99:J103" si="46">J94</f>
        <v>15</v>
      </c>
      <c r="K99" s="27">
        <v>0</v>
      </c>
      <c r="L99" s="44">
        <f t="shared" si="35"/>
        <v>0</v>
      </c>
      <c r="M99" s="26">
        <v>15</v>
      </c>
      <c r="N99" s="27">
        <v>0</v>
      </c>
      <c r="O99" s="44">
        <f t="shared" si="36"/>
        <v>0</v>
      </c>
      <c r="P99" s="26">
        <v>15</v>
      </c>
      <c r="Q99" s="27">
        <v>0</v>
      </c>
      <c r="R99" s="60">
        <f t="shared" si="37"/>
        <v>0</v>
      </c>
      <c r="S99" s="26">
        <v>15</v>
      </c>
      <c r="T99" s="27">
        <v>0</v>
      </c>
      <c r="U99" s="60">
        <f t="shared" si="38"/>
        <v>0</v>
      </c>
      <c r="V99" s="7"/>
      <c r="W99" s="7"/>
      <c r="X99" s="7"/>
      <c r="Y99" s="7"/>
      <c r="Z99" s="7"/>
      <c r="AA99" s="54"/>
    </row>
    <row r="100" spans="1:27" s="3" customFormat="1" x14ac:dyDescent="0.25">
      <c r="A100" s="45">
        <v>82</v>
      </c>
      <c r="B100" s="8">
        <v>0.3</v>
      </c>
      <c r="C100" s="8">
        <v>15</v>
      </c>
      <c r="D100" s="8">
        <v>25</v>
      </c>
      <c r="E100" s="106" t="e">
        <f t="shared" ref="E100:E103" si="47">(B100*$B$15*$L$11+(1-B100)*$B$16*$S$11)/(B100*$L$11+(1-B100)*$S$11)</f>
        <v>#DIV/0!</v>
      </c>
      <c r="F100" s="104" t="e">
        <f t="shared" si="44"/>
        <v>#DIV/0!</v>
      </c>
      <c r="G100" s="105">
        <f t="shared" si="45"/>
        <v>1</v>
      </c>
      <c r="H100" s="26">
        <v>15</v>
      </c>
      <c r="I100" s="80"/>
      <c r="J100" s="26">
        <f t="shared" si="46"/>
        <v>15</v>
      </c>
      <c r="K100" s="27">
        <v>0</v>
      </c>
      <c r="L100" s="44">
        <f t="shared" si="35"/>
        <v>0</v>
      </c>
      <c r="M100" s="26">
        <v>15</v>
      </c>
      <c r="N100" s="27">
        <v>0</v>
      </c>
      <c r="O100" s="44">
        <f t="shared" si="36"/>
        <v>0</v>
      </c>
      <c r="P100" s="26">
        <v>15</v>
      </c>
      <c r="Q100" s="27">
        <v>0</v>
      </c>
      <c r="R100" s="60">
        <f t="shared" si="37"/>
        <v>0</v>
      </c>
      <c r="S100" s="26">
        <v>15</v>
      </c>
      <c r="T100" s="27">
        <v>0</v>
      </c>
      <c r="U100" s="60">
        <f t="shared" si="38"/>
        <v>0</v>
      </c>
      <c r="V100" s="7"/>
      <c r="W100" s="7"/>
      <c r="X100" s="7"/>
      <c r="Y100" s="7"/>
      <c r="Z100" s="7"/>
      <c r="AA100" s="54"/>
    </row>
    <row r="101" spans="1:27" s="3" customFormat="1" x14ac:dyDescent="0.25">
      <c r="A101" s="45">
        <v>83</v>
      </c>
      <c r="B101" s="8">
        <v>0.5</v>
      </c>
      <c r="C101" s="8">
        <v>15</v>
      </c>
      <c r="D101" s="8">
        <v>25</v>
      </c>
      <c r="E101" s="106" t="e">
        <f t="shared" si="47"/>
        <v>#DIV/0!</v>
      </c>
      <c r="F101" s="104" t="e">
        <f t="shared" si="44"/>
        <v>#DIV/0!</v>
      </c>
      <c r="G101" s="105">
        <f t="shared" si="45"/>
        <v>0</v>
      </c>
      <c r="H101" s="26">
        <v>15</v>
      </c>
      <c r="I101" s="80"/>
      <c r="J101" s="26">
        <f t="shared" si="46"/>
        <v>15</v>
      </c>
      <c r="K101" s="27">
        <v>0</v>
      </c>
      <c r="L101" s="44">
        <f t="shared" si="35"/>
        <v>0</v>
      </c>
      <c r="M101" s="26">
        <v>15</v>
      </c>
      <c r="N101" s="27">
        <v>0</v>
      </c>
      <c r="O101" s="44">
        <f t="shared" si="36"/>
        <v>0</v>
      </c>
      <c r="P101" s="26">
        <v>15</v>
      </c>
      <c r="Q101" s="27">
        <v>0</v>
      </c>
      <c r="R101" s="60">
        <f t="shared" si="37"/>
        <v>0</v>
      </c>
      <c r="S101" s="26">
        <v>15</v>
      </c>
      <c r="T101" s="27">
        <v>0</v>
      </c>
      <c r="U101" s="60">
        <f t="shared" si="38"/>
        <v>0</v>
      </c>
      <c r="V101" s="7"/>
      <c r="W101" s="7"/>
      <c r="X101" s="7"/>
      <c r="Y101" s="7"/>
      <c r="Z101" s="7"/>
      <c r="AA101" s="54"/>
    </row>
    <row r="102" spans="1:27" s="3" customFormat="1" x14ac:dyDescent="0.25">
      <c r="A102" s="45">
        <v>84</v>
      </c>
      <c r="B102" s="8">
        <v>0.7</v>
      </c>
      <c r="C102" s="8">
        <v>15</v>
      </c>
      <c r="D102" s="8">
        <v>25</v>
      </c>
      <c r="E102" s="106" t="e">
        <f t="shared" si="47"/>
        <v>#DIV/0!</v>
      </c>
      <c r="F102" s="104" t="e">
        <f t="shared" si="44"/>
        <v>#DIV/0!</v>
      </c>
      <c r="G102" s="105">
        <f t="shared" si="45"/>
        <v>-1</v>
      </c>
      <c r="H102" s="26">
        <v>15</v>
      </c>
      <c r="I102" s="80"/>
      <c r="J102" s="26">
        <f t="shared" si="46"/>
        <v>15</v>
      </c>
      <c r="K102" s="27">
        <v>0</v>
      </c>
      <c r="L102" s="44">
        <f t="shared" si="35"/>
        <v>0</v>
      </c>
      <c r="M102" s="26">
        <v>15</v>
      </c>
      <c r="N102" s="27">
        <v>0</v>
      </c>
      <c r="O102" s="44">
        <f t="shared" si="36"/>
        <v>0</v>
      </c>
      <c r="P102" s="26">
        <v>15</v>
      </c>
      <c r="Q102" s="27">
        <v>0</v>
      </c>
      <c r="R102" s="60">
        <f t="shared" si="37"/>
        <v>0</v>
      </c>
      <c r="S102" s="26">
        <v>15</v>
      </c>
      <c r="T102" s="27">
        <v>0</v>
      </c>
      <c r="U102" s="60">
        <f t="shared" si="38"/>
        <v>0</v>
      </c>
      <c r="V102" s="7"/>
      <c r="W102" s="7"/>
      <c r="X102" s="7"/>
      <c r="Y102" s="7"/>
      <c r="Z102" s="7"/>
      <c r="AA102" s="54"/>
    </row>
    <row r="103" spans="1:27" s="3" customFormat="1" x14ac:dyDescent="0.25">
      <c r="A103" s="45">
        <v>85</v>
      </c>
      <c r="B103" s="8">
        <v>0.9</v>
      </c>
      <c r="C103" s="8">
        <v>15</v>
      </c>
      <c r="D103" s="8">
        <v>25</v>
      </c>
      <c r="E103" s="106" t="e">
        <f t="shared" si="47"/>
        <v>#DIV/0!</v>
      </c>
      <c r="F103" s="104" t="e">
        <f t="shared" si="44"/>
        <v>#DIV/0!</v>
      </c>
      <c r="G103" s="105">
        <f t="shared" si="45"/>
        <v>-2</v>
      </c>
      <c r="H103" s="26">
        <v>15</v>
      </c>
      <c r="I103" s="80"/>
      <c r="J103" s="26">
        <f t="shared" si="46"/>
        <v>15</v>
      </c>
      <c r="K103" s="27">
        <v>0</v>
      </c>
      <c r="L103" s="44">
        <f t="shared" si="35"/>
        <v>0</v>
      </c>
      <c r="M103" s="26">
        <v>15</v>
      </c>
      <c r="N103" s="27">
        <v>0</v>
      </c>
      <c r="O103" s="44">
        <f t="shared" si="36"/>
        <v>0</v>
      </c>
      <c r="P103" s="26">
        <v>15</v>
      </c>
      <c r="Q103" s="27">
        <v>0</v>
      </c>
      <c r="R103" s="60">
        <f t="shared" si="37"/>
        <v>0</v>
      </c>
      <c r="S103" s="26">
        <v>15</v>
      </c>
      <c r="T103" s="27">
        <v>0</v>
      </c>
      <c r="U103" s="60">
        <f t="shared" si="38"/>
        <v>0</v>
      </c>
      <c r="V103" s="7"/>
      <c r="W103" s="7"/>
      <c r="X103" s="7"/>
      <c r="Y103" s="7"/>
      <c r="Z103" s="7"/>
      <c r="AA103" s="54"/>
    </row>
    <row r="104" spans="1:27" s="3" customFormat="1" x14ac:dyDescent="0.25">
      <c r="A104" s="45">
        <v>86</v>
      </c>
      <c r="B104" s="8">
        <v>0.1</v>
      </c>
      <c r="C104" s="8">
        <v>20</v>
      </c>
      <c r="D104" s="8">
        <v>25</v>
      </c>
      <c r="E104" s="14">
        <f>(B104*$B$15*$L$12+(1-B104)*$B$16*$S$12)/(B104*$L$12+(1-B104)*$S$12)</f>
        <v>3.1304347826086966E-2</v>
      </c>
      <c r="F104" s="104">
        <f t="shared" si="44"/>
        <v>2.3434782608695635</v>
      </c>
      <c r="G104" s="105">
        <f t="shared" si="45"/>
        <v>2</v>
      </c>
      <c r="H104" s="26">
        <v>15</v>
      </c>
      <c r="I104" s="80"/>
      <c r="J104" s="26">
        <f t="shared" ref="J104:J108" si="48">J94</f>
        <v>15</v>
      </c>
      <c r="K104" s="27">
        <v>0</v>
      </c>
      <c r="L104" s="44">
        <f t="shared" si="35"/>
        <v>0</v>
      </c>
      <c r="M104" s="26">
        <v>15</v>
      </c>
      <c r="N104" s="27">
        <v>0</v>
      </c>
      <c r="O104" s="44">
        <f t="shared" si="36"/>
        <v>0</v>
      </c>
      <c r="P104" s="26">
        <v>15</v>
      </c>
      <c r="Q104" s="27">
        <v>0</v>
      </c>
      <c r="R104" s="60">
        <f t="shared" si="37"/>
        <v>0</v>
      </c>
      <c r="S104" s="26">
        <v>15</v>
      </c>
      <c r="T104" s="27">
        <v>0</v>
      </c>
      <c r="U104" s="60">
        <f t="shared" si="38"/>
        <v>0</v>
      </c>
      <c r="V104" s="7"/>
      <c r="W104" s="7"/>
      <c r="X104" s="7"/>
      <c r="Y104" s="7"/>
      <c r="Z104" s="7"/>
      <c r="AA104" s="54"/>
    </row>
    <row r="105" spans="1:27" s="3" customFormat="1" x14ac:dyDescent="0.25">
      <c r="A105" s="45">
        <v>87</v>
      </c>
      <c r="B105" s="8">
        <v>0.3</v>
      </c>
      <c r="C105" s="8">
        <v>20</v>
      </c>
      <c r="D105" s="8">
        <v>25</v>
      </c>
      <c r="E105" s="14">
        <f t="shared" ref="E105:E108" si="49">(B105*$B$15*$L$12+(1-B105)*$B$16*$S$12)/(B105*$L$12+(1-B105)*$S$12)</f>
        <v>8.7368421052631581E-2</v>
      </c>
      <c r="F105" s="104">
        <f t="shared" si="44"/>
        <v>2.0631578947368432</v>
      </c>
      <c r="G105" s="105">
        <f t="shared" si="45"/>
        <v>1</v>
      </c>
      <c r="H105" s="26">
        <v>15</v>
      </c>
      <c r="I105" s="80"/>
      <c r="J105" s="26">
        <f t="shared" si="48"/>
        <v>15</v>
      </c>
      <c r="K105" s="27">
        <v>0</v>
      </c>
      <c r="L105" s="44">
        <f t="shared" si="35"/>
        <v>0</v>
      </c>
      <c r="M105" s="26">
        <v>15</v>
      </c>
      <c r="N105" s="27">
        <v>0</v>
      </c>
      <c r="O105" s="44">
        <f t="shared" si="36"/>
        <v>0</v>
      </c>
      <c r="P105" s="26">
        <v>15</v>
      </c>
      <c r="Q105" s="27">
        <v>0</v>
      </c>
      <c r="R105" s="60">
        <f t="shared" si="37"/>
        <v>0</v>
      </c>
      <c r="S105" s="26">
        <v>15</v>
      </c>
      <c r="T105" s="27">
        <v>0</v>
      </c>
      <c r="U105" s="60">
        <f t="shared" si="38"/>
        <v>0</v>
      </c>
      <c r="V105" s="7"/>
      <c r="W105" s="7"/>
      <c r="X105" s="7"/>
      <c r="Y105" s="7"/>
      <c r="Z105" s="7"/>
      <c r="AA105" s="54"/>
    </row>
    <row r="106" spans="1:27" s="3" customFormat="1" x14ac:dyDescent="0.25">
      <c r="A106" s="45">
        <v>88</v>
      </c>
      <c r="B106" s="8">
        <v>0.5</v>
      </c>
      <c r="C106" s="8">
        <v>20</v>
      </c>
      <c r="D106" s="8">
        <v>25</v>
      </c>
      <c r="E106" s="14">
        <f t="shared" si="49"/>
        <v>0.17333333333333337</v>
      </c>
      <c r="F106" s="104">
        <f t="shared" si="44"/>
        <v>1.6333333333333364</v>
      </c>
      <c r="G106" s="105">
        <f t="shared" si="45"/>
        <v>0</v>
      </c>
      <c r="H106" s="26">
        <v>15</v>
      </c>
      <c r="I106" s="80"/>
      <c r="J106" s="26">
        <f t="shared" si="48"/>
        <v>15</v>
      </c>
      <c r="K106" s="27">
        <v>0</v>
      </c>
      <c r="L106" s="44">
        <f t="shared" si="35"/>
        <v>0</v>
      </c>
      <c r="M106" s="26">
        <v>15</v>
      </c>
      <c r="N106" s="27">
        <v>0</v>
      </c>
      <c r="O106" s="44">
        <f t="shared" si="36"/>
        <v>0</v>
      </c>
      <c r="P106" s="26">
        <v>15</v>
      </c>
      <c r="Q106" s="27">
        <v>0</v>
      </c>
      <c r="R106" s="60">
        <f t="shared" si="37"/>
        <v>0</v>
      </c>
      <c r="S106" s="26">
        <v>15</v>
      </c>
      <c r="T106" s="27">
        <v>0</v>
      </c>
      <c r="U106" s="60">
        <f t="shared" si="38"/>
        <v>0</v>
      </c>
      <c r="V106" s="7"/>
      <c r="W106" s="7"/>
      <c r="X106" s="7"/>
      <c r="Y106" s="7"/>
      <c r="Z106" s="7"/>
      <c r="AA106" s="54"/>
    </row>
    <row r="107" spans="1:27" s="3" customFormat="1" x14ac:dyDescent="0.25">
      <c r="A107" s="45">
        <v>89</v>
      </c>
      <c r="B107" s="8">
        <v>0.7</v>
      </c>
      <c r="C107" s="8">
        <v>20</v>
      </c>
      <c r="D107" s="8">
        <v>25</v>
      </c>
      <c r="E107" s="14">
        <f t="shared" si="49"/>
        <v>0.32181818181818178</v>
      </c>
      <c r="F107" s="104">
        <f t="shared" si="44"/>
        <v>0.89090909090909065</v>
      </c>
      <c r="G107" s="105">
        <f t="shared" si="45"/>
        <v>-1</v>
      </c>
      <c r="H107" s="26">
        <v>15</v>
      </c>
      <c r="I107" s="80"/>
      <c r="J107" s="26">
        <f t="shared" si="48"/>
        <v>15</v>
      </c>
      <c r="K107" s="27">
        <v>0</v>
      </c>
      <c r="L107" s="44">
        <f t="shared" si="35"/>
        <v>0</v>
      </c>
      <c r="M107" s="26">
        <v>15</v>
      </c>
      <c r="N107" s="27">
        <v>0</v>
      </c>
      <c r="O107" s="44">
        <f t="shared" si="36"/>
        <v>0</v>
      </c>
      <c r="P107" s="26">
        <v>15</v>
      </c>
      <c r="Q107" s="27">
        <v>0</v>
      </c>
      <c r="R107" s="60">
        <f t="shared" si="37"/>
        <v>0</v>
      </c>
      <c r="S107" s="26">
        <v>15</v>
      </c>
      <c r="T107" s="27">
        <v>0</v>
      </c>
      <c r="U107" s="60">
        <f t="shared" si="38"/>
        <v>0</v>
      </c>
      <c r="V107" s="7"/>
      <c r="W107" s="7"/>
      <c r="X107" s="7"/>
      <c r="Y107" s="7"/>
      <c r="Z107" s="7"/>
      <c r="AA107" s="54"/>
    </row>
    <row r="108" spans="1:27" s="3" customFormat="1" x14ac:dyDescent="0.25">
      <c r="A108" s="45">
        <v>90</v>
      </c>
      <c r="B108" s="8">
        <v>0.9</v>
      </c>
      <c r="C108" s="8">
        <v>20</v>
      </c>
      <c r="D108" s="8">
        <v>25</v>
      </c>
      <c r="E108" s="14">
        <f t="shared" si="49"/>
        <v>0.64</v>
      </c>
      <c r="F108" s="104">
        <f t="shared" si="44"/>
        <v>-0.69999999999999929</v>
      </c>
      <c r="G108" s="105">
        <f t="shared" si="45"/>
        <v>-2</v>
      </c>
      <c r="H108" s="26">
        <v>15</v>
      </c>
      <c r="I108" s="80"/>
      <c r="J108" s="26">
        <f t="shared" si="48"/>
        <v>15</v>
      </c>
      <c r="K108" s="27">
        <v>0</v>
      </c>
      <c r="L108" s="44">
        <f t="shared" si="35"/>
        <v>0</v>
      </c>
      <c r="M108" s="26">
        <v>15</v>
      </c>
      <c r="N108" s="27">
        <v>0</v>
      </c>
      <c r="O108" s="44">
        <f t="shared" si="36"/>
        <v>0</v>
      </c>
      <c r="P108" s="26">
        <v>15</v>
      </c>
      <c r="Q108" s="27">
        <v>0</v>
      </c>
      <c r="R108" s="60">
        <f t="shared" si="37"/>
        <v>0</v>
      </c>
      <c r="S108" s="26">
        <v>15</v>
      </c>
      <c r="T108" s="27">
        <v>0</v>
      </c>
      <c r="U108" s="60">
        <f t="shared" si="38"/>
        <v>0</v>
      </c>
      <c r="V108" s="7"/>
      <c r="W108" s="7"/>
      <c r="X108" s="7"/>
      <c r="Y108" s="7"/>
      <c r="Z108" s="7"/>
      <c r="AA108" s="54"/>
    </row>
    <row r="109" spans="1:27" s="3" customFormat="1" x14ac:dyDescent="0.25">
      <c r="A109" s="45">
        <v>91</v>
      </c>
      <c r="B109" s="8">
        <v>0.1</v>
      </c>
      <c r="C109" s="8">
        <v>25</v>
      </c>
      <c r="D109" s="8">
        <v>25</v>
      </c>
      <c r="E109" s="14">
        <f>(B109*$B$15*$L$13+(1-B109)*$B$16*$S$13)/(B109*$L$13+(1-B109)*$S$13)</f>
        <v>0.108</v>
      </c>
      <c r="F109" s="104">
        <f t="shared" si="44"/>
        <v>1.9600000000000009</v>
      </c>
      <c r="G109" s="105">
        <f t="shared" si="45"/>
        <v>2</v>
      </c>
      <c r="H109" s="26">
        <v>15</v>
      </c>
      <c r="I109" s="80"/>
      <c r="J109" s="26">
        <f t="shared" ref="J109:J113" si="50">J94</f>
        <v>15</v>
      </c>
      <c r="K109" s="27">
        <v>0</v>
      </c>
      <c r="L109" s="44">
        <f t="shared" si="35"/>
        <v>0</v>
      </c>
      <c r="M109" s="26">
        <v>15</v>
      </c>
      <c r="N109" s="27">
        <v>0</v>
      </c>
      <c r="O109" s="44">
        <f t="shared" si="36"/>
        <v>0</v>
      </c>
      <c r="P109" s="26">
        <v>15</v>
      </c>
      <c r="Q109" s="27">
        <v>0</v>
      </c>
      <c r="R109" s="60">
        <f t="shared" si="37"/>
        <v>0</v>
      </c>
      <c r="S109" s="26">
        <v>15</v>
      </c>
      <c r="T109" s="27">
        <v>0</v>
      </c>
      <c r="U109" s="60">
        <f t="shared" si="38"/>
        <v>0</v>
      </c>
      <c r="V109" s="7"/>
      <c r="W109" s="7"/>
      <c r="X109" s="7"/>
      <c r="Y109" s="7"/>
      <c r="Z109" s="7"/>
      <c r="AA109" s="54"/>
    </row>
    <row r="110" spans="1:27" s="3" customFormat="1" x14ac:dyDescent="0.25">
      <c r="A110" s="45">
        <v>92</v>
      </c>
      <c r="B110" s="8">
        <v>0.3</v>
      </c>
      <c r="C110" s="8">
        <v>25</v>
      </c>
      <c r="D110" s="8">
        <v>25</v>
      </c>
      <c r="E110" s="14">
        <f t="shared" ref="E110:E113" si="51">(B110*$B$15*$L$13+(1-B110)*$B$16*$S$13)/(B110*$L$13+(1-B110)*$S$13)</f>
        <v>0.30400000000000005</v>
      </c>
      <c r="F110" s="104">
        <f t="shared" si="44"/>
        <v>0.97999999999999687</v>
      </c>
      <c r="G110" s="105">
        <f t="shared" si="45"/>
        <v>1</v>
      </c>
      <c r="H110" s="26">
        <v>15</v>
      </c>
      <c r="I110" s="80"/>
      <c r="J110" s="26">
        <f t="shared" si="50"/>
        <v>15</v>
      </c>
      <c r="K110" s="27">
        <v>0</v>
      </c>
      <c r="L110" s="44">
        <f t="shared" si="35"/>
        <v>0</v>
      </c>
      <c r="M110" s="26">
        <v>15</v>
      </c>
      <c r="N110" s="27">
        <v>0</v>
      </c>
      <c r="O110" s="44">
        <f t="shared" si="36"/>
        <v>0</v>
      </c>
      <c r="P110" s="26">
        <v>15</v>
      </c>
      <c r="Q110" s="27">
        <v>0</v>
      </c>
      <c r="R110" s="60">
        <f t="shared" si="37"/>
        <v>0</v>
      </c>
      <c r="S110" s="26">
        <v>15</v>
      </c>
      <c r="T110" s="27">
        <v>0</v>
      </c>
      <c r="U110" s="60">
        <f t="shared" si="38"/>
        <v>0</v>
      </c>
      <c r="V110" s="7"/>
      <c r="W110" s="7"/>
      <c r="X110" s="7"/>
      <c r="Y110" s="7"/>
      <c r="Z110" s="7"/>
      <c r="AA110" s="54"/>
    </row>
    <row r="111" spans="1:27" s="3" customFormat="1" x14ac:dyDescent="0.25">
      <c r="A111" s="45">
        <v>93</v>
      </c>
      <c r="B111" s="8">
        <v>0.5</v>
      </c>
      <c r="C111" s="8">
        <v>25</v>
      </c>
      <c r="D111" s="8">
        <v>25</v>
      </c>
      <c r="E111" s="14">
        <f t="shared" si="51"/>
        <v>0.5</v>
      </c>
      <c r="F111" s="104">
        <f t="shared" si="44"/>
        <v>0</v>
      </c>
      <c r="G111" s="105">
        <f t="shared" si="45"/>
        <v>0</v>
      </c>
      <c r="H111" s="26">
        <v>15</v>
      </c>
      <c r="I111" s="80"/>
      <c r="J111" s="26">
        <f t="shared" si="50"/>
        <v>15</v>
      </c>
      <c r="K111" s="27">
        <v>0</v>
      </c>
      <c r="L111" s="44">
        <f t="shared" si="35"/>
        <v>0</v>
      </c>
      <c r="M111" s="26">
        <v>15</v>
      </c>
      <c r="N111" s="27">
        <v>0</v>
      </c>
      <c r="O111" s="44">
        <f t="shared" si="36"/>
        <v>0</v>
      </c>
      <c r="P111" s="26">
        <v>15</v>
      </c>
      <c r="Q111" s="27">
        <v>0</v>
      </c>
      <c r="R111" s="60">
        <f t="shared" si="37"/>
        <v>0</v>
      </c>
      <c r="S111" s="26">
        <v>15</v>
      </c>
      <c r="T111" s="27">
        <v>0</v>
      </c>
      <c r="U111" s="60">
        <f t="shared" si="38"/>
        <v>0</v>
      </c>
      <c r="V111" s="7"/>
      <c r="W111" s="7"/>
      <c r="X111" s="7"/>
      <c r="Y111" s="7"/>
      <c r="Z111" s="7"/>
      <c r="AA111" s="54"/>
    </row>
    <row r="112" spans="1:27" s="3" customFormat="1" x14ac:dyDescent="0.25">
      <c r="A112" s="45">
        <v>94</v>
      </c>
      <c r="B112" s="8">
        <v>0.7</v>
      </c>
      <c r="C112" s="8">
        <v>25</v>
      </c>
      <c r="D112" s="8">
        <v>25</v>
      </c>
      <c r="E112" s="14">
        <f t="shared" si="51"/>
        <v>0.69599999999999995</v>
      </c>
      <c r="F112" s="104">
        <f t="shared" si="44"/>
        <v>-0.98000000000000043</v>
      </c>
      <c r="G112" s="105">
        <f t="shared" si="45"/>
        <v>-1</v>
      </c>
      <c r="H112" s="26">
        <v>15</v>
      </c>
      <c r="I112" s="80"/>
      <c r="J112" s="26">
        <f t="shared" si="50"/>
        <v>15</v>
      </c>
      <c r="K112" s="27">
        <v>0</v>
      </c>
      <c r="L112" s="44">
        <f t="shared" si="35"/>
        <v>0</v>
      </c>
      <c r="M112" s="26">
        <v>15</v>
      </c>
      <c r="N112" s="27">
        <v>0</v>
      </c>
      <c r="O112" s="44">
        <f t="shared" si="36"/>
        <v>0</v>
      </c>
      <c r="P112" s="26">
        <v>15</v>
      </c>
      <c r="Q112" s="27">
        <v>0</v>
      </c>
      <c r="R112" s="60">
        <f t="shared" si="37"/>
        <v>0</v>
      </c>
      <c r="S112" s="26">
        <v>15</v>
      </c>
      <c r="T112" s="27">
        <v>0</v>
      </c>
      <c r="U112" s="60">
        <f t="shared" si="38"/>
        <v>0</v>
      </c>
      <c r="V112" s="7"/>
      <c r="W112" s="7"/>
      <c r="X112" s="7"/>
      <c r="Y112" s="7"/>
      <c r="Z112" s="7"/>
      <c r="AA112" s="54"/>
    </row>
    <row r="113" spans="1:27" s="3" customFormat="1" x14ac:dyDescent="0.25">
      <c r="A113" s="45">
        <v>95</v>
      </c>
      <c r="B113" s="8">
        <v>0.9</v>
      </c>
      <c r="C113" s="8">
        <v>25</v>
      </c>
      <c r="D113" s="8">
        <v>25</v>
      </c>
      <c r="E113" s="14">
        <f t="shared" si="51"/>
        <v>0.89200000000000002</v>
      </c>
      <c r="F113" s="104">
        <f t="shared" si="44"/>
        <v>-1.9600000000000009</v>
      </c>
      <c r="G113" s="105">
        <f t="shared" si="45"/>
        <v>-2</v>
      </c>
      <c r="H113" s="26">
        <v>15</v>
      </c>
      <c r="I113" s="80"/>
      <c r="J113" s="26">
        <f t="shared" si="50"/>
        <v>15</v>
      </c>
      <c r="K113" s="27">
        <v>0</v>
      </c>
      <c r="L113" s="44">
        <f t="shared" si="35"/>
        <v>0</v>
      </c>
      <c r="M113" s="26">
        <v>15</v>
      </c>
      <c r="N113" s="27">
        <v>0</v>
      </c>
      <c r="O113" s="44">
        <f t="shared" si="36"/>
        <v>0</v>
      </c>
      <c r="P113" s="26">
        <v>15</v>
      </c>
      <c r="Q113" s="27">
        <v>0</v>
      </c>
      <c r="R113" s="60">
        <f t="shared" si="37"/>
        <v>0</v>
      </c>
      <c r="S113" s="26">
        <v>15</v>
      </c>
      <c r="T113" s="27">
        <v>0</v>
      </c>
      <c r="U113" s="60">
        <f t="shared" si="38"/>
        <v>0</v>
      </c>
      <c r="V113" s="7"/>
      <c r="W113" s="7"/>
      <c r="X113" s="7"/>
      <c r="Y113" s="7"/>
      <c r="Z113" s="7"/>
      <c r="AA113" s="54"/>
    </row>
    <row r="114" spans="1:27" s="3" customFormat="1" x14ac:dyDescent="0.25">
      <c r="A114" s="45">
        <v>96</v>
      </c>
      <c r="B114" s="8">
        <v>0.1</v>
      </c>
      <c r="C114" s="8">
        <v>30</v>
      </c>
      <c r="D114" s="8">
        <v>25</v>
      </c>
      <c r="E114" s="14">
        <f>(B114*$B$15*$L$14+(1-B114)*$B$16*$S$14)/(B114*$L$14+(1-B114)*$S$14)</f>
        <v>0.31153846153846154</v>
      </c>
      <c r="F114" s="104">
        <f t="shared" si="44"/>
        <v>0.9423076923076934</v>
      </c>
      <c r="G114" s="105">
        <f t="shared" si="45"/>
        <v>2</v>
      </c>
      <c r="H114" s="26">
        <v>15</v>
      </c>
      <c r="I114" s="80"/>
      <c r="J114" s="26">
        <f t="shared" ref="J114:J118" si="52">J94</f>
        <v>15</v>
      </c>
      <c r="K114" s="27">
        <v>0</v>
      </c>
      <c r="L114" s="44">
        <f t="shared" si="35"/>
        <v>0</v>
      </c>
      <c r="M114" s="26">
        <v>15</v>
      </c>
      <c r="N114" s="27">
        <v>0</v>
      </c>
      <c r="O114" s="44">
        <f t="shared" si="36"/>
        <v>0</v>
      </c>
      <c r="P114" s="26">
        <v>15</v>
      </c>
      <c r="Q114" s="27">
        <v>0</v>
      </c>
      <c r="R114" s="60">
        <f t="shared" si="37"/>
        <v>0</v>
      </c>
      <c r="S114" s="26">
        <v>15</v>
      </c>
      <c r="T114" s="27">
        <v>0</v>
      </c>
      <c r="U114" s="60">
        <f t="shared" si="38"/>
        <v>0</v>
      </c>
      <c r="V114" s="7"/>
      <c r="W114" s="7"/>
      <c r="X114" s="7"/>
      <c r="Y114" s="7"/>
      <c r="Z114" s="7"/>
      <c r="AA114" s="54"/>
    </row>
    <row r="115" spans="1:27" s="3" customFormat="1" x14ac:dyDescent="0.25">
      <c r="A115" s="45">
        <v>97</v>
      </c>
      <c r="B115" s="8">
        <v>0.3</v>
      </c>
      <c r="C115" s="8">
        <v>30</v>
      </c>
      <c r="D115" s="8">
        <v>25</v>
      </c>
      <c r="E115" s="14">
        <f t="shared" ref="E115:E118" si="53">(B115*$B$15*$L$14+(1-B115)*$B$16*$S$14)/(B115*$L$14+(1-B115)*$S$14)</f>
        <v>0.6289473684210527</v>
      </c>
      <c r="F115" s="104">
        <f t="shared" si="44"/>
        <v>-0.64473684210526372</v>
      </c>
      <c r="G115" s="105">
        <f t="shared" si="45"/>
        <v>1</v>
      </c>
      <c r="H115" s="26">
        <v>15</v>
      </c>
      <c r="I115" s="80"/>
      <c r="J115" s="26">
        <f t="shared" si="52"/>
        <v>15</v>
      </c>
      <c r="K115" s="27">
        <v>0</v>
      </c>
      <c r="L115" s="44">
        <f t="shared" si="35"/>
        <v>0</v>
      </c>
      <c r="M115" s="26">
        <v>15</v>
      </c>
      <c r="N115" s="27">
        <v>0</v>
      </c>
      <c r="O115" s="44">
        <f t="shared" si="36"/>
        <v>0</v>
      </c>
      <c r="P115" s="26">
        <v>15</v>
      </c>
      <c r="Q115" s="27">
        <v>0</v>
      </c>
      <c r="R115" s="60">
        <f t="shared" si="37"/>
        <v>0</v>
      </c>
      <c r="S115" s="26">
        <v>15</v>
      </c>
      <c r="T115" s="27">
        <v>0</v>
      </c>
      <c r="U115" s="60">
        <f t="shared" si="38"/>
        <v>0</v>
      </c>
      <c r="V115" s="7"/>
      <c r="W115" s="7"/>
      <c r="X115" s="7"/>
      <c r="Y115" s="7"/>
      <c r="Z115" s="7"/>
      <c r="AA115" s="54"/>
    </row>
    <row r="116" spans="1:27" s="3" customFormat="1" x14ac:dyDescent="0.25">
      <c r="A116" s="45">
        <v>98</v>
      </c>
      <c r="B116" s="8">
        <v>0.5</v>
      </c>
      <c r="C116" s="8">
        <v>30</v>
      </c>
      <c r="D116" s="8">
        <v>25</v>
      </c>
      <c r="E116" s="14">
        <f t="shared" si="53"/>
        <v>0.79400000000000004</v>
      </c>
      <c r="F116" s="104">
        <f t="shared" si="44"/>
        <v>-1.4699999999999989</v>
      </c>
      <c r="G116" s="105">
        <f t="shared" si="45"/>
        <v>0</v>
      </c>
      <c r="H116" s="26">
        <v>15</v>
      </c>
      <c r="I116" s="80"/>
      <c r="J116" s="26">
        <f t="shared" si="52"/>
        <v>15</v>
      </c>
      <c r="K116" s="27">
        <v>0</v>
      </c>
      <c r="L116" s="44">
        <f t="shared" si="35"/>
        <v>0</v>
      </c>
      <c r="M116" s="26">
        <v>15</v>
      </c>
      <c r="N116" s="27">
        <v>0</v>
      </c>
      <c r="O116" s="44">
        <f t="shared" si="36"/>
        <v>0</v>
      </c>
      <c r="P116" s="26">
        <v>15</v>
      </c>
      <c r="Q116" s="27">
        <v>0</v>
      </c>
      <c r="R116" s="60">
        <f t="shared" si="37"/>
        <v>0</v>
      </c>
      <c r="S116" s="26">
        <v>15</v>
      </c>
      <c r="T116" s="27">
        <v>0</v>
      </c>
      <c r="U116" s="60">
        <f t="shared" si="38"/>
        <v>0</v>
      </c>
      <c r="V116" s="7"/>
      <c r="W116" s="7"/>
      <c r="X116" s="7"/>
      <c r="Y116" s="7"/>
      <c r="Z116" s="7"/>
      <c r="AA116" s="54"/>
    </row>
    <row r="117" spans="1:27" s="3" customFormat="1" x14ac:dyDescent="0.25">
      <c r="A117" s="45">
        <v>99</v>
      </c>
      <c r="B117" s="8">
        <v>0.7</v>
      </c>
      <c r="C117" s="8">
        <v>30</v>
      </c>
      <c r="D117" s="8">
        <v>25</v>
      </c>
      <c r="E117" s="14">
        <f t="shared" si="53"/>
        <v>0.89516129032258074</v>
      </c>
      <c r="F117" s="104">
        <f t="shared" si="44"/>
        <v>-1.9758064516129039</v>
      </c>
      <c r="G117" s="105">
        <f t="shared" si="45"/>
        <v>-1</v>
      </c>
      <c r="H117" s="26">
        <v>15</v>
      </c>
      <c r="I117" s="80"/>
      <c r="J117" s="26">
        <f t="shared" si="52"/>
        <v>15</v>
      </c>
      <c r="K117" s="27">
        <v>0</v>
      </c>
      <c r="L117" s="44">
        <f t="shared" si="35"/>
        <v>0</v>
      </c>
      <c r="M117" s="26">
        <v>15</v>
      </c>
      <c r="N117" s="27">
        <v>0</v>
      </c>
      <c r="O117" s="44">
        <f t="shared" si="36"/>
        <v>0</v>
      </c>
      <c r="P117" s="26">
        <v>15</v>
      </c>
      <c r="Q117" s="27">
        <v>0</v>
      </c>
      <c r="R117" s="60">
        <f t="shared" si="37"/>
        <v>0</v>
      </c>
      <c r="S117" s="26">
        <v>15</v>
      </c>
      <c r="T117" s="27">
        <v>0</v>
      </c>
      <c r="U117" s="60">
        <f t="shared" si="38"/>
        <v>0</v>
      </c>
      <c r="V117" s="7"/>
      <c r="W117" s="7"/>
      <c r="X117" s="7"/>
      <c r="Y117" s="7"/>
      <c r="Z117" s="7"/>
      <c r="AA117" s="54"/>
    </row>
    <row r="118" spans="1:27" s="3" customFormat="1" x14ac:dyDescent="0.25">
      <c r="A118" s="45">
        <v>100</v>
      </c>
      <c r="B118" s="8">
        <v>0.9</v>
      </c>
      <c r="C118" s="8">
        <v>30</v>
      </c>
      <c r="D118" s="8">
        <v>25</v>
      </c>
      <c r="E118" s="14">
        <f t="shared" si="53"/>
        <v>0.96351351351351344</v>
      </c>
      <c r="F118" s="104">
        <f t="shared" si="44"/>
        <v>-2.3175675675675684</v>
      </c>
      <c r="G118" s="105">
        <f t="shared" si="45"/>
        <v>-2</v>
      </c>
      <c r="H118" s="26">
        <v>15</v>
      </c>
      <c r="I118" s="80"/>
      <c r="J118" s="26">
        <f t="shared" si="52"/>
        <v>15</v>
      </c>
      <c r="K118" s="27">
        <v>0</v>
      </c>
      <c r="L118" s="44">
        <f t="shared" si="35"/>
        <v>0</v>
      </c>
      <c r="M118" s="26">
        <v>15</v>
      </c>
      <c r="N118" s="27">
        <v>0</v>
      </c>
      <c r="O118" s="44">
        <f t="shared" si="36"/>
        <v>0</v>
      </c>
      <c r="P118" s="26">
        <v>15</v>
      </c>
      <c r="Q118" s="27">
        <v>0</v>
      </c>
      <c r="R118" s="60">
        <f t="shared" si="37"/>
        <v>0</v>
      </c>
      <c r="S118" s="26">
        <v>15</v>
      </c>
      <c r="T118" s="27">
        <v>0</v>
      </c>
      <c r="U118" s="60">
        <f t="shared" si="38"/>
        <v>0</v>
      </c>
      <c r="V118" s="7"/>
      <c r="W118" s="7"/>
      <c r="X118" s="7"/>
      <c r="Y118" s="7"/>
      <c r="Z118" s="7"/>
      <c r="AA118" s="54"/>
    </row>
    <row r="119" spans="1:27" s="3" customFormat="1" x14ac:dyDescent="0.25">
      <c r="A119" s="45">
        <v>101</v>
      </c>
      <c r="B119" s="8">
        <v>0.1</v>
      </c>
      <c r="C119" s="8">
        <v>10</v>
      </c>
      <c r="D119" s="8">
        <v>30</v>
      </c>
      <c r="E119" s="106" t="e">
        <f t="shared" ref="E119:E123" si="54">(B119*$B$15*$M$10+(1-B119)*$B$16*$T$10)/(B119*$M$10+(1-B119)*$T$10)</f>
        <v>#DIV/0!</v>
      </c>
      <c r="F119" s="104" t="e">
        <f>E119*$N$14+(1-E119)*$U$14-D119</f>
        <v>#DIV/0!</v>
      </c>
      <c r="G119" s="105">
        <f>B119*$N$14+(1-B119)*$U$14-D119</f>
        <v>-1.2999999999999972</v>
      </c>
      <c r="H119" s="26">
        <v>15</v>
      </c>
      <c r="I119" s="80"/>
      <c r="J119" s="26">
        <v>15</v>
      </c>
      <c r="K119" s="27">
        <v>0</v>
      </c>
      <c r="L119" s="44">
        <f t="shared" si="35"/>
        <v>0</v>
      </c>
      <c r="M119" s="26">
        <v>15</v>
      </c>
      <c r="N119" s="27">
        <v>0</v>
      </c>
      <c r="O119" s="44">
        <f t="shared" si="36"/>
        <v>0</v>
      </c>
      <c r="P119" s="26">
        <v>15</v>
      </c>
      <c r="Q119" s="27">
        <v>0</v>
      </c>
      <c r="R119" s="60">
        <f t="shared" si="37"/>
        <v>0</v>
      </c>
      <c r="S119" s="26">
        <v>15</v>
      </c>
      <c r="T119" s="27">
        <v>0</v>
      </c>
      <c r="U119" s="60">
        <f t="shared" si="38"/>
        <v>0</v>
      </c>
      <c r="V119" s="7"/>
      <c r="W119" s="7"/>
      <c r="X119" s="7"/>
      <c r="Y119" s="7"/>
      <c r="Z119" s="7"/>
      <c r="AA119" s="54"/>
    </row>
    <row r="120" spans="1:27" s="3" customFormat="1" x14ac:dyDescent="0.25">
      <c r="A120" s="45">
        <v>102</v>
      </c>
      <c r="B120" s="8">
        <v>0.3</v>
      </c>
      <c r="C120" s="8">
        <v>10</v>
      </c>
      <c r="D120" s="8">
        <v>30</v>
      </c>
      <c r="E120" s="106" t="e">
        <f t="shared" si="54"/>
        <v>#DIV/0!</v>
      </c>
      <c r="F120" s="104" t="e">
        <f t="shared" ref="F120:F143" si="55">E120*$N$14+(1-E120)*$U$14-D120</f>
        <v>#DIV/0!</v>
      </c>
      <c r="G120" s="105">
        <f t="shared" ref="G120:G143" si="56">B120*$N$14+(1-B120)*$U$14-D120</f>
        <v>-1.9000000000000021</v>
      </c>
      <c r="H120" s="26">
        <v>15</v>
      </c>
      <c r="I120" s="80"/>
      <c r="J120" s="26">
        <v>15</v>
      </c>
      <c r="K120" s="27">
        <v>0</v>
      </c>
      <c r="L120" s="44">
        <f t="shared" si="35"/>
        <v>0</v>
      </c>
      <c r="M120" s="26">
        <v>15</v>
      </c>
      <c r="N120" s="27">
        <v>0</v>
      </c>
      <c r="O120" s="44">
        <f t="shared" si="36"/>
        <v>0</v>
      </c>
      <c r="P120" s="26">
        <v>15</v>
      </c>
      <c r="Q120" s="27">
        <v>0</v>
      </c>
      <c r="R120" s="60">
        <f t="shared" si="37"/>
        <v>0</v>
      </c>
      <c r="S120" s="26">
        <v>15</v>
      </c>
      <c r="T120" s="27">
        <v>0</v>
      </c>
      <c r="U120" s="60">
        <f t="shared" si="38"/>
        <v>0</v>
      </c>
      <c r="V120" s="7"/>
      <c r="W120" s="7"/>
      <c r="X120" s="7"/>
      <c r="Y120" s="7"/>
      <c r="Z120" s="7"/>
      <c r="AA120" s="54"/>
    </row>
    <row r="121" spans="1:27" s="3" customFormat="1" x14ac:dyDescent="0.25">
      <c r="A121" s="45">
        <v>103</v>
      </c>
      <c r="B121" s="8">
        <v>0.5</v>
      </c>
      <c r="C121" s="8">
        <v>10</v>
      </c>
      <c r="D121" s="8">
        <v>30</v>
      </c>
      <c r="E121" s="106" t="e">
        <f t="shared" si="54"/>
        <v>#DIV/0!</v>
      </c>
      <c r="F121" s="104" t="e">
        <f t="shared" si="55"/>
        <v>#DIV/0!</v>
      </c>
      <c r="G121" s="105">
        <f t="shared" si="56"/>
        <v>-2.5</v>
      </c>
      <c r="H121" s="26">
        <v>15</v>
      </c>
      <c r="I121" s="80"/>
      <c r="J121" s="26">
        <v>15</v>
      </c>
      <c r="K121" s="27">
        <v>0</v>
      </c>
      <c r="L121" s="44">
        <f t="shared" si="35"/>
        <v>0</v>
      </c>
      <c r="M121" s="26">
        <v>15</v>
      </c>
      <c r="N121" s="27">
        <v>0</v>
      </c>
      <c r="O121" s="44">
        <f t="shared" si="36"/>
        <v>0</v>
      </c>
      <c r="P121" s="26">
        <v>15</v>
      </c>
      <c r="Q121" s="27">
        <v>0</v>
      </c>
      <c r="R121" s="60">
        <f t="shared" si="37"/>
        <v>0</v>
      </c>
      <c r="S121" s="26">
        <v>15</v>
      </c>
      <c r="T121" s="27">
        <v>0</v>
      </c>
      <c r="U121" s="60">
        <f t="shared" si="38"/>
        <v>0</v>
      </c>
      <c r="V121" s="7"/>
      <c r="W121" s="7"/>
      <c r="X121" s="7"/>
      <c r="Y121" s="7"/>
      <c r="Z121" s="7"/>
      <c r="AA121" s="54"/>
    </row>
    <row r="122" spans="1:27" s="3" customFormat="1" x14ac:dyDescent="0.25">
      <c r="A122" s="45">
        <v>104</v>
      </c>
      <c r="B122" s="8">
        <v>0.7</v>
      </c>
      <c r="C122" s="8">
        <v>10</v>
      </c>
      <c r="D122" s="8">
        <v>30</v>
      </c>
      <c r="E122" s="106" t="e">
        <f t="shared" si="54"/>
        <v>#DIV/0!</v>
      </c>
      <c r="F122" s="104" t="e">
        <f t="shared" si="55"/>
        <v>#DIV/0!</v>
      </c>
      <c r="G122" s="105">
        <f t="shared" si="56"/>
        <v>-3.1000000000000014</v>
      </c>
      <c r="H122" s="26">
        <v>15</v>
      </c>
      <c r="I122" s="80"/>
      <c r="J122" s="26">
        <v>15</v>
      </c>
      <c r="K122" s="27">
        <v>0</v>
      </c>
      <c r="L122" s="44">
        <f t="shared" si="35"/>
        <v>0</v>
      </c>
      <c r="M122" s="26">
        <v>15</v>
      </c>
      <c r="N122" s="27">
        <v>0</v>
      </c>
      <c r="O122" s="44">
        <f t="shared" si="36"/>
        <v>0</v>
      </c>
      <c r="P122" s="26">
        <v>15</v>
      </c>
      <c r="Q122" s="27">
        <v>0</v>
      </c>
      <c r="R122" s="60">
        <f t="shared" si="37"/>
        <v>0</v>
      </c>
      <c r="S122" s="26">
        <v>15</v>
      </c>
      <c r="T122" s="27">
        <v>0</v>
      </c>
      <c r="U122" s="60">
        <f t="shared" si="38"/>
        <v>0</v>
      </c>
      <c r="V122" s="7"/>
      <c r="W122" s="7"/>
      <c r="X122" s="7"/>
      <c r="Y122" s="7"/>
      <c r="Z122" s="7"/>
      <c r="AA122" s="54"/>
    </row>
    <row r="123" spans="1:27" s="3" customFormat="1" x14ac:dyDescent="0.25">
      <c r="A123" s="45">
        <v>105</v>
      </c>
      <c r="B123" s="8">
        <v>0.9</v>
      </c>
      <c r="C123" s="8">
        <v>10</v>
      </c>
      <c r="D123" s="8">
        <v>30</v>
      </c>
      <c r="E123" s="106" t="e">
        <f t="shared" si="54"/>
        <v>#DIV/0!</v>
      </c>
      <c r="F123" s="104" t="e">
        <f t="shared" si="55"/>
        <v>#DIV/0!</v>
      </c>
      <c r="G123" s="105">
        <f t="shared" si="56"/>
        <v>-3.6999999999999993</v>
      </c>
      <c r="H123" s="26">
        <v>15</v>
      </c>
      <c r="I123" s="80"/>
      <c r="J123" s="26">
        <v>15</v>
      </c>
      <c r="K123" s="27">
        <v>0</v>
      </c>
      <c r="L123" s="44">
        <f t="shared" si="35"/>
        <v>0</v>
      </c>
      <c r="M123" s="26">
        <v>15</v>
      </c>
      <c r="N123" s="27">
        <v>0</v>
      </c>
      <c r="O123" s="44">
        <f t="shared" si="36"/>
        <v>0</v>
      </c>
      <c r="P123" s="26">
        <v>15</v>
      </c>
      <c r="Q123" s="27">
        <v>0</v>
      </c>
      <c r="R123" s="60">
        <f t="shared" si="37"/>
        <v>0</v>
      </c>
      <c r="S123" s="26">
        <v>15</v>
      </c>
      <c r="T123" s="27">
        <v>0</v>
      </c>
      <c r="U123" s="60">
        <f t="shared" si="38"/>
        <v>0</v>
      </c>
      <c r="V123" s="7"/>
      <c r="W123" s="7"/>
      <c r="X123" s="7"/>
      <c r="Y123" s="7"/>
      <c r="Z123" s="7"/>
      <c r="AA123" s="54"/>
    </row>
    <row r="124" spans="1:27" s="3" customFormat="1" x14ac:dyDescent="0.25">
      <c r="A124" s="45">
        <v>106</v>
      </c>
      <c r="B124" s="8">
        <v>0.1</v>
      </c>
      <c r="C124" s="8">
        <v>15</v>
      </c>
      <c r="D124" s="8">
        <v>30</v>
      </c>
      <c r="E124" s="106" t="e">
        <f>(B124*$B$15*$M$11+(1-B124)*$B$16*$T$11)/(B124*$M$11+(1-B124)*$T$11)</f>
        <v>#DIV/0!</v>
      </c>
      <c r="F124" s="104" t="e">
        <f t="shared" si="55"/>
        <v>#DIV/0!</v>
      </c>
      <c r="G124" s="105">
        <f t="shared" si="56"/>
        <v>-1.2999999999999972</v>
      </c>
      <c r="H124" s="26">
        <v>15</v>
      </c>
      <c r="I124" s="80"/>
      <c r="J124" s="26">
        <f t="shared" ref="J124:J128" si="57">J119</f>
        <v>15</v>
      </c>
      <c r="K124" s="27">
        <v>0</v>
      </c>
      <c r="L124" s="44">
        <f t="shared" si="35"/>
        <v>0</v>
      </c>
      <c r="M124" s="26">
        <v>15</v>
      </c>
      <c r="N124" s="27">
        <v>0</v>
      </c>
      <c r="O124" s="44">
        <f t="shared" si="36"/>
        <v>0</v>
      </c>
      <c r="P124" s="26">
        <v>15</v>
      </c>
      <c r="Q124" s="27">
        <v>0</v>
      </c>
      <c r="R124" s="60">
        <f t="shared" si="37"/>
        <v>0</v>
      </c>
      <c r="S124" s="26">
        <v>15</v>
      </c>
      <c r="T124" s="27">
        <v>0</v>
      </c>
      <c r="U124" s="60">
        <f t="shared" si="38"/>
        <v>0</v>
      </c>
      <c r="V124" s="7"/>
      <c r="W124" s="7"/>
      <c r="X124" s="7"/>
      <c r="Y124" s="7"/>
      <c r="Z124" s="7"/>
      <c r="AA124" s="54"/>
    </row>
    <row r="125" spans="1:27" s="3" customFormat="1" x14ac:dyDescent="0.25">
      <c r="A125" s="45">
        <v>107</v>
      </c>
      <c r="B125" s="8">
        <v>0.3</v>
      </c>
      <c r="C125" s="8">
        <v>15</v>
      </c>
      <c r="D125" s="8">
        <v>30</v>
      </c>
      <c r="E125" s="106" t="e">
        <f t="shared" ref="E125:E128" si="58">(B125*$B$15*$M$11+(1-B125)*$B$16*$T$11)/(B125*$M$11+(1-B125)*$T$11)</f>
        <v>#DIV/0!</v>
      </c>
      <c r="F125" s="104" t="e">
        <f t="shared" si="55"/>
        <v>#DIV/0!</v>
      </c>
      <c r="G125" s="105">
        <f t="shared" si="56"/>
        <v>-1.9000000000000021</v>
      </c>
      <c r="H125" s="26">
        <v>15</v>
      </c>
      <c r="I125" s="80"/>
      <c r="J125" s="26">
        <f t="shared" si="57"/>
        <v>15</v>
      </c>
      <c r="K125" s="27">
        <v>0</v>
      </c>
      <c r="L125" s="44">
        <f t="shared" si="35"/>
        <v>0</v>
      </c>
      <c r="M125" s="26">
        <v>15</v>
      </c>
      <c r="N125" s="27">
        <v>0</v>
      </c>
      <c r="O125" s="44">
        <f t="shared" si="36"/>
        <v>0</v>
      </c>
      <c r="P125" s="26">
        <v>15</v>
      </c>
      <c r="Q125" s="27">
        <v>0</v>
      </c>
      <c r="R125" s="60">
        <f t="shared" si="37"/>
        <v>0</v>
      </c>
      <c r="S125" s="26">
        <v>15</v>
      </c>
      <c r="T125" s="27">
        <v>0</v>
      </c>
      <c r="U125" s="60">
        <f t="shared" si="38"/>
        <v>0</v>
      </c>
      <c r="V125" s="7"/>
      <c r="W125" s="7"/>
      <c r="X125" s="7"/>
      <c r="Y125" s="7"/>
      <c r="Z125" s="7"/>
      <c r="AA125" s="54"/>
    </row>
    <row r="126" spans="1:27" s="3" customFormat="1" x14ac:dyDescent="0.25">
      <c r="A126" s="45">
        <v>108</v>
      </c>
      <c r="B126" s="8">
        <v>0.5</v>
      </c>
      <c r="C126" s="8">
        <v>15</v>
      </c>
      <c r="D126" s="8">
        <v>30</v>
      </c>
      <c r="E126" s="106" t="e">
        <f t="shared" si="58"/>
        <v>#DIV/0!</v>
      </c>
      <c r="F126" s="104" t="e">
        <f t="shared" si="55"/>
        <v>#DIV/0!</v>
      </c>
      <c r="G126" s="105">
        <f t="shared" si="56"/>
        <v>-2.5</v>
      </c>
      <c r="H126" s="26">
        <v>15</v>
      </c>
      <c r="I126" s="80"/>
      <c r="J126" s="26">
        <f t="shared" si="57"/>
        <v>15</v>
      </c>
      <c r="K126" s="27">
        <v>0</v>
      </c>
      <c r="L126" s="44">
        <f t="shared" si="35"/>
        <v>0</v>
      </c>
      <c r="M126" s="26">
        <v>15</v>
      </c>
      <c r="N126" s="27">
        <v>0</v>
      </c>
      <c r="O126" s="44">
        <f t="shared" si="36"/>
        <v>0</v>
      </c>
      <c r="P126" s="26">
        <v>15</v>
      </c>
      <c r="Q126" s="27">
        <v>0</v>
      </c>
      <c r="R126" s="60">
        <f t="shared" si="37"/>
        <v>0</v>
      </c>
      <c r="S126" s="26">
        <v>15</v>
      </c>
      <c r="T126" s="27">
        <v>0</v>
      </c>
      <c r="U126" s="60">
        <f t="shared" si="38"/>
        <v>0</v>
      </c>
      <c r="V126" s="7"/>
      <c r="W126" s="7"/>
      <c r="X126" s="7"/>
      <c r="Y126" s="7"/>
      <c r="Z126" s="7"/>
      <c r="AA126" s="54"/>
    </row>
    <row r="127" spans="1:27" s="3" customFormat="1" x14ac:dyDescent="0.25">
      <c r="A127" s="45">
        <v>109</v>
      </c>
      <c r="B127" s="8">
        <v>0.7</v>
      </c>
      <c r="C127" s="8">
        <v>15</v>
      </c>
      <c r="D127" s="8">
        <v>30</v>
      </c>
      <c r="E127" s="106" t="e">
        <f t="shared" si="58"/>
        <v>#DIV/0!</v>
      </c>
      <c r="F127" s="104" t="e">
        <f t="shared" si="55"/>
        <v>#DIV/0!</v>
      </c>
      <c r="G127" s="105">
        <f t="shared" si="56"/>
        <v>-3.1000000000000014</v>
      </c>
      <c r="H127" s="26">
        <v>15</v>
      </c>
      <c r="I127" s="80"/>
      <c r="J127" s="26">
        <f t="shared" si="57"/>
        <v>15</v>
      </c>
      <c r="K127" s="27">
        <v>0</v>
      </c>
      <c r="L127" s="44">
        <f t="shared" si="35"/>
        <v>0</v>
      </c>
      <c r="M127" s="26">
        <v>15</v>
      </c>
      <c r="N127" s="27">
        <v>0</v>
      </c>
      <c r="O127" s="44">
        <f t="shared" si="36"/>
        <v>0</v>
      </c>
      <c r="P127" s="26">
        <v>15</v>
      </c>
      <c r="Q127" s="27">
        <v>0</v>
      </c>
      <c r="R127" s="60">
        <f t="shared" si="37"/>
        <v>0</v>
      </c>
      <c r="S127" s="26">
        <v>15</v>
      </c>
      <c r="T127" s="27">
        <v>0</v>
      </c>
      <c r="U127" s="60">
        <f t="shared" si="38"/>
        <v>0</v>
      </c>
      <c r="V127" s="7"/>
      <c r="W127" s="7"/>
      <c r="X127" s="7"/>
      <c r="Y127" s="7"/>
      <c r="Z127" s="7"/>
      <c r="AA127" s="54"/>
    </row>
    <row r="128" spans="1:27" s="3" customFormat="1" x14ac:dyDescent="0.25">
      <c r="A128" s="45">
        <v>110</v>
      </c>
      <c r="B128" s="8">
        <v>0.9</v>
      </c>
      <c r="C128" s="8">
        <v>15</v>
      </c>
      <c r="D128" s="8">
        <v>30</v>
      </c>
      <c r="E128" s="106" t="e">
        <f t="shared" si="58"/>
        <v>#DIV/0!</v>
      </c>
      <c r="F128" s="104" t="e">
        <f t="shared" si="55"/>
        <v>#DIV/0!</v>
      </c>
      <c r="G128" s="105">
        <f t="shared" si="56"/>
        <v>-3.6999999999999993</v>
      </c>
      <c r="H128" s="26">
        <v>15</v>
      </c>
      <c r="I128" s="80"/>
      <c r="J128" s="26">
        <f t="shared" si="57"/>
        <v>15</v>
      </c>
      <c r="K128" s="27">
        <v>0</v>
      </c>
      <c r="L128" s="44">
        <f t="shared" si="35"/>
        <v>0</v>
      </c>
      <c r="M128" s="26">
        <v>15</v>
      </c>
      <c r="N128" s="27">
        <v>0</v>
      </c>
      <c r="O128" s="44">
        <f t="shared" si="36"/>
        <v>0</v>
      </c>
      <c r="P128" s="26">
        <v>15</v>
      </c>
      <c r="Q128" s="27">
        <v>0</v>
      </c>
      <c r="R128" s="60">
        <f t="shared" si="37"/>
        <v>0</v>
      </c>
      <c r="S128" s="26">
        <v>15</v>
      </c>
      <c r="T128" s="27">
        <v>0</v>
      </c>
      <c r="U128" s="60">
        <f t="shared" si="38"/>
        <v>0</v>
      </c>
      <c r="V128" s="7"/>
      <c r="W128" s="7"/>
      <c r="X128" s="7"/>
      <c r="Y128" s="7"/>
      <c r="Z128" s="7"/>
      <c r="AA128" s="54"/>
    </row>
    <row r="129" spans="1:28" s="3" customFormat="1" x14ac:dyDescent="0.25">
      <c r="A129" s="45">
        <v>111</v>
      </c>
      <c r="B129" s="8">
        <v>0.1</v>
      </c>
      <c r="C129" s="8">
        <v>20</v>
      </c>
      <c r="D129" s="8">
        <v>30</v>
      </c>
      <c r="E129" s="106" t="e">
        <f>(B129*$B$15*$M$12+(1-B129)*$B$16*$T$12)/(B129*$M$12+(1-B129)*$T$12)</f>
        <v>#DIV/0!</v>
      </c>
      <c r="F129" s="104" t="e">
        <f t="shared" si="55"/>
        <v>#DIV/0!</v>
      </c>
      <c r="G129" s="105">
        <f t="shared" si="56"/>
        <v>-1.2999999999999972</v>
      </c>
      <c r="H129" s="26">
        <v>15</v>
      </c>
      <c r="I129" s="80"/>
      <c r="J129" s="26">
        <f t="shared" ref="J129:J133" si="59">J119</f>
        <v>15</v>
      </c>
      <c r="K129" s="27">
        <v>0</v>
      </c>
      <c r="L129" s="44">
        <f t="shared" si="35"/>
        <v>0</v>
      </c>
      <c r="M129" s="26">
        <v>15</v>
      </c>
      <c r="N129" s="27">
        <v>0</v>
      </c>
      <c r="O129" s="44">
        <f t="shared" si="36"/>
        <v>0</v>
      </c>
      <c r="P129" s="26">
        <v>15</v>
      </c>
      <c r="Q129" s="27">
        <v>0</v>
      </c>
      <c r="R129" s="60">
        <f t="shared" si="37"/>
        <v>0</v>
      </c>
      <c r="S129" s="26">
        <v>15</v>
      </c>
      <c r="T129" s="27">
        <v>0</v>
      </c>
      <c r="U129" s="60">
        <f t="shared" si="38"/>
        <v>0</v>
      </c>
      <c r="V129" s="7"/>
      <c r="W129" s="7"/>
      <c r="X129" s="7"/>
      <c r="Y129" s="7"/>
      <c r="Z129" s="7"/>
      <c r="AA129" s="54"/>
    </row>
    <row r="130" spans="1:28" s="3" customFormat="1" x14ac:dyDescent="0.25">
      <c r="A130" s="45">
        <v>112</v>
      </c>
      <c r="B130" s="8">
        <v>0.3</v>
      </c>
      <c r="C130" s="8">
        <v>20</v>
      </c>
      <c r="D130" s="8">
        <v>30</v>
      </c>
      <c r="E130" s="106" t="e">
        <f t="shared" ref="E130:E133" si="60">(B130*$B$15*$M$12+(1-B130)*$B$16*$T$12)/(B130*$M$12+(1-B130)*$T$12)</f>
        <v>#DIV/0!</v>
      </c>
      <c r="F130" s="104" t="e">
        <f t="shared" si="55"/>
        <v>#DIV/0!</v>
      </c>
      <c r="G130" s="105">
        <f t="shared" si="56"/>
        <v>-1.9000000000000021</v>
      </c>
      <c r="H130" s="26">
        <v>15</v>
      </c>
      <c r="I130" s="80"/>
      <c r="J130" s="26">
        <f t="shared" si="59"/>
        <v>15</v>
      </c>
      <c r="K130" s="27">
        <v>0</v>
      </c>
      <c r="L130" s="44">
        <f t="shared" si="35"/>
        <v>0</v>
      </c>
      <c r="M130" s="26">
        <v>15</v>
      </c>
      <c r="N130" s="27">
        <v>0</v>
      </c>
      <c r="O130" s="44">
        <f t="shared" si="36"/>
        <v>0</v>
      </c>
      <c r="P130" s="26">
        <v>15</v>
      </c>
      <c r="Q130" s="27">
        <v>0</v>
      </c>
      <c r="R130" s="60">
        <f t="shared" si="37"/>
        <v>0</v>
      </c>
      <c r="S130" s="26">
        <v>15</v>
      </c>
      <c r="T130" s="27">
        <v>0</v>
      </c>
      <c r="U130" s="60">
        <f t="shared" si="38"/>
        <v>0</v>
      </c>
      <c r="V130" s="7"/>
      <c r="W130" s="7"/>
      <c r="X130" s="7"/>
      <c r="Y130" s="7"/>
      <c r="Z130" s="7"/>
      <c r="AA130" s="54"/>
    </row>
    <row r="131" spans="1:28" s="3" customFormat="1" x14ac:dyDescent="0.25">
      <c r="A131" s="45">
        <v>113</v>
      </c>
      <c r="B131" s="8">
        <v>0.5</v>
      </c>
      <c r="C131" s="8">
        <v>20</v>
      </c>
      <c r="D131" s="8">
        <v>30</v>
      </c>
      <c r="E131" s="106" t="e">
        <f t="shared" si="60"/>
        <v>#DIV/0!</v>
      </c>
      <c r="F131" s="104" t="e">
        <f t="shared" si="55"/>
        <v>#DIV/0!</v>
      </c>
      <c r="G131" s="105">
        <f t="shared" si="56"/>
        <v>-2.5</v>
      </c>
      <c r="H131" s="26">
        <v>15</v>
      </c>
      <c r="I131" s="80"/>
      <c r="J131" s="26">
        <f t="shared" si="59"/>
        <v>15</v>
      </c>
      <c r="K131" s="27">
        <v>0</v>
      </c>
      <c r="L131" s="44">
        <f t="shared" si="35"/>
        <v>0</v>
      </c>
      <c r="M131" s="26">
        <v>15</v>
      </c>
      <c r="N131" s="27">
        <v>0</v>
      </c>
      <c r="O131" s="44">
        <f t="shared" si="36"/>
        <v>0</v>
      </c>
      <c r="P131" s="26">
        <v>15</v>
      </c>
      <c r="Q131" s="27">
        <v>0</v>
      </c>
      <c r="R131" s="60">
        <f t="shared" si="37"/>
        <v>0</v>
      </c>
      <c r="S131" s="26">
        <v>15</v>
      </c>
      <c r="T131" s="27">
        <v>0</v>
      </c>
      <c r="U131" s="60">
        <f t="shared" si="38"/>
        <v>0</v>
      </c>
      <c r="V131" s="7"/>
      <c r="W131" s="7"/>
      <c r="X131" s="7"/>
      <c r="Y131" s="7"/>
      <c r="Z131" s="7"/>
      <c r="AA131" s="54"/>
    </row>
    <row r="132" spans="1:28" s="3" customFormat="1" x14ac:dyDescent="0.25">
      <c r="A132" s="45">
        <v>114</v>
      </c>
      <c r="B132" s="8">
        <v>0.7</v>
      </c>
      <c r="C132" s="8">
        <v>20</v>
      </c>
      <c r="D132" s="8">
        <v>30</v>
      </c>
      <c r="E132" s="106" t="e">
        <f t="shared" si="60"/>
        <v>#DIV/0!</v>
      </c>
      <c r="F132" s="104" t="e">
        <f t="shared" si="55"/>
        <v>#DIV/0!</v>
      </c>
      <c r="G132" s="105">
        <f t="shared" si="56"/>
        <v>-3.1000000000000014</v>
      </c>
      <c r="H132" s="26">
        <v>15</v>
      </c>
      <c r="I132" s="80"/>
      <c r="J132" s="26">
        <f t="shared" si="59"/>
        <v>15</v>
      </c>
      <c r="K132" s="27">
        <v>0</v>
      </c>
      <c r="L132" s="44">
        <f t="shared" si="35"/>
        <v>0</v>
      </c>
      <c r="M132" s="26">
        <v>15</v>
      </c>
      <c r="N132" s="27">
        <v>0</v>
      </c>
      <c r="O132" s="44">
        <f t="shared" si="36"/>
        <v>0</v>
      </c>
      <c r="P132" s="26">
        <v>15</v>
      </c>
      <c r="Q132" s="27">
        <v>0</v>
      </c>
      <c r="R132" s="60">
        <f t="shared" si="37"/>
        <v>0</v>
      </c>
      <c r="S132" s="26">
        <v>15</v>
      </c>
      <c r="T132" s="27">
        <v>0</v>
      </c>
      <c r="U132" s="60">
        <f t="shared" si="38"/>
        <v>0</v>
      </c>
      <c r="V132" s="7"/>
      <c r="W132" s="7"/>
      <c r="X132" s="7"/>
      <c r="Y132" s="7"/>
      <c r="Z132" s="7"/>
      <c r="AA132" s="54"/>
    </row>
    <row r="133" spans="1:28" s="3" customFormat="1" x14ac:dyDescent="0.25">
      <c r="A133" s="45">
        <v>115</v>
      </c>
      <c r="B133" s="8">
        <v>0.9</v>
      </c>
      <c r="C133" s="8">
        <v>20</v>
      </c>
      <c r="D133" s="8">
        <v>30</v>
      </c>
      <c r="E133" s="106" t="e">
        <f t="shared" si="60"/>
        <v>#DIV/0!</v>
      </c>
      <c r="F133" s="104" t="e">
        <f t="shared" si="55"/>
        <v>#DIV/0!</v>
      </c>
      <c r="G133" s="105">
        <f t="shared" si="56"/>
        <v>-3.6999999999999993</v>
      </c>
      <c r="H133" s="26">
        <v>15</v>
      </c>
      <c r="I133" s="80"/>
      <c r="J133" s="26">
        <f t="shared" si="59"/>
        <v>15</v>
      </c>
      <c r="K133" s="27">
        <v>0</v>
      </c>
      <c r="L133" s="44">
        <f t="shared" si="35"/>
        <v>0</v>
      </c>
      <c r="M133" s="26">
        <v>15</v>
      </c>
      <c r="N133" s="27">
        <v>0</v>
      </c>
      <c r="O133" s="44">
        <f t="shared" si="36"/>
        <v>0</v>
      </c>
      <c r="P133" s="26">
        <v>15</v>
      </c>
      <c r="Q133" s="27">
        <v>0</v>
      </c>
      <c r="R133" s="60">
        <f t="shared" si="37"/>
        <v>0</v>
      </c>
      <c r="S133" s="26">
        <v>15</v>
      </c>
      <c r="T133" s="27">
        <v>0</v>
      </c>
      <c r="U133" s="60">
        <f t="shared" si="38"/>
        <v>0</v>
      </c>
      <c r="V133" s="7"/>
      <c r="W133" s="7"/>
      <c r="X133" s="7"/>
      <c r="Y133" s="7"/>
      <c r="Z133" s="7"/>
      <c r="AA133" s="54"/>
    </row>
    <row r="134" spans="1:28" s="3" customFormat="1" x14ac:dyDescent="0.25">
      <c r="A134" s="45">
        <v>116</v>
      </c>
      <c r="B134" s="8">
        <v>0.1</v>
      </c>
      <c r="C134" s="8">
        <v>25</v>
      </c>
      <c r="D134" s="8">
        <v>30</v>
      </c>
      <c r="E134" s="14">
        <f>(B134*$B$15*$M$13+(1-B134)*$B$16*$T$13)/(B134*$M$13+(1-B134)*$T$13)</f>
        <v>2.7818181818181825E-2</v>
      </c>
      <c r="F134" s="104">
        <f t="shared" si="55"/>
        <v>-1.0834545454545434</v>
      </c>
      <c r="G134" s="105">
        <f t="shared" si="56"/>
        <v>-1.2999999999999972</v>
      </c>
      <c r="H134" s="26">
        <v>15</v>
      </c>
      <c r="I134" s="80"/>
      <c r="J134" s="26">
        <f t="shared" ref="J134:J138" si="61">J119</f>
        <v>15</v>
      </c>
      <c r="K134" s="27">
        <v>0</v>
      </c>
      <c r="L134" s="44">
        <f t="shared" si="35"/>
        <v>0</v>
      </c>
      <c r="M134" s="26">
        <v>15</v>
      </c>
      <c r="N134" s="27">
        <v>0</v>
      </c>
      <c r="O134" s="44">
        <f t="shared" si="36"/>
        <v>0</v>
      </c>
      <c r="P134" s="26">
        <v>15</v>
      </c>
      <c r="Q134" s="27">
        <v>0</v>
      </c>
      <c r="R134" s="60">
        <f t="shared" si="37"/>
        <v>0</v>
      </c>
      <c r="S134" s="26">
        <v>15</v>
      </c>
      <c r="T134" s="27">
        <v>0</v>
      </c>
      <c r="U134" s="60">
        <f t="shared" si="38"/>
        <v>0</v>
      </c>
      <c r="V134" s="7"/>
      <c r="W134" s="7"/>
      <c r="X134" s="7"/>
      <c r="Y134" s="7"/>
      <c r="Z134" s="7"/>
      <c r="AA134" s="54"/>
    </row>
    <row r="135" spans="1:28" s="3" customFormat="1" x14ac:dyDescent="0.25">
      <c r="A135" s="45">
        <v>117</v>
      </c>
      <c r="B135" s="8">
        <v>0.3</v>
      </c>
      <c r="C135" s="8">
        <v>25</v>
      </c>
      <c r="D135" s="8">
        <v>30</v>
      </c>
      <c r="E135" s="14">
        <f t="shared" ref="E135:E138" si="62">(B135*$B$15*$M$13+(1-B135)*$B$16*$T$13)/(B135*$M$13+(1-B135)*$T$13)</f>
        <v>7.5333333333333349E-2</v>
      </c>
      <c r="F135" s="104">
        <f t="shared" si="55"/>
        <v>-1.2260000000000026</v>
      </c>
      <c r="G135" s="105">
        <f t="shared" si="56"/>
        <v>-1.9000000000000021</v>
      </c>
      <c r="H135" s="26">
        <v>15</v>
      </c>
      <c r="I135" s="80"/>
      <c r="J135" s="26">
        <f t="shared" si="61"/>
        <v>15</v>
      </c>
      <c r="K135" s="27">
        <v>0</v>
      </c>
      <c r="L135" s="44">
        <f t="shared" si="35"/>
        <v>0</v>
      </c>
      <c r="M135" s="26">
        <v>15</v>
      </c>
      <c r="N135" s="27">
        <v>0</v>
      </c>
      <c r="O135" s="44">
        <f t="shared" si="36"/>
        <v>0</v>
      </c>
      <c r="P135" s="26">
        <v>15</v>
      </c>
      <c r="Q135" s="27">
        <v>0</v>
      </c>
      <c r="R135" s="60">
        <f t="shared" si="37"/>
        <v>0</v>
      </c>
      <c r="S135" s="26">
        <v>15</v>
      </c>
      <c r="T135" s="27">
        <v>0</v>
      </c>
      <c r="U135" s="60">
        <f t="shared" si="38"/>
        <v>0</v>
      </c>
      <c r="V135" s="7"/>
      <c r="W135" s="7"/>
      <c r="X135" s="7"/>
      <c r="Y135" s="7"/>
      <c r="Z135" s="7"/>
      <c r="AA135" s="54"/>
    </row>
    <row r="136" spans="1:28" s="3" customFormat="1" x14ac:dyDescent="0.25">
      <c r="A136" s="45">
        <v>118</v>
      </c>
      <c r="B136" s="8">
        <v>0.5</v>
      </c>
      <c r="C136" s="8">
        <v>25</v>
      </c>
      <c r="D136" s="8">
        <v>30</v>
      </c>
      <c r="E136" s="14">
        <f t="shared" si="62"/>
        <v>0.15000000000000002</v>
      </c>
      <c r="F136" s="104">
        <f t="shared" si="55"/>
        <v>-1.4500000000000028</v>
      </c>
      <c r="G136" s="105">
        <f t="shared" si="56"/>
        <v>-2.5</v>
      </c>
      <c r="H136" s="26">
        <v>15</v>
      </c>
      <c r="I136" s="80"/>
      <c r="J136" s="26">
        <f t="shared" si="61"/>
        <v>15</v>
      </c>
      <c r="K136" s="27">
        <v>0</v>
      </c>
      <c r="L136" s="44">
        <f t="shared" si="35"/>
        <v>0</v>
      </c>
      <c r="M136" s="26">
        <v>15</v>
      </c>
      <c r="N136" s="27">
        <v>0</v>
      </c>
      <c r="O136" s="44">
        <f t="shared" si="36"/>
        <v>0</v>
      </c>
      <c r="P136" s="26">
        <v>15</v>
      </c>
      <c r="Q136" s="27">
        <v>0</v>
      </c>
      <c r="R136" s="60">
        <f t="shared" si="37"/>
        <v>0</v>
      </c>
      <c r="S136" s="26">
        <v>15</v>
      </c>
      <c r="T136" s="27">
        <v>0</v>
      </c>
      <c r="U136" s="60">
        <f t="shared" si="38"/>
        <v>0</v>
      </c>
      <c r="V136" s="7"/>
      <c r="W136" s="7"/>
      <c r="X136" s="7"/>
      <c r="Y136" s="7"/>
      <c r="Z136" s="7"/>
      <c r="AA136" s="54"/>
    </row>
    <row r="137" spans="1:28" s="3" customFormat="1" x14ac:dyDescent="0.25">
      <c r="A137" s="45">
        <v>119</v>
      </c>
      <c r="B137" s="8">
        <v>0.7</v>
      </c>
      <c r="C137" s="8">
        <v>25</v>
      </c>
      <c r="D137" s="8">
        <v>30</v>
      </c>
      <c r="E137" s="14">
        <f t="shared" si="62"/>
        <v>0.28439999999999999</v>
      </c>
      <c r="F137" s="104">
        <f t="shared" si="55"/>
        <v>-1.8532000000000011</v>
      </c>
      <c r="G137" s="105">
        <f t="shared" si="56"/>
        <v>-3.1000000000000014</v>
      </c>
      <c r="H137" s="26">
        <v>15</v>
      </c>
      <c r="I137" s="80"/>
      <c r="J137" s="26">
        <f t="shared" si="61"/>
        <v>15</v>
      </c>
      <c r="K137" s="27">
        <v>0</v>
      </c>
      <c r="L137" s="44">
        <f t="shared" si="35"/>
        <v>0</v>
      </c>
      <c r="M137" s="26">
        <v>15</v>
      </c>
      <c r="N137" s="27">
        <v>0</v>
      </c>
      <c r="O137" s="44">
        <f t="shared" si="36"/>
        <v>0</v>
      </c>
      <c r="P137" s="26">
        <v>15</v>
      </c>
      <c r="Q137" s="27">
        <v>0</v>
      </c>
      <c r="R137" s="60">
        <f t="shared" si="37"/>
        <v>0</v>
      </c>
      <c r="S137" s="26">
        <v>15</v>
      </c>
      <c r="T137" s="27">
        <v>0</v>
      </c>
      <c r="U137" s="60">
        <f t="shared" si="38"/>
        <v>0</v>
      </c>
      <c r="V137" s="7"/>
      <c r="W137" s="7"/>
      <c r="X137" s="7"/>
      <c r="Y137" s="7"/>
      <c r="Z137" s="7"/>
      <c r="AA137" s="54"/>
    </row>
    <row r="138" spans="1:28" s="3" customFormat="1" x14ac:dyDescent="0.25">
      <c r="A138" s="45">
        <v>120</v>
      </c>
      <c r="B138" s="8">
        <v>0.9</v>
      </c>
      <c r="C138" s="8">
        <v>25</v>
      </c>
      <c r="D138" s="8">
        <v>30</v>
      </c>
      <c r="E138" s="14">
        <f t="shared" si="62"/>
        <v>0.59800000000000009</v>
      </c>
      <c r="F138" s="104">
        <f t="shared" si="55"/>
        <v>-2.7940000000000005</v>
      </c>
      <c r="G138" s="105">
        <f t="shared" si="56"/>
        <v>-3.6999999999999993</v>
      </c>
      <c r="H138" s="26">
        <v>15</v>
      </c>
      <c r="I138" s="80"/>
      <c r="J138" s="26">
        <f t="shared" si="61"/>
        <v>15</v>
      </c>
      <c r="K138" s="27">
        <v>0</v>
      </c>
      <c r="L138" s="44">
        <f t="shared" si="35"/>
        <v>0</v>
      </c>
      <c r="M138" s="26">
        <v>15</v>
      </c>
      <c r="N138" s="27">
        <v>0</v>
      </c>
      <c r="O138" s="44">
        <f t="shared" si="36"/>
        <v>0</v>
      </c>
      <c r="P138" s="26">
        <v>15</v>
      </c>
      <c r="Q138" s="27">
        <v>0</v>
      </c>
      <c r="R138" s="60">
        <f t="shared" si="37"/>
        <v>0</v>
      </c>
      <c r="S138" s="26">
        <v>15</v>
      </c>
      <c r="T138" s="27">
        <v>0</v>
      </c>
      <c r="U138" s="60">
        <f t="shared" si="38"/>
        <v>0</v>
      </c>
      <c r="V138" s="7"/>
      <c r="W138" s="7"/>
      <c r="X138" s="7"/>
      <c r="Y138" s="7"/>
      <c r="Z138" s="7"/>
      <c r="AA138" s="54"/>
    </row>
    <row r="139" spans="1:28" s="3" customFormat="1" x14ac:dyDescent="0.25">
      <c r="A139" s="45">
        <v>121</v>
      </c>
      <c r="B139" s="8">
        <v>0.1</v>
      </c>
      <c r="C139" s="8">
        <v>30</v>
      </c>
      <c r="D139" s="8">
        <v>30</v>
      </c>
      <c r="E139" s="14">
        <f>(B139*$B$15*$M$14+(1-B139)*$B$16*$T$14)/(B139*$M$14+(1-B139)*$T$14)</f>
        <v>3.6486486486486495E-2</v>
      </c>
      <c r="F139" s="104">
        <f t="shared" si="55"/>
        <v>-1.1094594594594582</v>
      </c>
      <c r="G139" s="105">
        <f t="shared" si="56"/>
        <v>-1.2999999999999972</v>
      </c>
      <c r="H139" s="26">
        <v>15</v>
      </c>
      <c r="I139" s="80"/>
      <c r="J139" s="26">
        <f t="shared" ref="J139:J143" si="63">J119</f>
        <v>15</v>
      </c>
      <c r="K139" s="27">
        <v>0</v>
      </c>
      <c r="L139" s="44">
        <f t="shared" si="35"/>
        <v>0</v>
      </c>
      <c r="M139" s="26">
        <v>15</v>
      </c>
      <c r="N139" s="27">
        <v>0</v>
      </c>
      <c r="O139" s="44">
        <f t="shared" si="36"/>
        <v>0</v>
      </c>
      <c r="P139" s="26">
        <v>15</v>
      </c>
      <c r="Q139" s="27">
        <v>0</v>
      </c>
      <c r="R139" s="60">
        <f t="shared" si="37"/>
        <v>0</v>
      </c>
      <c r="S139" s="26">
        <v>15</v>
      </c>
      <c r="T139" s="27">
        <v>0</v>
      </c>
      <c r="U139" s="60">
        <f t="shared" si="38"/>
        <v>0</v>
      </c>
      <c r="V139" s="7"/>
      <c r="W139" s="7"/>
      <c r="X139" s="7"/>
      <c r="Y139" s="7"/>
      <c r="Z139" s="7"/>
      <c r="AA139" s="54"/>
    </row>
    <row r="140" spans="1:28" s="3" customFormat="1" x14ac:dyDescent="0.25">
      <c r="A140" s="45">
        <v>122</v>
      </c>
      <c r="B140" s="8">
        <v>0.3</v>
      </c>
      <c r="C140" s="8">
        <v>30</v>
      </c>
      <c r="D140" s="8">
        <v>30</v>
      </c>
      <c r="E140" s="14">
        <f t="shared" ref="E140:E143" si="64">(B140*$B$15*$M$14+(1-B140)*$B$16*$T$14)/(B140*$M$14+(1-B140)*$T$14)</f>
        <v>0.10483870967741937</v>
      </c>
      <c r="F140" s="104">
        <f t="shared" si="55"/>
        <v>-1.3145161290322562</v>
      </c>
      <c r="G140" s="105">
        <f t="shared" si="56"/>
        <v>-1.9000000000000021</v>
      </c>
      <c r="H140" s="26">
        <v>15</v>
      </c>
      <c r="I140" s="80"/>
      <c r="J140" s="26">
        <f t="shared" si="63"/>
        <v>15</v>
      </c>
      <c r="K140" s="27">
        <v>0</v>
      </c>
      <c r="L140" s="44">
        <f t="shared" si="35"/>
        <v>0</v>
      </c>
      <c r="M140" s="26">
        <v>15</v>
      </c>
      <c r="N140" s="27">
        <v>0</v>
      </c>
      <c r="O140" s="44">
        <f t="shared" si="36"/>
        <v>0</v>
      </c>
      <c r="P140" s="26">
        <v>15</v>
      </c>
      <c r="Q140" s="27">
        <v>0</v>
      </c>
      <c r="R140" s="60">
        <f t="shared" si="37"/>
        <v>0</v>
      </c>
      <c r="S140" s="26">
        <v>15</v>
      </c>
      <c r="T140" s="27">
        <v>0</v>
      </c>
      <c r="U140" s="60">
        <f t="shared" si="38"/>
        <v>0</v>
      </c>
      <c r="V140" s="7"/>
      <c r="W140" s="7"/>
      <c r="X140" s="7"/>
      <c r="Y140" s="7"/>
      <c r="Z140" s="7"/>
      <c r="AA140" s="54"/>
    </row>
    <row r="141" spans="1:28" s="3" customFormat="1" x14ac:dyDescent="0.25">
      <c r="A141" s="45">
        <v>123</v>
      </c>
      <c r="B141" s="8">
        <v>0.5</v>
      </c>
      <c r="C141" s="8">
        <v>30</v>
      </c>
      <c r="D141" s="8">
        <v>30</v>
      </c>
      <c r="E141" s="14">
        <f t="shared" si="64"/>
        <v>0.20600000000000002</v>
      </c>
      <c r="F141" s="104">
        <f t="shared" si="55"/>
        <v>-1.6179999999999986</v>
      </c>
      <c r="G141" s="105">
        <f t="shared" si="56"/>
        <v>-2.5</v>
      </c>
      <c r="H141" s="26">
        <v>15</v>
      </c>
      <c r="I141" s="80"/>
      <c r="J141" s="26">
        <f t="shared" si="63"/>
        <v>15</v>
      </c>
      <c r="K141" s="27">
        <v>0</v>
      </c>
      <c r="L141" s="44">
        <f t="shared" si="35"/>
        <v>0</v>
      </c>
      <c r="M141" s="26">
        <v>15</v>
      </c>
      <c r="N141" s="27">
        <v>0</v>
      </c>
      <c r="O141" s="44">
        <f t="shared" si="36"/>
        <v>0</v>
      </c>
      <c r="P141" s="26">
        <v>15</v>
      </c>
      <c r="Q141" s="27">
        <v>0</v>
      </c>
      <c r="R141" s="60">
        <f t="shared" si="37"/>
        <v>0</v>
      </c>
      <c r="S141" s="26">
        <v>15</v>
      </c>
      <c r="T141" s="27">
        <v>0</v>
      </c>
      <c r="U141" s="60">
        <f t="shared" si="38"/>
        <v>0</v>
      </c>
      <c r="V141" s="7"/>
      <c r="W141" s="7"/>
      <c r="X141" s="7"/>
      <c r="Y141" s="7"/>
      <c r="Z141" s="7"/>
      <c r="AA141" s="54"/>
    </row>
    <row r="142" spans="1:28" s="3" customFormat="1" x14ac:dyDescent="0.25">
      <c r="A142" s="45">
        <v>124</v>
      </c>
      <c r="B142" s="8">
        <v>0.7</v>
      </c>
      <c r="C142" s="8">
        <v>30</v>
      </c>
      <c r="D142" s="8">
        <v>30</v>
      </c>
      <c r="E142" s="14">
        <f t="shared" si="64"/>
        <v>0.37105263157894741</v>
      </c>
      <c r="F142" s="104">
        <f t="shared" si="55"/>
        <v>-2.1131578947368403</v>
      </c>
      <c r="G142" s="105">
        <f t="shared" si="56"/>
        <v>-3.1000000000000014</v>
      </c>
      <c r="H142" s="26">
        <v>15</v>
      </c>
      <c r="I142" s="80"/>
      <c r="J142" s="26">
        <f t="shared" si="63"/>
        <v>15</v>
      </c>
      <c r="K142" s="27">
        <v>0</v>
      </c>
      <c r="L142" s="44">
        <f t="shared" si="35"/>
        <v>0</v>
      </c>
      <c r="M142" s="26">
        <v>15</v>
      </c>
      <c r="N142" s="27">
        <v>0</v>
      </c>
      <c r="O142" s="44">
        <f t="shared" si="36"/>
        <v>0</v>
      </c>
      <c r="P142" s="26">
        <v>15</v>
      </c>
      <c r="Q142" s="27">
        <v>0</v>
      </c>
      <c r="R142" s="60">
        <f t="shared" si="37"/>
        <v>0</v>
      </c>
      <c r="S142" s="26">
        <v>15</v>
      </c>
      <c r="T142" s="27">
        <v>0</v>
      </c>
      <c r="U142" s="60">
        <f t="shared" si="38"/>
        <v>0</v>
      </c>
      <c r="V142" s="7"/>
      <c r="W142" s="7"/>
      <c r="X142" s="7"/>
      <c r="Y142" s="7"/>
      <c r="Z142" s="7"/>
      <c r="AA142" s="54"/>
    </row>
    <row r="143" spans="1:28" s="3" customFormat="1" ht="15.75" thickBot="1" x14ac:dyDescent="0.3">
      <c r="A143" s="45">
        <v>125</v>
      </c>
      <c r="B143" s="8">
        <v>0.9</v>
      </c>
      <c r="C143" s="8">
        <v>30</v>
      </c>
      <c r="D143" s="8">
        <v>30</v>
      </c>
      <c r="E143" s="14">
        <f t="shared" si="64"/>
        <v>0.68846153846153857</v>
      </c>
      <c r="F143" s="104">
        <f t="shared" si="55"/>
        <v>-3.065384615384616</v>
      </c>
      <c r="G143" s="105">
        <f t="shared" si="56"/>
        <v>-3.6999999999999993</v>
      </c>
      <c r="H143" s="49">
        <v>15</v>
      </c>
      <c r="I143" s="50"/>
      <c r="J143" s="26">
        <f t="shared" si="63"/>
        <v>15</v>
      </c>
      <c r="K143" s="27">
        <v>0</v>
      </c>
      <c r="L143" s="44">
        <f t="shared" si="35"/>
        <v>0</v>
      </c>
      <c r="M143" s="26">
        <v>15</v>
      </c>
      <c r="N143" s="27">
        <v>0</v>
      </c>
      <c r="O143" s="44">
        <f t="shared" si="36"/>
        <v>0</v>
      </c>
      <c r="P143" s="26">
        <v>15</v>
      </c>
      <c r="Q143" s="27">
        <v>0</v>
      </c>
      <c r="R143" s="60">
        <f t="shared" si="37"/>
        <v>0</v>
      </c>
      <c r="S143" s="26">
        <v>15</v>
      </c>
      <c r="T143" s="27">
        <v>0</v>
      </c>
      <c r="U143" s="60">
        <f t="shared" si="38"/>
        <v>0</v>
      </c>
      <c r="V143" s="7"/>
      <c r="W143" s="7"/>
      <c r="X143" s="7"/>
      <c r="Y143" s="7"/>
      <c r="Z143" s="7"/>
      <c r="AA143" s="54"/>
    </row>
    <row r="144" spans="1:28" s="3" customFormat="1" x14ac:dyDescent="0.25">
      <c r="B144" s="6"/>
      <c r="C144" s="6"/>
      <c r="D144" s="7"/>
      <c r="E144" s="7"/>
      <c r="F144" s="7"/>
      <c r="G144" s="7"/>
      <c r="H144" s="125" t="s">
        <v>53</v>
      </c>
      <c r="I144" s="46" t="s">
        <v>19</v>
      </c>
      <c r="J144" s="17"/>
      <c r="K144" s="28">
        <f>AVERAGE(K19:K143)</f>
        <v>0</v>
      </c>
      <c r="L144" s="18"/>
      <c r="M144" s="17"/>
      <c r="N144" s="28">
        <f>AVERAGE(N19:N143)</f>
        <v>0</v>
      </c>
      <c r="O144" s="18"/>
      <c r="P144" s="17"/>
      <c r="Q144" s="28">
        <f>AVERAGE(Q19:Q143)</f>
        <v>0</v>
      </c>
      <c r="R144" s="18"/>
      <c r="S144" s="17"/>
      <c r="T144" s="28">
        <f>AVERAGE(T19:T143)</f>
        <v>0</v>
      </c>
      <c r="U144" s="18"/>
      <c r="V144" s="70"/>
      <c r="W144" s="70"/>
      <c r="X144" s="70"/>
      <c r="Y144" s="70"/>
      <c r="Z144" s="70"/>
      <c r="AA144" s="70"/>
      <c r="AB144" s="70"/>
    </row>
    <row r="145" spans="2:28" x14ac:dyDescent="0.25">
      <c r="B145" s="6"/>
      <c r="C145" s="6"/>
      <c r="D145" s="9"/>
      <c r="E145" s="9"/>
      <c r="F145" s="9"/>
      <c r="G145" s="9"/>
      <c r="H145" s="126"/>
      <c r="I145" s="12" t="s">
        <v>18</v>
      </c>
      <c r="J145" s="19"/>
      <c r="K145" s="29">
        <f>_xlfn.STDEV.S(K19:K143)</f>
        <v>0</v>
      </c>
      <c r="L145" s="20"/>
      <c r="M145" s="19"/>
      <c r="N145" s="29">
        <f>_xlfn.STDEV.S(N19:N143)</f>
        <v>0</v>
      </c>
      <c r="O145" s="20"/>
      <c r="P145" s="19"/>
      <c r="Q145" s="29">
        <f>_xlfn.STDEV.S(Q19:Q143)</f>
        <v>0</v>
      </c>
      <c r="R145" s="20"/>
      <c r="S145" s="19"/>
      <c r="T145" s="29">
        <f>_xlfn.STDEV.S(T19:T143)</f>
        <v>0</v>
      </c>
      <c r="U145" s="20"/>
      <c r="V145" s="71"/>
      <c r="W145" s="71"/>
      <c r="X145" s="71"/>
      <c r="Y145" s="71"/>
      <c r="Z145" s="71"/>
      <c r="AA145" s="71"/>
      <c r="AB145" s="71"/>
    </row>
    <row r="146" spans="2:28" x14ac:dyDescent="0.25">
      <c r="B146" s="2"/>
      <c r="C146" s="2"/>
      <c r="H146" s="126"/>
      <c r="I146" s="12" t="s">
        <v>17</v>
      </c>
      <c r="J146" s="19"/>
      <c r="K146" s="29">
        <f>MIN(K19:K143)</f>
        <v>0</v>
      </c>
      <c r="L146" s="20"/>
      <c r="M146" s="19"/>
      <c r="N146" s="29">
        <f>MIN(N19:N143)</f>
        <v>0</v>
      </c>
      <c r="O146" s="20"/>
      <c r="P146" s="19"/>
      <c r="Q146" s="29">
        <f>MIN(Q19:Q143)</f>
        <v>0</v>
      </c>
      <c r="R146" s="20"/>
      <c r="S146" s="19"/>
      <c r="T146" s="29">
        <f>MIN(T19:T143)</f>
        <v>0</v>
      </c>
      <c r="U146" s="20"/>
      <c r="V146" s="9"/>
      <c r="W146" s="9"/>
      <c r="X146" s="9"/>
      <c r="Y146" s="9"/>
      <c r="Z146" s="9"/>
      <c r="AA146" s="9"/>
      <c r="AB146" s="9"/>
    </row>
    <row r="147" spans="2:28" ht="15.75" thickBot="1" x14ac:dyDescent="0.3">
      <c r="B147" s="2"/>
      <c r="C147" s="2"/>
      <c r="H147" s="129"/>
      <c r="I147" s="13" t="s">
        <v>20</v>
      </c>
      <c r="J147" s="21"/>
      <c r="K147" s="30">
        <f>MAX(K19:K143)</f>
        <v>0</v>
      </c>
      <c r="L147" s="22"/>
      <c r="M147" s="25"/>
      <c r="N147" s="30">
        <f>MAX(N19:N143)</f>
        <v>0</v>
      </c>
      <c r="O147" s="22"/>
      <c r="P147" s="25"/>
      <c r="Q147" s="30">
        <f>MAX(Q19:Q143)</f>
        <v>0</v>
      </c>
      <c r="R147" s="22"/>
      <c r="S147" s="25"/>
      <c r="T147" s="30">
        <f>MAX(T19:T143)</f>
        <v>0</v>
      </c>
      <c r="U147" s="22"/>
      <c r="V147" s="9"/>
      <c r="W147" s="9"/>
      <c r="X147" s="9"/>
      <c r="Y147" s="9"/>
      <c r="Z147" s="9"/>
      <c r="AA147" s="9"/>
      <c r="AB147" s="9"/>
    </row>
    <row r="148" spans="2:28" x14ac:dyDescent="0.25">
      <c r="B148" s="2"/>
      <c r="C148" s="2"/>
      <c r="H148" s="127" t="s">
        <v>60</v>
      </c>
      <c r="I148" s="46" t="s">
        <v>19</v>
      </c>
      <c r="J148" s="17"/>
      <c r="K148" s="28">
        <f>AVERAGE(K19:K28,K44:K58,K74:K88,K104:K118,K134:K143)</f>
        <v>0</v>
      </c>
      <c r="L148" s="18"/>
    </row>
    <row r="149" spans="2:28" x14ac:dyDescent="0.25">
      <c r="B149" s="2"/>
      <c r="C149" s="2"/>
      <c r="H149" s="128"/>
      <c r="I149" s="12" t="s">
        <v>18</v>
      </c>
      <c r="J149" s="19"/>
      <c r="K149" s="29">
        <f>_xlfn.STDEV.S(K19:K28,K44:K58,K74:K88,K104:K118,K134:K143)</f>
        <v>0</v>
      </c>
      <c r="L149" s="20"/>
    </row>
    <row r="150" spans="2:28" x14ac:dyDescent="0.25">
      <c r="B150" s="2"/>
      <c r="C150" s="2"/>
      <c r="H150" s="128"/>
      <c r="I150" s="12" t="s">
        <v>17</v>
      </c>
      <c r="J150" s="19"/>
      <c r="K150" s="29">
        <f>MIN(K19:K28,K44:K58,K74:K88,K104:K118,K134:K143)</f>
        <v>0</v>
      </c>
      <c r="L150" s="20"/>
    </row>
    <row r="151" spans="2:28" ht="15.75" thickBot="1" x14ac:dyDescent="0.3">
      <c r="B151" s="2"/>
      <c r="C151" s="2"/>
      <c r="H151" s="130"/>
      <c r="I151" s="13" t="s">
        <v>20</v>
      </c>
      <c r="J151" s="21"/>
      <c r="K151" s="30">
        <f>MAX(K19:K28,K44:K58,K74:K88,K104:K118,K134:K143)</f>
        <v>0</v>
      </c>
      <c r="L151" s="22"/>
    </row>
    <row r="152" spans="2:28" x14ac:dyDescent="0.25">
      <c r="B152" s="2"/>
      <c r="C152" s="2"/>
      <c r="H152" s="127" t="s">
        <v>54</v>
      </c>
      <c r="I152" s="46" t="s">
        <v>19</v>
      </c>
      <c r="J152" s="17"/>
      <c r="K152" s="28"/>
      <c r="L152" s="18"/>
    </row>
    <row r="153" spans="2:28" x14ac:dyDescent="0.25">
      <c r="B153" s="2"/>
      <c r="C153" s="2"/>
      <c r="H153" s="128"/>
      <c r="I153" s="12" t="s">
        <v>18</v>
      </c>
      <c r="J153" s="19"/>
      <c r="K153" s="19" t="s">
        <v>61</v>
      </c>
      <c r="L153" s="20"/>
    </row>
    <row r="154" spans="2:28" x14ac:dyDescent="0.25">
      <c r="B154" s="2"/>
      <c r="C154" s="2"/>
      <c r="H154" s="128"/>
      <c r="I154" s="12" t="s">
        <v>17</v>
      </c>
      <c r="J154" s="19"/>
      <c r="K154" s="29"/>
      <c r="L154" s="20"/>
    </row>
    <row r="155" spans="2:28" ht="15.75" thickBot="1" x14ac:dyDescent="0.3">
      <c r="B155" s="2"/>
      <c r="C155" s="2"/>
      <c r="H155" s="128"/>
      <c r="I155" s="13" t="s">
        <v>20</v>
      </c>
      <c r="J155" s="21"/>
      <c r="K155" s="30"/>
      <c r="L155" s="22"/>
    </row>
    <row r="156" spans="2:28" x14ac:dyDescent="0.25">
      <c r="B156" s="2"/>
      <c r="C156" s="2"/>
    </row>
    <row r="157" spans="2:28" x14ac:dyDescent="0.25">
      <c r="B157" s="2"/>
      <c r="C157" s="2"/>
    </row>
    <row r="158" spans="2:28" x14ac:dyDescent="0.25">
      <c r="B158" s="2"/>
      <c r="C158" s="2"/>
    </row>
    <row r="159" spans="2:28" x14ac:dyDescent="0.25">
      <c r="B159" s="2"/>
      <c r="C159" s="2"/>
      <c r="S159" s="56"/>
      <c r="T159" s="57"/>
    </row>
    <row r="160" spans="2:28" x14ac:dyDescent="0.25">
      <c r="B160" s="2"/>
      <c r="C160" s="2"/>
      <c r="R160" s="57"/>
      <c r="S160" s="57"/>
      <c r="T160" s="57"/>
      <c r="U160" s="56"/>
    </row>
    <row r="161" spans="2:310" x14ac:dyDescent="0.25">
      <c r="B161" s="2"/>
      <c r="C161" s="2"/>
      <c r="H161" s="53" t="s">
        <v>27</v>
      </c>
      <c r="R161" s="57"/>
      <c r="S161" s="57"/>
      <c r="T161" s="57"/>
      <c r="U161" s="56"/>
    </row>
    <row r="162" spans="2:310" x14ac:dyDescent="0.25">
      <c r="B162" s="2"/>
      <c r="C162" s="2"/>
      <c r="H162" s="39"/>
      <c r="I162" s="37" t="s">
        <v>16</v>
      </c>
      <c r="J162" s="37" t="s">
        <v>2</v>
      </c>
      <c r="K162" s="37" t="s">
        <v>3</v>
      </c>
      <c r="L162" s="38" t="s">
        <v>45</v>
      </c>
      <c r="M162" s="57"/>
      <c r="N162" s="57"/>
      <c r="O162" s="59"/>
      <c r="P162" s="56"/>
    </row>
    <row r="163" spans="2:310" x14ac:dyDescent="0.25">
      <c r="B163" s="2"/>
      <c r="C163" s="2"/>
      <c r="H163" s="40" t="s">
        <v>28</v>
      </c>
      <c r="I163" s="41">
        <f>K144</f>
        <v>0</v>
      </c>
      <c r="J163" s="41">
        <f>N144</f>
        <v>0</v>
      </c>
      <c r="K163" s="41">
        <f>Q144</f>
        <v>0</v>
      </c>
      <c r="L163" s="42">
        <f>T144</f>
        <v>0</v>
      </c>
      <c r="M163" s="57"/>
      <c r="N163" s="57"/>
      <c r="O163" s="59"/>
      <c r="P163" s="56"/>
    </row>
    <row r="164" spans="2:310" x14ac:dyDescent="0.25">
      <c r="B164" s="2"/>
      <c r="C164" s="2"/>
      <c r="H164" s="40" t="s">
        <v>29</v>
      </c>
      <c r="I164" s="41">
        <f>K145</f>
        <v>0</v>
      </c>
      <c r="J164" s="41">
        <f>N145</f>
        <v>0</v>
      </c>
      <c r="K164" s="41">
        <f>Q145</f>
        <v>0</v>
      </c>
      <c r="L164" s="42">
        <f t="shared" ref="L164:L166" si="65">T145</f>
        <v>0</v>
      </c>
      <c r="M164" s="57"/>
      <c r="N164" s="57"/>
      <c r="O164" s="59"/>
      <c r="P164" s="56"/>
    </row>
    <row r="165" spans="2:310" x14ac:dyDescent="0.25">
      <c r="B165" s="2"/>
      <c r="C165" s="2"/>
      <c r="H165" s="40" t="s">
        <v>30</v>
      </c>
      <c r="I165" s="41">
        <f>K146</f>
        <v>0</v>
      </c>
      <c r="J165" s="41">
        <f>N146</f>
        <v>0</v>
      </c>
      <c r="K165" s="41">
        <f>Q146</f>
        <v>0</v>
      </c>
      <c r="L165" s="42">
        <f t="shared" si="65"/>
        <v>0</v>
      </c>
      <c r="M165" s="57"/>
      <c r="N165" s="57"/>
      <c r="O165" s="59"/>
      <c r="P165" s="56"/>
    </row>
    <row r="166" spans="2:310" x14ac:dyDescent="0.25">
      <c r="B166" s="2"/>
      <c r="C166" s="2"/>
      <c r="H166" s="77" t="s">
        <v>31</v>
      </c>
      <c r="I166" s="36">
        <f>K147</f>
        <v>0</v>
      </c>
      <c r="J166" s="36">
        <f>N147</f>
        <v>0</v>
      </c>
      <c r="K166" s="36">
        <f>Q147</f>
        <v>0</v>
      </c>
      <c r="L166" s="43">
        <f t="shared" si="65"/>
        <v>0</v>
      </c>
      <c r="M166" s="57"/>
      <c r="N166" s="57"/>
      <c r="O166" s="59"/>
      <c r="P166" s="56"/>
    </row>
    <row r="167" spans="2:310" x14ac:dyDescent="0.25">
      <c r="B167" s="2"/>
      <c r="C167" s="2"/>
      <c r="R167" s="57"/>
      <c r="S167" s="57"/>
      <c r="T167" s="59"/>
      <c r="U167" s="56"/>
    </row>
    <row r="168" spans="2:310" x14ac:dyDescent="0.25">
      <c r="B168" s="2"/>
      <c r="C168" s="2"/>
      <c r="R168" s="57"/>
      <c r="S168" s="57"/>
      <c r="T168" s="59"/>
      <c r="U168" s="56"/>
    </row>
    <row r="169" spans="2:310" x14ac:dyDescent="0.25"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57"/>
      <c r="S169" s="57"/>
      <c r="T169" s="59"/>
      <c r="U169" s="56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35"/>
      <c r="DL169" s="35"/>
      <c r="DM169" s="35"/>
      <c r="DN169" s="35"/>
      <c r="DO169" s="35"/>
      <c r="DP169" s="35"/>
      <c r="DQ169" s="35"/>
      <c r="DR169" s="35"/>
      <c r="DS169" s="35"/>
      <c r="DT169" s="35"/>
      <c r="DU169" s="35"/>
      <c r="DV169" s="35"/>
      <c r="DW169" s="35"/>
      <c r="DX169" s="35"/>
      <c r="DY169" s="35"/>
      <c r="DZ169" s="35"/>
      <c r="EA169" s="35"/>
      <c r="EB169" s="35"/>
      <c r="EC169" s="35"/>
      <c r="ED169" s="35"/>
      <c r="EE169" s="35"/>
      <c r="EF169" s="35"/>
      <c r="EG169" s="35"/>
      <c r="EH169" s="35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35"/>
      <c r="FI169" s="35"/>
      <c r="FJ169" s="35"/>
      <c r="FK169" s="35"/>
      <c r="FL169" s="35"/>
      <c r="FM169" s="35"/>
      <c r="FN169" s="35"/>
      <c r="FO169" s="35"/>
      <c r="FP169" s="35"/>
      <c r="FQ169" s="35"/>
      <c r="FR169" s="35"/>
      <c r="FS169" s="35"/>
      <c r="FT169" s="35"/>
      <c r="FU169" s="35"/>
      <c r="FV169" s="35"/>
      <c r="FW169" s="35"/>
      <c r="FX169" s="35"/>
      <c r="FY169" s="35"/>
      <c r="FZ169" s="35"/>
      <c r="GA169" s="35"/>
      <c r="GB169" s="35"/>
      <c r="GC169" s="35"/>
      <c r="GD169" s="35"/>
      <c r="GE169" s="35"/>
      <c r="GF169" s="35"/>
      <c r="GG169" s="35"/>
      <c r="GH169" s="35"/>
      <c r="GI169" s="35"/>
      <c r="GJ169" s="35"/>
      <c r="GK169" s="35"/>
      <c r="GL169" s="35"/>
      <c r="GM169" s="35"/>
      <c r="GN169" s="35"/>
      <c r="GO169" s="35"/>
      <c r="GP169" s="35"/>
      <c r="GQ169" s="35"/>
      <c r="GR169" s="35"/>
      <c r="GS169" s="35"/>
      <c r="GT169" s="35"/>
      <c r="GU169" s="35"/>
      <c r="GV169" s="35"/>
      <c r="GW169" s="35"/>
      <c r="GX169" s="35"/>
      <c r="GY169" s="35"/>
      <c r="GZ169" s="35"/>
      <c r="HA169" s="35"/>
      <c r="HB169" s="35"/>
      <c r="HC169" s="35"/>
      <c r="HD169" s="35"/>
      <c r="HE169" s="35"/>
      <c r="HF169" s="35"/>
      <c r="HG169" s="35"/>
      <c r="HH169" s="35"/>
      <c r="HI169" s="35"/>
      <c r="HJ169" s="35"/>
      <c r="HK169" s="35"/>
      <c r="HL169" s="35"/>
      <c r="HM169" s="35"/>
      <c r="HN169" s="35"/>
      <c r="HO169" s="35"/>
      <c r="HP169" s="35"/>
      <c r="HQ169" s="35"/>
      <c r="HR169" s="35"/>
      <c r="HS169" s="35"/>
      <c r="HT169" s="35"/>
      <c r="HU169" s="35"/>
      <c r="HV169" s="35"/>
      <c r="HW169" s="35"/>
      <c r="HX169" s="35"/>
      <c r="HY169" s="35"/>
      <c r="HZ169" s="35"/>
      <c r="IA169" s="35"/>
      <c r="IB169" s="35"/>
      <c r="IC169" s="35"/>
      <c r="ID169" s="35"/>
      <c r="IE169" s="35"/>
      <c r="IF169" s="35"/>
      <c r="IG169" s="35"/>
      <c r="IH169" s="35"/>
      <c r="II169" s="35"/>
      <c r="IJ169" s="35"/>
      <c r="IK169" s="35"/>
      <c r="IL169" s="35"/>
      <c r="IM169" s="35"/>
      <c r="IN169" s="35"/>
      <c r="IO169" s="35"/>
      <c r="IP169" s="35"/>
      <c r="IQ169" s="35"/>
      <c r="IR169" s="35"/>
      <c r="IS169" s="35"/>
      <c r="IT169" s="35"/>
      <c r="IU169" s="35"/>
      <c r="IV169" s="35"/>
      <c r="IW169" s="35"/>
      <c r="IX169" s="35"/>
      <c r="IY169" s="35"/>
      <c r="IZ169" s="35"/>
      <c r="JA169" s="35"/>
      <c r="JB169" s="35"/>
      <c r="JC169" s="35"/>
      <c r="JD169" s="35"/>
      <c r="JE169" s="35"/>
      <c r="JF169" s="35"/>
      <c r="JG169" s="35"/>
      <c r="JH169" s="35"/>
      <c r="JI169" s="35"/>
      <c r="JJ169" s="35"/>
      <c r="JK169" s="35"/>
      <c r="JL169" s="35"/>
      <c r="JM169" s="35"/>
      <c r="JN169" s="35"/>
      <c r="JO169" s="35"/>
      <c r="JP169" s="35"/>
      <c r="JQ169" s="35"/>
      <c r="JR169" s="35"/>
      <c r="JS169" s="35"/>
      <c r="JT169" s="35"/>
      <c r="JU169" s="35"/>
      <c r="JV169" s="35"/>
      <c r="JW169" s="35"/>
      <c r="JX169" s="35"/>
      <c r="JY169" s="35"/>
      <c r="JZ169" s="35"/>
      <c r="KA169" s="35"/>
      <c r="KB169" s="35"/>
      <c r="KC169" s="35"/>
      <c r="KD169" s="35"/>
      <c r="KE169" s="35"/>
      <c r="KF169" s="35"/>
      <c r="KG169" s="35"/>
      <c r="KH169" s="35"/>
      <c r="KI169" s="35"/>
      <c r="KJ169" s="35"/>
      <c r="KK169" s="35"/>
      <c r="KL169" s="35"/>
      <c r="KM169" s="35"/>
      <c r="KN169" s="35"/>
      <c r="KO169" s="35"/>
      <c r="KP169" s="35"/>
      <c r="KQ169" s="35"/>
      <c r="KR169" s="35"/>
      <c r="KS169" s="35"/>
      <c r="KT169" s="35"/>
      <c r="KU169" s="35"/>
      <c r="KV169" s="35"/>
      <c r="KW169" s="35"/>
      <c r="KX169" s="35"/>
    </row>
    <row r="170" spans="2:310" x14ac:dyDescent="0.25"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57"/>
      <c r="S170" s="57"/>
      <c r="T170" s="59"/>
      <c r="U170" s="56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35"/>
      <c r="DL170" s="35"/>
      <c r="DM170" s="35"/>
      <c r="DN170" s="35"/>
      <c r="DO170" s="35"/>
      <c r="DP170" s="35"/>
      <c r="DQ170" s="35"/>
      <c r="DR170" s="35"/>
      <c r="DS170" s="35"/>
      <c r="DT170" s="35"/>
      <c r="DU170" s="35"/>
      <c r="DV170" s="35"/>
      <c r="DW170" s="35"/>
      <c r="DX170" s="35"/>
      <c r="DY170" s="35"/>
      <c r="DZ170" s="35"/>
      <c r="EA170" s="35"/>
      <c r="EB170" s="35"/>
      <c r="EC170" s="35"/>
      <c r="ED170" s="35"/>
      <c r="EE170" s="35"/>
      <c r="EF170" s="35"/>
      <c r="EG170" s="35"/>
      <c r="EH170" s="35"/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35"/>
      <c r="FI170" s="35"/>
      <c r="FJ170" s="35"/>
      <c r="FK170" s="35"/>
      <c r="FL170" s="35"/>
      <c r="FM170" s="35"/>
      <c r="FN170" s="35"/>
      <c r="FO170" s="35"/>
      <c r="FP170" s="35"/>
      <c r="FQ170" s="35"/>
      <c r="FR170" s="35"/>
      <c r="FS170" s="35"/>
      <c r="FT170" s="35"/>
      <c r="FU170" s="35"/>
      <c r="FV170" s="35"/>
      <c r="FW170" s="35"/>
      <c r="FX170" s="35"/>
      <c r="FY170" s="35"/>
      <c r="FZ170" s="35"/>
      <c r="GA170" s="35"/>
      <c r="GB170" s="35"/>
      <c r="GC170" s="35"/>
      <c r="GD170" s="35"/>
      <c r="GE170" s="35"/>
      <c r="GF170" s="35"/>
      <c r="GG170" s="35"/>
      <c r="GH170" s="35"/>
      <c r="GI170" s="35"/>
      <c r="GJ170" s="35"/>
      <c r="GK170" s="35"/>
      <c r="GL170" s="35"/>
      <c r="GM170" s="35"/>
      <c r="GN170" s="35"/>
      <c r="GO170" s="35"/>
      <c r="GP170" s="35"/>
      <c r="GQ170" s="35"/>
      <c r="GR170" s="35"/>
      <c r="GS170" s="35"/>
      <c r="GT170" s="35"/>
      <c r="GU170" s="35"/>
      <c r="GV170" s="35"/>
      <c r="GW170" s="35"/>
      <c r="GX170" s="35"/>
      <c r="GY170" s="35"/>
      <c r="GZ170" s="35"/>
      <c r="HA170" s="35"/>
      <c r="HB170" s="35"/>
      <c r="HC170" s="35"/>
      <c r="HD170" s="35"/>
      <c r="HE170" s="35"/>
      <c r="HF170" s="35"/>
      <c r="HG170" s="35"/>
      <c r="HH170" s="35"/>
      <c r="HI170" s="35"/>
      <c r="HJ170" s="35"/>
      <c r="HK170" s="35"/>
      <c r="HL170" s="35"/>
      <c r="HM170" s="35"/>
      <c r="HN170" s="35"/>
      <c r="HO170" s="35"/>
      <c r="HP170" s="35"/>
      <c r="HQ170" s="35"/>
      <c r="HR170" s="35"/>
      <c r="HS170" s="35"/>
      <c r="HT170" s="35"/>
      <c r="HU170" s="35"/>
      <c r="HV170" s="35"/>
      <c r="HW170" s="35"/>
      <c r="HX170" s="35"/>
      <c r="HY170" s="35"/>
      <c r="HZ170" s="35"/>
      <c r="IA170" s="35"/>
      <c r="IB170" s="35"/>
      <c r="IC170" s="35"/>
      <c r="ID170" s="35"/>
      <c r="IE170" s="35"/>
      <c r="IF170" s="35"/>
      <c r="IG170" s="35"/>
      <c r="IH170" s="35"/>
      <c r="II170" s="35"/>
      <c r="IJ170" s="35"/>
      <c r="IK170" s="35"/>
      <c r="IL170" s="35"/>
      <c r="IM170" s="35"/>
      <c r="IN170" s="35"/>
      <c r="IO170" s="35"/>
      <c r="IP170" s="35"/>
      <c r="IQ170" s="35"/>
      <c r="IR170" s="35"/>
      <c r="IS170" s="35"/>
      <c r="IT170" s="35"/>
      <c r="IU170" s="35"/>
      <c r="IV170" s="35"/>
      <c r="IW170" s="35"/>
      <c r="IX170" s="35"/>
      <c r="IY170" s="35"/>
      <c r="IZ170" s="35"/>
      <c r="JA170" s="35"/>
      <c r="JB170" s="35"/>
      <c r="JC170" s="35"/>
      <c r="JD170" s="35"/>
      <c r="JE170" s="35"/>
      <c r="JF170" s="35"/>
      <c r="JG170" s="35"/>
      <c r="JH170" s="35"/>
      <c r="JI170" s="35"/>
      <c r="JJ170" s="35"/>
      <c r="JK170" s="35"/>
      <c r="JL170" s="35"/>
      <c r="JM170" s="35"/>
      <c r="JN170" s="35"/>
      <c r="JO170" s="35"/>
      <c r="JP170" s="35"/>
      <c r="JQ170" s="35"/>
      <c r="JR170" s="35"/>
      <c r="JS170" s="35"/>
      <c r="JT170" s="35"/>
      <c r="JU170" s="35"/>
      <c r="JV170" s="35"/>
      <c r="JW170" s="35"/>
      <c r="JX170" s="35"/>
      <c r="JY170" s="35"/>
      <c r="JZ170" s="35"/>
      <c r="KA170" s="35"/>
      <c r="KB170" s="35"/>
      <c r="KC170" s="35"/>
      <c r="KD170" s="35"/>
      <c r="KE170" s="35"/>
      <c r="KF170" s="35"/>
      <c r="KG170" s="35"/>
      <c r="KH170" s="35"/>
      <c r="KI170" s="35"/>
      <c r="KJ170" s="35"/>
      <c r="KK170" s="35"/>
      <c r="KL170" s="35"/>
      <c r="KM170" s="35"/>
      <c r="KN170" s="35"/>
      <c r="KO170" s="35"/>
      <c r="KP170" s="35"/>
      <c r="KQ170" s="35"/>
      <c r="KR170" s="35"/>
      <c r="KS170" s="35"/>
    </row>
    <row r="171" spans="2:310" x14ac:dyDescent="0.25">
      <c r="R171" s="57"/>
      <c r="S171" s="57"/>
      <c r="T171" s="59"/>
      <c r="U171" s="56"/>
    </row>
    <row r="172" spans="2:310" x14ac:dyDescent="0.25">
      <c r="R172" s="57"/>
      <c r="S172" s="57"/>
      <c r="T172" s="59"/>
      <c r="U172" s="56"/>
    </row>
    <row r="173" spans="2:310" x14ac:dyDescent="0.25">
      <c r="R173" s="57"/>
      <c r="S173" s="57"/>
      <c r="T173" s="59"/>
      <c r="U173" s="56"/>
    </row>
    <row r="174" spans="2:310" x14ac:dyDescent="0.25">
      <c r="R174" s="57"/>
      <c r="S174" s="57"/>
      <c r="T174" s="59"/>
      <c r="U174" s="56"/>
    </row>
    <row r="175" spans="2:310" x14ac:dyDescent="0.25">
      <c r="R175" s="57"/>
      <c r="S175" s="57"/>
      <c r="T175" s="59"/>
      <c r="U175" s="56"/>
    </row>
    <row r="176" spans="2:310" x14ac:dyDescent="0.25">
      <c r="R176" s="57"/>
      <c r="S176" s="57"/>
      <c r="T176" s="59"/>
      <c r="U176" s="59"/>
    </row>
    <row r="177" spans="18:21" x14ac:dyDescent="0.25">
      <c r="R177" s="57"/>
      <c r="S177" s="57"/>
      <c r="T177" s="59"/>
      <c r="U177" s="59"/>
    </row>
    <row r="178" spans="18:21" x14ac:dyDescent="0.25">
      <c r="R178" s="57"/>
      <c r="S178" s="57"/>
      <c r="T178" s="59"/>
      <c r="U178" s="59"/>
    </row>
    <row r="179" spans="18:21" x14ac:dyDescent="0.25">
      <c r="R179" s="57"/>
      <c r="S179" s="57"/>
      <c r="T179" s="59"/>
      <c r="U179" s="59"/>
    </row>
    <row r="180" spans="18:21" x14ac:dyDescent="0.25">
      <c r="R180" s="57"/>
      <c r="S180" s="57"/>
      <c r="T180" s="59"/>
      <c r="U180" s="59"/>
    </row>
    <row r="181" spans="18:21" x14ac:dyDescent="0.25">
      <c r="R181" s="58"/>
      <c r="S181" s="57"/>
      <c r="T181" s="59"/>
      <c r="U181" s="59"/>
    </row>
    <row r="182" spans="18:21" x14ac:dyDescent="0.25">
      <c r="R182" s="57"/>
      <c r="S182" s="57"/>
      <c r="T182" s="59"/>
      <c r="U182" s="59"/>
    </row>
    <row r="183" spans="18:21" x14ac:dyDescent="0.25">
      <c r="R183" s="57"/>
      <c r="S183" s="57"/>
      <c r="T183" s="58"/>
      <c r="U183" s="59"/>
    </row>
    <row r="184" spans="18:21" x14ac:dyDescent="0.25">
      <c r="R184" s="57"/>
      <c r="S184" s="57"/>
      <c r="T184" s="59"/>
      <c r="U184" s="59"/>
    </row>
    <row r="185" spans="18:21" x14ac:dyDescent="0.25">
      <c r="R185" s="57"/>
      <c r="S185" s="57"/>
      <c r="T185" s="59"/>
      <c r="U185" s="59"/>
    </row>
    <row r="186" spans="18:21" x14ac:dyDescent="0.25">
      <c r="R186" s="57"/>
      <c r="S186" s="57"/>
      <c r="T186" s="59"/>
      <c r="U186" s="59"/>
    </row>
    <row r="187" spans="18:21" x14ac:dyDescent="0.25">
      <c r="R187" s="57"/>
      <c r="S187" s="57"/>
      <c r="T187" s="59"/>
      <c r="U187" s="59"/>
    </row>
    <row r="188" spans="18:21" x14ac:dyDescent="0.25">
      <c r="R188" s="57"/>
      <c r="S188" s="57"/>
      <c r="T188" s="59"/>
      <c r="U188" s="59"/>
    </row>
    <row r="189" spans="18:21" x14ac:dyDescent="0.25">
      <c r="R189" s="57"/>
      <c r="S189" s="57"/>
      <c r="T189" s="59"/>
      <c r="U189" s="59"/>
    </row>
    <row r="190" spans="18:21" x14ac:dyDescent="0.25">
      <c r="R190" s="57"/>
      <c r="S190" s="57"/>
      <c r="T190" s="59"/>
      <c r="U190" s="59"/>
    </row>
    <row r="191" spans="18:21" x14ac:dyDescent="0.25">
      <c r="R191" s="57"/>
      <c r="S191" s="57"/>
      <c r="T191" s="59"/>
      <c r="U191" s="59"/>
    </row>
    <row r="192" spans="18:21" x14ac:dyDescent="0.25">
      <c r="R192" s="57"/>
      <c r="S192" s="57"/>
      <c r="T192" s="59"/>
      <c r="U192" s="59"/>
    </row>
    <row r="193" spans="18:21" x14ac:dyDescent="0.25">
      <c r="R193" s="57"/>
      <c r="S193" s="57"/>
      <c r="T193" s="59"/>
      <c r="U193" s="59"/>
    </row>
    <row r="194" spans="18:21" x14ac:dyDescent="0.25">
      <c r="R194" s="57"/>
      <c r="S194" s="57"/>
      <c r="T194" s="59"/>
      <c r="U194" s="59"/>
    </row>
    <row r="195" spans="18:21" x14ac:dyDescent="0.25">
      <c r="R195" s="56"/>
      <c r="S195" s="56"/>
      <c r="T195" s="59"/>
    </row>
    <row r="196" spans="18:21" x14ac:dyDescent="0.25">
      <c r="R196" s="56"/>
      <c r="S196" s="56"/>
      <c r="T196" s="59"/>
    </row>
    <row r="197" spans="18:21" x14ac:dyDescent="0.25">
      <c r="R197" s="56"/>
      <c r="S197" s="56"/>
      <c r="T197" s="59"/>
    </row>
    <row r="198" spans="18:21" x14ac:dyDescent="0.25">
      <c r="R198" s="56"/>
      <c r="S198" s="56"/>
      <c r="T198" s="57"/>
    </row>
    <row r="199" spans="18:21" x14ac:dyDescent="0.25">
      <c r="R199" s="56"/>
      <c r="S199" s="56"/>
      <c r="T199" s="59"/>
    </row>
    <row r="200" spans="18:21" x14ac:dyDescent="0.25">
      <c r="R200" s="56"/>
      <c r="S200" s="56"/>
      <c r="T200" s="59"/>
    </row>
    <row r="201" spans="18:21" x14ac:dyDescent="0.25">
      <c r="R201" s="56"/>
      <c r="S201" s="56"/>
      <c r="T201" s="57"/>
    </row>
    <row r="202" spans="18:21" x14ac:dyDescent="0.25">
      <c r="R202" s="56"/>
      <c r="S202" s="56"/>
      <c r="T202" s="57"/>
    </row>
    <row r="203" spans="18:21" x14ac:dyDescent="0.25">
      <c r="R203" s="56"/>
      <c r="S203" s="56"/>
      <c r="T203" s="57"/>
    </row>
    <row r="204" spans="18:21" x14ac:dyDescent="0.25">
      <c r="R204" s="56"/>
      <c r="S204" s="56"/>
      <c r="T204" s="57"/>
    </row>
    <row r="205" spans="18:21" x14ac:dyDescent="0.25">
      <c r="R205" s="56"/>
      <c r="S205" s="56"/>
      <c r="T205" s="57"/>
    </row>
    <row r="206" spans="18:21" x14ac:dyDescent="0.25">
      <c r="R206" s="56"/>
      <c r="S206" s="56"/>
      <c r="T206" s="57"/>
    </row>
    <row r="207" spans="18:21" x14ac:dyDescent="0.25">
      <c r="R207" s="56"/>
      <c r="S207" s="56"/>
      <c r="T207" s="57"/>
    </row>
    <row r="208" spans="18:21" x14ac:dyDescent="0.25">
      <c r="R208" s="56"/>
      <c r="S208" s="56"/>
      <c r="T208" s="57"/>
    </row>
    <row r="209" spans="18:20" x14ac:dyDescent="0.25">
      <c r="R209" s="56"/>
      <c r="S209" s="56"/>
      <c r="T209" s="57"/>
    </row>
    <row r="210" spans="18:20" x14ac:dyDescent="0.25">
      <c r="R210" s="56"/>
      <c r="S210" s="56"/>
      <c r="T210" s="57"/>
    </row>
    <row r="211" spans="18:20" x14ac:dyDescent="0.25">
      <c r="R211" s="56"/>
      <c r="S211" s="56"/>
      <c r="T211" s="57"/>
    </row>
    <row r="212" spans="18:20" x14ac:dyDescent="0.25">
      <c r="R212" s="56"/>
      <c r="S212" s="56"/>
      <c r="T212" s="57"/>
    </row>
    <row r="213" spans="18:20" x14ac:dyDescent="0.25">
      <c r="R213" s="56"/>
      <c r="S213" s="56"/>
      <c r="T213" s="57"/>
    </row>
    <row r="214" spans="18:20" x14ac:dyDescent="0.25">
      <c r="R214" s="56"/>
      <c r="S214" s="56"/>
      <c r="T214" s="57"/>
    </row>
    <row r="215" spans="18:20" x14ac:dyDescent="0.25">
      <c r="R215" s="56"/>
      <c r="S215" s="56"/>
      <c r="T215" s="57"/>
    </row>
    <row r="216" spans="18:20" x14ac:dyDescent="0.25">
      <c r="R216" s="56"/>
      <c r="S216" s="56"/>
      <c r="T216" s="57"/>
    </row>
    <row r="217" spans="18:20" x14ac:dyDescent="0.25">
      <c r="R217" s="56"/>
      <c r="S217" s="56"/>
      <c r="T217" s="57"/>
    </row>
    <row r="218" spans="18:20" x14ac:dyDescent="0.25">
      <c r="R218" s="56"/>
      <c r="S218" s="56"/>
      <c r="T218" s="57"/>
    </row>
    <row r="219" spans="18:20" x14ac:dyDescent="0.25">
      <c r="R219" s="56"/>
      <c r="S219" s="56"/>
      <c r="T219" s="57"/>
    </row>
    <row r="220" spans="18:20" x14ac:dyDescent="0.25">
      <c r="R220" s="56"/>
      <c r="S220" s="56"/>
      <c r="T220" s="57"/>
    </row>
    <row r="221" spans="18:20" x14ac:dyDescent="0.25">
      <c r="R221" s="56"/>
      <c r="S221" s="56"/>
      <c r="T221" s="57"/>
    </row>
    <row r="222" spans="18:20" x14ac:dyDescent="0.25">
      <c r="R222" s="56"/>
      <c r="S222" s="56"/>
      <c r="T222" s="57"/>
    </row>
    <row r="223" spans="18:20" x14ac:dyDescent="0.25">
      <c r="R223" s="56"/>
      <c r="S223" s="56"/>
      <c r="T223" s="57"/>
    </row>
    <row r="224" spans="18:20" x14ac:dyDescent="0.25">
      <c r="R224" s="56"/>
      <c r="S224" s="56"/>
      <c r="T224" s="57"/>
    </row>
    <row r="225" spans="18:20" x14ac:dyDescent="0.25">
      <c r="R225" s="56"/>
      <c r="S225" s="56"/>
      <c r="T225" s="57"/>
    </row>
    <row r="226" spans="18:20" x14ac:dyDescent="0.25">
      <c r="R226" s="56"/>
      <c r="S226" s="56"/>
      <c r="T226" s="57"/>
    </row>
    <row r="227" spans="18:20" x14ac:dyDescent="0.25">
      <c r="R227" s="56"/>
      <c r="S227" s="56"/>
      <c r="T227" s="57"/>
    </row>
    <row r="228" spans="18:20" x14ac:dyDescent="0.25">
      <c r="R228" s="56"/>
      <c r="S228" s="56"/>
      <c r="T228" s="57"/>
    </row>
    <row r="229" spans="18:20" x14ac:dyDescent="0.25">
      <c r="R229" s="56"/>
      <c r="S229" s="56"/>
      <c r="T229" s="57"/>
    </row>
    <row r="230" spans="18:20" x14ac:dyDescent="0.25">
      <c r="R230" s="56"/>
      <c r="S230" s="56"/>
      <c r="T230" s="57"/>
    </row>
    <row r="231" spans="18:20" x14ac:dyDescent="0.25">
      <c r="R231" s="56"/>
      <c r="S231" s="56"/>
      <c r="T231" s="57"/>
    </row>
    <row r="232" spans="18:20" x14ac:dyDescent="0.25">
      <c r="R232" s="56"/>
      <c r="S232" s="56"/>
      <c r="T232" s="57"/>
    </row>
    <row r="233" spans="18:20" x14ac:dyDescent="0.25">
      <c r="R233" s="56"/>
      <c r="S233" s="56"/>
      <c r="T233" s="57"/>
    </row>
    <row r="234" spans="18:20" x14ac:dyDescent="0.25">
      <c r="R234" s="56"/>
      <c r="S234" s="56"/>
      <c r="T234" s="57"/>
    </row>
    <row r="235" spans="18:20" x14ac:dyDescent="0.25">
      <c r="R235" s="56"/>
      <c r="S235" s="56"/>
      <c r="T235" s="57"/>
    </row>
    <row r="236" spans="18:20" x14ac:dyDescent="0.25">
      <c r="R236" s="56"/>
      <c r="S236" s="56"/>
      <c r="T236" s="57"/>
    </row>
    <row r="237" spans="18:20" x14ac:dyDescent="0.25">
      <c r="R237" s="56"/>
      <c r="S237" s="56"/>
      <c r="T237" s="57"/>
    </row>
    <row r="238" spans="18:20" x14ac:dyDescent="0.25">
      <c r="R238" s="56"/>
      <c r="S238" s="56"/>
      <c r="T238" s="57"/>
    </row>
    <row r="239" spans="18:20" x14ac:dyDescent="0.25">
      <c r="R239" s="56"/>
      <c r="S239" s="56"/>
      <c r="T239" s="57"/>
    </row>
    <row r="240" spans="18:20" x14ac:dyDescent="0.25">
      <c r="R240" s="56"/>
      <c r="S240" s="56"/>
      <c r="T240" s="57"/>
    </row>
    <row r="241" spans="18:20" x14ac:dyDescent="0.25">
      <c r="R241" s="56"/>
      <c r="S241" s="56"/>
      <c r="T241" s="57"/>
    </row>
    <row r="242" spans="18:20" x14ac:dyDescent="0.25">
      <c r="R242" s="56"/>
      <c r="S242" s="56"/>
      <c r="T242" s="57"/>
    </row>
    <row r="243" spans="18:20" x14ac:dyDescent="0.25">
      <c r="R243" s="56"/>
      <c r="S243" s="56"/>
      <c r="T243" s="57"/>
    </row>
    <row r="244" spans="18:20" x14ac:dyDescent="0.25">
      <c r="R244" s="56"/>
      <c r="S244" s="56"/>
      <c r="T244" s="57"/>
    </row>
    <row r="245" spans="18:20" x14ac:dyDescent="0.25">
      <c r="R245" s="56"/>
      <c r="S245" s="56"/>
      <c r="T245" s="57"/>
    </row>
    <row r="246" spans="18:20" x14ac:dyDescent="0.25">
      <c r="R246" s="56"/>
      <c r="S246" s="56"/>
      <c r="T246" s="57"/>
    </row>
    <row r="247" spans="18:20" x14ac:dyDescent="0.25">
      <c r="R247" s="56"/>
      <c r="S247" s="56"/>
      <c r="T247" s="57"/>
    </row>
    <row r="248" spans="18:20" x14ac:dyDescent="0.25">
      <c r="R248" s="56"/>
      <c r="S248" s="56"/>
      <c r="T248" s="57"/>
    </row>
    <row r="249" spans="18:20" x14ac:dyDescent="0.25">
      <c r="R249" s="56"/>
      <c r="S249" s="56"/>
      <c r="T249" s="57"/>
    </row>
    <row r="250" spans="18:20" x14ac:dyDescent="0.25">
      <c r="R250" s="56"/>
      <c r="S250" s="56"/>
      <c r="T250" s="57"/>
    </row>
    <row r="251" spans="18:20" x14ac:dyDescent="0.25">
      <c r="R251" s="56"/>
      <c r="S251" s="56"/>
      <c r="T251" s="57"/>
    </row>
    <row r="252" spans="18:20" x14ac:dyDescent="0.25">
      <c r="R252" s="56"/>
      <c r="S252" s="56"/>
      <c r="T252" s="57"/>
    </row>
    <row r="253" spans="18:20" x14ac:dyDescent="0.25">
      <c r="R253" s="56"/>
      <c r="S253" s="56"/>
      <c r="T253" s="57"/>
    </row>
    <row r="254" spans="18:20" x14ac:dyDescent="0.25">
      <c r="R254" s="56"/>
      <c r="S254" s="56"/>
      <c r="T254" s="57"/>
    </row>
    <row r="255" spans="18:20" x14ac:dyDescent="0.25">
      <c r="R255" s="56"/>
      <c r="S255" s="56"/>
      <c r="T255" s="57"/>
    </row>
    <row r="256" spans="18:20" x14ac:dyDescent="0.25">
      <c r="R256" s="56"/>
      <c r="S256" s="56"/>
      <c r="T256" s="57"/>
    </row>
    <row r="257" spans="18:20" x14ac:dyDescent="0.25">
      <c r="R257" s="56"/>
      <c r="S257" s="56"/>
      <c r="T257" s="57"/>
    </row>
    <row r="258" spans="18:20" x14ac:dyDescent="0.25">
      <c r="R258" s="56"/>
      <c r="S258" s="56"/>
      <c r="T258" s="57"/>
    </row>
    <row r="259" spans="18:20" x14ac:dyDescent="0.25">
      <c r="R259" s="56"/>
      <c r="S259" s="56"/>
      <c r="T259" s="57"/>
    </row>
    <row r="260" spans="18:20" x14ac:dyDescent="0.25">
      <c r="R260" s="56"/>
      <c r="S260" s="56"/>
      <c r="T260" s="57"/>
    </row>
    <row r="261" spans="18:20" x14ac:dyDescent="0.25">
      <c r="R261" s="56"/>
      <c r="S261" s="56"/>
      <c r="T261" s="57"/>
    </row>
    <row r="262" spans="18:20" x14ac:dyDescent="0.25">
      <c r="R262" s="56"/>
      <c r="S262" s="56"/>
      <c r="T262" s="57"/>
    </row>
    <row r="263" spans="18:20" x14ac:dyDescent="0.25">
      <c r="R263" s="56"/>
      <c r="S263" s="56"/>
      <c r="T263" s="57"/>
    </row>
    <row r="264" spans="18:20" x14ac:dyDescent="0.25">
      <c r="R264" s="56"/>
      <c r="S264" s="56"/>
      <c r="T264" s="57"/>
    </row>
    <row r="265" spans="18:20" x14ac:dyDescent="0.25">
      <c r="R265" s="56"/>
      <c r="S265" s="56"/>
      <c r="T265" s="57"/>
    </row>
    <row r="266" spans="18:20" x14ac:dyDescent="0.25">
      <c r="R266" s="56"/>
      <c r="S266" s="57"/>
      <c r="T266" s="57"/>
    </row>
    <row r="267" spans="18:20" x14ac:dyDescent="0.25">
      <c r="R267" s="56"/>
      <c r="S267" s="57"/>
      <c r="T267" s="57"/>
    </row>
    <row r="268" spans="18:20" x14ac:dyDescent="0.25">
      <c r="R268" s="56"/>
      <c r="S268" s="57"/>
      <c r="T268" s="57"/>
    </row>
    <row r="269" spans="18:20" x14ac:dyDescent="0.25">
      <c r="R269" s="56"/>
      <c r="S269" s="57"/>
      <c r="T269" s="57"/>
    </row>
    <row r="270" spans="18:20" x14ac:dyDescent="0.25">
      <c r="R270" s="56"/>
      <c r="S270" s="57"/>
      <c r="T270" s="57"/>
    </row>
    <row r="271" spans="18:20" x14ac:dyDescent="0.25">
      <c r="R271" s="56"/>
      <c r="S271" s="57"/>
      <c r="T271" s="57"/>
    </row>
    <row r="272" spans="18:20" x14ac:dyDescent="0.25">
      <c r="R272" s="56"/>
      <c r="S272" s="57"/>
      <c r="T272" s="57"/>
    </row>
    <row r="273" spans="18:20" x14ac:dyDescent="0.25">
      <c r="R273" s="56"/>
      <c r="S273" s="57"/>
      <c r="T273" s="57"/>
    </row>
    <row r="274" spans="18:20" x14ac:dyDescent="0.25">
      <c r="R274" s="56"/>
      <c r="S274" s="57"/>
      <c r="T274" s="57"/>
    </row>
    <row r="275" spans="18:20" x14ac:dyDescent="0.25">
      <c r="R275" s="56"/>
      <c r="S275" s="56"/>
    </row>
    <row r="276" spans="18:20" x14ac:dyDescent="0.25">
      <c r="R276" s="56"/>
      <c r="S276" s="56"/>
    </row>
    <row r="277" spans="18:20" x14ac:dyDescent="0.25">
      <c r="R277" s="56"/>
      <c r="S277" s="56"/>
    </row>
    <row r="278" spans="18:20" x14ac:dyDescent="0.25">
      <c r="R278" s="56"/>
      <c r="S278" s="56"/>
    </row>
    <row r="279" spans="18:20" x14ac:dyDescent="0.25">
      <c r="R279" s="56"/>
      <c r="S279" s="56"/>
    </row>
    <row r="280" spans="18:20" x14ac:dyDescent="0.25">
      <c r="R280" s="56"/>
      <c r="S280" s="56"/>
    </row>
    <row r="281" spans="18:20" x14ac:dyDescent="0.25">
      <c r="R281" s="56"/>
      <c r="S281" s="56"/>
    </row>
    <row r="282" spans="18:20" x14ac:dyDescent="0.25">
      <c r="R282" s="56"/>
      <c r="S282" s="56"/>
    </row>
    <row r="283" spans="18:20" x14ac:dyDescent="0.25">
      <c r="R283" s="56"/>
      <c r="S283" s="56"/>
    </row>
    <row r="284" spans="18:20" x14ac:dyDescent="0.25">
      <c r="R284" s="56"/>
      <c r="S284" s="56"/>
    </row>
    <row r="285" spans="18:20" x14ac:dyDescent="0.25">
      <c r="R285" s="56"/>
      <c r="S285" s="56"/>
    </row>
    <row r="286" spans="18:20" x14ac:dyDescent="0.25">
      <c r="R286" s="56"/>
      <c r="S286" s="56"/>
    </row>
    <row r="287" spans="18:20" x14ac:dyDescent="0.25">
      <c r="R287" s="56"/>
      <c r="S287" s="56"/>
    </row>
    <row r="288" spans="18:20" x14ac:dyDescent="0.25">
      <c r="R288" s="56"/>
      <c r="S288" s="56"/>
    </row>
    <row r="289" spans="18:19" x14ac:dyDescent="0.25">
      <c r="R289" s="56"/>
      <c r="S289" s="56"/>
    </row>
    <row r="290" spans="18:19" x14ac:dyDescent="0.25">
      <c r="R290" s="56"/>
      <c r="S290" s="56"/>
    </row>
    <row r="291" spans="18:19" x14ac:dyDescent="0.25">
      <c r="R291" s="56"/>
      <c r="S291" s="56"/>
    </row>
    <row r="292" spans="18:19" x14ac:dyDescent="0.25">
      <c r="R292" s="56"/>
      <c r="S292" s="56"/>
    </row>
    <row r="293" spans="18:19" x14ac:dyDescent="0.25">
      <c r="R293" s="56"/>
      <c r="S293" s="56"/>
    </row>
    <row r="294" spans="18:19" x14ac:dyDescent="0.25">
      <c r="R294" s="56"/>
      <c r="S294" s="56"/>
    </row>
  </sheetData>
  <mergeCells count="8">
    <mergeCell ref="S17:U17"/>
    <mergeCell ref="H144:H147"/>
    <mergeCell ref="H148:H151"/>
    <mergeCell ref="H152:H155"/>
    <mergeCell ref="H17:I17"/>
    <mergeCell ref="J17:L17"/>
    <mergeCell ref="M17:O17"/>
    <mergeCell ref="P17:R17"/>
  </mergeCells>
  <conditionalFormatting sqref="F19:G143">
    <cfRule type="cellIs" dxfId="8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K8:AN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X292"/>
  <sheetViews>
    <sheetView showGridLines="0" topLeftCell="A64" zoomScale="60" zoomScaleNormal="60" workbookViewId="0">
      <selection activeCell="E1" sqref="E1:G1048576"/>
    </sheetView>
  </sheetViews>
  <sheetFormatPr defaultRowHeight="15" outlineLevelCol="1" x14ac:dyDescent="0.25"/>
  <cols>
    <col min="2" max="2" width="12.7109375" customWidth="1"/>
    <col min="3" max="3" width="10.85546875" customWidth="1"/>
    <col min="4" max="4" width="17.42578125" customWidth="1"/>
    <col min="5" max="7" width="17.42578125" hidden="1" customWidth="1" outlineLevel="1"/>
    <col min="8" max="8" width="14.85546875" customWidth="1" collapsed="1"/>
    <col min="9" max="10" width="17.28515625" bestFit="1" customWidth="1"/>
    <col min="11" max="11" width="17.28515625" customWidth="1"/>
    <col min="12" max="18" width="17.28515625" bestFit="1" customWidth="1"/>
    <col min="19" max="19" width="17.5703125" customWidth="1"/>
    <col min="20" max="20" width="17.28515625" bestFit="1" customWidth="1"/>
    <col min="21" max="21" width="17.5703125" customWidth="1"/>
    <col min="22" max="22" width="17.28515625" bestFit="1" customWidth="1"/>
    <col min="23" max="23" width="17.5703125" customWidth="1"/>
    <col min="24" max="24" width="17.140625" customWidth="1"/>
    <col min="25" max="25" width="18" customWidth="1"/>
    <col min="26" max="41" width="15.5703125" customWidth="1"/>
  </cols>
  <sheetData>
    <row r="2" spans="2:41" x14ac:dyDescent="0.25">
      <c r="C2" s="32" t="s">
        <v>9</v>
      </c>
      <c r="D2" s="32"/>
      <c r="E2" s="101"/>
      <c r="F2" s="101"/>
      <c r="G2" s="101"/>
    </row>
    <row r="3" spans="2:41" x14ac:dyDescent="0.25">
      <c r="C3" s="33" t="s">
        <v>25</v>
      </c>
      <c r="D3" s="33">
        <v>4</v>
      </c>
      <c r="E3" s="71"/>
      <c r="F3" s="71"/>
      <c r="G3" s="71"/>
    </row>
    <row r="4" spans="2:41" x14ac:dyDescent="0.25">
      <c r="C4" s="33" t="s">
        <v>11</v>
      </c>
      <c r="D4" s="34" t="s">
        <v>43</v>
      </c>
      <c r="E4" s="102"/>
      <c r="F4" s="102"/>
      <c r="G4" s="102"/>
    </row>
    <row r="5" spans="2:41" x14ac:dyDescent="0.25">
      <c r="C5" s="33" t="s">
        <v>4</v>
      </c>
      <c r="D5" s="84">
        <v>6.0000010000000001</v>
      </c>
      <c r="E5" s="102"/>
      <c r="F5" s="102"/>
      <c r="G5" s="102"/>
      <c r="I5" t="s">
        <v>21</v>
      </c>
    </row>
    <row r="6" spans="2:41" x14ac:dyDescent="0.25">
      <c r="C6" s="33" t="s">
        <v>6</v>
      </c>
      <c r="D6" s="34" t="s">
        <v>32</v>
      </c>
      <c r="E6" s="102"/>
      <c r="F6" s="102"/>
      <c r="G6" s="102"/>
      <c r="I6" s="10"/>
      <c r="J6" s="4">
        <v>0</v>
      </c>
      <c r="K6" s="4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11">
        <v>10</v>
      </c>
      <c r="U6" s="4">
        <v>11</v>
      </c>
      <c r="V6" s="4">
        <v>12</v>
      </c>
      <c r="W6" s="4">
        <v>13</v>
      </c>
      <c r="X6" s="4">
        <v>14</v>
      </c>
      <c r="Y6" s="4">
        <v>15</v>
      </c>
      <c r="Z6" s="4">
        <v>16</v>
      </c>
      <c r="AA6" s="4">
        <v>17</v>
      </c>
      <c r="AB6" s="4">
        <v>18</v>
      </c>
      <c r="AC6" s="4">
        <v>19</v>
      </c>
      <c r="AD6" s="4">
        <v>20</v>
      </c>
      <c r="AE6" s="4">
        <v>21</v>
      </c>
      <c r="AF6" s="4">
        <v>22</v>
      </c>
      <c r="AG6" s="4">
        <v>23</v>
      </c>
      <c r="AH6" s="4">
        <v>24</v>
      </c>
      <c r="AI6" s="4">
        <v>25</v>
      </c>
      <c r="AJ6" s="4">
        <v>26</v>
      </c>
      <c r="AK6" s="4">
        <v>27</v>
      </c>
      <c r="AL6" s="4">
        <v>28</v>
      </c>
      <c r="AM6" s="4">
        <v>29</v>
      </c>
      <c r="AN6" s="4">
        <v>30</v>
      </c>
      <c r="AO6" s="4" t="s">
        <v>24</v>
      </c>
    </row>
    <row r="7" spans="2:41" x14ac:dyDescent="0.25">
      <c r="C7" s="33" t="s">
        <v>7</v>
      </c>
      <c r="D7" s="34">
        <v>30</v>
      </c>
      <c r="E7" s="102"/>
      <c r="F7" s="102"/>
      <c r="G7" s="102"/>
      <c r="I7" s="1" t="s">
        <v>22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1</v>
      </c>
      <c r="Z7" s="14">
        <v>0</v>
      </c>
      <c r="AA7" s="14">
        <v>0</v>
      </c>
      <c r="AB7" s="14">
        <v>0</v>
      </c>
      <c r="AC7" s="14">
        <v>0</v>
      </c>
      <c r="AD7" s="76">
        <v>0</v>
      </c>
      <c r="AE7" s="76">
        <v>0</v>
      </c>
      <c r="AF7" s="76">
        <v>0</v>
      </c>
      <c r="AG7" s="76">
        <v>0</v>
      </c>
      <c r="AH7" s="76">
        <v>0</v>
      </c>
      <c r="AI7" s="76">
        <v>0</v>
      </c>
      <c r="AJ7" s="76">
        <v>0</v>
      </c>
      <c r="AK7" s="76">
        <v>0</v>
      </c>
      <c r="AL7" s="76">
        <v>0</v>
      </c>
      <c r="AM7" s="76">
        <v>0</v>
      </c>
      <c r="AN7" s="76">
        <v>0</v>
      </c>
      <c r="AO7" s="76">
        <f>SUMPRODUCT(J6:AN6,J7:AN7)</f>
        <v>15</v>
      </c>
    </row>
    <row r="8" spans="2:41" x14ac:dyDescent="0.25">
      <c r="C8" s="33" t="s">
        <v>8</v>
      </c>
      <c r="D8" s="34">
        <v>120</v>
      </c>
      <c r="E8" s="102"/>
      <c r="F8" s="102"/>
      <c r="G8" s="102"/>
      <c r="I8" s="1" t="s">
        <v>23</v>
      </c>
      <c r="J8" s="76">
        <f>SUM(J7)</f>
        <v>0</v>
      </c>
      <c r="K8" s="76">
        <f>SUM(J7:K7)</f>
        <v>0</v>
      </c>
      <c r="L8" s="76">
        <f>SUM(J7:L7)</f>
        <v>0</v>
      </c>
      <c r="M8" s="76">
        <f>SUM(J7:M7)</f>
        <v>0</v>
      </c>
      <c r="N8" s="76">
        <f>SUM(J7:N7)</f>
        <v>0</v>
      </c>
      <c r="O8" s="76">
        <f>SUM(J7:O7)</f>
        <v>0</v>
      </c>
      <c r="P8" s="76">
        <f>SUM(J7:P7)</f>
        <v>0</v>
      </c>
      <c r="Q8" s="76">
        <f>SUM(J7:Q7)</f>
        <v>0</v>
      </c>
      <c r="R8" s="76">
        <f>SUM(J7:R7)</f>
        <v>0</v>
      </c>
      <c r="S8" s="76">
        <f>SUM(J7:S7)</f>
        <v>0</v>
      </c>
      <c r="T8" s="76">
        <f>SUM(J7:T7)</f>
        <v>0</v>
      </c>
      <c r="U8" s="76">
        <f>SUM(J7:U7)</f>
        <v>0</v>
      </c>
      <c r="V8" s="76">
        <f>SUM(J7:V7)</f>
        <v>0</v>
      </c>
      <c r="W8" s="76">
        <f>SUM(J7:W7)</f>
        <v>0</v>
      </c>
      <c r="X8" s="76">
        <f>SUM(J7:X7)</f>
        <v>0</v>
      </c>
      <c r="Y8" s="76">
        <f>SUM(J7:Y7)</f>
        <v>1</v>
      </c>
      <c r="Z8" s="76">
        <f>SUM(J7:Z7)</f>
        <v>1</v>
      </c>
      <c r="AA8" s="76">
        <f>SUM(J7:AA7)</f>
        <v>1</v>
      </c>
      <c r="AB8" s="76">
        <f>SUM(J7:AB7)</f>
        <v>1</v>
      </c>
      <c r="AC8" s="76">
        <f>SUM(J7:AC7)</f>
        <v>1</v>
      </c>
      <c r="AD8" s="76">
        <f>SUM(J7:AD7)</f>
        <v>1</v>
      </c>
      <c r="AE8" s="76">
        <f>SUM(J7:AE7)</f>
        <v>1</v>
      </c>
      <c r="AF8" s="76">
        <f>SUM(J7:AF7)</f>
        <v>1</v>
      </c>
      <c r="AG8" s="76">
        <f>SUM(J7:AG7)</f>
        <v>1</v>
      </c>
      <c r="AH8" s="76">
        <f>SUM(J7:AH7)</f>
        <v>1</v>
      </c>
      <c r="AI8" s="76">
        <f>SUM(J7:AI7)</f>
        <v>1</v>
      </c>
      <c r="AJ8" s="76">
        <f>SUM(J7:AJ7)</f>
        <v>1</v>
      </c>
      <c r="AK8" s="76">
        <f>SUM(J7:AK7)</f>
        <v>1</v>
      </c>
      <c r="AL8" s="76">
        <f>SUM(J7:AL7)</f>
        <v>1</v>
      </c>
      <c r="AM8" s="76">
        <f>SUM(J7:AM7)</f>
        <v>1</v>
      </c>
      <c r="AN8" s="76">
        <f>SUM(J7:AN7)</f>
        <v>1</v>
      </c>
      <c r="AO8" s="76"/>
    </row>
    <row r="9" spans="2:41" x14ac:dyDescent="0.25">
      <c r="C9" s="33" t="s">
        <v>5</v>
      </c>
      <c r="D9" s="34">
        <v>0.25</v>
      </c>
      <c r="E9" s="102"/>
      <c r="F9" s="102"/>
      <c r="G9" s="102"/>
    </row>
    <row r="10" spans="2:41" x14ac:dyDescent="0.25">
      <c r="C10" s="33" t="s">
        <v>12</v>
      </c>
      <c r="D10" s="34">
        <v>40</v>
      </c>
      <c r="E10" s="102"/>
      <c r="F10" s="102"/>
      <c r="G10" s="102"/>
      <c r="I10" s="97">
        <v>0.2</v>
      </c>
      <c r="J10" s="97">
        <v>0.8</v>
      </c>
      <c r="K10" s="97">
        <v>0</v>
      </c>
      <c r="L10" s="97">
        <v>0</v>
      </c>
      <c r="M10" s="97">
        <v>0</v>
      </c>
      <c r="N10" s="95">
        <f>10*I10+15*J10+20*K10+25*L10+30*M10</f>
        <v>14</v>
      </c>
      <c r="O10" s="71"/>
      <c r="P10" s="97">
        <v>0.8</v>
      </c>
      <c r="Q10" s="97">
        <v>0.2</v>
      </c>
      <c r="R10" s="97">
        <v>0</v>
      </c>
      <c r="S10" s="97">
        <v>0</v>
      </c>
      <c r="T10" s="97">
        <v>0</v>
      </c>
      <c r="U10" s="95">
        <f>10*P10+15*Q10+20*R10+25*S10+30*T10</f>
        <v>11</v>
      </c>
    </row>
    <row r="11" spans="2:41" x14ac:dyDescent="0.25">
      <c r="I11" s="98">
        <v>0.1</v>
      </c>
      <c r="J11" s="98">
        <v>0.3</v>
      </c>
      <c r="K11" s="98">
        <v>0.6</v>
      </c>
      <c r="L11" s="98">
        <v>0</v>
      </c>
      <c r="M11" s="98">
        <v>0</v>
      </c>
      <c r="N11" s="95">
        <f t="shared" ref="N11:N14" si="0">10*I11+15*J11+20*K11+25*L11+30*M11</f>
        <v>17.5</v>
      </c>
      <c r="O11" s="68"/>
      <c r="P11" s="98">
        <v>0.6</v>
      </c>
      <c r="Q11" s="98">
        <v>0.3</v>
      </c>
      <c r="R11" s="98">
        <v>0.1</v>
      </c>
      <c r="S11" s="98">
        <v>0</v>
      </c>
      <c r="T11" s="98">
        <v>0</v>
      </c>
      <c r="U11" s="95">
        <f t="shared" ref="U11:U14" si="1">10*P11+15*Q11+20*R11+25*S11+30*T11</f>
        <v>12.5</v>
      </c>
    </row>
    <row r="12" spans="2:41" x14ac:dyDescent="0.25">
      <c r="H12" t="s">
        <v>55</v>
      </c>
      <c r="I12" s="97">
        <v>0</v>
      </c>
      <c r="J12" s="97">
        <v>0.1</v>
      </c>
      <c r="K12" s="97">
        <v>0.8</v>
      </c>
      <c r="L12" s="97">
        <v>0.1</v>
      </c>
      <c r="M12" s="97">
        <v>0</v>
      </c>
      <c r="N12" s="95">
        <f t="shared" si="0"/>
        <v>20</v>
      </c>
      <c r="O12" s="78" t="s">
        <v>56</v>
      </c>
      <c r="P12" s="97">
        <v>0</v>
      </c>
      <c r="Q12" s="97">
        <v>0.5</v>
      </c>
      <c r="R12" s="97">
        <v>0</v>
      </c>
      <c r="S12" s="97">
        <v>0.5</v>
      </c>
      <c r="T12" s="97">
        <v>0</v>
      </c>
      <c r="U12" s="95">
        <f t="shared" si="1"/>
        <v>20</v>
      </c>
    </row>
    <row r="13" spans="2:41" x14ac:dyDescent="0.25">
      <c r="I13" s="97">
        <v>0</v>
      </c>
      <c r="J13" s="97">
        <v>0</v>
      </c>
      <c r="K13" s="97">
        <v>0.6</v>
      </c>
      <c r="L13" s="97">
        <v>0.3</v>
      </c>
      <c r="M13" s="97">
        <v>0.1</v>
      </c>
      <c r="N13" s="95">
        <f t="shared" si="0"/>
        <v>22.5</v>
      </c>
      <c r="O13" s="78"/>
      <c r="P13" s="97">
        <v>0</v>
      </c>
      <c r="Q13" s="97">
        <v>0</v>
      </c>
      <c r="R13" s="97">
        <v>0.1</v>
      </c>
      <c r="S13" s="97">
        <v>0.3</v>
      </c>
      <c r="T13" s="97">
        <v>0.6</v>
      </c>
      <c r="U13" s="95">
        <f t="shared" si="1"/>
        <v>27.5</v>
      </c>
      <c r="AH13" s="3"/>
      <c r="AI13" s="3"/>
      <c r="AJ13" s="3"/>
      <c r="AK13" s="3"/>
      <c r="AL13" s="3"/>
      <c r="AM13" s="3"/>
      <c r="AN13" s="3"/>
      <c r="AO13" s="3"/>
    </row>
    <row r="14" spans="2:41" x14ac:dyDescent="0.25">
      <c r="I14" s="99">
        <v>0</v>
      </c>
      <c r="J14" s="99">
        <v>0</v>
      </c>
      <c r="K14" s="99">
        <v>0</v>
      </c>
      <c r="L14" s="99">
        <v>0.8</v>
      </c>
      <c r="M14" s="99">
        <v>0.2</v>
      </c>
      <c r="N14" s="95">
        <f t="shared" si="0"/>
        <v>26</v>
      </c>
      <c r="P14" s="99">
        <v>0</v>
      </c>
      <c r="Q14" s="99">
        <v>0</v>
      </c>
      <c r="R14" s="99">
        <v>0</v>
      </c>
      <c r="S14" s="99">
        <v>0.2</v>
      </c>
      <c r="T14" s="99">
        <v>0.8</v>
      </c>
      <c r="U14" s="95">
        <f t="shared" si="1"/>
        <v>29</v>
      </c>
    </row>
    <row r="15" spans="2:41" x14ac:dyDescent="0.25">
      <c r="B15" s="15">
        <f>0.5+D9</f>
        <v>0.75</v>
      </c>
      <c r="C15" s="15">
        <f>0.5-D9</f>
        <v>0.25</v>
      </c>
    </row>
    <row r="16" spans="2:41" ht="15.75" thickBot="1" x14ac:dyDescent="0.3">
      <c r="B16" s="15">
        <f>0.5-D9</f>
        <v>0.25</v>
      </c>
      <c r="C16" s="15">
        <f>0.5+D9</f>
        <v>0.75</v>
      </c>
    </row>
    <row r="17" spans="1:27" x14ac:dyDescent="0.25">
      <c r="B17" s="35"/>
      <c r="C17" s="35"/>
      <c r="D17" s="35"/>
      <c r="E17" s="35"/>
      <c r="F17" s="35"/>
      <c r="G17" s="35"/>
      <c r="H17" s="122" t="s">
        <v>33</v>
      </c>
      <c r="I17" s="124"/>
      <c r="J17" s="122" t="s">
        <v>16</v>
      </c>
      <c r="K17" s="123"/>
      <c r="L17" s="124"/>
      <c r="M17" s="122" t="s">
        <v>37</v>
      </c>
      <c r="N17" s="123"/>
      <c r="O17" s="124"/>
      <c r="P17" s="122" t="s">
        <v>38</v>
      </c>
      <c r="Q17" s="123"/>
      <c r="R17" s="124"/>
      <c r="S17" s="122" t="s">
        <v>45</v>
      </c>
      <c r="T17" s="123"/>
      <c r="U17" s="124"/>
    </row>
    <row r="18" spans="1:27" ht="44.25" customHeight="1" x14ac:dyDescent="0.25">
      <c r="B18" s="4" t="s">
        <v>0</v>
      </c>
      <c r="C18" s="4" t="s">
        <v>41</v>
      </c>
      <c r="D18" s="4" t="s">
        <v>1</v>
      </c>
      <c r="E18" s="4" t="s">
        <v>57</v>
      </c>
      <c r="F18" s="5" t="s">
        <v>58</v>
      </c>
      <c r="G18" s="103" t="s">
        <v>59</v>
      </c>
      <c r="H18" s="23" t="s">
        <v>10</v>
      </c>
      <c r="I18" s="47" t="s">
        <v>15</v>
      </c>
      <c r="J18" s="23" t="s">
        <v>13</v>
      </c>
      <c r="K18" s="5" t="s">
        <v>14</v>
      </c>
      <c r="L18" s="24" t="s">
        <v>26</v>
      </c>
      <c r="M18" s="23" t="s">
        <v>13</v>
      </c>
      <c r="N18" s="5" t="s">
        <v>14</v>
      </c>
      <c r="O18" s="24" t="s">
        <v>26</v>
      </c>
      <c r="P18" s="23" t="s">
        <v>13</v>
      </c>
      <c r="Q18" s="5" t="s">
        <v>14</v>
      </c>
      <c r="R18" s="24" t="s">
        <v>26</v>
      </c>
      <c r="S18" s="23" t="s">
        <v>13</v>
      </c>
      <c r="T18" s="5" t="s">
        <v>14</v>
      </c>
      <c r="U18" s="24" t="s">
        <v>26</v>
      </c>
      <c r="V18" s="69"/>
      <c r="W18" s="69"/>
      <c r="X18" s="69"/>
      <c r="Y18" s="69"/>
      <c r="Z18" s="69"/>
    </row>
    <row r="19" spans="1:27" s="3" customFormat="1" x14ac:dyDescent="0.25">
      <c r="A19" s="45">
        <v>1</v>
      </c>
      <c r="B19" s="8">
        <v>0.1</v>
      </c>
      <c r="C19" s="8">
        <v>10</v>
      </c>
      <c r="D19" s="8">
        <v>10</v>
      </c>
      <c r="E19" s="14">
        <f>(B19*$B$15*$I$10+(1-B19)*$B$16*$P$10)/(B19*$I$10+(1-B19)*$P$10)</f>
        <v>0.26351351351351354</v>
      </c>
      <c r="F19" s="104">
        <f>E19*$N$10+(1-E19)*$U$10-D19</f>
        <v>1.7905405405405403</v>
      </c>
      <c r="G19" s="105">
        <f>B19*$N$10+(1-B19)*$U$10-D19</f>
        <v>1.3000000000000007</v>
      </c>
      <c r="H19" s="26">
        <v>15</v>
      </c>
      <c r="I19" s="48"/>
      <c r="J19" s="26">
        <f>'MR-MO_1a_2'!J19</f>
        <v>15</v>
      </c>
      <c r="K19" s="27">
        <v>0</v>
      </c>
      <c r="L19" s="44">
        <f t="shared" ref="L19:L82" si="2">ABS((100/$H19*J19)-100)</f>
        <v>0</v>
      </c>
      <c r="M19" s="26">
        <f>'MR-MO_1a_2'!M19</f>
        <v>15</v>
      </c>
      <c r="N19" s="27">
        <v>0</v>
      </c>
      <c r="O19" s="44">
        <f t="shared" ref="O19:O82" si="3">ABS((100/$H19*M19)-100)</f>
        <v>0</v>
      </c>
      <c r="P19" s="26">
        <f>'MR-MO_1a_2'!P19</f>
        <v>15</v>
      </c>
      <c r="Q19" s="27">
        <v>0</v>
      </c>
      <c r="R19" s="60">
        <f t="shared" ref="R19:R82" si="4">ABS((100/$H19*P19)-100)</f>
        <v>0</v>
      </c>
      <c r="S19" s="26">
        <v>15</v>
      </c>
      <c r="T19" s="27">
        <v>0</v>
      </c>
      <c r="U19" s="60">
        <f t="shared" ref="U19:U82" si="5">ABS((100/$H19*S19)-100)</f>
        <v>0</v>
      </c>
      <c r="V19" s="55"/>
      <c r="W19" s="55"/>
      <c r="AA19" s="54"/>
    </row>
    <row r="20" spans="1:27" s="3" customFormat="1" x14ac:dyDescent="0.25">
      <c r="A20" s="45">
        <v>2</v>
      </c>
      <c r="B20" s="8">
        <v>0.3</v>
      </c>
      <c r="C20" s="8">
        <v>10</v>
      </c>
      <c r="D20" s="8">
        <v>10</v>
      </c>
      <c r="E20" s="14">
        <f t="shared" ref="E20:E23" si="6">(B20*$B$15*$I$10+(1-B20)*$B$16*$P$10)/(B20*$I$10+(1-B20)*$P$10)</f>
        <v>0.29838709677419362</v>
      </c>
      <c r="F20" s="104">
        <f t="shared" ref="F20:F43" si="7">E20*$N$10+(1-E20)*$U$10-D20</f>
        <v>1.8951612903225801</v>
      </c>
      <c r="G20" s="105">
        <f t="shared" ref="G20:G43" si="8">B20*$N$10+(1-B20)*$U$10-D20</f>
        <v>1.8999999999999986</v>
      </c>
      <c r="H20" s="26">
        <v>15</v>
      </c>
      <c r="I20" s="48"/>
      <c r="J20" s="26">
        <f>'MR-MO_1a_2'!J20</f>
        <v>15</v>
      </c>
      <c r="K20" s="27">
        <v>0</v>
      </c>
      <c r="L20" s="44">
        <f t="shared" si="2"/>
        <v>0</v>
      </c>
      <c r="M20" s="26">
        <f>'MR-MO_1a_2'!M20</f>
        <v>15</v>
      </c>
      <c r="N20" s="27">
        <v>0</v>
      </c>
      <c r="O20" s="44">
        <f t="shared" si="3"/>
        <v>0</v>
      </c>
      <c r="P20" s="26">
        <f>'MR-MO_1a_2'!P20</f>
        <v>15</v>
      </c>
      <c r="Q20" s="27">
        <v>0</v>
      </c>
      <c r="R20" s="60">
        <f t="shared" si="4"/>
        <v>0</v>
      </c>
      <c r="S20" s="26">
        <v>15</v>
      </c>
      <c r="T20" s="27">
        <v>0</v>
      </c>
      <c r="U20" s="60">
        <f t="shared" si="5"/>
        <v>0</v>
      </c>
      <c r="V20" s="55"/>
      <c r="W20" s="55"/>
      <c r="AA20" s="54"/>
    </row>
    <row r="21" spans="1:27" s="3" customFormat="1" x14ac:dyDescent="0.25">
      <c r="A21" s="45">
        <v>3</v>
      </c>
      <c r="B21" s="8">
        <v>0.5</v>
      </c>
      <c r="C21" s="8">
        <v>10</v>
      </c>
      <c r="D21" s="8">
        <v>10</v>
      </c>
      <c r="E21" s="14">
        <f t="shared" si="6"/>
        <v>0.35000000000000003</v>
      </c>
      <c r="F21" s="104">
        <f t="shared" si="7"/>
        <v>2.0499999999999989</v>
      </c>
      <c r="G21" s="105">
        <f t="shared" si="8"/>
        <v>2.5</v>
      </c>
      <c r="H21" s="26">
        <v>15</v>
      </c>
      <c r="I21" s="48"/>
      <c r="J21" s="26">
        <f>'MR-MO_1a_2'!J21</f>
        <v>15</v>
      </c>
      <c r="K21" s="27">
        <v>0</v>
      </c>
      <c r="L21" s="44">
        <f t="shared" si="2"/>
        <v>0</v>
      </c>
      <c r="M21" s="26">
        <f>'MR-MO_1a_2'!M21</f>
        <v>15</v>
      </c>
      <c r="N21" s="27">
        <v>0</v>
      </c>
      <c r="O21" s="44">
        <f t="shared" si="3"/>
        <v>0</v>
      </c>
      <c r="P21" s="26">
        <f>'MR-MO_1a_2'!P21</f>
        <v>15</v>
      </c>
      <c r="Q21" s="27">
        <v>0</v>
      </c>
      <c r="R21" s="60">
        <f t="shared" si="4"/>
        <v>0</v>
      </c>
      <c r="S21" s="26">
        <v>15</v>
      </c>
      <c r="T21" s="27">
        <v>0</v>
      </c>
      <c r="U21" s="60">
        <f t="shared" si="5"/>
        <v>0</v>
      </c>
      <c r="V21" s="55"/>
      <c r="W21" s="55"/>
      <c r="AA21" s="54"/>
    </row>
    <row r="22" spans="1:27" s="3" customFormat="1" x14ac:dyDescent="0.25">
      <c r="A22" s="45">
        <v>4</v>
      </c>
      <c r="B22" s="8">
        <v>0.7</v>
      </c>
      <c r="C22" s="8">
        <v>10</v>
      </c>
      <c r="D22" s="8">
        <v>10</v>
      </c>
      <c r="E22" s="14">
        <f t="shared" si="6"/>
        <v>0.43421052631578944</v>
      </c>
      <c r="F22" s="104">
        <f t="shared" si="7"/>
        <v>2.3026315789473699</v>
      </c>
      <c r="G22" s="105">
        <f t="shared" si="8"/>
        <v>3.0999999999999996</v>
      </c>
      <c r="H22" s="26">
        <v>15</v>
      </c>
      <c r="I22" s="48"/>
      <c r="J22" s="26">
        <f>'MR-MO_1a_2'!J22</f>
        <v>15</v>
      </c>
      <c r="K22" s="27">
        <v>0</v>
      </c>
      <c r="L22" s="44">
        <f t="shared" si="2"/>
        <v>0</v>
      </c>
      <c r="M22" s="26">
        <f>'MR-MO_1a_2'!M22</f>
        <v>15</v>
      </c>
      <c r="N22" s="27">
        <v>0</v>
      </c>
      <c r="O22" s="44">
        <f t="shared" si="3"/>
        <v>0</v>
      </c>
      <c r="P22" s="26">
        <f>'MR-MO_1a_2'!P22</f>
        <v>15</v>
      </c>
      <c r="Q22" s="27">
        <v>0</v>
      </c>
      <c r="R22" s="60">
        <f t="shared" si="4"/>
        <v>0</v>
      </c>
      <c r="S22" s="26">
        <v>15</v>
      </c>
      <c r="T22" s="27">
        <v>0</v>
      </c>
      <c r="U22" s="60">
        <f t="shared" si="5"/>
        <v>0</v>
      </c>
      <c r="V22" s="55"/>
      <c r="W22" s="55"/>
      <c r="AA22" s="54"/>
    </row>
    <row r="23" spans="1:27" s="3" customFormat="1" x14ac:dyDescent="0.25">
      <c r="A23" s="45">
        <v>5</v>
      </c>
      <c r="B23" s="8">
        <v>0.9</v>
      </c>
      <c r="C23" s="8">
        <v>10</v>
      </c>
      <c r="D23" s="8">
        <v>10</v>
      </c>
      <c r="E23" s="14">
        <f t="shared" si="6"/>
        <v>0.59615384615384615</v>
      </c>
      <c r="F23" s="104">
        <f t="shared" si="7"/>
        <v>2.7884615384615401</v>
      </c>
      <c r="G23" s="105">
        <f t="shared" si="8"/>
        <v>3.6999999999999993</v>
      </c>
      <c r="H23" s="26">
        <v>15</v>
      </c>
      <c r="I23" s="48"/>
      <c r="J23" s="26">
        <f>'MR-MO_1a_2'!J23</f>
        <v>15</v>
      </c>
      <c r="K23" s="27">
        <v>0</v>
      </c>
      <c r="L23" s="44">
        <f t="shared" si="2"/>
        <v>0</v>
      </c>
      <c r="M23" s="26">
        <f>'MR-MO_1a_2'!M23</f>
        <v>15</v>
      </c>
      <c r="N23" s="27">
        <v>0</v>
      </c>
      <c r="O23" s="44">
        <f t="shared" si="3"/>
        <v>0</v>
      </c>
      <c r="P23" s="26">
        <f>'MR-MO_1a_2'!P23</f>
        <v>15</v>
      </c>
      <c r="Q23" s="27">
        <v>0</v>
      </c>
      <c r="R23" s="60">
        <f t="shared" si="4"/>
        <v>0</v>
      </c>
      <c r="S23" s="26">
        <v>15</v>
      </c>
      <c r="T23" s="27">
        <v>0</v>
      </c>
      <c r="U23" s="60">
        <f t="shared" si="5"/>
        <v>0</v>
      </c>
      <c r="V23" s="55"/>
      <c r="W23" s="55"/>
      <c r="AA23" s="54"/>
    </row>
    <row r="24" spans="1:27" s="3" customFormat="1" x14ac:dyDescent="0.25">
      <c r="A24" s="45">
        <v>6</v>
      </c>
      <c r="B24" s="8">
        <v>0.1</v>
      </c>
      <c r="C24" s="8">
        <v>15</v>
      </c>
      <c r="D24" s="8">
        <v>10</v>
      </c>
      <c r="E24" s="14">
        <f>(B24*$B$15*$I$11+(1-B24)*$B$16*$P$11)/(B24*$I$11+(1-B24)*$P$11)</f>
        <v>0.25909090909090909</v>
      </c>
      <c r="F24" s="104">
        <f t="shared" si="7"/>
        <v>1.7772727272727273</v>
      </c>
      <c r="G24" s="105">
        <f t="shared" si="8"/>
        <v>1.3000000000000007</v>
      </c>
      <c r="H24" s="26">
        <v>15</v>
      </c>
      <c r="I24" s="48"/>
      <c r="J24" s="26">
        <f>'MR-MO_1a_2'!J24</f>
        <v>15</v>
      </c>
      <c r="K24" s="27">
        <v>0</v>
      </c>
      <c r="L24" s="44">
        <f t="shared" si="2"/>
        <v>0</v>
      </c>
      <c r="M24" s="26">
        <f>'MR-MO_1a_2'!M24</f>
        <v>15</v>
      </c>
      <c r="N24" s="27">
        <v>0</v>
      </c>
      <c r="O24" s="44">
        <f t="shared" si="3"/>
        <v>0</v>
      </c>
      <c r="P24" s="26">
        <f>'MR-MO_1a_2'!P24</f>
        <v>15</v>
      </c>
      <c r="Q24" s="27">
        <v>0</v>
      </c>
      <c r="R24" s="60">
        <f t="shared" si="4"/>
        <v>0</v>
      </c>
      <c r="S24" s="26">
        <v>15</v>
      </c>
      <c r="T24" s="27">
        <v>0</v>
      </c>
      <c r="U24" s="60">
        <f t="shared" si="5"/>
        <v>0</v>
      </c>
      <c r="V24" s="55"/>
      <c r="X24" s="55"/>
      <c r="Y24" s="55"/>
      <c r="Z24" s="55"/>
      <c r="AA24" s="54"/>
    </row>
    <row r="25" spans="1:27" s="3" customFormat="1" x14ac:dyDescent="0.25">
      <c r="A25" s="45">
        <v>7</v>
      </c>
      <c r="B25" s="8">
        <v>0.3</v>
      </c>
      <c r="C25" s="8">
        <v>15</v>
      </c>
      <c r="D25" s="8">
        <v>10</v>
      </c>
      <c r="E25" s="14">
        <f t="shared" ref="E25:E28" si="9">(B25*$B$15*$I$11+(1-B25)*$B$16*$P$11)/(B25*$I$11+(1-B25)*$P$11)</f>
        <v>0.28333333333333338</v>
      </c>
      <c r="F25" s="104">
        <f t="shared" si="7"/>
        <v>1.8499999999999996</v>
      </c>
      <c r="G25" s="105">
        <f t="shared" si="8"/>
        <v>1.8999999999999986</v>
      </c>
      <c r="H25" s="26">
        <v>15</v>
      </c>
      <c r="I25" s="48"/>
      <c r="J25" s="26">
        <f>'MR-MO_1a_2'!J25</f>
        <v>15</v>
      </c>
      <c r="K25" s="27">
        <v>0</v>
      </c>
      <c r="L25" s="44">
        <f t="shared" si="2"/>
        <v>0</v>
      </c>
      <c r="M25" s="26">
        <f>'MR-MO_1a_2'!M25</f>
        <v>15</v>
      </c>
      <c r="N25" s="27">
        <v>0</v>
      </c>
      <c r="O25" s="44">
        <f t="shared" si="3"/>
        <v>0</v>
      </c>
      <c r="P25" s="26">
        <f>'MR-MO_1a_2'!P25</f>
        <v>15</v>
      </c>
      <c r="Q25" s="27">
        <v>0</v>
      </c>
      <c r="R25" s="60">
        <f t="shared" si="4"/>
        <v>0</v>
      </c>
      <c r="S25" s="26">
        <v>15</v>
      </c>
      <c r="T25" s="27">
        <v>0</v>
      </c>
      <c r="U25" s="60">
        <f t="shared" si="5"/>
        <v>0</v>
      </c>
      <c r="V25" s="55"/>
      <c r="X25" s="55"/>
      <c r="Y25" s="55"/>
      <c r="Z25" s="55"/>
      <c r="AA25" s="54"/>
    </row>
    <row r="26" spans="1:27" s="3" customFormat="1" x14ac:dyDescent="0.25">
      <c r="A26" s="45">
        <v>8</v>
      </c>
      <c r="B26" s="8">
        <v>0.5</v>
      </c>
      <c r="C26" s="8">
        <v>15</v>
      </c>
      <c r="D26" s="8">
        <v>10</v>
      </c>
      <c r="E26" s="14">
        <f t="shared" si="9"/>
        <v>0.32142857142857145</v>
      </c>
      <c r="F26" s="104">
        <f t="shared" si="7"/>
        <v>1.9642857142857153</v>
      </c>
      <c r="G26" s="105">
        <f t="shared" si="8"/>
        <v>2.5</v>
      </c>
      <c r="H26" s="26">
        <v>15</v>
      </c>
      <c r="I26" s="48"/>
      <c r="J26" s="26">
        <f>'MR-MO_1a_2'!J26</f>
        <v>15</v>
      </c>
      <c r="K26" s="27">
        <v>0</v>
      </c>
      <c r="L26" s="44">
        <f t="shared" si="2"/>
        <v>0</v>
      </c>
      <c r="M26" s="26">
        <f>'MR-MO_1a_2'!M26</f>
        <v>15</v>
      </c>
      <c r="N26" s="27">
        <v>0</v>
      </c>
      <c r="O26" s="44">
        <f t="shared" si="3"/>
        <v>0</v>
      </c>
      <c r="P26" s="26">
        <f>'MR-MO_1a_2'!P26</f>
        <v>15</v>
      </c>
      <c r="Q26" s="27">
        <v>0</v>
      </c>
      <c r="R26" s="60">
        <f t="shared" si="4"/>
        <v>0</v>
      </c>
      <c r="S26" s="26">
        <v>15</v>
      </c>
      <c r="T26" s="27">
        <v>0</v>
      </c>
      <c r="U26" s="60">
        <f t="shared" si="5"/>
        <v>0</v>
      </c>
      <c r="V26" s="55"/>
      <c r="X26" s="55"/>
      <c r="Y26" s="55"/>
      <c r="Z26" s="55"/>
      <c r="AA26" s="54"/>
    </row>
    <row r="27" spans="1:27" s="3" customFormat="1" x14ac:dyDescent="0.25">
      <c r="A27" s="45">
        <v>9</v>
      </c>
      <c r="B27" s="8">
        <v>0.7</v>
      </c>
      <c r="C27" s="8">
        <v>15</v>
      </c>
      <c r="D27" s="8">
        <v>10</v>
      </c>
      <c r="E27" s="14">
        <f t="shared" si="9"/>
        <v>0.39</v>
      </c>
      <c r="F27" s="104">
        <f t="shared" si="7"/>
        <v>2.17</v>
      </c>
      <c r="G27" s="105">
        <f t="shared" si="8"/>
        <v>3.0999999999999996</v>
      </c>
      <c r="H27" s="26">
        <v>15</v>
      </c>
      <c r="I27" s="48"/>
      <c r="J27" s="26">
        <f>'MR-MO_1a_2'!J27</f>
        <v>15</v>
      </c>
      <c r="K27" s="27">
        <v>0</v>
      </c>
      <c r="L27" s="44">
        <f t="shared" si="2"/>
        <v>0</v>
      </c>
      <c r="M27" s="26">
        <f>'MR-MO_1a_2'!M27</f>
        <v>15</v>
      </c>
      <c r="N27" s="27">
        <v>0</v>
      </c>
      <c r="O27" s="44">
        <f t="shared" si="3"/>
        <v>0</v>
      </c>
      <c r="P27" s="26">
        <f>'MR-MO_1a_2'!P27</f>
        <v>15</v>
      </c>
      <c r="Q27" s="27">
        <v>0</v>
      </c>
      <c r="R27" s="60">
        <f t="shared" si="4"/>
        <v>0</v>
      </c>
      <c r="S27" s="26">
        <v>15</v>
      </c>
      <c r="T27" s="27">
        <v>0</v>
      </c>
      <c r="U27" s="60">
        <f t="shared" si="5"/>
        <v>0</v>
      </c>
      <c r="V27" s="55"/>
      <c r="X27" s="55"/>
      <c r="Y27" s="55"/>
      <c r="Z27" s="55"/>
      <c r="AA27" s="54"/>
    </row>
    <row r="28" spans="1:27" s="3" customFormat="1" x14ac:dyDescent="0.25">
      <c r="A28" s="45">
        <v>10</v>
      </c>
      <c r="B28" s="8">
        <v>0.9</v>
      </c>
      <c r="C28" s="8">
        <v>15</v>
      </c>
      <c r="D28" s="8">
        <v>10</v>
      </c>
      <c r="E28" s="14">
        <f t="shared" si="9"/>
        <v>0.55000000000000004</v>
      </c>
      <c r="F28" s="104">
        <f t="shared" si="7"/>
        <v>2.6500000000000004</v>
      </c>
      <c r="G28" s="105">
        <f t="shared" si="8"/>
        <v>3.6999999999999993</v>
      </c>
      <c r="H28" s="26">
        <v>15</v>
      </c>
      <c r="I28" s="48"/>
      <c r="J28" s="26">
        <f>'MR-MO_1a_2'!J28</f>
        <v>15</v>
      </c>
      <c r="K28" s="27">
        <v>0</v>
      </c>
      <c r="L28" s="44">
        <f t="shared" si="2"/>
        <v>0</v>
      </c>
      <c r="M28" s="26">
        <f>'MR-MO_1a_2'!M28</f>
        <v>15</v>
      </c>
      <c r="N28" s="27">
        <v>0</v>
      </c>
      <c r="O28" s="44">
        <f t="shared" si="3"/>
        <v>0</v>
      </c>
      <c r="P28" s="26">
        <f>'MR-MO_1a_2'!P28</f>
        <v>15</v>
      </c>
      <c r="Q28" s="27">
        <v>0</v>
      </c>
      <c r="R28" s="60">
        <f t="shared" si="4"/>
        <v>0</v>
      </c>
      <c r="S28" s="26">
        <v>15</v>
      </c>
      <c r="T28" s="27">
        <v>0</v>
      </c>
      <c r="U28" s="60">
        <f t="shared" si="5"/>
        <v>0</v>
      </c>
      <c r="V28" s="55"/>
      <c r="X28" s="55"/>
      <c r="Y28" s="55"/>
      <c r="Z28" s="55"/>
      <c r="AA28" s="54"/>
    </row>
    <row r="29" spans="1:27" s="3" customFormat="1" x14ac:dyDescent="0.25">
      <c r="A29" s="45">
        <v>11</v>
      </c>
      <c r="B29" s="8">
        <v>0.1</v>
      </c>
      <c r="C29" s="8">
        <v>20</v>
      </c>
      <c r="D29" s="8">
        <v>10</v>
      </c>
      <c r="E29" s="106" t="e">
        <f>(B29*$B$15*$I$12+(1-B29)*$B$16*$P$12)/(B29*$I$12+(1-B29)*$P$12)</f>
        <v>#DIV/0!</v>
      </c>
      <c r="F29" s="104" t="e">
        <f t="shared" si="7"/>
        <v>#DIV/0!</v>
      </c>
      <c r="G29" s="105">
        <f t="shared" si="8"/>
        <v>1.3000000000000007</v>
      </c>
      <c r="H29" s="26">
        <v>15</v>
      </c>
      <c r="I29" s="48"/>
      <c r="J29" s="26">
        <f>'MR-MO_1a_2'!J29</f>
        <v>15</v>
      </c>
      <c r="K29" s="27">
        <v>0</v>
      </c>
      <c r="L29" s="44">
        <f t="shared" si="2"/>
        <v>0</v>
      </c>
      <c r="M29" s="26">
        <f>'MR-MO_1a_2'!M29</f>
        <v>15</v>
      </c>
      <c r="N29" s="27">
        <v>0</v>
      </c>
      <c r="O29" s="44">
        <f t="shared" si="3"/>
        <v>0</v>
      </c>
      <c r="P29" s="26">
        <f>'MR-MO_1a_2'!P29</f>
        <v>15</v>
      </c>
      <c r="Q29" s="27">
        <v>0</v>
      </c>
      <c r="R29" s="60">
        <f t="shared" si="4"/>
        <v>0</v>
      </c>
      <c r="S29" s="26">
        <v>15</v>
      </c>
      <c r="T29" s="27">
        <v>0</v>
      </c>
      <c r="U29" s="60">
        <f t="shared" si="5"/>
        <v>0</v>
      </c>
      <c r="X29" s="55"/>
      <c r="Y29" s="55"/>
      <c r="AA29" s="54"/>
    </row>
    <row r="30" spans="1:27" s="3" customFormat="1" x14ac:dyDescent="0.25">
      <c r="A30" s="45">
        <v>12</v>
      </c>
      <c r="B30" s="8">
        <v>0.3</v>
      </c>
      <c r="C30" s="8">
        <v>20</v>
      </c>
      <c r="D30" s="8">
        <v>10</v>
      </c>
      <c r="E30" s="106" t="e">
        <f t="shared" ref="E30:E33" si="10">(B30*$B$15*$I$12+(1-B30)*$B$16*$P$12)/(B30*$I$12+(1-B30)*$P$12)</f>
        <v>#DIV/0!</v>
      </c>
      <c r="F30" s="104" t="e">
        <f t="shared" si="7"/>
        <v>#DIV/0!</v>
      </c>
      <c r="G30" s="105">
        <f t="shared" si="8"/>
        <v>1.8999999999999986</v>
      </c>
      <c r="H30" s="26">
        <v>15</v>
      </c>
      <c r="I30" s="48"/>
      <c r="J30" s="26">
        <f>'MR-MO_1a_2'!J30</f>
        <v>15</v>
      </c>
      <c r="K30" s="27">
        <v>0</v>
      </c>
      <c r="L30" s="44">
        <f t="shared" si="2"/>
        <v>0</v>
      </c>
      <c r="M30" s="26">
        <f>'MR-MO_1a_2'!M30</f>
        <v>15</v>
      </c>
      <c r="N30" s="27">
        <v>0</v>
      </c>
      <c r="O30" s="44">
        <f t="shared" si="3"/>
        <v>0</v>
      </c>
      <c r="P30" s="26">
        <f>'MR-MO_1a_2'!P30</f>
        <v>15</v>
      </c>
      <c r="Q30" s="27">
        <v>0</v>
      </c>
      <c r="R30" s="60">
        <f t="shared" si="4"/>
        <v>0</v>
      </c>
      <c r="S30" s="26">
        <v>15</v>
      </c>
      <c r="T30" s="27">
        <v>0</v>
      </c>
      <c r="U30" s="60">
        <f t="shared" si="5"/>
        <v>0</v>
      </c>
      <c r="X30" s="55"/>
      <c r="Y30" s="55"/>
      <c r="AA30" s="54"/>
    </row>
    <row r="31" spans="1:27" s="3" customFormat="1" x14ac:dyDescent="0.25">
      <c r="A31" s="45">
        <v>13</v>
      </c>
      <c r="B31" s="8">
        <v>0.5</v>
      </c>
      <c r="C31" s="8">
        <v>20</v>
      </c>
      <c r="D31" s="8">
        <v>10</v>
      </c>
      <c r="E31" s="106" t="e">
        <f t="shared" si="10"/>
        <v>#DIV/0!</v>
      </c>
      <c r="F31" s="104" t="e">
        <f t="shared" si="7"/>
        <v>#DIV/0!</v>
      </c>
      <c r="G31" s="105">
        <f t="shared" si="8"/>
        <v>2.5</v>
      </c>
      <c r="H31" s="26">
        <v>15</v>
      </c>
      <c r="I31" s="48"/>
      <c r="J31" s="26">
        <f>'MR-MO_1a_2'!J31</f>
        <v>15</v>
      </c>
      <c r="K31" s="27">
        <v>0</v>
      </c>
      <c r="L31" s="44">
        <f t="shared" si="2"/>
        <v>0</v>
      </c>
      <c r="M31" s="26">
        <f>'MR-MO_1a_2'!M31</f>
        <v>15</v>
      </c>
      <c r="N31" s="27">
        <v>0</v>
      </c>
      <c r="O31" s="44">
        <f t="shared" si="3"/>
        <v>0</v>
      </c>
      <c r="P31" s="26">
        <f>'MR-MO_1a_2'!P31</f>
        <v>15</v>
      </c>
      <c r="Q31" s="27">
        <v>0</v>
      </c>
      <c r="R31" s="60">
        <f t="shared" si="4"/>
        <v>0</v>
      </c>
      <c r="S31" s="26">
        <v>15</v>
      </c>
      <c r="T31" s="27">
        <v>0</v>
      </c>
      <c r="U31" s="60">
        <f t="shared" si="5"/>
        <v>0</v>
      </c>
      <c r="X31" s="55"/>
      <c r="Y31" s="55"/>
      <c r="AA31" s="54"/>
    </row>
    <row r="32" spans="1:27" s="3" customFormat="1" x14ac:dyDescent="0.25">
      <c r="A32" s="45">
        <v>14</v>
      </c>
      <c r="B32" s="8">
        <v>0.7</v>
      </c>
      <c r="C32" s="8">
        <v>20</v>
      </c>
      <c r="D32" s="8">
        <v>10</v>
      </c>
      <c r="E32" s="106" t="e">
        <f t="shared" si="10"/>
        <v>#DIV/0!</v>
      </c>
      <c r="F32" s="104" t="e">
        <f t="shared" si="7"/>
        <v>#DIV/0!</v>
      </c>
      <c r="G32" s="105">
        <f t="shared" si="8"/>
        <v>3.0999999999999996</v>
      </c>
      <c r="H32" s="26">
        <v>15</v>
      </c>
      <c r="I32" s="48"/>
      <c r="J32" s="26">
        <f>'MR-MO_1a_2'!J32</f>
        <v>15</v>
      </c>
      <c r="K32" s="27">
        <v>0</v>
      </c>
      <c r="L32" s="44">
        <f t="shared" si="2"/>
        <v>0</v>
      </c>
      <c r="M32" s="26">
        <f>'MR-MO_1a_2'!M32</f>
        <v>15</v>
      </c>
      <c r="N32" s="27">
        <v>0</v>
      </c>
      <c r="O32" s="44">
        <f t="shared" si="3"/>
        <v>0</v>
      </c>
      <c r="P32" s="26">
        <f>'MR-MO_1a_2'!P32</f>
        <v>15</v>
      </c>
      <c r="Q32" s="27">
        <v>0</v>
      </c>
      <c r="R32" s="60">
        <f t="shared" si="4"/>
        <v>0</v>
      </c>
      <c r="S32" s="26">
        <v>15</v>
      </c>
      <c r="T32" s="27">
        <v>0</v>
      </c>
      <c r="U32" s="60">
        <f t="shared" si="5"/>
        <v>0</v>
      </c>
      <c r="X32" s="55"/>
      <c r="Y32" s="55"/>
      <c r="AA32" s="54"/>
    </row>
    <row r="33" spans="1:27" s="3" customFormat="1" x14ac:dyDescent="0.25">
      <c r="A33" s="45">
        <v>15</v>
      </c>
      <c r="B33" s="8">
        <v>0.9</v>
      </c>
      <c r="C33" s="8">
        <v>20</v>
      </c>
      <c r="D33" s="8">
        <v>10</v>
      </c>
      <c r="E33" s="106" t="e">
        <f t="shared" si="10"/>
        <v>#DIV/0!</v>
      </c>
      <c r="F33" s="104" t="e">
        <f t="shared" si="7"/>
        <v>#DIV/0!</v>
      </c>
      <c r="G33" s="105">
        <f t="shared" si="8"/>
        <v>3.6999999999999993</v>
      </c>
      <c r="H33" s="26">
        <v>15</v>
      </c>
      <c r="I33" s="48"/>
      <c r="J33" s="26">
        <f>'MR-MO_1a_2'!J33</f>
        <v>15</v>
      </c>
      <c r="K33" s="27">
        <v>0</v>
      </c>
      <c r="L33" s="44">
        <f t="shared" si="2"/>
        <v>0</v>
      </c>
      <c r="M33" s="26">
        <f>'MR-MO_1a_2'!M33</f>
        <v>15</v>
      </c>
      <c r="N33" s="27">
        <v>0</v>
      </c>
      <c r="O33" s="44">
        <f t="shared" si="3"/>
        <v>0</v>
      </c>
      <c r="P33" s="26">
        <f>'MR-MO_1a_2'!P33</f>
        <v>15</v>
      </c>
      <c r="Q33" s="27">
        <v>0</v>
      </c>
      <c r="R33" s="60">
        <f t="shared" si="4"/>
        <v>0</v>
      </c>
      <c r="S33" s="26">
        <v>15</v>
      </c>
      <c r="T33" s="27">
        <v>0</v>
      </c>
      <c r="U33" s="60">
        <f t="shared" si="5"/>
        <v>0</v>
      </c>
      <c r="X33" s="55"/>
      <c r="Y33" s="55"/>
      <c r="AA33" s="54"/>
    </row>
    <row r="34" spans="1:27" s="3" customFormat="1" x14ac:dyDescent="0.25">
      <c r="A34" s="45">
        <v>16</v>
      </c>
      <c r="B34" s="8">
        <v>0.1</v>
      </c>
      <c r="C34" s="8">
        <v>25</v>
      </c>
      <c r="D34" s="8">
        <v>10</v>
      </c>
      <c r="E34" s="106" t="e">
        <f>(B34*$B$15*$I$13+(1-B34)*$B$16*$P$13)/(B34*$I$13+(1-B34)*$P$13)</f>
        <v>#DIV/0!</v>
      </c>
      <c r="F34" s="104" t="e">
        <f t="shared" si="7"/>
        <v>#DIV/0!</v>
      </c>
      <c r="G34" s="105">
        <f t="shared" si="8"/>
        <v>1.3000000000000007</v>
      </c>
      <c r="H34" s="26">
        <v>15</v>
      </c>
      <c r="I34" s="48"/>
      <c r="J34" s="26">
        <f>'MR-MO_1a_2'!J34</f>
        <v>15</v>
      </c>
      <c r="K34" s="27">
        <v>0</v>
      </c>
      <c r="L34" s="44">
        <f t="shared" si="2"/>
        <v>0</v>
      </c>
      <c r="M34" s="26">
        <f>'MR-MO_1a_2'!M34</f>
        <v>15</v>
      </c>
      <c r="N34" s="27">
        <v>0</v>
      </c>
      <c r="O34" s="44">
        <f t="shared" si="3"/>
        <v>0</v>
      </c>
      <c r="P34" s="26">
        <f>'MR-MO_1a_2'!P34</f>
        <v>15</v>
      </c>
      <c r="Q34" s="27">
        <v>0</v>
      </c>
      <c r="R34" s="60">
        <f t="shared" si="4"/>
        <v>0</v>
      </c>
      <c r="S34" s="26">
        <v>15</v>
      </c>
      <c r="T34" s="27">
        <v>0</v>
      </c>
      <c r="U34" s="60">
        <f t="shared" si="5"/>
        <v>0</v>
      </c>
      <c r="Y34" s="55"/>
      <c r="AA34" s="54"/>
    </row>
    <row r="35" spans="1:27" s="3" customFormat="1" x14ac:dyDescent="0.25">
      <c r="A35" s="45">
        <v>17</v>
      </c>
      <c r="B35" s="8">
        <v>0.3</v>
      </c>
      <c r="C35" s="8">
        <v>25</v>
      </c>
      <c r="D35" s="8">
        <v>10</v>
      </c>
      <c r="E35" s="106" t="e">
        <f t="shared" ref="E35:E38" si="11">(B35*$B$15*$I$13+(1-B35)*$B$16*$P$13)/(B35*$I$13+(1-B35)*$P$13)</f>
        <v>#DIV/0!</v>
      </c>
      <c r="F35" s="104" t="e">
        <f t="shared" si="7"/>
        <v>#DIV/0!</v>
      </c>
      <c r="G35" s="105">
        <f t="shared" si="8"/>
        <v>1.8999999999999986</v>
      </c>
      <c r="H35" s="26">
        <v>15</v>
      </c>
      <c r="I35" s="48"/>
      <c r="J35" s="26">
        <f>'MR-MO_1a_2'!J35</f>
        <v>15</v>
      </c>
      <c r="K35" s="27">
        <v>0</v>
      </c>
      <c r="L35" s="44">
        <f t="shared" si="2"/>
        <v>0</v>
      </c>
      <c r="M35" s="26">
        <f>'MR-MO_1a_2'!M35</f>
        <v>15</v>
      </c>
      <c r="N35" s="27">
        <v>0</v>
      </c>
      <c r="O35" s="44">
        <f t="shared" si="3"/>
        <v>0</v>
      </c>
      <c r="P35" s="26">
        <f>'MR-MO_1a_2'!P35</f>
        <v>15</v>
      </c>
      <c r="Q35" s="27">
        <v>0</v>
      </c>
      <c r="R35" s="60">
        <f t="shared" si="4"/>
        <v>0</v>
      </c>
      <c r="S35" s="26">
        <v>15</v>
      </c>
      <c r="T35" s="27">
        <v>0</v>
      </c>
      <c r="U35" s="60">
        <f t="shared" si="5"/>
        <v>0</v>
      </c>
      <c r="Y35" s="55"/>
      <c r="AA35" s="54"/>
    </row>
    <row r="36" spans="1:27" s="3" customFormat="1" x14ac:dyDescent="0.25">
      <c r="A36" s="45">
        <v>18</v>
      </c>
      <c r="B36" s="8">
        <v>0.5</v>
      </c>
      <c r="C36" s="8">
        <v>25</v>
      </c>
      <c r="D36" s="8">
        <v>10</v>
      </c>
      <c r="E36" s="106" t="e">
        <f t="shared" si="11"/>
        <v>#DIV/0!</v>
      </c>
      <c r="F36" s="104" t="e">
        <f t="shared" si="7"/>
        <v>#DIV/0!</v>
      </c>
      <c r="G36" s="105">
        <f t="shared" si="8"/>
        <v>2.5</v>
      </c>
      <c r="H36" s="26">
        <v>15</v>
      </c>
      <c r="I36" s="48"/>
      <c r="J36" s="26">
        <f>'MR-MO_1a_2'!J36</f>
        <v>15</v>
      </c>
      <c r="K36" s="27">
        <v>0</v>
      </c>
      <c r="L36" s="44">
        <f t="shared" si="2"/>
        <v>0</v>
      </c>
      <c r="M36" s="26">
        <f>'MR-MO_1a_2'!M36</f>
        <v>15</v>
      </c>
      <c r="N36" s="27">
        <v>0</v>
      </c>
      <c r="O36" s="44">
        <f t="shared" si="3"/>
        <v>0</v>
      </c>
      <c r="P36" s="26">
        <f>'MR-MO_1a_2'!P36</f>
        <v>15</v>
      </c>
      <c r="Q36" s="27">
        <v>0</v>
      </c>
      <c r="R36" s="60">
        <f t="shared" si="4"/>
        <v>0</v>
      </c>
      <c r="S36" s="26">
        <v>15</v>
      </c>
      <c r="T36" s="27">
        <v>0</v>
      </c>
      <c r="U36" s="60">
        <f t="shared" si="5"/>
        <v>0</v>
      </c>
      <c r="Y36" s="55"/>
      <c r="AA36" s="54"/>
    </row>
    <row r="37" spans="1:27" s="3" customFormat="1" x14ac:dyDescent="0.25">
      <c r="A37" s="45">
        <v>19</v>
      </c>
      <c r="B37" s="8">
        <v>0.7</v>
      </c>
      <c r="C37" s="8">
        <v>25</v>
      </c>
      <c r="D37" s="8">
        <v>10</v>
      </c>
      <c r="E37" s="106" t="e">
        <f t="shared" si="11"/>
        <v>#DIV/0!</v>
      </c>
      <c r="F37" s="104" t="e">
        <f t="shared" si="7"/>
        <v>#DIV/0!</v>
      </c>
      <c r="G37" s="105">
        <f t="shared" si="8"/>
        <v>3.0999999999999996</v>
      </c>
      <c r="H37" s="26">
        <v>15</v>
      </c>
      <c r="I37" s="48"/>
      <c r="J37" s="26">
        <f>'MR-MO_1a_2'!J37</f>
        <v>15</v>
      </c>
      <c r="K37" s="27">
        <v>0</v>
      </c>
      <c r="L37" s="44">
        <f t="shared" si="2"/>
        <v>0</v>
      </c>
      <c r="M37" s="26">
        <f>'MR-MO_1a_2'!M37</f>
        <v>15</v>
      </c>
      <c r="N37" s="27">
        <v>0</v>
      </c>
      <c r="O37" s="44">
        <f t="shared" si="3"/>
        <v>0</v>
      </c>
      <c r="P37" s="26">
        <f>'MR-MO_1a_2'!P37</f>
        <v>15</v>
      </c>
      <c r="Q37" s="27">
        <v>0</v>
      </c>
      <c r="R37" s="60">
        <f t="shared" si="4"/>
        <v>0</v>
      </c>
      <c r="S37" s="26">
        <v>15</v>
      </c>
      <c r="T37" s="27">
        <v>0</v>
      </c>
      <c r="U37" s="60">
        <f t="shared" si="5"/>
        <v>0</v>
      </c>
      <c r="Y37" s="55"/>
      <c r="AA37" s="54"/>
    </row>
    <row r="38" spans="1:27" s="3" customFormat="1" x14ac:dyDescent="0.25">
      <c r="A38" s="45">
        <v>20</v>
      </c>
      <c r="B38" s="8">
        <v>0.9</v>
      </c>
      <c r="C38" s="8">
        <v>25</v>
      </c>
      <c r="D38" s="8">
        <v>10</v>
      </c>
      <c r="E38" s="106" t="e">
        <f t="shared" si="11"/>
        <v>#DIV/0!</v>
      </c>
      <c r="F38" s="104" t="e">
        <f t="shared" si="7"/>
        <v>#DIV/0!</v>
      </c>
      <c r="G38" s="105">
        <f t="shared" si="8"/>
        <v>3.6999999999999993</v>
      </c>
      <c r="H38" s="26">
        <v>15</v>
      </c>
      <c r="I38" s="48"/>
      <c r="J38" s="26">
        <f>'MR-MO_1a_2'!J38</f>
        <v>15</v>
      </c>
      <c r="K38" s="27">
        <v>0</v>
      </c>
      <c r="L38" s="44">
        <f t="shared" si="2"/>
        <v>0</v>
      </c>
      <c r="M38" s="26">
        <f>'MR-MO_1a_2'!M38</f>
        <v>15</v>
      </c>
      <c r="N38" s="27">
        <v>0</v>
      </c>
      <c r="O38" s="44">
        <f t="shared" si="3"/>
        <v>0</v>
      </c>
      <c r="P38" s="26">
        <f>'MR-MO_1a_2'!P38</f>
        <v>15</v>
      </c>
      <c r="Q38" s="27">
        <v>0</v>
      </c>
      <c r="R38" s="60">
        <f t="shared" si="4"/>
        <v>0</v>
      </c>
      <c r="S38" s="26">
        <v>15</v>
      </c>
      <c r="T38" s="27">
        <v>0</v>
      </c>
      <c r="U38" s="60">
        <f t="shared" si="5"/>
        <v>0</v>
      </c>
      <c r="X38" s="55"/>
      <c r="Y38" s="55"/>
      <c r="Z38" s="55"/>
      <c r="AA38" s="54"/>
    </row>
    <row r="39" spans="1:27" s="3" customFormat="1" x14ac:dyDescent="0.25">
      <c r="A39" s="45">
        <v>21</v>
      </c>
      <c r="B39" s="8">
        <v>0.1</v>
      </c>
      <c r="C39" s="8">
        <v>30</v>
      </c>
      <c r="D39" s="8">
        <v>10</v>
      </c>
      <c r="E39" s="106" t="e">
        <f>(B39*$B$15*$I$14+(1-B39)*$B$16*$P$14)/(B39*$I$14+(1-B39)*$P$14)</f>
        <v>#DIV/0!</v>
      </c>
      <c r="F39" s="104" t="e">
        <f t="shared" si="7"/>
        <v>#DIV/0!</v>
      </c>
      <c r="G39" s="105">
        <f t="shared" si="8"/>
        <v>1.3000000000000007</v>
      </c>
      <c r="H39" s="26">
        <v>15</v>
      </c>
      <c r="I39" s="48"/>
      <c r="J39" s="26">
        <f>'MR-MO_1a_2'!J39</f>
        <v>15</v>
      </c>
      <c r="K39" s="27">
        <v>0</v>
      </c>
      <c r="L39" s="44">
        <f t="shared" si="2"/>
        <v>0</v>
      </c>
      <c r="M39" s="26">
        <f>'MR-MO_1a_2'!M39</f>
        <v>15</v>
      </c>
      <c r="N39" s="27">
        <v>0</v>
      </c>
      <c r="O39" s="44">
        <f t="shared" si="3"/>
        <v>0</v>
      </c>
      <c r="P39" s="26">
        <f>'MR-MO_1a_2'!P39</f>
        <v>15</v>
      </c>
      <c r="Q39" s="27">
        <v>0</v>
      </c>
      <c r="R39" s="60">
        <f t="shared" si="4"/>
        <v>0</v>
      </c>
      <c r="S39" s="26">
        <v>15</v>
      </c>
      <c r="T39" s="27">
        <v>0</v>
      </c>
      <c r="U39" s="60">
        <f t="shared" si="5"/>
        <v>0</v>
      </c>
      <c r="Y39" s="55"/>
      <c r="AA39" s="54"/>
    </row>
    <row r="40" spans="1:27" s="3" customFormat="1" x14ac:dyDescent="0.25">
      <c r="A40" s="45">
        <v>22</v>
      </c>
      <c r="B40" s="8">
        <v>0.3</v>
      </c>
      <c r="C40" s="8">
        <v>30</v>
      </c>
      <c r="D40" s="8">
        <v>10</v>
      </c>
      <c r="E40" s="106" t="e">
        <f t="shared" ref="E40:E43" si="12">(B40*$B$15*$I$14+(1-B40)*$B$16*$P$14)/(B40*$I$14+(1-B40)*$P$14)</f>
        <v>#DIV/0!</v>
      </c>
      <c r="F40" s="104" t="e">
        <f t="shared" si="7"/>
        <v>#DIV/0!</v>
      </c>
      <c r="G40" s="105">
        <f t="shared" si="8"/>
        <v>1.8999999999999986</v>
      </c>
      <c r="H40" s="26">
        <v>15</v>
      </c>
      <c r="I40" s="48"/>
      <c r="J40" s="26">
        <f>'MR-MO_1a_2'!J40</f>
        <v>15</v>
      </c>
      <c r="K40" s="27">
        <v>0</v>
      </c>
      <c r="L40" s="44">
        <f t="shared" si="2"/>
        <v>0</v>
      </c>
      <c r="M40" s="26">
        <f>'MR-MO_1a_2'!M40</f>
        <v>15</v>
      </c>
      <c r="N40" s="27">
        <v>0</v>
      </c>
      <c r="O40" s="44">
        <f t="shared" si="3"/>
        <v>0</v>
      </c>
      <c r="P40" s="26">
        <f>'MR-MO_1a_2'!P40</f>
        <v>15</v>
      </c>
      <c r="Q40" s="27">
        <v>0</v>
      </c>
      <c r="R40" s="60">
        <f t="shared" si="4"/>
        <v>0</v>
      </c>
      <c r="S40" s="26">
        <v>15</v>
      </c>
      <c r="T40" s="27">
        <v>0</v>
      </c>
      <c r="U40" s="60">
        <f t="shared" si="5"/>
        <v>0</v>
      </c>
      <c r="Y40" s="55"/>
      <c r="AA40" s="54"/>
    </row>
    <row r="41" spans="1:27" s="3" customFormat="1" x14ac:dyDescent="0.25">
      <c r="A41" s="45">
        <v>23</v>
      </c>
      <c r="B41" s="8">
        <v>0.5</v>
      </c>
      <c r="C41" s="8">
        <v>30</v>
      </c>
      <c r="D41" s="8">
        <v>10</v>
      </c>
      <c r="E41" s="106" t="e">
        <f t="shared" si="12"/>
        <v>#DIV/0!</v>
      </c>
      <c r="F41" s="104" t="e">
        <f t="shared" si="7"/>
        <v>#DIV/0!</v>
      </c>
      <c r="G41" s="105">
        <f t="shared" si="8"/>
        <v>2.5</v>
      </c>
      <c r="H41" s="26">
        <v>15</v>
      </c>
      <c r="I41" s="48"/>
      <c r="J41" s="26">
        <f>'MR-MO_1a_2'!J41</f>
        <v>15</v>
      </c>
      <c r="K41" s="27">
        <v>0</v>
      </c>
      <c r="L41" s="44">
        <f t="shared" si="2"/>
        <v>0</v>
      </c>
      <c r="M41" s="26">
        <f>'MR-MO_1a_2'!M41</f>
        <v>15</v>
      </c>
      <c r="N41" s="27">
        <v>0</v>
      </c>
      <c r="O41" s="44">
        <f t="shared" si="3"/>
        <v>0</v>
      </c>
      <c r="P41" s="26">
        <f>'MR-MO_1a_2'!P41</f>
        <v>15</v>
      </c>
      <c r="Q41" s="27">
        <v>0</v>
      </c>
      <c r="R41" s="60">
        <f t="shared" si="4"/>
        <v>0</v>
      </c>
      <c r="S41" s="26">
        <v>15</v>
      </c>
      <c r="T41" s="27">
        <v>0</v>
      </c>
      <c r="U41" s="60">
        <f t="shared" si="5"/>
        <v>0</v>
      </c>
      <c r="Y41" s="55"/>
      <c r="AA41" s="54"/>
    </row>
    <row r="42" spans="1:27" s="3" customFormat="1" x14ac:dyDescent="0.25">
      <c r="A42" s="45">
        <v>24</v>
      </c>
      <c r="B42" s="8">
        <v>0.7</v>
      </c>
      <c r="C42" s="8">
        <v>30</v>
      </c>
      <c r="D42" s="8">
        <v>10</v>
      </c>
      <c r="E42" s="106" t="e">
        <f t="shared" si="12"/>
        <v>#DIV/0!</v>
      </c>
      <c r="F42" s="104" t="e">
        <f t="shared" si="7"/>
        <v>#DIV/0!</v>
      </c>
      <c r="G42" s="105">
        <f t="shared" si="8"/>
        <v>3.0999999999999996</v>
      </c>
      <c r="H42" s="26">
        <v>15</v>
      </c>
      <c r="I42" s="48"/>
      <c r="J42" s="26">
        <f>'MR-MO_1a_2'!J42</f>
        <v>15</v>
      </c>
      <c r="K42" s="27">
        <v>0</v>
      </c>
      <c r="L42" s="44">
        <f t="shared" si="2"/>
        <v>0</v>
      </c>
      <c r="M42" s="26">
        <f>'MR-MO_1a_2'!M42</f>
        <v>15</v>
      </c>
      <c r="N42" s="27">
        <v>0</v>
      </c>
      <c r="O42" s="44">
        <f t="shared" si="3"/>
        <v>0</v>
      </c>
      <c r="P42" s="26">
        <f>'MR-MO_1a_2'!P42</f>
        <v>15</v>
      </c>
      <c r="Q42" s="27">
        <v>0</v>
      </c>
      <c r="R42" s="60">
        <f t="shared" si="4"/>
        <v>0</v>
      </c>
      <c r="S42" s="26">
        <v>15</v>
      </c>
      <c r="T42" s="27">
        <v>0</v>
      </c>
      <c r="U42" s="60">
        <f t="shared" si="5"/>
        <v>0</v>
      </c>
      <c r="X42" s="55"/>
      <c r="Y42" s="55"/>
      <c r="Z42" s="55"/>
      <c r="AA42" s="54"/>
    </row>
    <row r="43" spans="1:27" s="3" customFormat="1" x14ac:dyDescent="0.25">
      <c r="A43" s="45">
        <v>25</v>
      </c>
      <c r="B43" s="8">
        <v>0.9</v>
      </c>
      <c r="C43" s="8">
        <v>30</v>
      </c>
      <c r="D43" s="8">
        <v>10</v>
      </c>
      <c r="E43" s="106" t="e">
        <f t="shared" si="12"/>
        <v>#DIV/0!</v>
      </c>
      <c r="F43" s="104" t="e">
        <f t="shared" si="7"/>
        <v>#DIV/0!</v>
      </c>
      <c r="G43" s="105">
        <f t="shared" si="8"/>
        <v>3.6999999999999993</v>
      </c>
      <c r="H43" s="26">
        <v>15</v>
      </c>
      <c r="I43" s="48"/>
      <c r="J43" s="26">
        <f>'MR-MO_1a_2'!J43</f>
        <v>15</v>
      </c>
      <c r="K43" s="27">
        <v>0</v>
      </c>
      <c r="L43" s="44">
        <f t="shared" si="2"/>
        <v>0</v>
      </c>
      <c r="M43" s="26">
        <f>'MR-MO_1a_2'!M43</f>
        <v>15</v>
      </c>
      <c r="N43" s="27">
        <v>0</v>
      </c>
      <c r="O43" s="44">
        <f t="shared" si="3"/>
        <v>0</v>
      </c>
      <c r="P43" s="26">
        <f>'MR-MO_1a_2'!P43</f>
        <v>15</v>
      </c>
      <c r="Q43" s="27">
        <v>0</v>
      </c>
      <c r="R43" s="60">
        <f t="shared" si="4"/>
        <v>0</v>
      </c>
      <c r="S43" s="26">
        <v>15</v>
      </c>
      <c r="T43" s="27">
        <v>0</v>
      </c>
      <c r="U43" s="60">
        <f t="shared" si="5"/>
        <v>0</v>
      </c>
      <c r="V43" s="55"/>
      <c r="X43" s="55"/>
      <c r="Y43" s="55"/>
      <c r="Z43" s="55"/>
      <c r="AA43" s="54"/>
    </row>
    <row r="44" spans="1:27" s="3" customFormat="1" x14ac:dyDescent="0.25">
      <c r="A44" s="45">
        <v>26</v>
      </c>
      <c r="B44" s="8">
        <v>0.1</v>
      </c>
      <c r="C44" s="8">
        <v>10</v>
      </c>
      <c r="D44" s="8">
        <v>15</v>
      </c>
      <c r="E44" s="14">
        <f>(B44*$B$15*$J$10+(1-B44)*$B$16*$Q$10)/(B44*$J$10+(1-B44)*$Q$10)</f>
        <v>0.40384615384615385</v>
      </c>
      <c r="F44" s="104">
        <f>E44*$N$11+(1-E44)*$U$11-D44</f>
        <v>-0.48076923076922995</v>
      </c>
      <c r="G44" s="105">
        <f>B44*$N$11+(1-B44)*$U$11-D44</f>
        <v>-2</v>
      </c>
      <c r="H44" s="26">
        <v>15</v>
      </c>
      <c r="I44" s="48"/>
      <c r="J44" s="26">
        <f>'MR-MO_1a_2'!J44</f>
        <v>15</v>
      </c>
      <c r="K44" s="27">
        <v>0</v>
      </c>
      <c r="L44" s="44">
        <f t="shared" si="2"/>
        <v>0</v>
      </c>
      <c r="M44" s="26">
        <f>'MR-MO_1a_2'!M44</f>
        <v>15</v>
      </c>
      <c r="N44" s="27">
        <v>0</v>
      </c>
      <c r="O44" s="44">
        <f t="shared" si="3"/>
        <v>0</v>
      </c>
      <c r="P44" s="26">
        <f>'MR-MO_1a_2'!P44</f>
        <v>15</v>
      </c>
      <c r="Q44" s="27">
        <v>0</v>
      </c>
      <c r="R44" s="60">
        <f t="shared" si="4"/>
        <v>0</v>
      </c>
      <c r="S44" s="26">
        <v>15</v>
      </c>
      <c r="T44" s="27">
        <v>0</v>
      </c>
      <c r="U44" s="60">
        <f t="shared" si="5"/>
        <v>0</v>
      </c>
      <c r="Y44" s="55"/>
      <c r="AA44" s="54"/>
    </row>
    <row r="45" spans="1:27" s="3" customFormat="1" x14ac:dyDescent="0.25">
      <c r="A45" s="45">
        <v>27</v>
      </c>
      <c r="B45" s="8">
        <v>0.3</v>
      </c>
      <c r="C45" s="8">
        <v>10</v>
      </c>
      <c r="D45" s="8">
        <v>15</v>
      </c>
      <c r="E45" s="14">
        <f t="shared" ref="E45:E48" si="13">(B45*$B$15*$J$10+(1-B45)*$B$16*$Q$10)/(B45*$J$10+(1-B45)*$Q$10)</f>
        <v>0.56578947368421051</v>
      </c>
      <c r="F45" s="104">
        <f t="shared" ref="F45:F68" si="14">E45*$N$11+(1-E45)*$U$11-D45</f>
        <v>0.32894736842105132</v>
      </c>
      <c r="G45" s="105">
        <f t="shared" ref="G45:G68" si="15">B45*$N$11+(1-B45)*$U$11-D45</f>
        <v>-1</v>
      </c>
      <c r="H45" s="26">
        <v>15</v>
      </c>
      <c r="I45" s="48"/>
      <c r="J45" s="26">
        <f>'MR-MO_1a_2'!J45</f>
        <v>15</v>
      </c>
      <c r="K45" s="27">
        <v>0</v>
      </c>
      <c r="L45" s="44">
        <f t="shared" si="2"/>
        <v>0</v>
      </c>
      <c r="M45" s="26">
        <f>'MR-MO_1a_2'!M45</f>
        <v>15</v>
      </c>
      <c r="N45" s="27">
        <v>0</v>
      </c>
      <c r="O45" s="44">
        <f t="shared" si="3"/>
        <v>0</v>
      </c>
      <c r="P45" s="26">
        <f>'MR-MO_1a_2'!P45</f>
        <v>15</v>
      </c>
      <c r="Q45" s="27">
        <v>0</v>
      </c>
      <c r="R45" s="60">
        <f t="shared" si="4"/>
        <v>0</v>
      </c>
      <c r="S45" s="26">
        <v>15</v>
      </c>
      <c r="T45" s="27">
        <v>0</v>
      </c>
      <c r="U45" s="60">
        <f t="shared" si="5"/>
        <v>0</v>
      </c>
      <c r="X45" s="55"/>
      <c r="Z45" s="55"/>
      <c r="AA45" s="54"/>
    </row>
    <row r="46" spans="1:27" s="3" customFormat="1" x14ac:dyDescent="0.25">
      <c r="A46" s="45">
        <v>28</v>
      </c>
      <c r="B46" s="8">
        <v>0.5</v>
      </c>
      <c r="C46" s="8">
        <v>10</v>
      </c>
      <c r="D46" s="8">
        <v>15</v>
      </c>
      <c r="E46" s="14">
        <f t="shared" si="13"/>
        <v>0.65000000000000013</v>
      </c>
      <c r="F46" s="104">
        <f t="shared" si="14"/>
        <v>0.75</v>
      </c>
      <c r="G46" s="105">
        <f t="shared" si="15"/>
        <v>0</v>
      </c>
      <c r="H46" s="26">
        <v>15</v>
      </c>
      <c r="I46" s="48"/>
      <c r="J46" s="26">
        <f>'MR-MO_1a_2'!J46</f>
        <v>15</v>
      </c>
      <c r="K46" s="27">
        <v>0</v>
      </c>
      <c r="L46" s="44">
        <f t="shared" si="2"/>
        <v>0</v>
      </c>
      <c r="M46" s="26">
        <f>'MR-MO_1a_2'!M46</f>
        <v>15</v>
      </c>
      <c r="N46" s="27">
        <v>0</v>
      </c>
      <c r="O46" s="44">
        <f t="shared" si="3"/>
        <v>0</v>
      </c>
      <c r="P46" s="26">
        <f>'MR-MO_1a_2'!P46</f>
        <v>15</v>
      </c>
      <c r="Q46" s="27">
        <v>0</v>
      </c>
      <c r="R46" s="60">
        <f t="shared" si="4"/>
        <v>0</v>
      </c>
      <c r="S46" s="26">
        <v>15</v>
      </c>
      <c r="T46" s="27">
        <v>0</v>
      </c>
      <c r="U46" s="60">
        <f t="shared" si="5"/>
        <v>0</v>
      </c>
      <c r="X46" s="55"/>
      <c r="Z46" s="55"/>
      <c r="AA46" s="54"/>
    </row>
    <row r="47" spans="1:27" s="3" customFormat="1" x14ac:dyDescent="0.25">
      <c r="A47" s="45">
        <v>29</v>
      </c>
      <c r="B47" s="8">
        <v>0.7</v>
      </c>
      <c r="C47" s="8">
        <v>10</v>
      </c>
      <c r="D47" s="8">
        <v>15</v>
      </c>
      <c r="E47" s="14">
        <f t="shared" si="13"/>
        <v>0.70161290322580638</v>
      </c>
      <c r="F47" s="104">
        <f t="shared" si="14"/>
        <v>1.008064516129032</v>
      </c>
      <c r="G47" s="105">
        <f t="shared" si="15"/>
        <v>1</v>
      </c>
      <c r="H47" s="26">
        <v>15</v>
      </c>
      <c r="I47" s="48"/>
      <c r="J47" s="26">
        <f>'MR-MO_1a_2'!J47</f>
        <v>15</v>
      </c>
      <c r="K47" s="27">
        <v>0</v>
      </c>
      <c r="L47" s="44">
        <f t="shared" si="2"/>
        <v>0</v>
      </c>
      <c r="M47" s="26">
        <f>'MR-MO_1a_2'!M47</f>
        <v>15</v>
      </c>
      <c r="N47" s="27">
        <v>0</v>
      </c>
      <c r="O47" s="44">
        <f t="shared" si="3"/>
        <v>0</v>
      </c>
      <c r="P47" s="26">
        <f>'MR-MO_1a_2'!P47</f>
        <v>15</v>
      </c>
      <c r="Q47" s="27">
        <v>0</v>
      </c>
      <c r="R47" s="60">
        <f t="shared" si="4"/>
        <v>0</v>
      </c>
      <c r="S47" s="26">
        <v>15</v>
      </c>
      <c r="T47" s="27">
        <v>0</v>
      </c>
      <c r="U47" s="60">
        <f t="shared" si="5"/>
        <v>0</v>
      </c>
      <c r="X47" s="55"/>
      <c r="Z47" s="55"/>
      <c r="AA47" s="54"/>
    </row>
    <row r="48" spans="1:27" s="3" customFormat="1" x14ac:dyDescent="0.25">
      <c r="A48" s="45">
        <v>30</v>
      </c>
      <c r="B48" s="8">
        <v>0.9</v>
      </c>
      <c r="C48" s="8">
        <v>10</v>
      </c>
      <c r="D48" s="8">
        <v>15</v>
      </c>
      <c r="E48" s="14">
        <f t="shared" si="13"/>
        <v>0.7364864864864864</v>
      </c>
      <c r="F48" s="104">
        <f t="shared" si="14"/>
        <v>1.1824324324324316</v>
      </c>
      <c r="G48" s="105">
        <f t="shared" si="15"/>
        <v>2</v>
      </c>
      <c r="H48" s="26">
        <v>15</v>
      </c>
      <c r="I48" s="48"/>
      <c r="J48" s="26">
        <f>'MR-MO_1a_2'!J48</f>
        <v>15</v>
      </c>
      <c r="K48" s="27">
        <v>0</v>
      </c>
      <c r="L48" s="44">
        <f t="shared" si="2"/>
        <v>0</v>
      </c>
      <c r="M48" s="26">
        <f>'MR-MO_1a_2'!M48</f>
        <v>15</v>
      </c>
      <c r="N48" s="27">
        <v>0</v>
      </c>
      <c r="O48" s="44">
        <f t="shared" si="3"/>
        <v>0</v>
      </c>
      <c r="P48" s="26">
        <f>'MR-MO_1a_2'!P48</f>
        <v>15</v>
      </c>
      <c r="Q48" s="27">
        <v>0</v>
      </c>
      <c r="R48" s="60">
        <f t="shared" si="4"/>
        <v>0</v>
      </c>
      <c r="S48" s="26">
        <v>15</v>
      </c>
      <c r="T48" s="27">
        <v>0</v>
      </c>
      <c r="U48" s="60">
        <f t="shared" si="5"/>
        <v>0</v>
      </c>
      <c r="X48" s="55"/>
      <c r="Z48" s="55"/>
      <c r="AA48" s="54"/>
    </row>
    <row r="49" spans="1:27" s="3" customFormat="1" x14ac:dyDescent="0.25">
      <c r="A49" s="45">
        <v>31</v>
      </c>
      <c r="B49" s="8">
        <v>0.1</v>
      </c>
      <c r="C49" s="8">
        <v>15</v>
      </c>
      <c r="D49" s="8">
        <v>15</v>
      </c>
      <c r="E49" s="14">
        <f>(B49*$B$15*$J$11+(1-B49)*$B$16*$Q$11)/(B49*$J$11+(1-B49)*$Q$11)</f>
        <v>0.3</v>
      </c>
      <c r="F49" s="104">
        <f t="shared" si="14"/>
        <v>-1</v>
      </c>
      <c r="G49" s="105">
        <f t="shared" si="15"/>
        <v>-2</v>
      </c>
      <c r="H49" s="26">
        <v>15</v>
      </c>
      <c r="I49" s="48"/>
      <c r="J49" s="26">
        <f>'MR-MO_1a_2'!J49</f>
        <v>15</v>
      </c>
      <c r="K49" s="27">
        <v>0</v>
      </c>
      <c r="L49" s="44">
        <f t="shared" si="2"/>
        <v>0</v>
      </c>
      <c r="M49" s="26">
        <f>'MR-MO_1a_2'!M49</f>
        <v>15</v>
      </c>
      <c r="N49" s="27">
        <v>0</v>
      </c>
      <c r="O49" s="44">
        <f t="shared" si="3"/>
        <v>0</v>
      </c>
      <c r="P49" s="26">
        <f>'MR-MO_1a_2'!P49</f>
        <v>15</v>
      </c>
      <c r="Q49" s="27">
        <v>0</v>
      </c>
      <c r="R49" s="60">
        <f t="shared" si="4"/>
        <v>0</v>
      </c>
      <c r="S49" s="26">
        <v>15</v>
      </c>
      <c r="T49" s="27">
        <v>0</v>
      </c>
      <c r="U49" s="60">
        <f t="shared" si="5"/>
        <v>0</v>
      </c>
      <c r="AA49" s="54"/>
    </row>
    <row r="50" spans="1:27" s="3" customFormat="1" x14ac:dyDescent="0.25">
      <c r="A50" s="45">
        <v>32</v>
      </c>
      <c r="B50" s="8">
        <v>0.3</v>
      </c>
      <c r="C50" s="8">
        <v>15</v>
      </c>
      <c r="D50" s="8">
        <v>15</v>
      </c>
      <c r="E50" s="14">
        <f t="shared" ref="E50:E53" si="16">(B50*$B$15*$J$11+(1-B50)*$B$16*$Q$11)/(B50*$J$11+(1-B50)*$Q$11)</f>
        <v>0.4</v>
      </c>
      <c r="F50" s="104">
        <f t="shared" si="14"/>
        <v>-0.5</v>
      </c>
      <c r="G50" s="105">
        <f t="shared" si="15"/>
        <v>-1</v>
      </c>
      <c r="H50" s="26">
        <v>15</v>
      </c>
      <c r="I50" s="48"/>
      <c r="J50" s="26">
        <f>'MR-MO_1a_2'!J50</f>
        <v>15</v>
      </c>
      <c r="K50" s="27">
        <v>0</v>
      </c>
      <c r="L50" s="44">
        <f t="shared" si="2"/>
        <v>0</v>
      </c>
      <c r="M50" s="26">
        <f>'MR-MO_1a_2'!M50</f>
        <v>15</v>
      </c>
      <c r="N50" s="27">
        <v>0</v>
      </c>
      <c r="O50" s="44">
        <f t="shared" si="3"/>
        <v>0</v>
      </c>
      <c r="P50" s="26">
        <f>'MR-MO_1a_2'!P50</f>
        <v>15</v>
      </c>
      <c r="Q50" s="27">
        <v>0</v>
      </c>
      <c r="R50" s="60">
        <f t="shared" si="4"/>
        <v>0</v>
      </c>
      <c r="S50" s="26">
        <v>15</v>
      </c>
      <c r="T50" s="27">
        <v>0</v>
      </c>
      <c r="U50" s="60">
        <f t="shared" si="5"/>
        <v>0</v>
      </c>
      <c r="AA50" s="54"/>
    </row>
    <row r="51" spans="1:27" s="3" customFormat="1" x14ac:dyDescent="0.25">
      <c r="A51" s="45">
        <v>33</v>
      </c>
      <c r="B51" s="8">
        <v>0.5</v>
      </c>
      <c r="C51" s="8">
        <v>15</v>
      </c>
      <c r="D51" s="8">
        <v>15</v>
      </c>
      <c r="E51" s="14">
        <f t="shared" si="16"/>
        <v>0.5</v>
      </c>
      <c r="F51" s="104">
        <f t="shared" si="14"/>
        <v>0</v>
      </c>
      <c r="G51" s="105">
        <f t="shared" si="15"/>
        <v>0</v>
      </c>
      <c r="H51" s="26">
        <v>15</v>
      </c>
      <c r="I51" s="48"/>
      <c r="J51" s="26">
        <f>'MR-MO_1a_2'!J51</f>
        <v>15</v>
      </c>
      <c r="K51" s="27">
        <v>0</v>
      </c>
      <c r="L51" s="44">
        <f t="shared" si="2"/>
        <v>0</v>
      </c>
      <c r="M51" s="26">
        <f>'MR-MO_1a_2'!M51</f>
        <v>15</v>
      </c>
      <c r="N51" s="27">
        <v>0</v>
      </c>
      <c r="O51" s="44">
        <f t="shared" si="3"/>
        <v>0</v>
      </c>
      <c r="P51" s="26">
        <f>'MR-MO_1a_2'!P51</f>
        <v>15</v>
      </c>
      <c r="Q51" s="27">
        <v>0</v>
      </c>
      <c r="R51" s="60">
        <f t="shared" si="4"/>
        <v>0</v>
      </c>
      <c r="S51" s="26">
        <v>15</v>
      </c>
      <c r="T51" s="27">
        <v>0</v>
      </c>
      <c r="U51" s="60">
        <f t="shared" si="5"/>
        <v>0</v>
      </c>
      <c r="AA51" s="54"/>
    </row>
    <row r="52" spans="1:27" s="3" customFormat="1" x14ac:dyDescent="0.25">
      <c r="A52" s="45">
        <v>34</v>
      </c>
      <c r="B52" s="8">
        <v>0.7</v>
      </c>
      <c r="C52" s="8">
        <v>15</v>
      </c>
      <c r="D52" s="8">
        <v>15</v>
      </c>
      <c r="E52" s="14">
        <f t="shared" si="16"/>
        <v>0.59999999999999987</v>
      </c>
      <c r="F52" s="104">
        <f t="shared" si="14"/>
        <v>0.5</v>
      </c>
      <c r="G52" s="105">
        <f t="shared" si="15"/>
        <v>1</v>
      </c>
      <c r="H52" s="26">
        <v>15</v>
      </c>
      <c r="I52" s="48"/>
      <c r="J52" s="26">
        <f>'MR-MO_1a_2'!J52</f>
        <v>15</v>
      </c>
      <c r="K52" s="27">
        <v>0</v>
      </c>
      <c r="L52" s="44">
        <f t="shared" si="2"/>
        <v>0</v>
      </c>
      <c r="M52" s="26">
        <f>'MR-MO_1a_2'!M52</f>
        <v>15</v>
      </c>
      <c r="N52" s="27">
        <v>0</v>
      </c>
      <c r="O52" s="44">
        <f t="shared" si="3"/>
        <v>0</v>
      </c>
      <c r="P52" s="26">
        <f>'MR-MO_1a_2'!P52</f>
        <v>15</v>
      </c>
      <c r="Q52" s="27">
        <v>0</v>
      </c>
      <c r="R52" s="60">
        <f t="shared" si="4"/>
        <v>0</v>
      </c>
      <c r="S52" s="26">
        <v>15</v>
      </c>
      <c r="T52" s="27">
        <v>0</v>
      </c>
      <c r="U52" s="60">
        <f t="shared" si="5"/>
        <v>0</v>
      </c>
      <c r="AA52" s="54"/>
    </row>
    <row r="53" spans="1:27" s="3" customFormat="1" x14ac:dyDescent="0.25">
      <c r="A53" s="45">
        <v>35</v>
      </c>
      <c r="B53" s="8">
        <v>0.9</v>
      </c>
      <c r="C53" s="8">
        <v>15</v>
      </c>
      <c r="D53" s="8">
        <v>15</v>
      </c>
      <c r="E53" s="14">
        <f t="shared" si="16"/>
        <v>0.70000000000000007</v>
      </c>
      <c r="F53" s="104">
        <f t="shared" si="14"/>
        <v>1</v>
      </c>
      <c r="G53" s="105">
        <f t="shared" si="15"/>
        <v>2</v>
      </c>
      <c r="H53" s="26">
        <v>15</v>
      </c>
      <c r="I53" s="48"/>
      <c r="J53" s="26">
        <f>'MR-MO_1a_2'!J53</f>
        <v>15</v>
      </c>
      <c r="K53" s="27">
        <v>0</v>
      </c>
      <c r="L53" s="44">
        <f t="shared" si="2"/>
        <v>0</v>
      </c>
      <c r="M53" s="26">
        <f>'MR-MO_1a_2'!M53</f>
        <v>15</v>
      </c>
      <c r="N53" s="27">
        <v>0</v>
      </c>
      <c r="O53" s="44">
        <f t="shared" si="3"/>
        <v>0</v>
      </c>
      <c r="P53" s="26">
        <f>'MR-MO_1a_2'!P53</f>
        <v>15</v>
      </c>
      <c r="Q53" s="27">
        <v>0</v>
      </c>
      <c r="R53" s="60">
        <f t="shared" si="4"/>
        <v>0</v>
      </c>
      <c r="S53" s="26">
        <v>15</v>
      </c>
      <c r="T53" s="27">
        <v>0</v>
      </c>
      <c r="U53" s="60">
        <f t="shared" si="5"/>
        <v>0</v>
      </c>
      <c r="AA53" s="54"/>
    </row>
    <row r="54" spans="1:27" s="3" customFormat="1" x14ac:dyDescent="0.25">
      <c r="A54" s="45">
        <v>36</v>
      </c>
      <c r="B54" s="8">
        <v>0.1</v>
      </c>
      <c r="C54" s="8">
        <v>20</v>
      </c>
      <c r="D54" s="8">
        <v>15</v>
      </c>
      <c r="E54" s="14">
        <f>(B54*$B$15*$J$12+(1-B54)*$B$16*$Q$12)/(B54*$J$12+(1-B54)*$Q$12)</f>
        <v>0.2608695652173913</v>
      </c>
      <c r="F54" s="104">
        <f t="shared" si="14"/>
        <v>-1.1956521739130448</v>
      </c>
      <c r="G54" s="105">
        <f t="shared" si="15"/>
        <v>-2</v>
      </c>
      <c r="H54" s="26">
        <v>15</v>
      </c>
      <c r="I54" s="48"/>
      <c r="J54" s="26">
        <f>'MR-MO_1a_2'!J54</f>
        <v>15</v>
      </c>
      <c r="K54" s="27">
        <v>0</v>
      </c>
      <c r="L54" s="44">
        <f>ABS((100/$H54*J69)-100)</f>
        <v>0</v>
      </c>
      <c r="M54" s="26">
        <f>'MR-MO_1a_2'!M54</f>
        <v>15</v>
      </c>
      <c r="N54" s="27">
        <v>0</v>
      </c>
      <c r="O54" s="44">
        <f t="shared" si="3"/>
        <v>0</v>
      </c>
      <c r="P54" s="26">
        <f>'MR-MO_1a_2'!P54</f>
        <v>15</v>
      </c>
      <c r="Q54" s="27">
        <v>0</v>
      </c>
      <c r="R54" s="60">
        <f t="shared" si="4"/>
        <v>0</v>
      </c>
      <c r="S54" s="26">
        <v>15</v>
      </c>
      <c r="T54" s="27">
        <v>0</v>
      </c>
      <c r="U54" s="60">
        <f t="shared" si="5"/>
        <v>0</v>
      </c>
      <c r="AA54" s="54"/>
    </row>
    <row r="55" spans="1:27" s="3" customFormat="1" x14ac:dyDescent="0.25">
      <c r="A55" s="45">
        <v>37</v>
      </c>
      <c r="B55" s="8">
        <v>0.3</v>
      </c>
      <c r="C55" s="8">
        <v>20</v>
      </c>
      <c r="D55" s="8">
        <v>15</v>
      </c>
      <c r="E55" s="14">
        <f t="shared" ref="E55:E58" si="17">(B55*$B$15*$J$12+(1-B55)*$B$16*$Q$12)/(B55*$J$12+(1-B55)*$Q$12)</f>
        <v>0.28947368421052627</v>
      </c>
      <c r="F55" s="104">
        <f t="shared" si="14"/>
        <v>-1.0526315789473699</v>
      </c>
      <c r="G55" s="105">
        <f t="shared" si="15"/>
        <v>-1</v>
      </c>
      <c r="H55" s="26">
        <v>15</v>
      </c>
      <c r="I55" s="48"/>
      <c r="J55" s="26">
        <f>'MR-MO_1a_2'!J55</f>
        <v>15</v>
      </c>
      <c r="K55" s="27">
        <v>0</v>
      </c>
      <c r="L55" s="44">
        <f>ABS((100/$H55*J70)-100)</f>
        <v>0</v>
      </c>
      <c r="M55" s="26">
        <f>'MR-MO_1a_2'!M55</f>
        <v>15</v>
      </c>
      <c r="N55" s="27">
        <v>0</v>
      </c>
      <c r="O55" s="44">
        <f t="shared" si="3"/>
        <v>0</v>
      </c>
      <c r="P55" s="26">
        <f>'MR-MO_1a_2'!P55</f>
        <v>15</v>
      </c>
      <c r="Q55" s="27">
        <v>0</v>
      </c>
      <c r="R55" s="60">
        <f t="shared" si="4"/>
        <v>0</v>
      </c>
      <c r="S55" s="26">
        <v>15</v>
      </c>
      <c r="T55" s="27">
        <v>0</v>
      </c>
      <c r="U55" s="60">
        <f t="shared" si="5"/>
        <v>0</v>
      </c>
      <c r="AA55" s="54"/>
    </row>
    <row r="56" spans="1:27" s="3" customFormat="1" x14ac:dyDescent="0.25">
      <c r="A56" s="45">
        <v>38</v>
      </c>
      <c r="B56" s="8">
        <v>0.5</v>
      </c>
      <c r="C56" s="8">
        <v>20</v>
      </c>
      <c r="D56" s="8">
        <v>15</v>
      </c>
      <c r="E56" s="14">
        <f t="shared" si="17"/>
        <v>0.33333333333333337</v>
      </c>
      <c r="F56" s="104">
        <f t="shared" si="14"/>
        <v>-0.83333333333333393</v>
      </c>
      <c r="G56" s="105">
        <f t="shared" si="15"/>
        <v>0</v>
      </c>
      <c r="H56" s="26">
        <v>15</v>
      </c>
      <c r="I56" s="48"/>
      <c r="J56" s="26">
        <f>'MR-MO_1a_2'!J56</f>
        <v>15</v>
      </c>
      <c r="K56" s="27">
        <v>0</v>
      </c>
      <c r="L56" s="44">
        <f>ABS((100/$H56*J71)-100)</f>
        <v>0</v>
      </c>
      <c r="M56" s="26">
        <f>'MR-MO_1a_2'!M56</f>
        <v>15</v>
      </c>
      <c r="N56" s="27">
        <v>0</v>
      </c>
      <c r="O56" s="44">
        <f t="shared" si="3"/>
        <v>0</v>
      </c>
      <c r="P56" s="26">
        <f>'MR-MO_1a_2'!P56</f>
        <v>15</v>
      </c>
      <c r="Q56" s="27">
        <v>0</v>
      </c>
      <c r="R56" s="60">
        <f t="shared" si="4"/>
        <v>0</v>
      </c>
      <c r="S56" s="26">
        <v>15</v>
      </c>
      <c r="T56" s="27">
        <v>0</v>
      </c>
      <c r="U56" s="60">
        <f t="shared" si="5"/>
        <v>0</v>
      </c>
      <c r="AA56" s="54"/>
    </row>
    <row r="57" spans="1:27" s="3" customFormat="1" x14ac:dyDescent="0.25">
      <c r="A57" s="45">
        <v>39</v>
      </c>
      <c r="B57" s="8">
        <v>0.7</v>
      </c>
      <c r="C57" s="8">
        <v>20</v>
      </c>
      <c r="D57" s="8">
        <v>15</v>
      </c>
      <c r="E57" s="14">
        <f t="shared" si="17"/>
        <v>0.40909090909090901</v>
      </c>
      <c r="F57" s="104">
        <f t="shared" si="14"/>
        <v>-0.45454545454545325</v>
      </c>
      <c r="G57" s="105">
        <f t="shared" si="15"/>
        <v>1</v>
      </c>
      <c r="H57" s="26">
        <v>15</v>
      </c>
      <c r="I57" s="48"/>
      <c r="J57" s="26">
        <f>'MR-MO_1a_2'!J57</f>
        <v>15</v>
      </c>
      <c r="K57" s="27">
        <v>0</v>
      </c>
      <c r="L57" s="44">
        <f>ABS((100/$H57*J72)-100)</f>
        <v>0</v>
      </c>
      <c r="M57" s="26">
        <f>'MR-MO_1a_2'!M57</f>
        <v>15</v>
      </c>
      <c r="N57" s="27">
        <v>0</v>
      </c>
      <c r="O57" s="44">
        <f t="shared" si="3"/>
        <v>0</v>
      </c>
      <c r="P57" s="26">
        <f>'MR-MO_1a_2'!P57</f>
        <v>15</v>
      </c>
      <c r="Q57" s="27">
        <v>0</v>
      </c>
      <c r="R57" s="60">
        <f t="shared" si="4"/>
        <v>0</v>
      </c>
      <c r="S57" s="26">
        <v>15</v>
      </c>
      <c r="T57" s="27">
        <v>0</v>
      </c>
      <c r="U57" s="60">
        <f t="shared" si="5"/>
        <v>0</v>
      </c>
      <c r="AA57" s="54"/>
    </row>
    <row r="58" spans="1:27" s="3" customFormat="1" x14ac:dyDescent="0.25">
      <c r="A58" s="45">
        <v>40</v>
      </c>
      <c r="B58" s="8">
        <v>0.9</v>
      </c>
      <c r="C58" s="8">
        <v>20</v>
      </c>
      <c r="D58" s="8">
        <v>15</v>
      </c>
      <c r="E58" s="14">
        <f t="shared" si="17"/>
        <v>0.5714285714285714</v>
      </c>
      <c r="F58" s="104">
        <f t="shared" si="14"/>
        <v>0.35714285714285765</v>
      </c>
      <c r="G58" s="105">
        <f t="shared" si="15"/>
        <v>2</v>
      </c>
      <c r="H58" s="26">
        <v>15</v>
      </c>
      <c r="I58" s="48"/>
      <c r="J58" s="26">
        <f>'MR-MO_1a_2'!J58</f>
        <v>15</v>
      </c>
      <c r="K58" s="27">
        <v>0</v>
      </c>
      <c r="L58" s="44">
        <f>ABS((100/$H58*J73)-100)</f>
        <v>0</v>
      </c>
      <c r="M58" s="26">
        <f>'MR-MO_1a_2'!M58</f>
        <v>15</v>
      </c>
      <c r="N58" s="27">
        <v>0</v>
      </c>
      <c r="O58" s="44">
        <f t="shared" si="3"/>
        <v>0</v>
      </c>
      <c r="P58" s="26">
        <f>'MR-MO_1a_2'!P58</f>
        <v>15</v>
      </c>
      <c r="Q58" s="27">
        <v>0</v>
      </c>
      <c r="R58" s="60">
        <f t="shared" si="4"/>
        <v>0</v>
      </c>
      <c r="S58" s="26">
        <v>15</v>
      </c>
      <c r="T58" s="27">
        <v>0</v>
      </c>
      <c r="U58" s="60">
        <f t="shared" si="5"/>
        <v>0</v>
      </c>
      <c r="AA58" s="54"/>
    </row>
    <row r="59" spans="1:27" s="3" customFormat="1" x14ac:dyDescent="0.25">
      <c r="A59" s="45">
        <v>41</v>
      </c>
      <c r="B59" s="8">
        <v>0.1</v>
      </c>
      <c r="C59" s="8">
        <v>25</v>
      </c>
      <c r="D59" s="8">
        <v>15</v>
      </c>
      <c r="E59" s="106" t="e">
        <f>(B59*$B$15*$J$13+(1-B59)*$B$16*$Q$13)/(B59*$J$13+(1-B59)*$Q$13)</f>
        <v>#DIV/0!</v>
      </c>
      <c r="F59" s="104" t="e">
        <f t="shared" si="14"/>
        <v>#DIV/0!</v>
      </c>
      <c r="G59" s="105">
        <f t="shared" si="15"/>
        <v>-2</v>
      </c>
      <c r="H59" s="26">
        <v>15</v>
      </c>
      <c r="I59" s="48"/>
      <c r="J59" s="26">
        <f>'MR-MO_1a_2'!J59</f>
        <v>15</v>
      </c>
      <c r="K59" s="27">
        <v>0</v>
      </c>
      <c r="L59" s="44">
        <f t="shared" si="2"/>
        <v>0</v>
      </c>
      <c r="M59" s="26">
        <f>'MR-MO_1a_2'!M59</f>
        <v>15</v>
      </c>
      <c r="N59" s="27">
        <v>0</v>
      </c>
      <c r="O59" s="44">
        <f t="shared" si="3"/>
        <v>0</v>
      </c>
      <c r="P59" s="26">
        <f>'MR-MO_1a_2'!P59</f>
        <v>15</v>
      </c>
      <c r="Q59" s="27">
        <v>0</v>
      </c>
      <c r="R59" s="60">
        <f t="shared" si="4"/>
        <v>0</v>
      </c>
      <c r="S59" s="26">
        <v>15</v>
      </c>
      <c r="T59" s="27">
        <v>0</v>
      </c>
      <c r="U59" s="60">
        <f t="shared" si="5"/>
        <v>0</v>
      </c>
      <c r="AA59" s="54"/>
    </row>
    <row r="60" spans="1:27" s="3" customFormat="1" x14ac:dyDescent="0.25">
      <c r="A60" s="45">
        <v>42</v>
      </c>
      <c r="B60" s="8">
        <v>0.3</v>
      </c>
      <c r="C60" s="8">
        <v>25</v>
      </c>
      <c r="D60" s="8">
        <v>15</v>
      </c>
      <c r="E60" s="106" t="e">
        <f t="shared" ref="E60:E63" si="18">(B60*$B$15*$J$13+(1-B60)*$B$16*$Q$13)/(B60*$J$13+(1-B60)*$Q$13)</f>
        <v>#DIV/0!</v>
      </c>
      <c r="F60" s="104" t="e">
        <f t="shared" si="14"/>
        <v>#DIV/0!</v>
      </c>
      <c r="G60" s="105">
        <f t="shared" si="15"/>
        <v>-1</v>
      </c>
      <c r="H60" s="26">
        <v>15</v>
      </c>
      <c r="I60" s="48"/>
      <c r="J60" s="26">
        <f>'MR-MO_1a_2'!J60</f>
        <v>15</v>
      </c>
      <c r="K60" s="27">
        <v>0</v>
      </c>
      <c r="L60" s="44">
        <f t="shared" si="2"/>
        <v>0</v>
      </c>
      <c r="M60" s="26">
        <f>'MR-MO_1a_2'!M60</f>
        <v>15</v>
      </c>
      <c r="N60" s="27">
        <v>0</v>
      </c>
      <c r="O60" s="44">
        <f t="shared" si="3"/>
        <v>0</v>
      </c>
      <c r="P60" s="26">
        <f>'MR-MO_1a_2'!P60</f>
        <v>15</v>
      </c>
      <c r="Q60" s="27">
        <v>0</v>
      </c>
      <c r="R60" s="60">
        <f t="shared" si="4"/>
        <v>0</v>
      </c>
      <c r="S60" s="26">
        <v>15</v>
      </c>
      <c r="T60" s="27">
        <v>0</v>
      </c>
      <c r="U60" s="60">
        <f t="shared" si="5"/>
        <v>0</v>
      </c>
      <c r="V60" s="7"/>
      <c r="W60" s="7"/>
      <c r="X60" s="7"/>
      <c r="Y60" s="7"/>
      <c r="Z60" s="7"/>
      <c r="AA60" s="54"/>
    </row>
    <row r="61" spans="1:27" s="3" customFormat="1" x14ac:dyDescent="0.25">
      <c r="A61" s="45">
        <v>43</v>
      </c>
      <c r="B61" s="8">
        <v>0.5</v>
      </c>
      <c r="C61" s="8">
        <v>25</v>
      </c>
      <c r="D61" s="8">
        <v>15</v>
      </c>
      <c r="E61" s="106" t="e">
        <f t="shared" si="18"/>
        <v>#DIV/0!</v>
      </c>
      <c r="F61" s="104" t="e">
        <f t="shared" si="14"/>
        <v>#DIV/0!</v>
      </c>
      <c r="G61" s="105">
        <f t="shared" si="15"/>
        <v>0</v>
      </c>
      <c r="H61" s="26">
        <v>15</v>
      </c>
      <c r="I61" s="48"/>
      <c r="J61" s="26">
        <f>'MR-MO_1a_2'!J61</f>
        <v>15</v>
      </c>
      <c r="K61" s="27">
        <v>0</v>
      </c>
      <c r="L61" s="44">
        <f t="shared" si="2"/>
        <v>0</v>
      </c>
      <c r="M61" s="26">
        <f>'MR-MO_1a_2'!M61</f>
        <v>15</v>
      </c>
      <c r="N61" s="27">
        <v>0</v>
      </c>
      <c r="O61" s="44">
        <f t="shared" si="3"/>
        <v>0</v>
      </c>
      <c r="P61" s="26">
        <f>'MR-MO_1a_2'!P61</f>
        <v>15</v>
      </c>
      <c r="Q61" s="27">
        <v>0</v>
      </c>
      <c r="R61" s="60">
        <f t="shared" si="4"/>
        <v>0</v>
      </c>
      <c r="S61" s="26">
        <v>15</v>
      </c>
      <c r="T61" s="27">
        <v>0</v>
      </c>
      <c r="U61" s="60">
        <f t="shared" si="5"/>
        <v>0</v>
      </c>
      <c r="V61" s="7"/>
      <c r="W61" s="7"/>
      <c r="X61" s="7"/>
      <c r="Y61" s="7"/>
      <c r="Z61" s="7"/>
      <c r="AA61" s="54"/>
    </row>
    <row r="62" spans="1:27" s="3" customFormat="1" x14ac:dyDescent="0.25">
      <c r="A62" s="45">
        <v>44</v>
      </c>
      <c r="B62" s="8">
        <v>0.7</v>
      </c>
      <c r="C62" s="8">
        <v>25</v>
      </c>
      <c r="D62" s="8">
        <v>15</v>
      </c>
      <c r="E62" s="106" t="e">
        <f t="shared" si="18"/>
        <v>#DIV/0!</v>
      </c>
      <c r="F62" s="104" t="e">
        <f t="shared" si="14"/>
        <v>#DIV/0!</v>
      </c>
      <c r="G62" s="105">
        <f t="shared" si="15"/>
        <v>1</v>
      </c>
      <c r="H62" s="26">
        <v>15</v>
      </c>
      <c r="I62" s="48"/>
      <c r="J62" s="26">
        <f>'MR-MO_1a_2'!J62</f>
        <v>15</v>
      </c>
      <c r="K62" s="27">
        <v>0</v>
      </c>
      <c r="L62" s="44">
        <f t="shared" si="2"/>
        <v>0</v>
      </c>
      <c r="M62" s="26">
        <f>'MR-MO_1a_2'!M62</f>
        <v>15</v>
      </c>
      <c r="N62" s="27">
        <v>0</v>
      </c>
      <c r="O62" s="44">
        <f t="shared" si="3"/>
        <v>0</v>
      </c>
      <c r="P62" s="26">
        <f>'MR-MO_1a_2'!P62</f>
        <v>15</v>
      </c>
      <c r="Q62" s="27">
        <v>0</v>
      </c>
      <c r="R62" s="60">
        <f t="shared" si="4"/>
        <v>0</v>
      </c>
      <c r="S62" s="26">
        <v>15</v>
      </c>
      <c r="T62" s="27">
        <v>0</v>
      </c>
      <c r="U62" s="60">
        <f t="shared" si="5"/>
        <v>0</v>
      </c>
      <c r="V62" s="7"/>
      <c r="W62" s="7"/>
      <c r="X62" s="7"/>
      <c r="Y62" s="7"/>
      <c r="Z62" s="7"/>
      <c r="AA62" s="54"/>
    </row>
    <row r="63" spans="1:27" s="3" customFormat="1" x14ac:dyDescent="0.25">
      <c r="A63" s="45">
        <v>45</v>
      </c>
      <c r="B63" s="8">
        <v>0.9</v>
      </c>
      <c r="C63" s="8">
        <v>25</v>
      </c>
      <c r="D63" s="8">
        <v>15</v>
      </c>
      <c r="E63" s="106" t="e">
        <f t="shared" si="18"/>
        <v>#DIV/0!</v>
      </c>
      <c r="F63" s="104" t="e">
        <f t="shared" si="14"/>
        <v>#DIV/0!</v>
      </c>
      <c r="G63" s="105">
        <f t="shared" si="15"/>
        <v>2</v>
      </c>
      <c r="H63" s="26">
        <v>15</v>
      </c>
      <c r="I63" s="80"/>
      <c r="J63" s="26">
        <f>'MR-MO_1a_2'!J63</f>
        <v>15</v>
      </c>
      <c r="K63" s="27">
        <v>0</v>
      </c>
      <c r="L63" s="44">
        <f t="shared" si="2"/>
        <v>0</v>
      </c>
      <c r="M63" s="26">
        <f>'MR-MO_1a_2'!M63</f>
        <v>15</v>
      </c>
      <c r="N63" s="27">
        <v>0</v>
      </c>
      <c r="O63" s="44">
        <f t="shared" si="3"/>
        <v>0</v>
      </c>
      <c r="P63" s="26">
        <f>'MR-MO_1a_2'!P63</f>
        <v>15</v>
      </c>
      <c r="Q63" s="27">
        <v>0</v>
      </c>
      <c r="R63" s="60">
        <f t="shared" si="4"/>
        <v>0</v>
      </c>
      <c r="S63" s="26">
        <v>15</v>
      </c>
      <c r="T63" s="27">
        <v>0</v>
      </c>
      <c r="U63" s="60">
        <f t="shared" si="5"/>
        <v>0</v>
      </c>
      <c r="V63" s="7"/>
      <c r="W63" s="7"/>
      <c r="X63" s="7"/>
      <c r="Y63" s="7"/>
      <c r="Z63" s="7"/>
      <c r="AA63" s="54"/>
    </row>
    <row r="64" spans="1:27" s="3" customFormat="1" x14ac:dyDescent="0.25">
      <c r="A64" s="45">
        <v>46</v>
      </c>
      <c r="B64" s="8">
        <v>0.1</v>
      </c>
      <c r="C64" s="8">
        <v>30</v>
      </c>
      <c r="D64" s="8">
        <v>15</v>
      </c>
      <c r="E64" s="106" t="e">
        <f>(B64*$B$15*$J$14+(1-B64)*$B$16*$Q$14)/(B64*$J$14+(1-B64)*$Q$14)</f>
        <v>#DIV/0!</v>
      </c>
      <c r="F64" s="104" t="e">
        <f t="shared" si="14"/>
        <v>#DIV/0!</v>
      </c>
      <c r="G64" s="105">
        <f t="shared" si="15"/>
        <v>-2</v>
      </c>
      <c r="H64" s="26">
        <v>15</v>
      </c>
      <c r="I64" s="80"/>
      <c r="J64" s="26">
        <f>'MR-MO_1a_2'!J64</f>
        <v>15</v>
      </c>
      <c r="K64" s="27">
        <v>0</v>
      </c>
      <c r="L64" s="44">
        <f t="shared" si="2"/>
        <v>0</v>
      </c>
      <c r="M64" s="26">
        <f>'MR-MO_1a_2'!M64</f>
        <v>15</v>
      </c>
      <c r="N64" s="27">
        <v>0</v>
      </c>
      <c r="O64" s="44">
        <f t="shared" si="3"/>
        <v>0</v>
      </c>
      <c r="P64" s="26">
        <f>'MR-MO_1a_2'!P64</f>
        <v>15</v>
      </c>
      <c r="Q64" s="27">
        <v>0</v>
      </c>
      <c r="R64" s="60">
        <f t="shared" si="4"/>
        <v>0</v>
      </c>
      <c r="S64" s="26">
        <v>15</v>
      </c>
      <c r="T64" s="27">
        <v>0</v>
      </c>
      <c r="U64" s="60">
        <f t="shared" si="5"/>
        <v>0</v>
      </c>
      <c r="V64" s="7"/>
      <c r="W64" s="7"/>
      <c r="X64" s="7"/>
      <c r="Y64" s="7"/>
      <c r="Z64" s="7"/>
      <c r="AA64" s="54"/>
    </row>
    <row r="65" spans="1:27" s="3" customFormat="1" x14ac:dyDescent="0.25">
      <c r="A65" s="45">
        <v>47</v>
      </c>
      <c r="B65" s="8">
        <v>0.3</v>
      </c>
      <c r="C65" s="8">
        <v>30</v>
      </c>
      <c r="D65" s="8">
        <v>15</v>
      </c>
      <c r="E65" s="106" t="e">
        <f t="shared" ref="E65:E68" si="19">(B65*$B$15*$J$14+(1-B65)*$B$16*$Q$14)/(B65*$J$14+(1-B65)*$Q$14)</f>
        <v>#DIV/0!</v>
      </c>
      <c r="F65" s="104" t="e">
        <f t="shared" si="14"/>
        <v>#DIV/0!</v>
      </c>
      <c r="G65" s="105">
        <f t="shared" si="15"/>
        <v>-1</v>
      </c>
      <c r="H65" s="26">
        <v>15</v>
      </c>
      <c r="I65" s="80"/>
      <c r="J65" s="26">
        <f>'MR-MO_1a_2'!J65</f>
        <v>15</v>
      </c>
      <c r="K65" s="27">
        <v>0</v>
      </c>
      <c r="L65" s="44">
        <f t="shared" si="2"/>
        <v>0</v>
      </c>
      <c r="M65" s="26">
        <f>'MR-MO_1a_2'!M65</f>
        <v>15</v>
      </c>
      <c r="N65" s="27">
        <v>0</v>
      </c>
      <c r="O65" s="44">
        <f t="shared" si="3"/>
        <v>0</v>
      </c>
      <c r="P65" s="26">
        <f>'MR-MO_1a_2'!P65</f>
        <v>15</v>
      </c>
      <c r="Q65" s="27">
        <v>0</v>
      </c>
      <c r="R65" s="60">
        <f t="shared" si="4"/>
        <v>0</v>
      </c>
      <c r="S65" s="26">
        <v>15</v>
      </c>
      <c r="T65" s="27">
        <v>0</v>
      </c>
      <c r="U65" s="60">
        <f t="shared" si="5"/>
        <v>0</v>
      </c>
      <c r="V65" s="7"/>
      <c r="W65" s="7"/>
      <c r="X65" s="7"/>
      <c r="Y65" s="7"/>
      <c r="Z65" s="7"/>
      <c r="AA65" s="54"/>
    </row>
    <row r="66" spans="1:27" s="3" customFormat="1" x14ac:dyDescent="0.25">
      <c r="A66" s="45">
        <v>48</v>
      </c>
      <c r="B66" s="8">
        <v>0.5</v>
      </c>
      <c r="C66" s="8">
        <v>30</v>
      </c>
      <c r="D66" s="8">
        <v>15</v>
      </c>
      <c r="E66" s="106" t="e">
        <f t="shared" si="19"/>
        <v>#DIV/0!</v>
      </c>
      <c r="F66" s="104" t="e">
        <f t="shared" si="14"/>
        <v>#DIV/0!</v>
      </c>
      <c r="G66" s="105">
        <f t="shared" si="15"/>
        <v>0</v>
      </c>
      <c r="H66" s="26">
        <v>15</v>
      </c>
      <c r="I66" s="80"/>
      <c r="J66" s="26">
        <f>'MR-MO_1a_2'!J66</f>
        <v>15</v>
      </c>
      <c r="K66" s="27">
        <v>0</v>
      </c>
      <c r="L66" s="44">
        <f t="shared" si="2"/>
        <v>0</v>
      </c>
      <c r="M66" s="26">
        <f>'MR-MO_1a_2'!M66</f>
        <v>15</v>
      </c>
      <c r="N66" s="27">
        <v>0</v>
      </c>
      <c r="O66" s="44">
        <f t="shared" si="3"/>
        <v>0</v>
      </c>
      <c r="P66" s="26">
        <f>'MR-MO_1a_2'!P66</f>
        <v>15</v>
      </c>
      <c r="Q66" s="27">
        <v>0</v>
      </c>
      <c r="R66" s="60">
        <f t="shared" si="4"/>
        <v>0</v>
      </c>
      <c r="S66" s="26">
        <v>15</v>
      </c>
      <c r="T66" s="27">
        <v>0</v>
      </c>
      <c r="U66" s="60">
        <f t="shared" si="5"/>
        <v>0</v>
      </c>
      <c r="V66" s="7"/>
      <c r="W66" s="7"/>
      <c r="X66" s="7"/>
      <c r="Y66" s="7"/>
      <c r="Z66" s="7"/>
      <c r="AA66" s="54"/>
    </row>
    <row r="67" spans="1:27" s="3" customFormat="1" x14ac:dyDescent="0.25">
      <c r="A67" s="45">
        <v>49</v>
      </c>
      <c r="B67" s="8">
        <v>0.7</v>
      </c>
      <c r="C67" s="8">
        <v>30</v>
      </c>
      <c r="D67" s="8">
        <v>15</v>
      </c>
      <c r="E67" s="106" t="e">
        <f t="shared" si="19"/>
        <v>#DIV/0!</v>
      </c>
      <c r="F67" s="104" t="e">
        <f t="shared" si="14"/>
        <v>#DIV/0!</v>
      </c>
      <c r="G67" s="105">
        <f t="shared" si="15"/>
        <v>1</v>
      </c>
      <c r="H67" s="26">
        <v>15</v>
      </c>
      <c r="I67" s="80"/>
      <c r="J67" s="26">
        <f>'MR-MO_1a_2'!J67</f>
        <v>15</v>
      </c>
      <c r="K67" s="27">
        <v>0</v>
      </c>
      <c r="L67" s="44">
        <f t="shared" si="2"/>
        <v>0</v>
      </c>
      <c r="M67" s="26">
        <f>'MR-MO_1a_2'!M67</f>
        <v>15</v>
      </c>
      <c r="N67" s="27">
        <v>0</v>
      </c>
      <c r="O67" s="44">
        <f t="shared" si="3"/>
        <v>0</v>
      </c>
      <c r="P67" s="26">
        <f>'MR-MO_1a_2'!P67</f>
        <v>15</v>
      </c>
      <c r="Q67" s="27">
        <v>0</v>
      </c>
      <c r="R67" s="60">
        <f t="shared" si="4"/>
        <v>0</v>
      </c>
      <c r="S67" s="26">
        <v>15</v>
      </c>
      <c r="T67" s="27">
        <v>0</v>
      </c>
      <c r="U67" s="60">
        <f t="shared" si="5"/>
        <v>0</v>
      </c>
      <c r="V67" s="7"/>
      <c r="W67" s="7"/>
      <c r="X67" s="7"/>
      <c r="Y67" s="7"/>
      <c r="Z67" s="7"/>
      <c r="AA67" s="54"/>
    </row>
    <row r="68" spans="1:27" s="3" customFormat="1" x14ac:dyDescent="0.25">
      <c r="A68" s="45">
        <v>50</v>
      </c>
      <c r="B68" s="8">
        <v>0.9</v>
      </c>
      <c r="C68" s="8">
        <v>30</v>
      </c>
      <c r="D68" s="8">
        <v>15</v>
      </c>
      <c r="E68" s="106" t="e">
        <f t="shared" si="19"/>
        <v>#DIV/0!</v>
      </c>
      <c r="F68" s="104" t="e">
        <f t="shared" si="14"/>
        <v>#DIV/0!</v>
      </c>
      <c r="G68" s="105">
        <f t="shared" si="15"/>
        <v>2</v>
      </c>
      <c r="H68" s="26">
        <v>15</v>
      </c>
      <c r="I68" s="80"/>
      <c r="J68" s="26">
        <f>'MR-MO_1a_2'!J68</f>
        <v>15</v>
      </c>
      <c r="K68" s="27">
        <v>0</v>
      </c>
      <c r="L68" s="44">
        <f t="shared" si="2"/>
        <v>0</v>
      </c>
      <c r="M68" s="26">
        <f>'MR-MO_1a_2'!M68</f>
        <v>15</v>
      </c>
      <c r="N68" s="27">
        <v>0</v>
      </c>
      <c r="O68" s="44">
        <f t="shared" si="3"/>
        <v>0</v>
      </c>
      <c r="P68" s="26">
        <f>'MR-MO_1a_2'!P68</f>
        <v>15</v>
      </c>
      <c r="Q68" s="27">
        <v>0</v>
      </c>
      <c r="R68" s="60">
        <f t="shared" si="4"/>
        <v>0</v>
      </c>
      <c r="S68" s="26">
        <v>15</v>
      </c>
      <c r="T68" s="27">
        <v>0</v>
      </c>
      <c r="U68" s="60">
        <f t="shared" si="5"/>
        <v>0</v>
      </c>
      <c r="V68" s="7"/>
      <c r="W68" s="7"/>
      <c r="X68" s="7"/>
      <c r="Y68" s="7"/>
      <c r="Z68" s="7"/>
      <c r="AA68" s="54"/>
    </row>
    <row r="69" spans="1:27" s="3" customFormat="1" x14ac:dyDescent="0.25">
      <c r="A69" s="45">
        <v>51</v>
      </c>
      <c r="B69" s="8">
        <v>0.1</v>
      </c>
      <c r="C69" s="8">
        <v>10</v>
      </c>
      <c r="D69" s="8">
        <v>20</v>
      </c>
      <c r="E69" s="106" t="e">
        <f>(B69*$B$15*$K$10+(1-B69)*$B$16*$R$10)/(B69*$K$10+(1-B69)*$R$10)</f>
        <v>#DIV/0!</v>
      </c>
      <c r="F69" s="104" t="e">
        <f>E69*$N$12+(1-E69)*$U$12-D69</f>
        <v>#DIV/0!</v>
      </c>
      <c r="G69" s="105">
        <f>B69*$N$12+(1-B69)*$U$12-D69</f>
        <v>0</v>
      </c>
      <c r="H69" s="26">
        <v>15</v>
      </c>
      <c r="I69" s="80"/>
      <c r="J69" s="26">
        <f>'MR-MO_1a_2'!J69</f>
        <v>15</v>
      </c>
      <c r="K69" s="27">
        <v>0</v>
      </c>
      <c r="L69" s="44">
        <f t="shared" si="2"/>
        <v>0</v>
      </c>
      <c r="M69" s="26">
        <f>'MR-MO_1a_2'!M69</f>
        <v>15</v>
      </c>
      <c r="N69" s="27">
        <v>0</v>
      </c>
      <c r="O69" s="44">
        <f t="shared" si="3"/>
        <v>0</v>
      </c>
      <c r="P69" s="26">
        <f>'MR-MO_1a_2'!P69</f>
        <v>15</v>
      </c>
      <c r="Q69" s="27">
        <v>0</v>
      </c>
      <c r="R69" s="60">
        <f t="shared" si="4"/>
        <v>0</v>
      </c>
      <c r="S69" s="26">
        <v>15</v>
      </c>
      <c r="T69" s="27">
        <v>0</v>
      </c>
      <c r="U69" s="60">
        <f t="shared" si="5"/>
        <v>0</v>
      </c>
      <c r="V69" s="7"/>
      <c r="W69" s="7"/>
      <c r="X69" s="7"/>
      <c r="Y69" s="7"/>
      <c r="Z69" s="7"/>
      <c r="AA69" s="54"/>
    </row>
    <row r="70" spans="1:27" s="3" customFormat="1" x14ac:dyDescent="0.25">
      <c r="A70" s="45">
        <v>52</v>
      </c>
      <c r="B70" s="8">
        <v>0.3</v>
      </c>
      <c r="C70" s="8">
        <v>10</v>
      </c>
      <c r="D70" s="8">
        <v>20</v>
      </c>
      <c r="E70" s="106" t="e">
        <f t="shared" ref="E70:E73" si="20">(B70*$B$15*$K$10+(1-B70)*$B$16*$R$10)/(B70*$K$10+(1-B70)*$R$10)</f>
        <v>#DIV/0!</v>
      </c>
      <c r="F70" s="104" t="e">
        <f t="shared" ref="F70:F93" si="21">E70*$N$12+(1-E70)*$U$12-D70</f>
        <v>#DIV/0!</v>
      </c>
      <c r="G70" s="105">
        <f t="shared" ref="G70:G93" si="22">B70*$N$12+(1-B70)*$U$12-D70</f>
        <v>0</v>
      </c>
      <c r="H70" s="26">
        <v>15</v>
      </c>
      <c r="I70" s="80"/>
      <c r="J70" s="26">
        <f>'MR-MO_1a_2'!J70</f>
        <v>15</v>
      </c>
      <c r="K70" s="27">
        <v>0</v>
      </c>
      <c r="L70" s="44">
        <f t="shared" si="2"/>
        <v>0</v>
      </c>
      <c r="M70" s="26">
        <f>'MR-MO_1a_2'!M70</f>
        <v>15</v>
      </c>
      <c r="N70" s="27">
        <v>0</v>
      </c>
      <c r="O70" s="44">
        <f t="shared" si="3"/>
        <v>0</v>
      </c>
      <c r="P70" s="26">
        <f>'MR-MO_1a_2'!P70</f>
        <v>15</v>
      </c>
      <c r="Q70" s="27">
        <v>0</v>
      </c>
      <c r="R70" s="60">
        <f t="shared" si="4"/>
        <v>0</v>
      </c>
      <c r="S70" s="26">
        <v>15</v>
      </c>
      <c r="T70" s="27">
        <v>0</v>
      </c>
      <c r="U70" s="60">
        <f t="shared" si="5"/>
        <v>0</v>
      </c>
      <c r="V70" s="7"/>
      <c r="W70" s="7"/>
      <c r="X70" s="7"/>
      <c r="Y70" s="7"/>
      <c r="Z70" s="7"/>
      <c r="AA70" s="54"/>
    </row>
    <row r="71" spans="1:27" s="3" customFormat="1" x14ac:dyDescent="0.25">
      <c r="A71" s="45">
        <v>53</v>
      </c>
      <c r="B71" s="8">
        <v>0.5</v>
      </c>
      <c r="C71" s="8">
        <v>10</v>
      </c>
      <c r="D71" s="8">
        <v>20</v>
      </c>
      <c r="E71" s="106" t="e">
        <f t="shared" si="20"/>
        <v>#DIV/0!</v>
      </c>
      <c r="F71" s="104" t="e">
        <f t="shared" si="21"/>
        <v>#DIV/0!</v>
      </c>
      <c r="G71" s="105">
        <f t="shared" si="22"/>
        <v>0</v>
      </c>
      <c r="H71" s="26">
        <v>15</v>
      </c>
      <c r="I71" s="80"/>
      <c r="J71" s="26">
        <f>'MR-MO_1a_2'!J71</f>
        <v>15</v>
      </c>
      <c r="K71" s="27">
        <v>0</v>
      </c>
      <c r="L71" s="44">
        <f t="shared" si="2"/>
        <v>0</v>
      </c>
      <c r="M71" s="26">
        <f>'MR-MO_1a_2'!M71</f>
        <v>15</v>
      </c>
      <c r="N71" s="27">
        <v>0</v>
      </c>
      <c r="O71" s="44">
        <f t="shared" si="3"/>
        <v>0</v>
      </c>
      <c r="P71" s="26">
        <f>'MR-MO_1a_2'!P71</f>
        <v>15</v>
      </c>
      <c r="Q71" s="27">
        <v>0</v>
      </c>
      <c r="R71" s="60">
        <f t="shared" si="4"/>
        <v>0</v>
      </c>
      <c r="S71" s="26">
        <v>15</v>
      </c>
      <c r="T71" s="27">
        <v>0</v>
      </c>
      <c r="U71" s="60">
        <f t="shared" si="5"/>
        <v>0</v>
      </c>
      <c r="V71" s="7"/>
      <c r="W71" s="7"/>
      <c r="X71" s="7"/>
      <c r="Y71" s="7"/>
      <c r="Z71" s="7"/>
      <c r="AA71" s="54"/>
    </row>
    <row r="72" spans="1:27" s="3" customFormat="1" x14ac:dyDescent="0.25">
      <c r="A72" s="45">
        <v>54</v>
      </c>
      <c r="B72" s="8">
        <v>0.7</v>
      </c>
      <c r="C72" s="8">
        <v>10</v>
      </c>
      <c r="D72" s="8">
        <v>20</v>
      </c>
      <c r="E72" s="106" t="e">
        <f t="shared" si="20"/>
        <v>#DIV/0!</v>
      </c>
      <c r="F72" s="104" t="e">
        <f t="shared" si="21"/>
        <v>#DIV/0!</v>
      </c>
      <c r="G72" s="105">
        <f t="shared" si="22"/>
        <v>0</v>
      </c>
      <c r="H72" s="26">
        <v>15</v>
      </c>
      <c r="I72" s="80"/>
      <c r="J72" s="26">
        <f>'MR-MO_1a_2'!J72</f>
        <v>15</v>
      </c>
      <c r="K72" s="27">
        <v>0</v>
      </c>
      <c r="L72" s="44">
        <f t="shared" si="2"/>
        <v>0</v>
      </c>
      <c r="M72" s="26">
        <f>'MR-MO_1a_2'!M72</f>
        <v>15</v>
      </c>
      <c r="N72" s="27">
        <v>0</v>
      </c>
      <c r="O72" s="44">
        <f t="shared" si="3"/>
        <v>0</v>
      </c>
      <c r="P72" s="26">
        <f>'MR-MO_1a_2'!P72</f>
        <v>15</v>
      </c>
      <c r="Q72" s="27">
        <v>0</v>
      </c>
      <c r="R72" s="60">
        <f t="shared" si="4"/>
        <v>0</v>
      </c>
      <c r="S72" s="26">
        <v>15</v>
      </c>
      <c r="T72" s="27">
        <v>0</v>
      </c>
      <c r="U72" s="60">
        <f t="shared" si="5"/>
        <v>0</v>
      </c>
      <c r="V72" s="7"/>
      <c r="W72" s="7"/>
      <c r="X72" s="7"/>
      <c r="Y72" s="7"/>
      <c r="Z72" s="7"/>
      <c r="AA72" s="54"/>
    </row>
    <row r="73" spans="1:27" s="3" customFormat="1" x14ac:dyDescent="0.25">
      <c r="A73" s="45">
        <v>55</v>
      </c>
      <c r="B73" s="8">
        <v>0.9</v>
      </c>
      <c r="C73" s="8">
        <v>10</v>
      </c>
      <c r="D73" s="8">
        <v>20</v>
      </c>
      <c r="E73" s="106" t="e">
        <f t="shared" si="20"/>
        <v>#DIV/0!</v>
      </c>
      <c r="F73" s="104" t="e">
        <f t="shared" si="21"/>
        <v>#DIV/0!</v>
      </c>
      <c r="G73" s="105">
        <f t="shared" si="22"/>
        <v>0</v>
      </c>
      <c r="H73" s="26">
        <v>15</v>
      </c>
      <c r="I73" s="80"/>
      <c r="J73" s="26">
        <f>'MR-MO_1a_2'!J73</f>
        <v>15</v>
      </c>
      <c r="K73" s="27">
        <v>0</v>
      </c>
      <c r="L73" s="44">
        <f t="shared" si="2"/>
        <v>0</v>
      </c>
      <c r="M73" s="26">
        <f>'MR-MO_1a_2'!M73</f>
        <v>15</v>
      </c>
      <c r="N73" s="27">
        <v>0</v>
      </c>
      <c r="O73" s="44">
        <f t="shared" si="3"/>
        <v>0</v>
      </c>
      <c r="P73" s="26">
        <f>'MR-MO_1a_2'!P73</f>
        <v>15</v>
      </c>
      <c r="Q73" s="27">
        <v>0</v>
      </c>
      <c r="R73" s="60">
        <f t="shared" si="4"/>
        <v>0</v>
      </c>
      <c r="S73" s="26">
        <v>15</v>
      </c>
      <c r="T73" s="27">
        <v>0</v>
      </c>
      <c r="U73" s="60">
        <f t="shared" si="5"/>
        <v>0</v>
      </c>
      <c r="V73" s="7"/>
      <c r="W73" s="7"/>
      <c r="X73" s="7"/>
      <c r="Y73" s="7"/>
      <c r="Z73" s="7"/>
      <c r="AA73" s="54"/>
    </row>
    <row r="74" spans="1:27" s="3" customFormat="1" x14ac:dyDescent="0.25">
      <c r="A74" s="45">
        <v>56</v>
      </c>
      <c r="B74" s="8">
        <v>0.1</v>
      </c>
      <c r="C74" s="8">
        <v>15</v>
      </c>
      <c r="D74" s="8">
        <v>20</v>
      </c>
      <c r="E74" s="14">
        <f>(B74*$B$15*$K$11+(1-B74)*$B$16*$R$11)/(B74*$K$11+(1-B74)*$R$11)</f>
        <v>0.44999999999999996</v>
      </c>
      <c r="F74" s="104">
        <f t="shared" si="21"/>
        <v>0</v>
      </c>
      <c r="G74" s="105">
        <f t="shared" si="22"/>
        <v>0</v>
      </c>
      <c r="H74" s="26">
        <v>15</v>
      </c>
      <c r="I74" s="80"/>
      <c r="J74" s="26">
        <f>'MR-MO_1a_2'!J74</f>
        <v>15</v>
      </c>
      <c r="K74" s="27">
        <v>0</v>
      </c>
      <c r="L74" s="44">
        <f t="shared" si="2"/>
        <v>0</v>
      </c>
      <c r="M74" s="26">
        <f>'MR-MO_1a_2'!M74</f>
        <v>15</v>
      </c>
      <c r="N74" s="27">
        <v>0</v>
      </c>
      <c r="O74" s="44">
        <f t="shared" si="3"/>
        <v>0</v>
      </c>
      <c r="P74" s="26">
        <f>'MR-MO_1a_2'!P74</f>
        <v>15</v>
      </c>
      <c r="Q74" s="27">
        <v>0</v>
      </c>
      <c r="R74" s="60">
        <f t="shared" si="4"/>
        <v>0</v>
      </c>
      <c r="S74" s="26">
        <v>15</v>
      </c>
      <c r="T74" s="27">
        <v>0</v>
      </c>
      <c r="U74" s="60">
        <f t="shared" si="5"/>
        <v>0</v>
      </c>
      <c r="V74" s="7"/>
      <c r="W74" s="7"/>
      <c r="X74" s="7"/>
      <c r="Y74" s="7"/>
      <c r="Z74" s="7"/>
      <c r="AA74" s="54"/>
    </row>
    <row r="75" spans="1:27" s="3" customFormat="1" x14ac:dyDescent="0.25">
      <c r="A75" s="45">
        <v>57</v>
      </c>
      <c r="B75" s="8">
        <v>0.3</v>
      </c>
      <c r="C75" s="8">
        <v>15</v>
      </c>
      <c r="D75" s="8">
        <v>20</v>
      </c>
      <c r="E75" s="14">
        <f t="shared" ref="E75:E78" si="23">(B75*$B$15*$K$11+(1-B75)*$B$16*$R$11)/(B75*$K$11+(1-B75)*$R$11)</f>
        <v>0.60999999999999988</v>
      </c>
      <c r="F75" s="104">
        <f t="shared" si="21"/>
        <v>0</v>
      </c>
      <c r="G75" s="105">
        <f t="shared" si="22"/>
        <v>0</v>
      </c>
      <c r="H75" s="26">
        <v>15</v>
      </c>
      <c r="I75" s="80"/>
      <c r="J75" s="26">
        <f>'MR-MO_1a_2'!J75</f>
        <v>15</v>
      </c>
      <c r="K75" s="27">
        <v>0</v>
      </c>
      <c r="L75" s="44">
        <f t="shared" si="2"/>
        <v>0</v>
      </c>
      <c r="M75" s="26">
        <f>'MR-MO_1a_2'!M75</f>
        <v>15</v>
      </c>
      <c r="N75" s="27">
        <v>0</v>
      </c>
      <c r="O75" s="44">
        <f t="shared" si="3"/>
        <v>0</v>
      </c>
      <c r="P75" s="26">
        <f>'MR-MO_1a_2'!P75</f>
        <v>15</v>
      </c>
      <c r="Q75" s="27">
        <v>0</v>
      </c>
      <c r="R75" s="60">
        <f t="shared" si="4"/>
        <v>0</v>
      </c>
      <c r="S75" s="26">
        <v>15</v>
      </c>
      <c r="T75" s="27">
        <v>0</v>
      </c>
      <c r="U75" s="60">
        <f t="shared" si="5"/>
        <v>0</v>
      </c>
      <c r="V75" s="7"/>
      <c r="W75" s="7"/>
      <c r="X75" s="7"/>
      <c r="Y75" s="7"/>
      <c r="Z75" s="7"/>
      <c r="AA75" s="54"/>
    </row>
    <row r="76" spans="1:27" s="3" customFormat="1" x14ac:dyDescent="0.25">
      <c r="A76" s="45">
        <v>58</v>
      </c>
      <c r="B76" s="8">
        <v>0.5</v>
      </c>
      <c r="C76" s="8">
        <v>15</v>
      </c>
      <c r="D76" s="8">
        <v>20</v>
      </c>
      <c r="E76" s="14">
        <f t="shared" si="23"/>
        <v>0.6785714285714286</v>
      </c>
      <c r="F76" s="104">
        <f t="shared" si="21"/>
        <v>0</v>
      </c>
      <c r="G76" s="105">
        <f t="shared" si="22"/>
        <v>0</v>
      </c>
      <c r="H76" s="26">
        <v>15</v>
      </c>
      <c r="I76" s="80"/>
      <c r="J76" s="26">
        <f>'MR-MO_1a_2'!J76</f>
        <v>15</v>
      </c>
      <c r="K76" s="27">
        <v>0</v>
      </c>
      <c r="L76" s="44">
        <f t="shared" si="2"/>
        <v>0</v>
      </c>
      <c r="M76" s="26">
        <f>'MR-MO_1a_2'!M76</f>
        <v>15</v>
      </c>
      <c r="N76" s="27">
        <v>0</v>
      </c>
      <c r="O76" s="44">
        <f t="shared" si="3"/>
        <v>0</v>
      </c>
      <c r="P76" s="26">
        <f>'MR-MO_1a_2'!P76</f>
        <v>15</v>
      </c>
      <c r="Q76" s="27">
        <v>0</v>
      </c>
      <c r="R76" s="60">
        <f t="shared" si="4"/>
        <v>0</v>
      </c>
      <c r="S76" s="26">
        <v>15</v>
      </c>
      <c r="T76" s="27">
        <v>0</v>
      </c>
      <c r="U76" s="60">
        <f t="shared" si="5"/>
        <v>0</v>
      </c>
      <c r="V76" s="7"/>
      <c r="W76" s="7"/>
      <c r="X76" s="7"/>
      <c r="Y76" s="7"/>
      <c r="Z76" s="7"/>
      <c r="AA76" s="54"/>
    </row>
    <row r="77" spans="1:27" s="3" customFormat="1" x14ac:dyDescent="0.25">
      <c r="A77" s="45">
        <v>59</v>
      </c>
      <c r="B77" s="8">
        <v>0.7</v>
      </c>
      <c r="C77" s="8">
        <v>15</v>
      </c>
      <c r="D77" s="8">
        <v>20</v>
      </c>
      <c r="E77" s="14">
        <f t="shared" si="23"/>
        <v>0.71666666666666656</v>
      </c>
      <c r="F77" s="104">
        <f t="shared" si="21"/>
        <v>0</v>
      </c>
      <c r="G77" s="105">
        <f t="shared" si="22"/>
        <v>0</v>
      </c>
      <c r="H77" s="26">
        <v>15</v>
      </c>
      <c r="I77" s="80"/>
      <c r="J77" s="26">
        <f>'MR-MO_1a_2'!J77</f>
        <v>15</v>
      </c>
      <c r="K77" s="27">
        <v>0</v>
      </c>
      <c r="L77" s="44">
        <f t="shared" si="2"/>
        <v>0</v>
      </c>
      <c r="M77" s="26">
        <f>'MR-MO_1a_2'!M77</f>
        <v>15</v>
      </c>
      <c r="N77" s="27">
        <v>0</v>
      </c>
      <c r="O77" s="44">
        <f t="shared" si="3"/>
        <v>0</v>
      </c>
      <c r="P77" s="26">
        <f>'MR-MO_1a_2'!P77</f>
        <v>15</v>
      </c>
      <c r="Q77" s="27">
        <v>0</v>
      </c>
      <c r="R77" s="60">
        <f t="shared" si="4"/>
        <v>0</v>
      </c>
      <c r="S77" s="26">
        <v>15</v>
      </c>
      <c r="T77" s="27">
        <v>0</v>
      </c>
      <c r="U77" s="60">
        <f t="shared" si="5"/>
        <v>0</v>
      </c>
      <c r="V77" s="7"/>
      <c r="W77" s="7"/>
      <c r="X77" s="7"/>
      <c r="Y77" s="7"/>
      <c r="Z77" s="7"/>
      <c r="AA77" s="54"/>
    </row>
    <row r="78" spans="1:27" s="3" customFormat="1" x14ac:dyDescent="0.25">
      <c r="A78" s="45">
        <v>60</v>
      </c>
      <c r="B78" s="8">
        <v>0.9</v>
      </c>
      <c r="C78" s="8">
        <v>15</v>
      </c>
      <c r="D78" s="8">
        <v>20</v>
      </c>
      <c r="E78" s="14">
        <f t="shared" si="23"/>
        <v>0.74090909090909085</v>
      </c>
      <c r="F78" s="104">
        <f t="shared" si="21"/>
        <v>0</v>
      </c>
      <c r="G78" s="105">
        <f t="shared" si="22"/>
        <v>0</v>
      </c>
      <c r="H78" s="26">
        <v>15</v>
      </c>
      <c r="I78" s="80"/>
      <c r="J78" s="26">
        <f>'MR-MO_1a_2'!J78</f>
        <v>15</v>
      </c>
      <c r="K78" s="27">
        <v>0</v>
      </c>
      <c r="L78" s="44">
        <f t="shared" si="2"/>
        <v>0</v>
      </c>
      <c r="M78" s="26">
        <f>'MR-MO_1a_2'!M78</f>
        <v>15</v>
      </c>
      <c r="N78" s="27">
        <v>0</v>
      </c>
      <c r="O78" s="44">
        <f t="shared" si="3"/>
        <v>0</v>
      </c>
      <c r="P78" s="26">
        <f>'MR-MO_1a_2'!P78</f>
        <v>15</v>
      </c>
      <c r="Q78" s="27">
        <v>0</v>
      </c>
      <c r="R78" s="60">
        <f t="shared" si="4"/>
        <v>0</v>
      </c>
      <c r="S78" s="26">
        <v>15</v>
      </c>
      <c r="T78" s="27">
        <v>0</v>
      </c>
      <c r="U78" s="60">
        <f t="shared" si="5"/>
        <v>0</v>
      </c>
      <c r="V78" s="7"/>
      <c r="W78" s="7"/>
      <c r="X78" s="7"/>
      <c r="Y78" s="7"/>
      <c r="Z78" s="7"/>
      <c r="AA78" s="54"/>
    </row>
    <row r="79" spans="1:27" s="3" customFormat="1" x14ac:dyDescent="0.25">
      <c r="A79" s="45">
        <v>61</v>
      </c>
      <c r="B79" s="8">
        <v>0.1</v>
      </c>
      <c r="C79" s="8">
        <v>20</v>
      </c>
      <c r="D79" s="8">
        <v>20</v>
      </c>
      <c r="E79" s="14">
        <f>(B79*$B$15*$K$12+(1-B79)*$B$16*$R$12)/(B79*$K$12+(1-B79)*$R$12)</f>
        <v>0.75</v>
      </c>
      <c r="F79" s="104">
        <f t="shared" si="21"/>
        <v>0</v>
      </c>
      <c r="G79" s="105">
        <f t="shared" si="22"/>
        <v>0</v>
      </c>
      <c r="H79" s="26">
        <v>15</v>
      </c>
      <c r="I79" s="80"/>
      <c r="J79" s="26">
        <f>'MR-MO_1a_2'!J79</f>
        <v>15</v>
      </c>
      <c r="K79" s="27">
        <v>0</v>
      </c>
      <c r="L79" s="44">
        <f t="shared" si="2"/>
        <v>0</v>
      </c>
      <c r="M79" s="26">
        <f>'MR-MO_1a_2'!M79</f>
        <v>15</v>
      </c>
      <c r="N79" s="27">
        <v>0</v>
      </c>
      <c r="O79" s="44">
        <f t="shared" si="3"/>
        <v>0</v>
      </c>
      <c r="P79" s="26">
        <f>'MR-MO_1a_2'!P79</f>
        <v>15</v>
      </c>
      <c r="Q79" s="27">
        <v>0</v>
      </c>
      <c r="R79" s="60">
        <f t="shared" si="4"/>
        <v>0</v>
      </c>
      <c r="S79" s="26">
        <v>15</v>
      </c>
      <c r="T79" s="27">
        <v>0</v>
      </c>
      <c r="U79" s="60">
        <f t="shared" si="5"/>
        <v>0</v>
      </c>
      <c r="V79" s="7"/>
      <c r="W79" s="7"/>
      <c r="X79" s="7"/>
      <c r="Y79" s="7"/>
      <c r="Z79" s="7"/>
      <c r="AA79" s="54"/>
    </row>
    <row r="80" spans="1:27" s="3" customFormat="1" x14ac:dyDescent="0.25">
      <c r="A80" s="45">
        <v>62</v>
      </c>
      <c r="B80" s="8">
        <v>0.3</v>
      </c>
      <c r="C80" s="8">
        <v>20</v>
      </c>
      <c r="D80" s="8">
        <v>20</v>
      </c>
      <c r="E80" s="14">
        <f t="shared" ref="E80:E83" si="24">(B80*$B$15*$K$12+(1-B80)*$B$16*$R$12)/(B80*$K$12+(1-B80)*$R$12)</f>
        <v>0.75</v>
      </c>
      <c r="F80" s="104">
        <f t="shared" si="21"/>
        <v>0</v>
      </c>
      <c r="G80" s="105">
        <f t="shared" si="22"/>
        <v>0</v>
      </c>
      <c r="H80" s="26">
        <v>15</v>
      </c>
      <c r="I80" s="80"/>
      <c r="J80" s="26">
        <f>'MR-MO_1a_2'!J80</f>
        <v>15</v>
      </c>
      <c r="K80" s="27">
        <v>0</v>
      </c>
      <c r="L80" s="44">
        <f t="shared" si="2"/>
        <v>0</v>
      </c>
      <c r="M80" s="26">
        <f>'MR-MO_1a_2'!M80</f>
        <v>15</v>
      </c>
      <c r="N80" s="27">
        <v>0</v>
      </c>
      <c r="O80" s="44">
        <f t="shared" si="3"/>
        <v>0</v>
      </c>
      <c r="P80" s="26">
        <f>'MR-MO_1a_2'!P80</f>
        <v>15</v>
      </c>
      <c r="Q80" s="27">
        <v>0</v>
      </c>
      <c r="R80" s="60">
        <f t="shared" si="4"/>
        <v>0</v>
      </c>
      <c r="S80" s="26">
        <v>15</v>
      </c>
      <c r="T80" s="27">
        <v>0</v>
      </c>
      <c r="U80" s="60">
        <f t="shared" si="5"/>
        <v>0</v>
      </c>
      <c r="V80" s="7"/>
      <c r="W80" s="7"/>
      <c r="X80" s="7"/>
      <c r="Y80" s="7"/>
      <c r="Z80" s="7"/>
      <c r="AA80" s="54"/>
    </row>
    <row r="81" spans="1:27" s="3" customFormat="1" x14ac:dyDescent="0.25">
      <c r="A81" s="45">
        <v>63</v>
      </c>
      <c r="B81" s="8">
        <v>0.5</v>
      </c>
      <c r="C81" s="8">
        <v>20</v>
      </c>
      <c r="D81" s="8">
        <v>20</v>
      </c>
      <c r="E81" s="14">
        <f t="shared" si="24"/>
        <v>0.75000000000000011</v>
      </c>
      <c r="F81" s="104">
        <f t="shared" si="21"/>
        <v>0</v>
      </c>
      <c r="G81" s="105">
        <f t="shared" si="22"/>
        <v>0</v>
      </c>
      <c r="H81" s="26">
        <v>15</v>
      </c>
      <c r="I81" s="80"/>
      <c r="J81" s="26">
        <f>'MR-MO_1a_2'!J81</f>
        <v>15</v>
      </c>
      <c r="K81" s="27">
        <v>0</v>
      </c>
      <c r="L81" s="44">
        <f t="shared" si="2"/>
        <v>0</v>
      </c>
      <c r="M81" s="26">
        <f>'MR-MO_1a_2'!M81</f>
        <v>15</v>
      </c>
      <c r="N81" s="27">
        <v>0</v>
      </c>
      <c r="O81" s="44">
        <f t="shared" si="3"/>
        <v>0</v>
      </c>
      <c r="P81" s="26">
        <f>'MR-MO_1a_2'!P81</f>
        <v>15</v>
      </c>
      <c r="Q81" s="27">
        <v>0</v>
      </c>
      <c r="R81" s="60">
        <f t="shared" si="4"/>
        <v>0</v>
      </c>
      <c r="S81" s="26">
        <v>15</v>
      </c>
      <c r="T81" s="27">
        <v>0</v>
      </c>
      <c r="U81" s="60">
        <f t="shared" si="5"/>
        <v>0</v>
      </c>
      <c r="V81" s="7"/>
      <c r="W81" s="7"/>
      <c r="X81" s="7"/>
      <c r="Y81" s="7"/>
      <c r="Z81" s="7"/>
      <c r="AA81" s="54"/>
    </row>
    <row r="82" spans="1:27" s="3" customFormat="1" x14ac:dyDescent="0.25">
      <c r="A82" s="45">
        <v>64</v>
      </c>
      <c r="B82" s="8">
        <v>0.7</v>
      </c>
      <c r="C82" s="8">
        <v>20</v>
      </c>
      <c r="D82" s="8">
        <v>20</v>
      </c>
      <c r="E82" s="14">
        <f t="shared" si="24"/>
        <v>0.75</v>
      </c>
      <c r="F82" s="104">
        <f t="shared" si="21"/>
        <v>0</v>
      </c>
      <c r="G82" s="105">
        <f t="shared" si="22"/>
        <v>0</v>
      </c>
      <c r="H82" s="26">
        <v>15</v>
      </c>
      <c r="I82" s="80"/>
      <c r="J82" s="26">
        <f>'MR-MO_1a_2'!J82</f>
        <v>15</v>
      </c>
      <c r="K82" s="27">
        <v>0</v>
      </c>
      <c r="L82" s="44">
        <f t="shared" si="2"/>
        <v>0</v>
      </c>
      <c r="M82" s="26">
        <f>'MR-MO_1a_2'!M82</f>
        <v>15</v>
      </c>
      <c r="N82" s="27">
        <v>0</v>
      </c>
      <c r="O82" s="44">
        <f t="shared" si="3"/>
        <v>0</v>
      </c>
      <c r="P82" s="26">
        <f>'MR-MO_1a_2'!P82</f>
        <v>15</v>
      </c>
      <c r="Q82" s="27">
        <v>0</v>
      </c>
      <c r="R82" s="60">
        <f t="shared" si="4"/>
        <v>0</v>
      </c>
      <c r="S82" s="26">
        <v>15</v>
      </c>
      <c r="T82" s="27">
        <v>0</v>
      </c>
      <c r="U82" s="60">
        <f t="shared" si="5"/>
        <v>0</v>
      </c>
      <c r="V82" s="7"/>
      <c r="W82" s="7"/>
      <c r="X82" s="7"/>
      <c r="Y82" s="7"/>
      <c r="Z82" s="7"/>
      <c r="AA82" s="54"/>
    </row>
    <row r="83" spans="1:27" s="3" customFormat="1" x14ac:dyDescent="0.25">
      <c r="A83" s="45">
        <v>65</v>
      </c>
      <c r="B83" s="8">
        <v>0.9</v>
      </c>
      <c r="C83" s="8">
        <v>20</v>
      </c>
      <c r="D83" s="8">
        <v>20</v>
      </c>
      <c r="E83" s="14">
        <f t="shared" si="24"/>
        <v>0.75</v>
      </c>
      <c r="F83" s="104">
        <f t="shared" si="21"/>
        <v>0</v>
      </c>
      <c r="G83" s="105">
        <f t="shared" si="22"/>
        <v>0</v>
      </c>
      <c r="H83" s="26">
        <v>15</v>
      </c>
      <c r="I83" s="80"/>
      <c r="J83" s="26">
        <f>'MR-MO_1a_2'!J83</f>
        <v>15</v>
      </c>
      <c r="K83" s="27">
        <v>0</v>
      </c>
      <c r="L83" s="44">
        <f t="shared" ref="L83:L143" si="25">ABS((100/$H83*J83)-100)</f>
        <v>0</v>
      </c>
      <c r="M83" s="26">
        <f>'MR-MO_1a_2'!M83</f>
        <v>15</v>
      </c>
      <c r="N83" s="27">
        <v>0</v>
      </c>
      <c r="O83" s="44">
        <f t="shared" ref="O83:O143" si="26">ABS((100/$H83*M83)-100)</f>
        <v>0</v>
      </c>
      <c r="P83" s="26">
        <f>'MR-MO_1a_2'!P83</f>
        <v>15</v>
      </c>
      <c r="Q83" s="27">
        <v>0</v>
      </c>
      <c r="R83" s="60">
        <f t="shared" ref="R83:R143" si="27">ABS((100/$H83*P83)-100)</f>
        <v>0</v>
      </c>
      <c r="S83" s="26">
        <v>15</v>
      </c>
      <c r="T83" s="27">
        <v>0</v>
      </c>
      <c r="U83" s="60">
        <f t="shared" ref="U83:U143" si="28">ABS((100/$H83*S83)-100)</f>
        <v>0</v>
      </c>
      <c r="V83" s="7"/>
      <c r="W83" s="7"/>
      <c r="X83" s="7"/>
      <c r="Y83" s="7"/>
      <c r="Z83" s="7"/>
      <c r="AA83" s="54"/>
    </row>
    <row r="84" spans="1:27" s="3" customFormat="1" x14ac:dyDescent="0.25">
      <c r="A84" s="45">
        <v>66</v>
      </c>
      <c r="B84" s="8">
        <v>0.1</v>
      </c>
      <c r="C84" s="8">
        <v>25</v>
      </c>
      <c r="D84" s="8">
        <v>20</v>
      </c>
      <c r="E84" s="14">
        <f>(B84*$B$15*$K$13+(1-B84)*$B$16*$R$13)/(B84*$K$13+(1-B84)*$R$13)</f>
        <v>0.44999999999999996</v>
      </c>
      <c r="F84" s="104">
        <f t="shared" si="21"/>
        <v>0</v>
      </c>
      <c r="G84" s="105">
        <f t="shared" si="22"/>
        <v>0</v>
      </c>
      <c r="H84" s="26">
        <v>15</v>
      </c>
      <c r="I84" s="80"/>
      <c r="J84" s="26">
        <f>'MR-MO_1a_2'!J84</f>
        <v>15</v>
      </c>
      <c r="K84" s="27">
        <v>0</v>
      </c>
      <c r="L84" s="44">
        <f t="shared" si="25"/>
        <v>0</v>
      </c>
      <c r="M84" s="26">
        <f>'MR-MO_1a_2'!M84</f>
        <v>15</v>
      </c>
      <c r="N84" s="27">
        <v>0</v>
      </c>
      <c r="O84" s="44">
        <f t="shared" si="26"/>
        <v>0</v>
      </c>
      <c r="P84" s="26">
        <f>'MR-MO_1a_2'!P84</f>
        <v>15</v>
      </c>
      <c r="Q84" s="27">
        <v>0</v>
      </c>
      <c r="R84" s="60">
        <f t="shared" si="27"/>
        <v>0</v>
      </c>
      <c r="S84" s="26">
        <v>15</v>
      </c>
      <c r="T84" s="27">
        <v>0</v>
      </c>
      <c r="U84" s="60">
        <f t="shared" si="28"/>
        <v>0</v>
      </c>
      <c r="V84" s="7"/>
      <c r="W84" s="7"/>
      <c r="X84" s="7"/>
      <c r="Y84" s="7"/>
      <c r="Z84" s="7"/>
      <c r="AA84" s="54"/>
    </row>
    <row r="85" spans="1:27" s="3" customFormat="1" x14ac:dyDescent="0.25">
      <c r="A85" s="45">
        <v>67</v>
      </c>
      <c r="B85" s="8">
        <v>0.3</v>
      </c>
      <c r="C85" s="8">
        <v>25</v>
      </c>
      <c r="D85" s="8">
        <v>20</v>
      </c>
      <c r="E85" s="14">
        <f t="shared" ref="E85:E88" si="29">(B85*$B$15*$K$13+(1-B85)*$B$16*$R$13)/(B85*$K$13+(1-B85)*$R$13)</f>
        <v>0.60999999999999988</v>
      </c>
      <c r="F85" s="104">
        <f t="shared" si="21"/>
        <v>0</v>
      </c>
      <c r="G85" s="105">
        <f t="shared" si="22"/>
        <v>0</v>
      </c>
      <c r="H85" s="26">
        <v>15</v>
      </c>
      <c r="I85" s="80"/>
      <c r="J85" s="26">
        <f>'MR-MO_1a_2'!J85</f>
        <v>15</v>
      </c>
      <c r="K85" s="27">
        <v>0</v>
      </c>
      <c r="L85" s="44">
        <f t="shared" si="25"/>
        <v>0</v>
      </c>
      <c r="M85" s="26">
        <f>'MR-MO_1a_2'!M85</f>
        <v>15</v>
      </c>
      <c r="N85" s="27">
        <v>0</v>
      </c>
      <c r="O85" s="44">
        <f t="shared" si="26"/>
        <v>0</v>
      </c>
      <c r="P85" s="26">
        <f>'MR-MO_1a_2'!P85</f>
        <v>15</v>
      </c>
      <c r="Q85" s="27">
        <v>0</v>
      </c>
      <c r="R85" s="60">
        <f t="shared" si="27"/>
        <v>0</v>
      </c>
      <c r="S85" s="26">
        <v>15</v>
      </c>
      <c r="T85" s="27">
        <v>0</v>
      </c>
      <c r="U85" s="60">
        <f t="shared" si="28"/>
        <v>0</v>
      </c>
      <c r="V85" s="7"/>
      <c r="W85" s="7"/>
      <c r="X85" s="7"/>
      <c r="Y85" s="7"/>
      <c r="Z85" s="7"/>
      <c r="AA85" s="54"/>
    </row>
    <row r="86" spans="1:27" s="3" customFormat="1" x14ac:dyDescent="0.25">
      <c r="A86" s="45">
        <v>68</v>
      </c>
      <c r="B86" s="8">
        <v>0.5</v>
      </c>
      <c r="C86" s="8">
        <v>25</v>
      </c>
      <c r="D86" s="8">
        <v>20</v>
      </c>
      <c r="E86" s="14">
        <f t="shared" si="29"/>
        <v>0.6785714285714286</v>
      </c>
      <c r="F86" s="104">
        <f t="shared" si="21"/>
        <v>0</v>
      </c>
      <c r="G86" s="105">
        <f t="shared" si="22"/>
        <v>0</v>
      </c>
      <c r="H86" s="26">
        <v>15</v>
      </c>
      <c r="I86" s="80"/>
      <c r="J86" s="26">
        <f>'MR-MO_1a_2'!J86</f>
        <v>15</v>
      </c>
      <c r="K86" s="27">
        <v>0</v>
      </c>
      <c r="L86" s="44">
        <f t="shared" si="25"/>
        <v>0</v>
      </c>
      <c r="M86" s="26">
        <f>'MR-MO_1a_2'!M86</f>
        <v>15</v>
      </c>
      <c r="N86" s="27">
        <v>0</v>
      </c>
      <c r="O86" s="44">
        <f t="shared" si="26"/>
        <v>0</v>
      </c>
      <c r="P86" s="26">
        <f>'MR-MO_1a_2'!P86</f>
        <v>15</v>
      </c>
      <c r="Q86" s="27">
        <v>0</v>
      </c>
      <c r="R86" s="60">
        <f t="shared" si="27"/>
        <v>0</v>
      </c>
      <c r="S86" s="26">
        <v>15</v>
      </c>
      <c r="T86" s="27">
        <v>0</v>
      </c>
      <c r="U86" s="60">
        <f t="shared" si="28"/>
        <v>0</v>
      </c>
      <c r="V86" s="7"/>
      <c r="W86" s="7"/>
      <c r="X86" s="7"/>
      <c r="Y86" s="7"/>
      <c r="Z86" s="7"/>
      <c r="AA86" s="54"/>
    </row>
    <row r="87" spans="1:27" s="3" customFormat="1" x14ac:dyDescent="0.25">
      <c r="A87" s="45">
        <v>69</v>
      </c>
      <c r="B87" s="8">
        <v>0.7</v>
      </c>
      <c r="C87" s="8">
        <v>25</v>
      </c>
      <c r="D87" s="8">
        <v>20</v>
      </c>
      <c r="E87" s="14">
        <f t="shared" si="29"/>
        <v>0.71666666666666656</v>
      </c>
      <c r="F87" s="104">
        <f t="shared" si="21"/>
        <v>0</v>
      </c>
      <c r="G87" s="105">
        <f t="shared" si="22"/>
        <v>0</v>
      </c>
      <c r="H87" s="26">
        <v>15</v>
      </c>
      <c r="I87" s="80"/>
      <c r="J87" s="26">
        <f>'MR-MO_1a_2'!J87</f>
        <v>15</v>
      </c>
      <c r="K87" s="27">
        <v>0</v>
      </c>
      <c r="L87" s="44">
        <f t="shared" si="25"/>
        <v>0</v>
      </c>
      <c r="M87" s="26">
        <f>'MR-MO_1a_2'!M87</f>
        <v>15</v>
      </c>
      <c r="N87" s="27">
        <v>0</v>
      </c>
      <c r="O87" s="44">
        <f t="shared" si="26"/>
        <v>0</v>
      </c>
      <c r="P87" s="26">
        <f>'MR-MO_1a_2'!P87</f>
        <v>15</v>
      </c>
      <c r="Q87" s="27">
        <v>0</v>
      </c>
      <c r="R87" s="60">
        <f t="shared" si="27"/>
        <v>0</v>
      </c>
      <c r="S87" s="26">
        <v>15</v>
      </c>
      <c r="T87" s="27">
        <v>0</v>
      </c>
      <c r="U87" s="60">
        <f t="shared" si="28"/>
        <v>0</v>
      </c>
      <c r="V87" s="7"/>
      <c r="W87" s="7"/>
      <c r="X87" s="7"/>
      <c r="Y87" s="7"/>
      <c r="Z87" s="7"/>
      <c r="AA87" s="54"/>
    </row>
    <row r="88" spans="1:27" s="3" customFormat="1" x14ac:dyDescent="0.25">
      <c r="A88" s="45">
        <v>70</v>
      </c>
      <c r="B88" s="8">
        <v>0.9</v>
      </c>
      <c r="C88" s="8">
        <v>25</v>
      </c>
      <c r="D88" s="8">
        <v>20</v>
      </c>
      <c r="E88" s="14">
        <f t="shared" si="29"/>
        <v>0.74090909090909085</v>
      </c>
      <c r="F88" s="104">
        <f t="shared" si="21"/>
        <v>0</v>
      </c>
      <c r="G88" s="105">
        <f t="shared" si="22"/>
        <v>0</v>
      </c>
      <c r="H88" s="26">
        <v>15</v>
      </c>
      <c r="I88" s="80"/>
      <c r="J88" s="26">
        <f>'MR-MO_1a_2'!J88</f>
        <v>15</v>
      </c>
      <c r="K88" s="27">
        <v>0</v>
      </c>
      <c r="L88" s="44">
        <f t="shared" si="25"/>
        <v>0</v>
      </c>
      <c r="M88" s="26">
        <f>'MR-MO_1a_2'!M88</f>
        <v>15</v>
      </c>
      <c r="N88" s="27">
        <v>0</v>
      </c>
      <c r="O88" s="44">
        <f t="shared" si="26"/>
        <v>0</v>
      </c>
      <c r="P88" s="26">
        <f>'MR-MO_1a_2'!P88</f>
        <v>15</v>
      </c>
      <c r="Q88" s="27">
        <v>0</v>
      </c>
      <c r="R88" s="60">
        <f t="shared" si="27"/>
        <v>0</v>
      </c>
      <c r="S88" s="26">
        <v>15</v>
      </c>
      <c r="T88" s="27">
        <v>0</v>
      </c>
      <c r="U88" s="60">
        <f t="shared" si="28"/>
        <v>0</v>
      </c>
      <c r="V88" s="7"/>
      <c r="W88" s="7"/>
      <c r="X88" s="7"/>
      <c r="Y88" s="7"/>
      <c r="Z88" s="7"/>
      <c r="AA88" s="54"/>
    </row>
    <row r="89" spans="1:27" s="3" customFormat="1" x14ac:dyDescent="0.25">
      <c r="A89" s="45">
        <v>71</v>
      </c>
      <c r="B89" s="8">
        <v>0.1</v>
      </c>
      <c r="C89" s="8">
        <v>30</v>
      </c>
      <c r="D89" s="8">
        <v>20</v>
      </c>
      <c r="E89" s="106" t="e">
        <f>(B89*$B$15*$K$14+(1-B89)*$B$16*$R$14)/(B89*$K$14+(1-B89)*$R$14)</f>
        <v>#DIV/0!</v>
      </c>
      <c r="F89" s="104" t="e">
        <f t="shared" si="21"/>
        <v>#DIV/0!</v>
      </c>
      <c r="G89" s="105">
        <f t="shared" si="22"/>
        <v>0</v>
      </c>
      <c r="H89" s="26">
        <v>15</v>
      </c>
      <c r="I89" s="80"/>
      <c r="J89" s="26">
        <f>'MR-MO_1a_2'!J89</f>
        <v>15</v>
      </c>
      <c r="K89" s="27">
        <v>0</v>
      </c>
      <c r="L89" s="44">
        <f t="shared" si="25"/>
        <v>0</v>
      </c>
      <c r="M89" s="26">
        <f>'MR-MO_1a_2'!M89</f>
        <v>15</v>
      </c>
      <c r="N89" s="27">
        <v>0</v>
      </c>
      <c r="O89" s="44">
        <f t="shared" si="26"/>
        <v>0</v>
      </c>
      <c r="P89" s="26">
        <f>'MR-MO_1a_2'!P89</f>
        <v>15</v>
      </c>
      <c r="Q89" s="27">
        <v>0</v>
      </c>
      <c r="R89" s="60">
        <f t="shared" si="27"/>
        <v>0</v>
      </c>
      <c r="S89" s="26">
        <v>15</v>
      </c>
      <c r="T89" s="27">
        <v>0</v>
      </c>
      <c r="U89" s="60">
        <f t="shared" si="28"/>
        <v>0</v>
      </c>
      <c r="V89" s="7"/>
      <c r="W89" s="7"/>
      <c r="X89" s="7"/>
      <c r="Y89" s="7"/>
      <c r="Z89" s="7"/>
      <c r="AA89" s="54"/>
    </row>
    <row r="90" spans="1:27" s="3" customFormat="1" x14ac:dyDescent="0.25">
      <c r="A90" s="45">
        <v>72</v>
      </c>
      <c r="B90" s="8">
        <v>0.3</v>
      </c>
      <c r="C90" s="8">
        <v>30</v>
      </c>
      <c r="D90" s="8">
        <v>20</v>
      </c>
      <c r="E90" s="106" t="e">
        <f t="shared" ref="E90:E93" si="30">(B90*$B$15*$K$14+(1-B90)*$B$16*$R$14)/(B90*$K$14+(1-B90)*$R$14)</f>
        <v>#DIV/0!</v>
      </c>
      <c r="F90" s="104" t="e">
        <f t="shared" si="21"/>
        <v>#DIV/0!</v>
      </c>
      <c r="G90" s="105">
        <f t="shared" si="22"/>
        <v>0</v>
      </c>
      <c r="H90" s="26">
        <v>15</v>
      </c>
      <c r="I90" s="80"/>
      <c r="J90" s="26">
        <f>'MR-MO_1a_2'!J90</f>
        <v>15</v>
      </c>
      <c r="K90" s="27">
        <v>0</v>
      </c>
      <c r="L90" s="44">
        <f t="shared" si="25"/>
        <v>0</v>
      </c>
      <c r="M90" s="26">
        <f>'MR-MO_1a_2'!M90</f>
        <v>15</v>
      </c>
      <c r="N90" s="27">
        <v>0</v>
      </c>
      <c r="O90" s="44">
        <f t="shared" si="26"/>
        <v>0</v>
      </c>
      <c r="P90" s="26">
        <f>'MR-MO_1a_2'!P90</f>
        <v>15</v>
      </c>
      <c r="Q90" s="27">
        <v>0</v>
      </c>
      <c r="R90" s="60">
        <f t="shared" si="27"/>
        <v>0</v>
      </c>
      <c r="S90" s="26">
        <v>15</v>
      </c>
      <c r="T90" s="27">
        <v>0</v>
      </c>
      <c r="U90" s="60">
        <f t="shared" si="28"/>
        <v>0</v>
      </c>
      <c r="V90" s="7"/>
      <c r="W90" s="7"/>
      <c r="X90" s="7"/>
      <c r="Y90" s="7"/>
      <c r="Z90" s="7"/>
      <c r="AA90" s="54"/>
    </row>
    <row r="91" spans="1:27" s="3" customFormat="1" x14ac:dyDescent="0.25">
      <c r="A91" s="45">
        <v>73</v>
      </c>
      <c r="B91" s="8">
        <v>0.5</v>
      </c>
      <c r="C91" s="8">
        <v>30</v>
      </c>
      <c r="D91" s="8">
        <v>20</v>
      </c>
      <c r="E91" s="106" t="e">
        <f t="shared" si="30"/>
        <v>#DIV/0!</v>
      </c>
      <c r="F91" s="104" t="e">
        <f t="shared" si="21"/>
        <v>#DIV/0!</v>
      </c>
      <c r="G91" s="105">
        <f t="shared" si="22"/>
        <v>0</v>
      </c>
      <c r="H91" s="26">
        <v>15</v>
      </c>
      <c r="I91" s="80"/>
      <c r="J91" s="26">
        <f>'MR-MO_1a_2'!J91</f>
        <v>15</v>
      </c>
      <c r="K91" s="27">
        <v>0</v>
      </c>
      <c r="L91" s="44">
        <f t="shared" si="25"/>
        <v>0</v>
      </c>
      <c r="M91" s="26">
        <f>'MR-MO_1a_2'!M91</f>
        <v>15</v>
      </c>
      <c r="N91" s="27">
        <v>0</v>
      </c>
      <c r="O91" s="44">
        <f t="shared" si="26"/>
        <v>0</v>
      </c>
      <c r="P91" s="26">
        <f>'MR-MO_1a_2'!P91</f>
        <v>15</v>
      </c>
      <c r="Q91" s="27">
        <v>0</v>
      </c>
      <c r="R91" s="60">
        <f t="shared" si="27"/>
        <v>0</v>
      </c>
      <c r="S91" s="26">
        <v>15</v>
      </c>
      <c r="T91" s="27">
        <v>0</v>
      </c>
      <c r="U91" s="60">
        <f t="shared" si="28"/>
        <v>0</v>
      </c>
      <c r="V91" s="7"/>
      <c r="W91" s="7"/>
      <c r="X91" s="7"/>
      <c r="Y91" s="7"/>
      <c r="Z91" s="7"/>
      <c r="AA91" s="54"/>
    </row>
    <row r="92" spans="1:27" s="3" customFormat="1" x14ac:dyDescent="0.25">
      <c r="A92" s="45">
        <v>74</v>
      </c>
      <c r="B92" s="8">
        <v>0.7</v>
      </c>
      <c r="C92" s="8">
        <v>30</v>
      </c>
      <c r="D92" s="8">
        <v>20</v>
      </c>
      <c r="E92" s="106" t="e">
        <f t="shared" si="30"/>
        <v>#DIV/0!</v>
      </c>
      <c r="F92" s="104" t="e">
        <f t="shared" si="21"/>
        <v>#DIV/0!</v>
      </c>
      <c r="G92" s="105">
        <f t="shared" si="22"/>
        <v>0</v>
      </c>
      <c r="H92" s="26">
        <v>15</v>
      </c>
      <c r="I92" s="80"/>
      <c r="J92" s="26">
        <f>'MR-MO_1a_2'!J92</f>
        <v>15</v>
      </c>
      <c r="K92" s="27">
        <v>0</v>
      </c>
      <c r="L92" s="44">
        <f t="shared" si="25"/>
        <v>0</v>
      </c>
      <c r="M92" s="26">
        <f>'MR-MO_1a_2'!M92</f>
        <v>15</v>
      </c>
      <c r="N92" s="27">
        <v>0</v>
      </c>
      <c r="O92" s="44">
        <f t="shared" si="26"/>
        <v>0</v>
      </c>
      <c r="P92" s="26">
        <f>'MR-MO_1a_2'!P92</f>
        <v>15</v>
      </c>
      <c r="Q92" s="27">
        <v>0</v>
      </c>
      <c r="R92" s="60">
        <f t="shared" si="27"/>
        <v>0</v>
      </c>
      <c r="S92" s="26">
        <v>15</v>
      </c>
      <c r="T92" s="27">
        <v>0</v>
      </c>
      <c r="U92" s="60">
        <f t="shared" si="28"/>
        <v>0</v>
      </c>
      <c r="V92" s="7"/>
      <c r="W92" s="7"/>
      <c r="X92" s="7"/>
      <c r="Y92" s="7"/>
      <c r="Z92" s="7"/>
      <c r="AA92" s="54"/>
    </row>
    <row r="93" spans="1:27" s="3" customFormat="1" x14ac:dyDescent="0.25">
      <c r="A93" s="45">
        <v>75</v>
      </c>
      <c r="B93" s="8">
        <v>0.9</v>
      </c>
      <c r="C93" s="8">
        <v>30</v>
      </c>
      <c r="D93" s="8">
        <v>20</v>
      </c>
      <c r="E93" s="106" t="e">
        <f t="shared" si="30"/>
        <v>#DIV/0!</v>
      </c>
      <c r="F93" s="104" t="e">
        <f t="shared" si="21"/>
        <v>#DIV/0!</v>
      </c>
      <c r="G93" s="105">
        <f t="shared" si="22"/>
        <v>0</v>
      </c>
      <c r="H93" s="26">
        <v>15</v>
      </c>
      <c r="I93" s="80"/>
      <c r="J93" s="26">
        <f>'MR-MO_1a_2'!J93</f>
        <v>15</v>
      </c>
      <c r="K93" s="27">
        <v>0</v>
      </c>
      <c r="L93" s="44">
        <f t="shared" si="25"/>
        <v>0</v>
      </c>
      <c r="M93" s="26">
        <f>'MR-MO_1a_2'!M93</f>
        <v>15</v>
      </c>
      <c r="N93" s="27">
        <v>0</v>
      </c>
      <c r="O93" s="44">
        <f t="shared" si="26"/>
        <v>0</v>
      </c>
      <c r="P93" s="26">
        <f>'MR-MO_1a_2'!P93</f>
        <v>15</v>
      </c>
      <c r="Q93" s="27">
        <v>0</v>
      </c>
      <c r="R93" s="60">
        <f t="shared" si="27"/>
        <v>0</v>
      </c>
      <c r="S93" s="26">
        <v>15</v>
      </c>
      <c r="T93" s="27">
        <v>0</v>
      </c>
      <c r="U93" s="60">
        <f t="shared" si="28"/>
        <v>0</v>
      </c>
      <c r="V93" s="7"/>
      <c r="W93" s="7"/>
      <c r="X93" s="7"/>
      <c r="Y93" s="7"/>
      <c r="Z93" s="7"/>
      <c r="AA93" s="54"/>
    </row>
    <row r="94" spans="1:27" s="3" customFormat="1" x14ac:dyDescent="0.25">
      <c r="A94" s="45">
        <v>76</v>
      </c>
      <c r="B94" s="8">
        <v>0.1</v>
      </c>
      <c r="C94" s="8">
        <v>10</v>
      </c>
      <c r="D94" s="8">
        <v>25</v>
      </c>
      <c r="E94" s="106" t="e">
        <f>(B94*$B$15*$L$10+(1-B94)*$B$16*$S$10)/(B94*$L$10+(1-B94)*$S$10)</f>
        <v>#DIV/0!</v>
      </c>
      <c r="F94" s="104" t="e">
        <f>E94*$N$13+(1-E94)*$U$13-D94</f>
        <v>#DIV/0!</v>
      </c>
      <c r="G94" s="105">
        <f>B94*$N$13+(1-B94)*$U$13-D94</f>
        <v>2</v>
      </c>
      <c r="H94" s="26">
        <v>15</v>
      </c>
      <c r="I94" s="80"/>
      <c r="J94" s="26">
        <f>'MR-MO_1a_2'!J94</f>
        <v>15</v>
      </c>
      <c r="K94" s="27">
        <v>0</v>
      </c>
      <c r="L94" s="44">
        <f t="shared" si="25"/>
        <v>0</v>
      </c>
      <c r="M94" s="26">
        <f>'MR-MO_1a_2'!M94</f>
        <v>15</v>
      </c>
      <c r="N94" s="27">
        <v>0</v>
      </c>
      <c r="O94" s="44">
        <f t="shared" si="26"/>
        <v>0</v>
      </c>
      <c r="P94" s="26">
        <f>'MR-MO_1a_2'!P94</f>
        <v>15</v>
      </c>
      <c r="Q94" s="27">
        <v>0</v>
      </c>
      <c r="R94" s="60">
        <f t="shared" si="27"/>
        <v>0</v>
      </c>
      <c r="S94" s="26">
        <v>15</v>
      </c>
      <c r="T94" s="27">
        <v>0</v>
      </c>
      <c r="U94" s="60">
        <f t="shared" si="28"/>
        <v>0</v>
      </c>
      <c r="V94" s="7"/>
      <c r="W94" s="7"/>
      <c r="X94" s="7"/>
      <c r="Y94" s="7"/>
      <c r="Z94" s="7"/>
      <c r="AA94" s="54"/>
    </row>
    <row r="95" spans="1:27" s="3" customFormat="1" x14ac:dyDescent="0.25">
      <c r="A95" s="45">
        <v>77</v>
      </c>
      <c r="B95" s="8">
        <v>0.3</v>
      </c>
      <c r="C95" s="8">
        <v>10</v>
      </c>
      <c r="D95" s="8">
        <v>25</v>
      </c>
      <c r="E95" s="106" t="e">
        <f t="shared" ref="E95:E98" si="31">(B95*$B$15*$L$10+(1-B95)*$B$16*$S$10)/(B95*$L$10+(1-B95)*$S$10)</f>
        <v>#DIV/0!</v>
      </c>
      <c r="F95" s="104" t="e">
        <f t="shared" ref="F95:F118" si="32">E95*$N$13+(1-E95)*$U$13-D95</f>
        <v>#DIV/0!</v>
      </c>
      <c r="G95" s="105">
        <f t="shared" ref="G95:G118" si="33">B95*$N$13+(1-B95)*$U$13-D95</f>
        <v>1</v>
      </c>
      <c r="H95" s="26">
        <v>15</v>
      </c>
      <c r="I95" s="80"/>
      <c r="J95" s="26">
        <f>'MR-MO_1a_2'!J95</f>
        <v>15</v>
      </c>
      <c r="K95" s="27">
        <v>0</v>
      </c>
      <c r="L95" s="44">
        <f t="shared" si="25"/>
        <v>0</v>
      </c>
      <c r="M95" s="26">
        <f>'MR-MO_1a_2'!M95</f>
        <v>15</v>
      </c>
      <c r="N95" s="27">
        <v>0</v>
      </c>
      <c r="O95" s="44">
        <f t="shared" si="26"/>
        <v>0</v>
      </c>
      <c r="P95" s="26">
        <f>'MR-MO_1a_2'!P95</f>
        <v>15</v>
      </c>
      <c r="Q95" s="27">
        <v>0</v>
      </c>
      <c r="R95" s="60">
        <f t="shared" si="27"/>
        <v>0</v>
      </c>
      <c r="S95" s="26">
        <v>15</v>
      </c>
      <c r="T95" s="27">
        <v>0</v>
      </c>
      <c r="U95" s="60">
        <f t="shared" si="28"/>
        <v>0</v>
      </c>
      <c r="V95" s="7"/>
      <c r="W95" s="7"/>
      <c r="X95" s="7"/>
      <c r="Y95" s="7"/>
      <c r="Z95" s="7"/>
      <c r="AA95" s="54"/>
    </row>
    <row r="96" spans="1:27" s="3" customFormat="1" x14ac:dyDescent="0.25">
      <c r="A96" s="45">
        <v>78</v>
      </c>
      <c r="B96" s="8">
        <v>0.5</v>
      </c>
      <c r="C96" s="8">
        <v>10</v>
      </c>
      <c r="D96" s="8">
        <v>25</v>
      </c>
      <c r="E96" s="106" t="e">
        <f t="shared" si="31"/>
        <v>#DIV/0!</v>
      </c>
      <c r="F96" s="104" t="e">
        <f t="shared" si="32"/>
        <v>#DIV/0!</v>
      </c>
      <c r="G96" s="105">
        <f t="shared" si="33"/>
        <v>0</v>
      </c>
      <c r="H96" s="26">
        <v>15</v>
      </c>
      <c r="I96" s="80"/>
      <c r="J96" s="26">
        <f>'MR-MO_1a_2'!J96</f>
        <v>15</v>
      </c>
      <c r="K96" s="27">
        <v>0</v>
      </c>
      <c r="L96" s="44">
        <f t="shared" si="25"/>
        <v>0</v>
      </c>
      <c r="M96" s="26">
        <f>'MR-MO_1a_2'!M96</f>
        <v>15</v>
      </c>
      <c r="N96" s="27">
        <v>0</v>
      </c>
      <c r="O96" s="44">
        <f t="shared" si="26"/>
        <v>0</v>
      </c>
      <c r="P96" s="26">
        <f>'MR-MO_1a_2'!P96</f>
        <v>15</v>
      </c>
      <c r="Q96" s="27">
        <v>0</v>
      </c>
      <c r="R96" s="60">
        <f t="shared" si="27"/>
        <v>0</v>
      </c>
      <c r="S96" s="26">
        <v>15</v>
      </c>
      <c r="T96" s="27">
        <v>0</v>
      </c>
      <c r="U96" s="60">
        <f t="shared" si="28"/>
        <v>0</v>
      </c>
      <c r="V96" s="7"/>
      <c r="W96" s="7"/>
      <c r="X96" s="7"/>
      <c r="Y96" s="7"/>
      <c r="Z96" s="7"/>
      <c r="AA96" s="54"/>
    </row>
    <row r="97" spans="1:27" s="3" customFormat="1" x14ac:dyDescent="0.25">
      <c r="A97" s="45">
        <v>79</v>
      </c>
      <c r="B97" s="8">
        <v>0.7</v>
      </c>
      <c r="C97" s="8">
        <v>10</v>
      </c>
      <c r="D97" s="8">
        <v>25</v>
      </c>
      <c r="E97" s="106" t="e">
        <f t="shared" si="31"/>
        <v>#DIV/0!</v>
      </c>
      <c r="F97" s="104" t="e">
        <f t="shared" si="32"/>
        <v>#DIV/0!</v>
      </c>
      <c r="G97" s="105">
        <f t="shared" si="33"/>
        <v>-1</v>
      </c>
      <c r="H97" s="26">
        <v>15</v>
      </c>
      <c r="I97" s="80"/>
      <c r="J97" s="26">
        <f>'MR-MO_1a_2'!J97</f>
        <v>15</v>
      </c>
      <c r="K97" s="27">
        <v>0</v>
      </c>
      <c r="L97" s="44">
        <f t="shared" si="25"/>
        <v>0</v>
      </c>
      <c r="M97" s="26">
        <f>'MR-MO_1a_2'!M97</f>
        <v>15</v>
      </c>
      <c r="N97" s="27">
        <v>0</v>
      </c>
      <c r="O97" s="44">
        <f t="shared" si="26"/>
        <v>0</v>
      </c>
      <c r="P97" s="26">
        <f>'MR-MO_1a_2'!P97</f>
        <v>15</v>
      </c>
      <c r="Q97" s="27">
        <v>0</v>
      </c>
      <c r="R97" s="60">
        <f t="shared" si="27"/>
        <v>0</v>
      </c>
      <c r="S97" s="26">
        <v>15</v>
      </c>
      <c r="T97" s="27">
        <v>0</v>
      </c>
      <c r="U97" s="60">
        <f t="shared" si="28"/>
        <v>0</v>
      </c>
      <c r="V97" s="7"/>
      <c r="W97" s="7"/>
      <c r="X97" s="7"/>
      <c r="Y97" s="7"/>
      <c r="Z97" s="7"/>
      <c r="AA97" s="54"/>
    </row>
    <row r="98" spans="1:27" s="3" customFormat="1" x14ac:dyDescent="0.25">
      <c r="A98" s="45">
        <v>80</v>
      </c>
      <c r="B98" s="8">
        <v>0.9</v>
      </c>
      <c r="C98" s="8">
        <v>10</v>
      </c>
      <c r="D98" s="8">
        <v>25</v>
      </c>
      <c r="E98" s="106" t="e">
        <f t="shared" si="31"/>
        <v>#DIV/0!</v>
      </c>
      <c r="F98" s="104" t="e">
        <f t="shared" si="32"/>
        <v>#DIV/0!</v>
      </c>
      <c r="G98" s="105">
        <f t="shared" si="33"/>
        <v>-2</v>
      </c>
      <c r="H98" s="26">
        <v>15</v>
      </c>
      <c r="I98" s="80"/>
      <c r="J98" s="26">
        <f>'MR-MO_1a_2'!J98</f>
        <v>15</v>
      </c>
      <c r="K98" s="27">
        <v>0</v>
      </c>
      <c r="L98" s="44">
        <f t="shared" si="25"/>
        <v>0</v>
      </c>
      <c r="M98" s="26">
        <f>'MR-MO_1a_2'!M98</f>
        <v>15</v>
      </c>
      <c r="N98" s="27">
        <v>0</v>
      </c>
      <c r="O98" s="44">
        <f t="shared" si="26"/>
        <v>0</v>
      </c>
      <c r="P98" s="26">
        <f>'MR-MO_1a_2'!P98</f>
        <v>15</v>
      </c>
      <c r="Q98" s="27">
        <v>0</v>
      </c>
      <c r="R98" s="60">
        <f t="shared" si="27"/>
        <v>0</v>
      </c>
      <c r="S98" s="26">
        <v>15</v>
      </c>
      <c r="T98" s="27">
        <v>0</v>
      </c>
      <c r="U98" s="60">
        <f t="shared" si="28"/>
        <v>0</v>
      </c>
      <c r="V98" s="7"/>
      <c r="W98" s="7"/>
      <c r="X98" s="7"/>
      <c r="Y98" s="7"/>
      <c r="Z98" s="7"/>
      <c r="AA98" s="54"/>
    </row>
    <row r="99" spans="1:27" s="3" customFormat="1" x14ac:dyDescent="0.25">
      <c r="A99" s="45">
        <v>81</v>
      </c>
      <c r="B99" s="8">
        <v>0.1</v>
      </c>
      <c r="C99" s="8">
        <v>15</v>
      </c>
      <c r="D99" s="8">
        <v>25</v>
      </c>
      <c r="E99" s="106" t="e">
        <f>(B99*$B$15*$L$11+(1-B99)*$B$16*$S$11)/(B99*$L$11+(1-B99)*$S$11)</f>
        <v>#DIV/0!</v>
      </c>
      <c r="F99" s="104" t="e">
        <f t="shared" si="32"/>
        <v>#DIV/0!</v>
      </c>
      <c r="G99" s="105">
        <f t="shared" si="33"/>
        <v>2</v>
      </c>
      <c r="H99" s="26">
        <v>15</v>
      </c>
      <c r="I99" s="80"/>
      <c r="J99" s="26">
        <f>'MR-MO_1a_2'!J99</f>
        <v>15</v>
      </c>
      <c r="K99" s="27">
        <v>0</v>
      </c>
      <c r="L99" s="44">
        <f t="shared" si="25"/>
        <v>0</v>
      </c>
      <c r="M99" s="26">
        <f>'MR-MO_1a_2'!M99</f>
        <v>15</v>
      </c>
      <c r="N99" s="27">
        <v>0</v>
      </c>
      <c r="O99" s="44">
        <f t="shared" si="26"/>
        <v>0</v>
      </c>
      <c r="P99" s="26">
        <f>'MR-MO_1a_2'!P99</f>
        <v>15</v>
      </c>
      <c r="Q99" s="27">
        <v>0</v>
      </c>
      <c r="R99" s="60">
        <f t="shared" si="27"/>
        <v>0</v>
      </c>
      <c r="S99" s="26">
        <v>15</v>
      </c>
      <c r="T99" s="27">
        <v>0</v>
      </c>
      <c r="U99" s="60">
        <f t="shared" si="28"/>
        <v>0</v>
      </c>
      <c r="V99" s="7"/>
      <c r="W99" s="7"/>
      <c r="X99" s="7"/>
      <c r="Y99" s="7"/>
      <c r="Z99" s="7"/>
      <c r="AA99" s="54"/>
    </row>
    <row r="100" spans="1:27" s="3" customFormat="1" x14ac:dyDescent="0.25">
      <c r="A100" s="45">
        <v>82</v>
      </c>
      <c r="B100" s="8">
        <v>0.3</v>
      </c>
      <c r="C100" s="8">
        <v>15</v>
      </c>
      <c r="D100" s="8">
        <v>25</v>
      </c>
      <c r="E100" s="106" t="e">
        <f t="shared" ref="E100:E103" si="34">(B100*$B$15*$L$11+(1-B100)*$B$16*$S$11)/(B100*$L$11+(1-B100)*$S$11)</f>
        <v>#DIV/0!</v>
      </c>
      <c r="F100" s="104" t="e">
        <f t="shared" si="32"/>
        <v>#DIV/0!</v>
      </c>
      <c r="G100" s="105">
        <f t="shared" si="33"/>
        <v>1</v>
      </c>
      <c r="H100" s="26">
        <v>15</v>
      </c>
      <c r="I100" s="80"/>
      <c r="J100" s="26">
        <f>'MR-MO_1a_2'!J100</f>
        <v>15</v>
      </c>
      <c r="K100" s="27">
        <v>0</v>
      </c>
      <c r="L100" s="44">
        <f t="shared" si="25"/>
        <v>0</v>
      </c>
      <c r="M100" s="26">
        <f>'MR-MO_1a_2'!M100</f>
        <v>15</v>
      </c>
      <c r="N100" s="27">
        <v>0</v>
      </c>
      <c r="O100" s="44">
        <f t="shared" si="26"/>
        <v>0</v>
      </c>
      <c r="P100" s="26">
        <f>'MR-MO_1a_2'!P100</f>
        <v>15</v>
      </c>
      <c r="Q100" s="27">
        <v>0</v>
      </c>
      <c r="R100" s="60">
        <f t="shared" si="27"/>
        <v>0</v>
      </c>
      <c r="S100" s="26">
        <v>15</v>
      </c>
      <c r="T100" s="27">
        <v>0</v>
      </c>
      <c r="U100" s="60">
        <f t="shared" si="28"/>
        <v>0</v>
      </c>
      <c r="V100" s="7"/>
      <c r="W100" s="7"/>
      <c r="X100" s="7"/>
      <c r="Y100" s="7"/>
      <c r="Z100" s="7"/>
      <c r="AA100" s="54"/>
    </row>
    <row r="101" spans="1:27" s="3" customFormat="1" x14ac:dyDescent="0.25">
      <c r="A101" s="45">
        <v>83</v>
      </c>
      <c r="B101" s="8">
        <v>0.5</v>
      </c>
      <c r="C101" s="8">
        <v>15</v>
      </c>
      <c r="D101" s="8">
        <v>25</v>
      </c>
      <c r="E101" s="106" t="e">
        <f t="shared" si="34"/>
        <v>#DIV/0!</v>
      </c>
      <c r="F101" s="104" t="e">
        <f t="shared" si="32"/>
        <v>#DIV/0!</v>
      </c>
      <c r="G101" s="105">
        <f t="shared" si="33"/>
        <v>0</v>
      </c>
      <c r="H101" s="26">
        <v>15</v>
      </c>
      <c r="I101" s="80"/>
      <c r="J101" s="26">
        <f>'MR-MO_1a_2'!J101</f>
        <v>15</v>
      </c>
      <c r="K101" s="27">
        <v>0</v>
      </c>
      <c r="L101" s="44">
        <f t="shared" si="25"/>
        <v>0</v>
      </c>
      <c r="M101" s="26">
        <f>'MR-MO_1a_2'!M101</f>
        <v>15</v>
      </c>
      <c r="N101" s="27">
        <v>0</v>
      </c>
      <c r="O101" s="44">
        <f t="shared" si="26"/>
        <v>0</v>
      </c>
      <c r="P101" s="26">
        <f>'MR-MO_1a_2'!P101</f>
        <v>15</v>
      </c>
      <c r="Q101" s="27">
        <v>0</v>
      </c>
      <c r="R101" s="60">
        <f t="shared" si="27"/>
        <v>0</v>
      </c>
      <c r="S101" s="26">
        <v>15</v>
      </c>
      <c r="T101" s="27">
        <v>0</v>
      </c>
      <c r="U101" s="60">
        <f t="shared" si="28"/>
        <v>0</v>
      </c>
      <c r="V101" s="7"/>
      <c r="W101" s="7"/>
      <c r="X101" s="7"/>
      <c r="Y101" s="7"/>
      <c r="Z101" s="7"/>
      <c r="AA101" s="54"/>
    </row>
    <row r="102" spans="1:27" s="3" customFormat="1" x14ac:dyDescent="0.25">
      <c r="A102" s="45">
        <v>84</v>
      </c>
      <c r="B102" s="8">
        <v>0.7</v>
      </c>
      <c r="C102" s="8">
        <v>15</v>
      </c>
      <c r="D102" s="8">
        <v>25</v>
      </c>
      <c r="E102" s="106" t="e">
        <f t="shared" si="34"/>
        <v>#DIV/0!</v>
      </c>
      <c r="F102" s="104" t="e">
        <f t="shared" si="32"/>
        <v>#DIV/0!</v>
      </c>
      <c r="G102" s="105">
        <f t="shared" si="33"/>
        <v>-1</v>
      </c>
      <c r="H102" s="26">
        <v>15</v>
      </c>
      <c r="I102" s="80"/>
      <c r="J102" s="26">
        <f>'MR-MO_1a_2'!J102</f>
        <v>15</v>
      </c>
      <c r="K102" s="27">
        <v>0</v>
      </c>
      <c r="L102" s="44">
        <f t="shared" si="25"/>
        <v>0</v>
      </c>
      <c r="M102" s="26">
        <f>'MR-MO_1a_2'!M102</f>
        <v>15</v>
      </c>
      <c r="N102" s="27">
        <v>0</v>
      </c>
      <c r="O102" s="44">
        <f t="shared" si="26"/>
        <v>0</v>
      </c>
      <c r="P102" s="26">
        <f>'MR-MO_1a_2'!P102</f>
        <v>15</v>
      </c>
      <c r="Q102" s="27">
        <v>0</v>
      </c>
      <c r="R102" s="60">
        <f t="shared" si="27"/>
        <v>0</v>
      </c>
      <c r="S102" s="26">
        <v>15</v>
      </c>
      <c r="T102" s="27">
        <v>0</v>
      </c>
      <c r="U102" s="60">
        <f t="shared" si="28"/>
        <v>0</v>
      </c>
      <c r="V102" s="7"/>
      <c r="W102" s="7"/>
      <c r="X102" s="7"/>
      <c r="Y102" s="7"/>
      <c r="Z102" s="7"/>
      <c r="AA102" s="54"/>
    </row>
    <row r="103" spans="1:27" s="3" customFormat="1" x14ac:dyDescent="0.25">
      <c r="A103" s="45">
        <v>85</v>
      </c>
      <c r="B103" s="8">
        <v>0.9</v>
      </c>
      <c r="C103" s="8">
        <v>15</v>
      </c>
      <c r="D103" s="8">
        <v>25</v>
      </c>
      <c r="E103" s="106" t="e">
        <f t="shared" si="34"/>
        <v>#DIV/0!</v>
      </c>
      <c r="F103" s="104" t="e">
        <f t="shared" si="32"/>
        <v>#DIV/0!</v>
      </c>
      <c r="G103" s="105">
        <f t="shared" si="33"/>
        <v>-2</v>
      </c>
      <c r="H103" s="26">
        <v>15</v>
      </c>
      <c r="I103" s="80"/>
      <c r="J103" s="26">
        <f>'MR-MO_1a_2'!J103</f>
        <v>15</v>
      </c>
      <c r="K103" s="27">
        <v>0</v>
      </c>
      <c r="L103" s="44">
        <f t="shared" si="25"/>
        <v>0</v>
      </c>
      <c r="M103" s="26">
        <f>'MR-MO_1a_2'!M103</f>
        <v>15</v>
      </c>
      <c r="N103" s="27">
        <v>0</v>
      </c>
      <c r="O103" s="44">
        <f t="shared" si="26"/>
        <v>0</v>
      </c>
      <c r="P103" s="26">
        <f>'MR-MO_1a_2'!P103</f>
        <v>15</v>
      </c>
      <c r="Q103" s="27">
        <v>0</v>
      </c>
      <c r="R103" s="60">
        <f t="shared" si="27"/>
        <v>0</v>
      </c>
      <c r="S103" s="26">
        <v>15</v>
      </c>
      <c r="T103" s="27">
        <v>0</v>
      </c>
      <c r="U103" s="60">
        <f t="shared" si="28"/>
        <v>0</v>
      </c>
      <c r="V103" s="7"/>
      <c r="W103" s="7"/>
      <c r="X103" s="7"/>
      <c r="Y103" s="7"/>
      <c r="Z103" s="7"/>
      <c r="AA103" s="54"/>
    </row>
    <row r="104" spans="1:27" s="3" customFormat="1" x14ac:dyDescent="0.25">
      <c r="A104" s="45">
        <v>86</v>
      </c>
      <c r="B104" s="8">
        <v>0.1</v>
      </c>
      <c r="C104" s="8">
        <v>20</v>
      </c>
      <c r="D104" s="8">
        <v>25</v>
      </c>
      <c r="E104" s="14">
        <f>(B104*$B$15*$L$12+(1-B104)*$B$16*$S$12)/(B104*$L$12+(1-B104)*$S$12)</f>
        <v>0.2608695652173913</v>
      </c>
      <c r="F104" s="104">
        <f t="shared" si="32"/>
        <v>1.195652173913043</v>
      </c>
      <c r="G104" s="105">
        <f t="shared" si="33"/>
        <v>2</v>
      </c>
      <c r="H104" s="26">
        <v>15</v>
      </c>
      <c r="I104" s="80"/>
      <c r="J104" s="26">
        <f>'MR-MO_1a_2'!J104</f>
        <v>15</v>
      </c>
      <c r="K104" s="27">
        <v>0</v>
      </c>
      <c r="L104" s="44">
        <f t="shared" si="25"/>
        <v>0</v>
      </c>
      <c r="M104" s="26">
        <f>'MR-MO_1a_2'!M104</f>
        <v>15</v>
      </c>
      <c r="N104" s="27">
        <v>0</v>
      </c>
      <c r="O104" s="44">
        <f t="shared" si="26"/>
        <v>0</v>
      </c>
      <c r="P104" s="26">
        <f>'MR-MO_1a_2'!P104</f>
        <v>15</v>
      </c>
      <c r="Q104" s="27">
        <v>0</v>
      </c>
      <c r="R104" s="60">
        <f t="shared" si="27"/>
        <v>0</v>
      </c>
      <c r="S104" s="26">
        <v>15</v>
      </c>
      <c r="T104" s="27">
        <v>0</v>
      </c>
      <c r="U104" s="60">
        <f t="shared" si="28"/>
        <v>0</v>
      </c>
      <c r="V104" s="7"/>
      <c r="W104" s="7"/>
      <c r="X104" s="7"/>
      <c r="Y104" s="7"/>
      <c r="Z104" s="7"/>
      <c r="AA104" s="54"/>
    </row>
    <row r="105" spans="1:27" s="3" customFormat="1" x14ac:dyDescent="0.25">
      <c r="A105" s="45">
        <v>87</v>
      </c>
      <c r="B105" s="8">
        <v>0.3</v>
      </c>
      <c r="C105" s="8">
        <v>20</v>
      </c>
      <c r="D105" s="8">
        <v>25</v>
      </c>
      <c r="E105" s="14">
        <f t="shared" ref="E105:E108" si="35">(B105*$B$15*$L$12+(1-B105)*$B$16*$S$12)/(B105*$L$12+(1-B105)*$S$12)</f>
        <v>0.28947368421052627</v>
      </c>
      <c r="F105" s="104">
        <f t="shared" si="32"/>
        <v>1.0526315789473699</v>
      </c>
      <c r="G105" s="105">
        <f t="shared" si="33"/>
        <v>1</v>
      </c>
      <c r="H105" s="26">
        <v>15</v>
      </c>
      <c r="I105" s="80"/>
      <c r="J105" s="26">
        <f>'MR-MO_1a_2'!J105</f>
        <v>15</v>
      </c>
      <c r="K105" s="27">
        <v>0</v>
      </c>
      <c r="L105" s="44">
        <f t="shared" si="25"/>
        <v>0</v>
      </c>
      <c r="M105" s="26">
        <f>'MR-MO_1a_2'!M105</f>
        <v>15</v>
      </c>
      <c r="N105" s="27">
        <v>0</v>
      </c>
      <c r="O105" s="44">
        <f t="shared" si="26"/>
        <v>0</v>
      </c>
      <c r="P105" s="26">
        <f>'MR-MO_1a_2'!P105</f>
        <v>15</v>
      </c>
      <c r="Q105" s="27">
        <v>0</v>
      </c>
      <c r="R105" s="60">
        <f t="shared" si="27"/>
        <v>0</v>
      </c>
      <c r="S105" s="26">
        <v>15</v>
      </c>
      <c r="T105" s="27">
        <v>0</v>
      </c>
      <c r="U105" s="60">
        <f t="shared" si="28"/>
        <v>0</v>
      </c>
      <c r="V105" s="7"/>
      <c r="W105" s="7"/>
      <c r="X105" s="7"/>
      <c r="Y105" s="7"/>
      <c r="Z105" s="7"/>
      <c r="AA105" s="54"/>
    </row>
    <row r="106" spans="1:27" s="3" customFormat="1" x14ac:dyDescent="0.25">
      <c r="A106" s="45">
        <v>88</v>
      </c>
      <c r="B106" s="8">
        <v>0.5</v>
      </c>
      <c r="C106" s="8">
        <v>20</v>
      </c>
      <c r="D106" s="8">
        <v>25</v>
      </c>
      <c r="E106" s="14">
        <f t="shared" si="35"/>
        <v>0.33333333333333337</v>
      </c>
      <c r="F106" s="104">
        <f t="shared" si="32"/>
        <v>0.83333333333333215</v>
      </c>
      <c r="G106" s="105">
        <f t="shared" si="33"/>
        <v>0</v>
      </c>
      <c r="H106" s="26">
        <v>15</v>
      </c>
      <c r="I106" s="80"/>
      <c r="J106" s="26">
        <f>'MR-MO_1a_2'!J106</f>
        <v>15</v>
      </c>
      <c r="K106" s="27">
        <v>0</v>
      </c>
      <c r="L106" s="44">
        <f t="shared" si="25"/>
        <v>0</v>
      </c>
      <c r="M106" s="26">
        <f>'MR-MO_1a_2'!M106</f>
        <v>15</v>
      </c>
      <c r="N106" s="27">
        <v>0</v>
      </c>
      <c r="O106" s="44">
        <f t="shared" si="26"/>
        <v>0</v>
      </c>
      <c r="P106" s="26">
        <f>'MR-MO_1a_2'!P106</f>
        <v>15</v>
      </c>
      <c r="Q106" s="27">
        <v>0</v>
      </c>
      <c r="R106" s="60">
        <f t="shared" si="27"/>
        <v>0</v>
      </c>
      <c r="S106" s="26">
        <v>15</v>
      </c>
      <c r="T106" s="27">
        <v>0</v>
      </c>
      <c r="U106" s="60">
        <f t="shared" si="28"/>
        <v>0</v>
      </c>
      <c r="V106" s="7"/>
      <c r="W106" s="7"/>
      <c r="X106" s="7"/>
      <c r="Y106" s="7"/>
      <c r="Z106" s="7"/>
      <c r="AA106" s="54"/>
    </row>
    <row r="107" spans="1:27" s="3" customFormat="1" x14ac:dyDescent="0.25">
      <c r="A107" s="45">
        <v>89</v>
      </c>
      <c r="B107" s="8">
        <v>0.7</v>
      </c>
      <c r="C107" s="8">
        <v>20</v>
      </c>
      <c r="D107" s="8">
        <v>25</v>
      </c>
      <c r="E107" s="14">
        <f t="shared" si="35"/>
        <v>0.40909090909090901</v>
      </c>
      <c r="F107" s="104">
        <f t="shared" si="32"/>
        <v>0.45454545454545681</v>
      </c>
      <c r="G107" s="105">
        <f t="shared" si="33"/>
        <v>-1</v>
      </c>
      <c r="H107" s="26">
        <v>15</v>
      </c>
      <c r="I107" s="80"/>
      <c r="J107" s="26">
        <f>'MR-MO_1a_2'!J107</f>
        <v>15</v>
      </c>
      <c r="K107" s="27">
        <v>0</v>
      </c>
      <c r="L107" s="44">
        <f t="shared" si="25"/>
        <v>0</v>
      </c>
      <c r="M107" s="26">
        <f>'MR-MO_1a_2'!M107</f>
        <v>15</v>
      </c>
      <c r="N107" s="27">
        <v>0</v>
      </c>
      <c r="O107" s="44">
        <f t="shared" si="26"/>
        <v>0</v>
      </c>
      <c r="P107" s="26">
        <f>'MR-MO_1a_2'!P107</f>
        <v>15</v>
      </c>
      <c r="Q107" s="27">
        <v>0</v>
      </c>
      <c r="R107" s="60">
        <f t="shared" si="27"/>
        <v>0</v>
      </c>
      <c r="S107" s="26">
        <v>15</v>
      </c>
      <c r="T107" s="27">
        <v>0</v>
      </c>
      <c r="U107" s="60">
        <f t="shared" si="28"/>
        <v>0</v>
      </c>
      <c r="V107" s="7"/>
      <c r="W107" s="7"/>
      <c r="X107" s="7"/>
      <c r="Y107" s="7"/>
      <c r="Z107" s="7"/>
      <c r="AA107" s="54"/>
    </row>
    <row r="108" spans="1:27" s="3" customFormat="1" x14ac:dyDescent="0.25">
      <c r="A108" s="45">
        <v>90</v>
      </c>
      <c r="B108" s="8">
        <v>0.9</v>
      </c>
      <c r="C108" s="8">
        <v>20</v>
      </c>
      <c r="D108" s="8">
        <v>25</v>
      </c>
      <c r="E108" s="14">
        <f t="shared" si="35"/>
        <v>0.5714285714285714</v>
      </c>
      <c r="F108" s="104">
        <f t="shared" si="32"/>
        <v>-0.35714285714285765</v>
      </c>
      <c r="G108" s="105">
        <f t="shared" si="33"/>
        <v>-2</v>
      </c>
      <c r="H108" s="26">
        <v>15</v>
      </c>
      <c r="I108" s="80"/>
      <c r="J108" s="26">
        <f>'MR-MO_1a_2'!J108</f>
        <v>15</v>
      </c>
      <c r="K108" s="27">
        <v>0</v>
      </c>
      <c r="L108" s="44">
        <f t="shared" si="25"/>
        <v>0</v>
      </c>
      <c r="M108" s="26">
        <f>'MR-MO_1a_2'!M108</f>
        <v>15</v>
      </c>
      <c r="N108" s="27">
        <v>0</v>
      </c>
      <c r="O108" s="44">
        <f t="shared" si="26"/>
        <v>0</v>
      </c>
      <c r="P108" s="26">
        <f>'MR-MO_1a_2'!P108</f>
        <v>15</v>
      </c>
      <c r="Q108" s="27">
        <v>0</v>
      </c>
      <c r="R108" s="60">
        <f t="shared" si="27"/>
        <v>0</v>
      </c>
      <c r="S108" s="26">
        <v>15</v>
      </c>
      <c r="T108" s="27">
        <v>0</v>
      </c>
      <c r="U108" s="60">
        <f t="shared" si="28"/>
        <v>0</v>
      </c>
      <c r="V108" s="7"/>
      <c r="W108" s="7"/>
      <c r="X108" s="7"/>
      <c r="Y108" s="7"/>
      <c r="Z108" s="7"/>
      <c r="AA108" s="54"/>
    </row>
    <row r="109" spans="1:27" s="3" customFormat="1" x14ac:dyDescent="0.25">
      <c r="A109" s="45">
        <v>91</v>
      </c>
      <c r="B109" s="8">
        <v>0.1</v>
      </c>
      <c r="C109" s="8">
        <v>25</v>
      </c>
      <c r="D109" s="8">
        <v>25</v>
      </c>
      <c r="E109" s="14">
        <f>(B109*$B$15*$L$13+(1-B109)*$B$16*$S$13)/(B109*$L$13+(1-B109)*$S$13)</f>
        <v>0.3</v>
      </c>
      <c r="F109" s="104">
        <f t="shared" si="32"/>
        <v>1</v>
      </c>
      <c r="G109" s="105">
        <f t="shared" si="33"/>
        <v>2</v>
      </c>
      <c r="H109" s="26">
        <v>15</v>
      </c>
      <c r="I109" s="80"/>
      <c r="J109" s="26">
        <f>'MR-MO_1a_2'!J109</f>
        <v>15</v>
      </c>
      <c r="K109" s="27">
        <v>0</v>
      </c>
      <c r="L109" s="44">
        <f t="shared" si="25"/>
        <v>0</v>
      </c>
      <c r="M109" s="26">
        <f>'MR-MO_1a_2'!M109</f>
        <v>15</v>
      </c>
      <c r="N109" s="27">
        <v>0</v>
      </c>
      <c r="O109" s="44">
        <f t="shared" si="26"/>
        <v>0</v>
      </c>
      <c r="P109" s="26">
        <f>'MR-MO_1a_2'!P109</f>
        <v>15</v>
      </c>
      <c r="Q109" s="27">
        <v>0</v>
      </c>
      <c r="R109" s="60">
        <f t="shared" si="27"/>
        <v>0</v>
      </c>
      <c r="S109" s="26">
        <v>15</v>
      </c>
      <c r="T109" s="27">
        <v>0</v>
      </c>
      <c r="U109" s="60">
        <f t="shared" si="28"/>
        <v>0</v>
      </c>
      <c r="V109" s="7"/>
      <c r="W109" s="7"/>
      <c r="X109" s="7"/>
      <c r="Y109" s="7"/>
      <c r="Z109" s="7"/>
      <c r="AA109" s="54"/>
    </row>
    <row r="110" spans="1:27" s="3" customFormat="1" x14ac:dyDescent="0.25">
      <c r="A110" s="45">
        <v>92</v>
      </c>
      <c r="B110" s="8">
        <v>0.3</v>
      </c>
      <c r="C110" s="8">
        <v>25</v>
      </c>
      <c r="D110" s="8">
        <v>25</v>
      </c>
      <c r="E110" s="14">
        <f t="shared" ref="E110:E113" si="36">(B110*$B$15*$L$13+(1-B110)*$B$16*$S$13)/(B110*$L$13+(1-B110)*$S$13)</f>
        <v>0.4</v>
      </c>
      <c r="F110" s="104">
        <f t="shared" si="32"/>
        <v>0.5</v>
      </c>
      <c r="G110" s="105">
        <f t="shared" si="33"/>
        <v>1</v>
      </c>
      <c r="H110" s="26">
        <v>15</v>
      </c>
      <c r="I110" s="80"/>
      <c r="J110" s="26">
        <f>'MR-MO_1a_2'!J110</f>
        <v>15</v>
      </c>
      <c r="K110" s="27">
        <v>0</v>
      </c>
      <c r="L110" s="44">
        <f t="shared" si="25"/>
        <v>0</v>
      </c>
      <c r="M110" s="26">
        <f>'MR-MO_1a_2'!M110</f>
        <v>15</v>
      </c>
      <c r="N110" s="27">
        <v>0</v>
      </c>
      <c r="O110" s="44">
        <f t="shared" si="26"/>
        <v>0</v>
      </c>
      <c r="P110" s="26">
        <f>'MR-MO_1a_2'!P110</f>
        <v>15</v>
      </c>
      <c r="Q110" s="27">
        <v>0</v>
      </c>
      <c r="R110" s="60">
        <f t="shared" si="27"/>
        <v>0</v>
      </c>
      <c r="S110" s="26">
        <v>15</v>
      </c>
      <c r="T110" s="27">
        <v>0</v>
      </c>
      <c r="U110" s="60">
        <f t="shared" si="28"/>
        <v>0</v>
      </c>
      <c r="V110" s="7"/>
      <c r="W110" s="7"/>
      <c r="X110" s="7"/>
      <c r="Y110" s="7"/>
      <c r="Z110" s="7"/>
      <c r="AA110" s="54"/>
    </row>
    <row r="111" spans="1:27" s="3" customFormat="1" x14ac:dyDescent="0.25">
      <c r="A111" s="45">
        <v>93</v>
      </c>
      <c r="B111" s="8">
        <v>0.5</v>
      </c>
      <c r="C111" s="8">
        <v>25</v>
      </c>
      <c r="D111" s="8">
        <v>25</v>
      </c>
      <c r="E111" s="14">
        <f t="shared" si="36"/>
        <v>0.5</v>
      </c>
      <c r="F111" s="104">
        <f t="shared" si="32"/>
        <v>0</v>
      </c>
      <c r="G111" s="105">
        <f t="shared" si="33"/>
        <v>0</v>
      </c>
      <c r="H111" s="26">
        <v>15</v>
      </c>
      <c r="I111" s="80"/>
      <c r="J111" s="26">
        <f>'MR-MO_1a_2'!J111</f>
        <v>15</v>
      </c>
      <c r="K111" s="27">
        <v>0</v>
      </c>
      <c r="L111" s="44">
        <f t="shared" si="25"/>
        <v>0</v>
      </c>
      <c r="M111" s="26">
        <f>'MR-MO_1a_2'!M111</f>
        <v>15</v>
      </c>
      <c r="N111" s="27">
        <v>0</v>
      </c>
      <c r="O111" s="44">
        <f t="shared" si="26"/>
        <v>0</v>
      </c>
      <c r="P111" s="26">
        <f>'MR-MO_1a_2'!P111</f>
        <v>15</v>
      </c>
      <c r="Q111" s="27">
        <v>0</v>
      </c>
      <c r="R111" s="60">
        <f t="shared" si="27"/>
        <v>0</v>
      </c>
      <c r="S111" s="26">
        <v>15</v>
      </c>
      <c r="T111" s="27">
        <v>0</v>
      </c>
      <c r="U111" s="60">
        <f t="shared" si="28"/>
        <v>0</v>
      </c>
      <c r="V111" s="7"/>
      <c r="W111" s="7"/>
      <c r="X111" s="7"/>
      <c r="Y111" s="7"/>
      <c r="Z111" s="7"/>
      <c r="AA111" s="54"/>
    </row>
    <row r="112" spans="1:27" s="3" customFormat="1" x14ac:dyDescent="0.25">
      <c r="A112" s="45">
        <v>94</v>
      </c>
      <c r="B112" s="8">
        <v>0.7</v>
      </c>
      <c r="C112" s="8">
        <v>25</v>
      </c>
      <c r="D112" s="8">
        <v>25</v>
      </c>
      <c r="E112" s="14">
        <f t="shared" si="36"/>
        <v>0.59999999999999987</v>
      </c>
      <c r="F112" s="104">
        <f t="shared" si="32"/>
        <v>-0.5</v>
      </c>
      <c r="G112" s="105">
        <f t="shared" si="33"/>
        <v>-1</v>
      </c>
      <c r="H112" s="26">
        <v>15</v>
      </c>
      <c r="I112" s="80"/>
      <c r="J112" s="26">
        <f>'MR-MO_1a_2'!J112</f>
        <v>15</v>
      </c>
      <c r="K112" s="27">
        <v>0</v>
      </c>
      <c r="L112" s="44">
        <f t="shared" si="25"/>
        <v>0</v>
      </c>
      <c r="M112" s="26">
        <f>'MR-MO_1a_2'!M112</f>
        <v>15</v>
      </c>
      <c r="N112" s="27">
        <v>0</v>
      </c>
      <c r="O112" s="44">
        <f t="shared" si="26"/>
        <v>0</v>
      </c>
      <c r="P112" s="26">
        <f>'MR-MO_1a_2'!P112</f>
        <v>15</v>
      </c>
      <c r="Q112" s="27">
        <v>0</v>
      </c>
      <c r="R112" s="60">
        <f t="shared" si="27"/>
        <v>0</v>
      </c>
      <c r="S112" s="26">
        <v>15</v>
      </c>
      <c r="T112" s="27">
        <v>0</v>
      </c>
      <c r="U112" s="60">
        <f t="shared" si="28"/>
        <v>0</v>
      </c>
      <c r="V112" s="7"/>
      <c r="W112" s="7"/>
      <c r="X112" s="7"/>
      <c r="Y112" s="7"/>
      <c r="Z112" s="7"/>
      <c r="AA112" s="54"/>
    </row>
    <row r="113" spans="1:27" s="3" customFormat="1" x14ac:dyDescent="0.25">
      <c r="A113" s="45">
        <v>95</v>
      </c>
      <c r="B113" s="8">
        <v>0.9</v>
      </c>
      <c r="C113" s="8">
        <v>25</v>
      </c>
      <c r="D113" s="8">
        <v>25</v>
      </c>
      <c r="E113" s="14">
        <f t="shared" si="36"/>
        <v>0.70000000000000007</v>
      </c>
      <c r="F113" s="104">
        <f t="shared" si="32"/>
        <v>-1</v>
      </c>
      <c r="G113" s="105">
        <f t="shared" si="33"/>
        <v>-2</v>
      </c>
      <c r="H113" s="26">
        <v>15</v>
      </c>
      <c r="I113" s="80"/>
      <c r="J113" s="26">
        <f>'MR-MO_1a_2'!J113</f>
        <v>15</v>
      </c>
      <c r="K113" s="27">
        <v>0</v>
      </c>
      <c r="L113" s="44">
        <f t="shared" si="25"/>
        <v>0</v>
      </c>
      <c r="M113" s="26">
        <f>'MR-MO_1a_2'!M113</f>
        <v>15</v>
      </c>
      <c r="N113" s="27">
        <v>0</v>
      </c>
      <c r="O113" s="44">
        <f t="shared" si="26"/>
        <v>0</v>
      </c>
      <c r="P113" s="26">
        <f>'MR-MO_1a_2'!P113</f>
        <v>15</v>
      </c>
      <c r="Q113" s="27">
        <v>0</v>
      </c>
      <c r="R113" s="60">
        <f t="shared" si="27"/>
        <v>0</v>
      </c>
      <c r="S113" s="26">
        <v>15</v>
      </c>
      <c r="T113" s="27">
        <v>0</v>
      </c>
      <c r="U113" s="60">
        <f t="shared" si="28"/>
        <v>0</v>
      </c>
      <c r="V113" s="7"/>
      <c r="W113" s="7"/>
      <c r="X113" s="7"/>
      <c r="Y113" s="7"/>
      <c r="Z113" s="7"/>
      <c r="AA113" s="54"/>
    </row>
    <row r="114" spans="1:27" s="3" customFormat="1" x14ac:dyDescent="0.25">
      <c r="A114" s="45">
        <v>96</v>
      </c>
      <c r="B114" s="8">
        <v>0.1</v>
      </c>
      <c r="C114" s="8">
        <v>30</v>
      </c>
      <c r="D114" s="8">
        <v>25</v>
      </c>
      <c r="E114" s="14">
        <f>(B114*$B$15*$L$14+(1-B114)*$B$16*$S$14)/(B114*$L$14+(1-B114)*$S$14)</f>
        <v>0.40384615384615385</v>
      </c>
      <c r="F114" s="104">
        <f t="shared" si="32"/>
        <v>0.4807692307692335</v>
      </c>
      <c r="G114" s="105">
        <f t="shared" si="33"/>
        <v>2</v>
      </c>
      <c r="H114" s="26">
        <v>15</v>
      </c>
      <c r="I114" s="80"/>
      <c r="J114" s="26">
        <f>'MR-MO_1a_2'!J114</f>
        <v>15</v>
      </c>
      <c r="K114" s="27">
        <v>0</v>
      </c>
      <c r="L114" s="44">
        <f t="shared" si="25"/>
        <v>0</v>
      </c>
      <c r="M114" s="26">
        <f>'MR-MO_1a_2'!M114</f>
        <v>15</v>
      </c>
      <c r="N114" s="27">
        <v>0</v>
      </c>
      <c r="O114" s="44">
        <f t="shared" si="26"/>
        <v>0</v>
      </c>
      <c r="P114" s="26">
        <f>'MR-MO_1a_2'!P114</f>
        <v>15</v>
      </c>
      <c r="Q114" s="27">
        <v>0</v>
      </c>
      <c r="R114" s="60">
        <f t="shared" si="27"/>
        <v>0</v>
      </c>
      <c r="S114" s="26">
        <v>15</v>
      </c>
      <c r="T114" s="27">
        <v>0</v>
      </c>
      <c r="U114" s="60">
        <f t="shared" si="28"/>
        <v>0</v>
      </c>
      <c r="V114" s="7"/>
      <c r="W114" s="7"/>
      <c r="X114" s="7"/>
      <c r="Y114" s="7"/>
      <c r="Z114" s="7"/>
      <c r="AA114" s="54"/>
    </row>
    <row r="115" spans="1:27" s="3" customFormat="1" x14ac:dyDescent="0.25">
      <c r="A115" s="45">
        <v>97</v>
      </c>
      <c r="B115" s="8">
        <v>0.3</v>
      </c>
      <c r="C115" s="8">
        <v>30</v>
      </c>
      <c r="D115" s="8">
        <v>25</v>
      </c>
      <c r="E115" s="14">
        <f t="shared" ref="E115:E118" si="37">(B115*$B$15*$L$14+(1-B115)*$B$16*$S$14)/(B115*$L$14+(1-B115)*$S$14)</f>
        <v>0.56578947368421051</v>
      </c>
      <c r="F115" s="104">
        <f t="shared" si="32"/>
        <v>-0.32894736842105488</v>
      </c>
      <c r="G115" s="105">
        <f t="shared" si="33"/>
        <v>1</v>
      </c>
      <c r="H115" s="26">
        <v>15</v>
      </c>
      <c r="I115" s="80"/>
      <c r="J115" s="26">
        <f>'MR-MO_1a_2'!J115</f>
        <v>15</v>
      </c>
      <c r="K115" s="27">
        <v>0</v>
      </c>
      <c r="L115" s="44">
        <f t="shared" si="25"/>
        <v>0</v>
      </c>
      <c r="M115" s="26">
        <f>'MR-MO_1a_2'!M115</f>
        <v>15</v>
      </c>
      <c r="N115" s="27">
        <v>0</v>
      </c>
      <c r="O115" s="44">
        <f t="shared" si="26"/>
        <v>0</v>
      </c>
      <c r="P115" s="26">
        <f>'MR-MO_1a_2'!P115</f>
        <v>15</v>
      </c>
      <c r="Q115" s="27">
        <v>0</v>
      </c>
      <c r="R115" s="60">
        <f t="shared" si="27"/>
        <v>0</v>
      </c>
      <c r="S115" s="26">
        <v>15</v>
      </c>
      <c r="T115" s="27">
        <v>0</v>
      </c>
      <c r="U115" s="60">
        <f t="shared" si="28"/>
        <v>0</v>
      </c>
      <c r="V115" s="7"/>
      <c r="W115" s="7"/>
      <c r="X115" s="7"/>
      <c r="Y115" s="7"/>
      <c r="Z115" s="7"/>
      <c r="AA115" s="54"/>
    </row>
    <row r="116" spans="1:27" s="3" customFormat="1" x14ac:dyDescent="0.25">
      <c r="A116" s="45">
        <v>98</v>
      </c>
      <c r="B116" s="8">
        <v>0.5</v>
      </c>
      <c r="C116" s="8">
        <v>30</v>
      </c>
      <c r="D116" s="8">
        <v>25</v>
      </c>
      <c r="E116" s="14">
        <f t="shared" si="37"/>
        <v>0.65000000000000013</v>
      </c>
      <c r="F116" s="104">
        <f t="shared" si="32"/>
        <v>-0.75</v>
      </c>
      <c r="G116" s="105">
        <f t="shared" si="33"/>
        <v>0</v>
      </c>
      <c r="H116" s="26">
        <v>15</v>
      </c>
      <c r="I116" s="80"/>
      <c r="J116" s="26">
        <f>'MR-MO_1a_2'!J116</f>
        <v>15</v>
      </c>
      <c r="K116" s="27">
        <v>0</v>
      </c>
      <c r="L116" s="44">
        <f t="shared" si="25"/>
        <v>0</v>
      </c>
      <c r="M116" s="26">
        <f>'MR-MO_1a_2'!M116</f>
        <v>15</v>
      </c>
      <c r="N116" s="27">
        <v>0</v>
      </c>
      <c r="O116" s="44">
        <f t="shared" si="26"/>
        <v>0</v>
      </c>
      <c r="P116" s="26">
        <f>'MR-MO_1a_2'!P116</f>
        <v>15</v>
      </c>
      <c r="Q116" s="27">
        <v>0</v>
      </c>
      <c r="R116" s="60">
        <f t="shared" si="27"/>
        <v>0</v>
      </c>
      <c r="S116" s="26">
        <v>15</v>
      </c>
      <c r="T116" s="27">
        <v>0</v>
      </c>
      <c r="U116" s="60">
        <f t="shared" si="28"/>
        <v>0</v>
      </c>
      <c r="V116" s="7"/>
      <c r="W116" s="7"/>
      <c r="X116" s="7"/>
      <c r="Y116" s="7"/>
      <c r="Z116" s="7"/>
      <c r="AA116" s="54"/>
    </row>
    <row r="117" spans="1:27" s="3" customFormat="1" x14ac:dyDescent="0.25">
      <c r="A117" s="45">
        <v>99</v>
      </c>
      <c r="B117" s="8">
        <v>0.7</v>
      </c>
      <c r="C117" s="8">
        <v>30</v>
      </c>
      <c r="D117" s="8">
        <v>25</v>
      </c>
      <c r="E117" s="14">
        <f t="shared" si="37"/>
        <v>0.70161290322580638</v>
      </c>
      <c r="F117" s="104">
        <f t="shared" si="32"/>
        <v>-1.008064516129032</v>
      </c>
      <c r="G117" s="105">
        <f t="shared" si="33"/>
        <v>-1</v>
      </c>
      <c r="H117" s="26">
        <v>15</v>
      </c>
      <c r="I117" s="80"/>
      <c r="J117" s="26">
        <f>'MR-MO_1a_2'!J117</f>
        <v>15</v>
      </c>
      <c r="K117" s="27">
        <v>0</v>
      </c>
      <c r="L117" s="44">
        <f t="shared" si="25"/>
        <v>0</v>
      </c>
      <c r="M117" s="26">
        <f>'MR-MO_1a_2'!M117</f>
        <v>15</v>
      </c>
      <c r="N117" s="27">
        <v>0</v>
      </c>
      <c r="O117" s="44">
        <f t="shared" si="26"/>
        <v>0</v>
      </c>
      <c r="P117" s="26">
        <f>'MR-MO_1a_2'!P117</f>
        <v>15</v>
      </c>
      <c r="Q117" s="27">
        <v>0</v>
      </c>
      <c r="R117" s="60">
        <f t="shared" si="27"/>
        <v>0</v>
      </c>
      <c r="S117" s="26">
        <v>15</v>
      </c>
      <c r="T117" s="27">
        <v>0</v>
      </c>
      <c r="U117" s="60">
        <f t="shared" si="28"/>
        <v>0</v>
      </c>
      <c r="V117" s="7"/>
      <c r="W117" s="7"/>
      <c r="X117" s="7"/>
      <c r="Y117" s="7"/>
      <c r="Z117" s="7"/>
      <c r="AA117" s="54"/>
    </row>
    <row r="118" spans="1:27" s="3" customFormat="1" x14ac:dyDescent="0.25">
      <c r="A118" s="45">
        <v>100</v>
      </c>
      <c r="B118" s="8">
        <v>0.9</v>
      </c>
      <c r="C118" s="8">
        <v>30</v>
      </c>
      <c r="D118" s="8">
        <v>25</v>
      </c>
      <c r="E118" s="14">
        <f t="shared" si="37"/>
        <v>0.7364864864864864</v>
      </c>
      <c r="F118" s="104">
        <f t="shared" si="32"/>
        <v>-1.1824324324324316</v>
      </c>
      <c r="G118" s="105">
        <f t="shared" si="33"/>
        <v>-2</v>
      </c>
      <c r="H118" s="26">
        <v>15</v>
      </c>
      <c r="I118" s="80"/>
      <c r="J118" s="26">
        <f>'MR-MO_1a_2'!J118</f>
        <v>15</v>
      </c>
      <c r="K118" s="27">
        <v>0</v>
      </c>
      <c r="L118" s="44">
        <f t="shared" si="25"/>
        <v>0</v>
      </c>
      <c r="M118" s="26">
        <f>'MR-MO_1a_2'!M118</f>
        <v>15</v>
      </c>
      <c r="N118" s="27">
        <v>0</v>
      </c>
      <c r="O118" s="44">
        <f t="shared" si="26"/>
        <v>0</v>
      </c>
      <c r="P118" s="26">
        <f>'MR-MO_1a_2'!P118</f>
        <v>15</v>
      </c>
      <c r="Q118" s="27">
        <v>0</v>
      </c>
      <c r="R118" s="60">
        <f t="shared" si="27"/>
        <v>0</v>
      </c>
      <c r="S118" s="26">
        <v>15</v>
      </c>
      <c r="T118" s="27">
        <v>0</v>
      </c>
      <c r="U118" s="60">
        <f t="shared" si="28"/>
        <v>0</v>
      </c>
      <c r="V118" s="7"/>
      <c r="W118" s="7"/>
      <c r="X118" s="7"/>
      <c r="Y118" s="7"/>
      <c r="Z118" s="7"/>
      <c r="AA118" s="54"/>
    </row>
    <row r="119" spans="1:27" s="3" customFormat="1" x14ac:dyDescent="0.25">
      <c r="A119" s="45">
        <v>101</v>
      </c>
      <c r="B119" s="8">
        <v>0.1</v>
      </c>
      <c r="C119" s="8">
        <v>10</v>
      </c>
      <c r="D119" s="8">
        <v>30</v>
      </c>
      <c r="E119" s="106" t="e">
        <f t="shared" ref="E119:E123" si="38">(B119*$B$15*$M$10+(1-B119)*$B$16*$T$10)/(B119*$M$10+(1-B119)*$T$10)</f>
        <v>#DIV/0!</v>
      </c>
      <c r="F119" s="104" t="e">
        <f>E119*$N$14+(1-E119)*$U$14-D119</f>
        <v>#DIV/0!</v>
      </c>
      <c r="G119" s="105">
        <f>B119*$N$14+(1-B119)*$U$14-D119</f>
        <v>-1.2999999999999972</v>
      </c>
      <c r="H119" s="26">
        <v>15</v>
      </c>
      <c r="I119" s="80"/>
      <c r="J119" s="26">
        <f>'MR-MO_1a_2'!J119</f>
        <v>15</v>
      </c>
      <c r="K119" s="27">
        <v>0</v>
      </c>
      <c r="L119" s="44">
        <f t="shared" si="25"/>
        <v>0</v>
      </c>
      <c r="M119" s="26">
        <f>'MR-MO_1a_2'!M119</f>
        <v>15</v>
      </c>
      <c r="N119" s="27">
        <v>0</v>
      </c>
      <c r="O119" s="44">
        <f t="shared" si="26"/>
        <v>0</v>
      </c>
      <c r="P119" s="26">
        <f>'MR-MO_1a_2'!P119</f>
        <v>15</v>
      </c>
      <c r="Q119" s="27">
        <v>0</v>
      </c>
      <c r="R119" s="60">
        <f t="shared" si="27"/>
        <v>0</v>
      </c>
      <c r="S119" s="26">
        <v>15</v>
      </c>
      <c r="T119" s="27">
        <v>0</v>
      </c>
      <c r="U119" s="60">
        <f t="shared" si="28"/>
        <v>0</v>
      </c>
      <c r="V119" s="7"/>
      <c r="W119" s="7"/>
      <c r="X119" s="7"/>
      <c r="Y119" s="7"/>
      <c r="Z119" s="7"/>
      <c r="AA119" s="54"/>
    </row>
    <row r="120" spans="1:27" s="3" customFormat="1" x14ac:dyDescent="0.25">
      <c r="A120" s="45">
        <v>102</v>
      </c>
      <c r="B120" s="8">
        <v>0.3</v>
      </c>
      <c r="C120" s="8">
        <v>10</v>
      </c>
      <c r="D120" s="8">
        <v>30</v>
      </c>
      <c r="E120" s="106" t="e">
        <f t="shared" si="38"/>
        <v>#DIV/0!</v>
      </c>
      <c r="F120" s="104" t="e">
        <f t="shared" ref="F120:F143" si="39">E120*$N$14+(1-E120)*$U$14-D120</f>
        <v>#DIV/0!</v>
      </c>
      <c r="G120" s="105">
        <f t="shared" ref="G120:G143" si="40">B120*$N$14+(1-B120)*$U$14-D120</f>
        <v>-1.9000000000000021</v>
      </c>
      <c r="H120" s="26">
        <v>15</v>
      </c>
      <c r="I120" s="80"/>
      <c r="J120" s="26">
        <f>'MR-MO_1a_2'!J120</f>
        <v>15</v>
      </c>
      <c r="K120" s="27">
        <v>0</v>
      </c>
      <c r="L120" s="44">
        <f t="shared" si="25"/>
        <v>0</v>
      </c>
      <c r="M120" s="26">
        <f>'MR-MO_1a_2'!M120</f>
        <v>15</v>
      </c>
      <c r="N120" s="27">
        <v>0</v>
      </c>
      <c r="O120" s="44">
        <f t="shared" si="26"/>
        <v>0</v>
      </c>
      <c r="P120" s="26">
        <f>'MR-MO_1a_2'!P120</f>
        <v>15</v>
      </c>
      <c r="Q120" s="27">
        <v>0</v>
      </c>
      <c r="R120" s="60">
        <f t="shared" si="27"/>
        <v>0</v>
      </c>
      <c r="S120" s="26">
        <v>15</v>
      </c>
      <c r="T120" s="27">
        <v>0</v>
      </c>
      <c r="U120" s="60">
        <f t="shared" si="28"/>
        <v>0</v>
      </c>
      <c r="V120" s="7"/>
      <c r="W120" s="7"/>
      <c r="X120" s="7"/>
      <c r="Y120" s="7"/>
      <c r="Z120" s="7"/>
      <c r="AA120" s="54"/>
    </row>
    <row r="121" spans="1:27" s="3" customFormat="1" x14ac:dyDescent="0.25">
      <c r="A121" s="45">
        <v>103</v>
      </c>
      <c r="B121" s="8">
        <v>0.5</v>
      </c>
      <c r="C121" s="8">
        <v>10</v>
      </c>
      <c r="D121" s="8">
        <v>30</v>
      </c>
      <c r="E121" s="106" t="e">
        <f t="shared" si="38"/>
        <v>#DIV/0!</v>
      </c>
      <c r="F121" s="104" t="e">
        <f t="shared" si="39"/>
        <v>#DIV/0!</v>
      </c>
      <c r="G121" s="105">
        <f t="shared" si="40"/>
        <v>-2.5</v>
      </c>
      <c r="H121" s="26">
        <v>15</v>
      </c>
      <c r="I121" s="80"/>
      <c r="J121" s="26">
        <f>'MR-MO_1a_2'!J121</f>
        <v>15</v>
      </c>
      <c r="K121" s="27">
        <v>0</v>
      </c>
      <c r="L121" s="44">
        <f t="shared" si="25"/>
        <v>0</v>
      </c>
      <c r="M121" s="26">
        <f>'MR-MO_1a_2'!M121</f>
        <v>15</v>
      </c>
      <c r="N121" s="27">
        <v>0</v>
      </c>
      <c r="O121" s="44">
        <f t="shared" si="26"/>
        <v>0</v>
      </c>
      <c r="P121" s="26">
        <f>'MR-MO_1a_2'!P121</f>
        <v>15</v>
      </c>
      <c r="Q121" s="27">
        <v>0</v>
      </c>
      <c r="R121" s="60">
        <f t="shared" si="27"/>
        <v>0</v>
      </c>
      <c r="S121" s="26">
        <v>15</v>
      </c>
      <c r="T121" s="27">
        <v>0</v>
      </c>
      <c r="U121" s="60">
        <f t="shared" si="28"/>
        <v>0</v>
      </c>
      <c r="V121" s="7"/>
      <c r="W121" s="7"/>
      <c r="X121" s="7"/>
      <c r="Y121" s="7"/>
      <c r="Z121" s="7"/>
      <c r="AA121" s="54"/>
    </row>
    <row r="122" spans="1:27" s="3" customFormat="1" x14ac:dyDescent="0.25">
      <c r="A122" s="45">
        <v>104</v>
      </c>
      <c r="B122" s="8">
        <v>0.7</v>
      </c>
      <c r="C122" s="8">
        <v>10</v>
      </c>
      <c r="D122" s="8">
        <v>30</v>
      </c>
      <c r="E122" s="106" t="e">
        <f t="shared" si="38"/>
        <v>#DIV/0!</v>
      </c>
      <c r="F122" s="104" t="e">
        <f t="shared" si="39"/>
        <v>#DIV/0!</v>
      </c>
      <c r="G122" s="105">
        <f t="shared" si="40"/>
        <v>-3.1000000000000014</v>
      </c>
      <c r="H122" s="26">
        <v>15</v>
      </c>
      <c r="I122" s="80"/>
      <c r="J122" s="26">
        <f>'MR-MO_1a_2'!J122</f>
        <v>15</v>
      </c>
      <c r="K122" s="27">
        <v>0</v>
      </c>
      <c r="L122" s="44">
        <f t="shared" si="25"/>
        <v>0</v>
      </c>
      <c r="M122" s="26">
        <f>'MR-MO_1a_2'!M122</f>
        <v>15</v>
      </c>
      <c r="N122" s="27">
        <v>0</v>
      </c>
      <c r="O122" s="44">
        <f t="shared" si="26"/>
        <v>0</v>
      </c>
      <c r="P122" s="26">
        <f>'MR-MO_1a_2'!P122</f>
        <v>15</v>
      </c>
      <c r="Q122" s="27">
        <v>0</v>
      </c>
      <c r="R122" s="60">
        <f t="shared" si="27"/>
        <v>0</v>
      </c>
      <c r="S122" s="26">
        <v>15</v>
      </c>
      <c r="T122" s="27">
        <v>0</v>
      </c>
      <c r="U122" s="60">
        <f t="shared" si="28"/>
        <v>0</v>
      </c>
      <c r="V122" s="7"/>
      <c r="W122" s="7"/>
      <c r="X122" s="7"/>
      <c r="Y122" s="7"/>
      <c r="Z122" s="7"/>
      <c r="AA122" s="54"/>
    </row>
    <row r="123" spans="1:27" s="3" customFormat="1" x14ac:dyDescent="0.25">
      <c r="A123" s="45">
        <v>105</v>
      </c>
      <c r="B123" s="8">
        <v>0.9</v>
      </c>
      <c r="C123" s="8">
        <v>10</v>
      </c>
      <c r="D123" s="8">
        <v>30</v>
      </c>
      <c r="E123" s="106" t="e">
        <f t="shared" si="38"/>
        <v>#DIV/0!</v>
      </c>
      <c r="F123" s="104" t="e">
        <f t="shared" si="39"/>
        <v>#DIV/0!</v>
      </c>
      <c r="G123" s="105">
        <f t="shared" si="40"/>
        <v>-3.6999999999999993</v>
      </c>
      <c r="H123" s="26">
        <v>15</v>
      </c>
      <c r="I123" s="80"/>
      <c r="J123" s="26">
        <f>'MR-MO_1a_2'!J123</f>
        <v>15</v>
      </c>
      <c r="K123" s="27">
        <v>0</v>
      </c>
      <c r="L123" s="44">
        <f t="shared" si="25"/>
        <v>0</v>
      </c>
      <c r="M123" s="26">
        <f>'MR-MO_1a_2'!M123</f>
        <v>15</v>
      </c>
      <c r="N123" s="27">
        <v>0</v>
      </c>
      <c r="O123" s="44">
        <f t="shared" si="26"/>
        <v>0</v>
      </c>
      <c r="P123" s="26">
        <f>'MR-MO_1a_2'!P123</f>
        <v>15</v>
      </c>
      <c r="Q123" s="27">
        <v>0</v>
      </c>
      <c r="R123" s="60">
        <f t="shared" si="27"/>
        <v>0</v>
      </c>
      <c r="S123" s="26">
        <v>15</v>
      </c>
      <c r="T123" s="27">
        <v>0</v>
      </c>
      <c r="U123" s="60">
        <f t="shared" si="28"/>
        <v>0</v>
      </c>
      <c r="V123" s="7"/>
      <c r="W123" s="7"/>
      <c r="X123" s="7"/>
      <c r="Y123" s="7"/>
      <c r="Z123" s="7"/>
      <c r="AA123" s="54"/>
    </row>
    <row r="124" spans="1:27" s="3" customFormat="1" x14ac:dyDescent="0.25">
      <c r="A124" s="45">
        <v>106</v>
      </c>
      <c r="B124" s="8">
        <v>0.1</v>
      </c>
      <c r="C124" s="8">
        <v>15</v>
      </c>
      <c r="D124" s="8">
        <v>30</v>
      </c>
      <c r="E124" s="106" t="e">
        <f>(B124*$B$15*$M$11+(1-B124)*$B$16*$T$11)/(B124*$M$11+(1-B124)*$T$11)</f>
        <v>#DIV/0!</v>
      </c>
      <c r="F124" s="104" t="e">
        <f t="shared" si="39"/>
        <v>#DIV/0!</v>
      </c>
      <c r="G124" s="105">
        <f t="shared" si="40"/>
        <v>-1.2999999999999972</v>
      </c>
      <c r="H124" s="26">
        <v>15</v>
      </c>
      <c r="I124" s="80"/>
      <c r="J124" s="26">
        <f>'MR-MO_1a_2'!J124</f>
        <v>15</v>
      </c>
      <c r="K124" s="27">
        <v>0</v>
      </c>
      <c r="L124" s="44">
        <f t="shared" si="25"/>
        <v>0</v>
      </c>
      <c r="M124" s="26">
        <f>'MR-MO_1a_2'!M124</f>
        <v>15</v>
      </c>
      <c r="N124" s="27">
        <v>0</v>
      </c>
      <c r="O124" s="44">
        <f t="shared" si="26"/>
        <v>0</v>
      </c>
      <c r="P124" s="26">
        <f>'MR-MO_1a_2'!P124</f>
        <v>15</v>
      </c>
      <c r="Q124" s="27">
        <v>0</v>
      </c>
      <c r="R124" s="60">
        <f t="shared" si="27"/>
        <v>0</v>
      </c>
      <c r="S124" s="26">
        <v>15</v>
      </c>
      <c r="T124" s="27">
        <v>0</v>
      </c>
      <c r="U124" s="60">
        <f t="shared" si="28"/>
        <v>0</v>
      </c>
      <c r="V124" s="7"/>
      <c r="W124" s="7"/>
      <c r="X124" s="7"/>
      <c r="Y124" s="7"/>
      <c r="Z124" s="7"/>
      <c r="AA124" s="54"/>
    </row>
    <row r="125" spans="1:27" s="3" customFormat="1" x14ac:dyDescent="0.25">
      <c r="A125" s="45">
        <v>107</v>
      </c>
      <c r="B125" s="8">
        <v>0.3</v>
      </c>
      <c r="C125" s="8">
        <v>15</v>
      </c>
      <c r="D125" s="8">
        <v>30</v>
      </c>
      <c r="E125" s="106" t="e">
        <f t="shared" ref="E125:E128" si="41">(B125*$B$15*$M$11+(1-B125)*$B$16*$T$11)/(B125*$M$11+(1-B125)*$T$11)</f>
        <v>#DIV/0!</v>
      </c>
      <c r="F125" s="104" t="e">
        <f t="shared" si="39"/>
        <v>#DIV/0!</v>
      </c>
      <c r="G125" s="105">
        <f t="shared" si="40"/>
        <v>-1.9000000000000021</v>
      </c>
      <c r="H125" s="26">
        <v>15</v>
      </c>
      <c r="I125" s="80"/>
      <c r="J125" s="26">
        <f>'MR-MO_1a_2'!J125</f>
        <v>15</v>
      </c>
      <c r="K125" s="27">
        <v>0</v>
      </c>
      <c r="L125" s="44">
        <f t="shared" si="25"/>
        <v>0</v>
      </c>
      <c r="M125" s="26">
        <f>'MR-MO_1a_2'!M125</f>
        <v>15</v>
      </c>
      <c r="N125" s="27">
        <v>0</v>
      </c>
      <c r="O125" s="44">
        <f t="shared" si="26"/>
        <v>0</v>
      </c>
      <c r="P125" s="26">
        <f>'MR-MO_1a_2'!P125</f>
        <v>15</v>
      </c>
      <c r="Q125" s="27">
        <v>0</v>
      </c>
      <c r="R125" s="60">
        <f t="shared" si="27"/>
        <v>0</v>
      </c>
      <c r="S125" s="26">
        <v>15</v>
      </c>
      <c r="T125" s="27">
        <v>0</v>
      </c>
      <c r="U125" s="60">
        <f t="shared" si="28"/>
        <v>0</v>
      </c>
      <c r="V125" s="7"/>
      <c r="W125" s="7"/>
      <c r="X125" s="7"/>
      <c r="Y125" s="7"/>
      <c r="Z125" s="7"/>
      <c r="AA125" s="54"/>
    </row>
    <row r="126" spans="1:27" s="3" customFormat="1" x14ac:dyDescent="0.25">
      <c r="A126" s="45">
        <v>108</v>
      </c>
      <c r="B126" s="8">
        <v>0.5</v>
      </c>
      <c r="C126" s="8">
        <v>15</v>
      </c>
      <c r="D126" s="8">
        <v>30</v>
      </c>
      <c r="E126" s="106" t="e">
        <f t="shared" si="41"/>
        <v>#DIV/0!</v>
      </c>
      <c r="F126" s="104" t="e">
        <f t="shared" si="39"/>
        <v>#DIV/0!</v>
      </c>
      <c r="G126" s="105">
        <f t="shared" si="40"/>
        <v>-2.5</v>
      </c>
      <c r="H126" s="26">
        <v>15</v>
      </c>
      <c r="I126" s="80"/>
      <c r="J126" s="26">
        <f>'MR-MO_1a_2'!J126</f>
        <v>15</v>
      </c>
      <c r="K126" s="27">
        <v>0</v>
      </c>
      <c r="L126" s="44">
        <f t="shared" si="25"/>
        <v>0</v>
      </c>
      <c r="M126" s="26">
        <f>'MR-MO_1a_2'!M126</f>
        <v>15</v>
      </c>
      <c r="N126" s="27">
        <v>0</v>
      </c>
      <c r="O126" s="44">
        <f t="shared" si="26"/>
        <v>0</v>
      </c>
      <c r="P126" s="26">
        <f>'MR-MO_1a_2'!P126</f>
        <v>15</v>
      </c>
      <c r="Q126" s="27">
        <v>0</v>
      </c>
      <c r="R126" s="60">
        <f t="shared" si="27"/>
        <v>0</v>
      </c>
      <c r="S126" s="26">
        <v>15</v>
      </c>
      <c r="T126" s="27">
        <v>0</v>
      </c>
      <c r="U126" s="60">
        <f t="shared" si="28"/>
        <v>0</v>
      </c>
      <c r="V126" s="7"/>
      <c r="W126" s="7"/>
      <c r="X126" s="7"/>
      <c r="Y126" s="7"/>
      <c r="Z126" s="7"/>
      <c r="AA126" s="54"/>
    </row>
    <row r="127" spans="1:27" s="3" customFormat="1" x14ac:dyDescent="0.25">
      <c r="A127" s="45">
        <v>109</v>
      </c>
      <c r="B127" s="8">
        <v>0.7</v>
      </c>
      <c r="C127" s="8">
        <v>15</v>
      </c>
      <c r="D127" s="8">
        <v>30</v>
      </c>
      <c r="E127" s="106" t="e">
        <f t="shared" si="41"/>
        <v>#DIV/0!</v>
      </c>
      <c r="F127" s="104" t="e">
        <f t="shared" si="39"/>
        <v>#DIV/0!</v>
      </c>
      <c r="G127" s="105">
        <f t="shared" si="40"/>
        <v>-3.1000000000000014</v>
      </c>
      <c r="H127" s="26">
        <v>15</v>
      </c>
      <c r="I127" s="80"/>
      <c r="J127" s="26">
        <f>'MR-MO_1a_2'!J127</f>
        <v>15</v>
      </c>
      <c r="K127" s="27">
        <v>0</v>
      </c>
      <c r="L127" s="44">
        <f t="shared" si="25"/>
        <v>0</v>
      </c>
      <c r="M127" s="26">
        <f>'MR-MO_1a_2'!M127</f>
        <v>15</v>
      </c>
      <c r="N127" s="27">
        <v>0</v>
      </c>
      <c r="O127" s="44">
        <f t="shared" si="26"/>
        <v>0</v>
      </c>
      <c r="P127" s="26">
        <f>'MR-MO_1a_2'!P127</f>
        <v>15</v>
      </c>
      <c r="Q127" s="27">
        <v>0</v>
      </c>
      <c r="R127" s="60">
        <f t="shared" si="27"/>
        <v>0</v>
      </c>
      <c r="S127" s="26">
        <v>15</v>
      </c>
      <c r="T127" s="27">
        <v>0</v>
      </c>
      <c r="U127" s="60">
        <f t="shared" si="28"/>
        <v>0</v>
      </c>
      <c r="V127" s="7"/>
      <c r="W127" s="7"/>
      <c r="X127" s="7"/>
      <c r="Y127" s="7"/>
      <c r="Z127" s="7"/>
      <c r="AA127" s="54"/>
    </row>
    <row r="128" spans="1:27" s="3" customFormat="1" x14ac:dyDescent="0.25">
      <c r="A128" s="45">
        <v>110</v>
      </c>
      <c r="B128" s="8">
        <v>0.9</v>
      </c>
      <c r="C128" s="8">
        <v>15</v>
      </c>
      <c r="D128" s="8">
        <v>30</v>
      </c>
      <c r="E128" s="106" t="e">
        <f t="shared" si="41"/>
        <v>#DIV/0!</v>
      </c>
      <c r="F128" s="104" t="e">
        <f t="shared" si="39"/>
        <v>#DIV/0!</v>
      </c>
      <c r="G128" s="105">
        <f t="shared" si="40"/>
        <v>-3.6999999999999993</v>
      </c>
      <c r="H128" s="26">
        <v>15</v>
      </c>
      <c r="I128" s="80"/>
      <c r="J128" s="26">
        <f>'MR-MO_1a_2'!J128</f>
        <v>15</v>
      </c>
      <c r="K128" s="27">
        <v>0</v>
      </c>
      <c r="L128" s="44">
        <f t="shared" si="25"/>
        <v>0</v>
      </c>
      <c r="M128" s="26">
        <f>'MR-MO_1a_2'!M128</f>
        <v>15</v>
      </c>
      <c r="N128" s="27">
        <v>0</v>
      </c>
      <c r="O128" s="44">
        <f t="shared" si="26"/>
        <v>0</v>
      </c>
      <c r="P128" s="26">
        <f>'MR-MO_1a_2'!P128</f>
        <v>15</v>
      </c>
      <c r="Q128" s="27">
        <v>0</v>
      </c>
      <c r="R128" s="60">
        <f t="shared" si="27"/>
        <v>0</v>
      </c>
      <c r="S128" s="26">
        <v>15</v>
      </c>
      <c r="T128" s="27">
        <v>0</v>
      </c>
      <c r="U128" s="60">
        <f t="shared" si="28"/>
        <v>0</v>
      </c>
      <c r="V128" s="7"/>
      <c r="W128" s="7"/>
      <c r="X128" s="7"/>
      <c r="Y128" s="7"/>
      <c r="Z128" s="7"/>
      <c r="AA128" s="54"/>
    </row>
    <row r="129" spans="1:28" s="3" customFormat="1" x14ac:dyDescent="0.25">
      <c r="A129" s="45">
        <v>111</v>
      </c>
      <c r="B129" s="8">
        <v>0.1</v>
      </c>
      <c r="C129" s="8">
        <v>20</v>
      </c>
      <c r="D129" s="8">
        <v>30</v>
      </c>
      <c r="E129" s="106" t="e">
        <f>(B129*$B$15*$M$12+(1-B129)*$B$16*$T$12)/(B129*$M$12+(1-B129)*$T$12)</f>
        <v>#DIV/0!</v>
      </c>
      <c r="F129" s="104" t="e">
        <f t="shared" si="39"/>
        <v>#DIV/0!</v>
      </c>
      <c r="G129" s="105">
        <f t="shared" si="40"/>
        <v>-1.2999999999999972</v>
      </c>
      <c r="H129" s="26">
        <v>15</v>
      </c>
      <c r="I129" s="80"/>
      <c r="J129" s="26">
        <f>'MR-MO_1a_2'!J129</f>
        <v>15</v>
      </c>
      <c r="K129" s="27">
        <v>0</v>
      </c>
      <c r="L129" s="44">
        <f t="shared" si="25"/>
        <v>0</v>
      </c>
      <c r="M129" s="26">
        <f>'MR-MO_1a_2'!M129</f>
        <v>15</v>
      </c>
      <c r="N129" s="27">
        <v>0</v>
      </c>
      <c r="O129" s="44">
        <f t="shared" si="26"/>
        <v>0</v>
      </c>
      <c r="P129" s="26">
        <f>'MR-MO_1a_2'!P129</f>
        <v>15</v>
      </c>
      <c r="Q129" s="27">
        <v>0</v>
      </c>
      <c r="R129" s="60">
        <f t="shared" si="27"/>
        <v>0</v>
      </c>
      <c r="S129" s="26">
        <v>15</v>
      </c>
      <c r="T129" s="27">
        <v>0</v>
      </c>
      <c r="U129" s="60">
        <f t="shared" si="28"/>
        <v>0</v>
      </c>
      <c r="V129" s="7"/>
      <c r="W129" s="7"/>
      <c r="X129" s="7"/>
      <c r="Y129" s="7"/>
      <c r="Z129" s="7"/>
      <c r="AA129" s="54"/>
    </row>
    <row r="130" spans="1:28" s="3" customFormat="1" x14ac:dyDescent="0.25">
      <c r="A130" s="45">
        <v>112</v>
      </c>
      <c r="B130" s="8">
        <v>0.3</v>
      </c>
      <c r="C130" s="8">
        <v>20</v>
      </c>
      <c r="D130" s="8">
        <v>30</v>
      </c>
      <c r="E130" s="106" t="e">
        <f t="shared" ref="E130:E133" si="42">(B130*$B$15*$M$12+(1-B130)*$B$16*$T$12)/(B130*$M$12+(1-B130)*$T$12)</f>
        <v>#DIV/0!</v>
      </c>
      <c r="F130" s="104" t="e">
        <f t="shared" si="39"/>
        <v>#DIV/0!</v>
      </c>
      <c r="G130" s="105">
        <f t="shared" si="40"/>
        <v>-1.9000000000000021</v>
      </c>
      <c r="H130" s="26">
        <v>15</v>
      </c>
      <c r="I130" s="80"/>
      <c r="J130" s="26">
        <f>'MR-MO_1a_2'!J130</f>
        <v>15</v>
      </c>
      <c r="K130" s="27">
        <v>0</v>
      </c>
      <c r="L130" s="44">
        <f t="shared" si="25"/>
        <v>0</v>
      </c>
      <c r="M130" s="26">
        <f>'MR-MO_1a_2'!M130</f>
        <v>15</v>
      </c>
      <c r="N130" s="27">
        <v>0</v>
      </c>
      <c r="O130" s="44">
        <f t="shared" si="26"/>
        <v>0</v>
      </c>
      <c r="P130" s="26">
        <f>'MR-MO_1a_2'!P130</f>
        <v>15</v>
      </c>
      <c r="Q130" s="27">
        <v>0</v>
      </c>
      <c r="R130" s="60">
        <f t="shared" si="27"/>
        <v>0</v>
      </c>
      <c r="S130" s="26">
        <v>15</v>
      </c>
      <c r="T130" s="27">
        <v>0</v>
      </c>
      <c r="U130" s="60">
        <f t="shared" si="28"/>
        <v>0</v>
      </c>
      <c r="V130" s="7"/>
      <c r="W130" s="7"/>
      <c r="X130" s="7"/>
      <c r="Y130" s="7"/>
      <c r="Z130" s="7"/>
      <c r="AA130" s="54"/>
    </row>
    <row r="131" spans="1:28" s="3" customFormat="1" x14ac:dyDescent="0.25">
      <c r="A131" s="45">
        <v>113</v>
      </c>
      <c r="B131" s="8">
        <v>0.5</v>
      </c>
      <c r="C131" s="8">
        <v>20</v>
      </c>
      <c r="D131" s="8">
        <v>30</v>
      </c>
      <c r="E131" s="106" t="e">
        <f t="shared" si="42"/>
        <v>#DIV/0!</v>
      </c>
      <c r="F131" s="104" t="e">
        <f t="shared" si="39"/>
        <v>#DIV/0!</v>
      </c>
      <c r="G131" s="105">
        <f t="shared" si="40"/>
        <v>-2.5</v>
      </c>
      <c r="H131" s="26">
        <v>15</v>
      </c>
      <c r="I131" s="80"/>
      <c r="J131" s="26">
        <f>'MR-MO_1a_2'!J131</f>
        <v>15</v>
      </c>
      <c r="K131" s="27">
        <v>0</v>
      </c>
      <c r="L131" s="44">
        <f t="shared" si="25"/>
        <v>0</v>
      </c>
      <c r="M131" s="26">
        <f>'MR-MO_1a_2'!M131</f>
        <v>15</v>
      </c>
      <c r="N131" s="27">
        <v>0</v>
      </c>
      <c r="O131" s="44">
        <f t="shared" si="26"/>
        <v>0</v>
      </c>
      <c r="P131" s="26">
        <f>'MR-MO_1a_2'!P131</f>
        <v>15</v>
      </c>
      <c r="Q131" s="27">
        <v>0</v>
      </c>
      <c r="R131" s="60">
        <f t="shared" si="27"/>
        <v>0</v>
      </c>
      <c r="S131" s="26">
        <v>15</v>
      </c>
      <c r="T131" s="27">
        <v>0</v>
      </c>
      <c r="U131" s="60">
        <f t="shared" si="28"/>
        <v>0</v>
      </c>
      <c r="V131" s="7"/>
      <c r="W131" s="7"/>
      <c r="X131" s="7"/>
      <c r="Y131" s="7"/>
      <c r="Z131" s="7"/>
      <c r="AA131" s="54"/>
    </row>
    <row r="132" spans="1:28" s="3" customFormat="1" x14ac:dyDescent="0.25">
      <c r="A132" s="45">
        <v>114</v>
      </c>
      <c r="B132" s="8">
        <v>0.7</v>
      </c>
      <c r="C132" s="8">
        <v>20</v>
      </c>
      <c r="D132" s="8">
        <v>30</v>
      </c>
      <c r="E132" s="106" t="e">
        <f t="shared" si="42"/>
        <v>#DIV/0!</v>
      </c>
      <c r="F132" s="104" t="e">
        <f t="shared" si="39"/>
        <v>#DIV/0!</v>
      </c>
      <c r="G132" s="105">
        <f t="shared" si="40"/>
        <v>-3.1000000000000014</v>
      </c>
      <c r="H132" s="26">
        <v>15</v>
      </c>
      <c r="I132" s="80"/>
      <c r="J132" s="26">
        <f>'MR-MO_1a_2'!J132</f>
        <v>15</v>
      </c>
      <c r="K132" s="27">
        <v>0</v>
      </c>
      <c r="L132" s="44">
        <f t="shared" si="25"/>
        <v>0</v>
      </c>
      <c r="M132" s="26">
        <f>'MR-MO_1a_2'!M132</f>
        <v>15</v>
      </c>
      <c r="N132" s="27">
        <v>0</v>
      </c>
      <c r="O132" s="44">
        <f t="shared" si="26"/>
        <v>0</v>
      </c>
      <c r="P132" s="26">
        <f>'MR-MO_1a_2'!P132</f>
        <v>15</v>
      </c>
      <c r="Q132" s="27">
        <v>0</v>
      </c>
      <c r="R132" s="60">
        <f t="shared" si="27"/>
        <v>0</v>
      </c>
      <c r="S132" s="26">
        <v>15</v>
      </c>
      <c r="T132" s="27">
        <v>0</v>
      </c>
      <c r="U132" s="60">
        <f t="shared" si="28"/>
        <v>0</v>
      </c>
      <c r="V132" s="7"/>
      <c r="W132" s="7"/>
      <c r="X132" s="7"/>
      <c r="Y132" s="7"/>
      <c r="Z132" s="7"/>
      <c r="AA132" s="54"/>
    </row>
    <row r="133" spans="1:28" s="3" customFormat="1" x14ac:dyDescent="0.25">
      <c r="A133" s="45">
        <v>115</v>
      </c>
      <c r="B133" s="8">
        <v>0.9</v>
      </c>
      <c r="C133" s="8">
        <v>20</v>
      </c>
      <c r="D133" s="8">
        <v>30</v>
      </c>
      <c r="E133" s="106" t="e">
        <f t="shared" si="42"/>
        <v>#DIV/0!</v>
      </c>
      <c r="F133" s="104" t="e">
        <f t="shared" si="39"/>
        <v>#DIV/0!</v>
      </c>
      <c r="G133" s="105">
        <f t="shared" si="40"/>
        <v>-3.6999999999999993</v>
      </c>
      <c r="H133" s="26">
        <v>15</v>
      </c>
      <c r="I133" s="80"/>
      <c r="J133" s="26">
        <f>'MR-MO_1a_2'!J133</f>
        <v>15</v>
      </c>
      <c r="K133" s="27">
        <v>0</v>
      </c>
      <c r="L133" s="44">
        <f t="shared" si="25"/>
        <v>0</v>
      </c>
      <c r="M133" s="26">
        <f>'MR-MO_1a_2'!M133</f>
        <v>15</v>
      </c>
      <c r="N133" s="27">
        <v>0</v>
      </c>
      <c r="O133" s="44">
        <f t="shared" si="26"/>
        <v>0</v>
      </c>
      <c r="P133" s="26">
        <f>'MR-MO_1a_2'!P133</f>
        <v>15</v>
      </c>
      <c r="Q133" s="27">
        <v>0</v>
      </c>
      <c r="R133" s="60">
        <f t="shared" si="27"/>
        <v>0</v>
      </c>
      <c r="S133" s="26">
        <v>15</v>
      </c>
      <c r="T133" s="27">
        <v>0</v>
      </c>
      <c r="U133" s="60">
        <f t="shared" si="28"/>
        <v>0</v>
      </c>
      <c r="V133" s="7"/>
      <c r="W133" s="7"/>
      <c r="X133" s="7"/>
      <c r="Y133" s="7"/>
      <c r="Z133" s="7"/>
      <c r="AA133" s="54"/>
    </row>
    <row r="134" spans="1:28" s="3" customFormat="1" x14ac:dyDescent="0.25">
      <c r="A134" s="45">
        <v>116</v>
      </c>
      <c r="B134" s="8">
        <v>0.1</v>
      </c>
      <c r="C134" s="8">
        <v>25</v>
      </c>
      <c r="D134" s="8">
        <v>30</v>
      </c>
      <c r="E134" s="14">
        <f>(B134*$B$15*$M$13+(1-B134)*$B$16*$T$13)/(B134*$M$13+(1-B134)*$T$13)</f>
        <v>0.25909090909090909</v>
      </c>
      <c r="F134" s="104">
        <f t="shared" si="39"/>
        <v>-1.7772727272727238</v>
      </c>
      <c r="G134" s="105">
        <f t="shared" si="40"/>
        <v>-1.2999999999999972</v>
      </c>
      <c r="H134" s="26">
        <v>15</v>
      </c>
      <c r="I134" s="80"/>
      <c r="J134" s="26">
        <f>'MR-MO_1a_2'!J134</f>
        <v>15</v>
      </c>
      <c r="K134" s="27">
        <v>0</v>
      </c>
      <c r="L134" s="44">
        <f t="shared" si="25"/>
        <v>0</v>
      </c>
      <c r="M134" s="26">
        <f>'MR-MO_1a_2'!M134</f>
        <v>15</v>
      </c>
      <c r="N134" s="27">
        <v>0</v>
      </c>
      <c r="O134" s="44">
        <f t="shared" si="26"/>
        <v>0</v>
      </c>
      <c r="P134" s="26">
        <f>'MR-MO_1a_2'!P134</f>
        <v>15</v>
      </c>
      <c r="Q134" s="27">
        <v>0</v>
      </c>
      <c r="R134" s="60">
        <f t="shared" si="27"/>
        <v>0</v>
      </c>
      <c r="S134" s="26">
        <v>15</v>
      </c>
      <c r="T134" s="27">
        <v>0</v>
      </c>
      <c r="U134" s="60">
        <f t="shared" si="28"/>
        <v>0</v>
      </c>
      <c r="V134" s="7"/>
      <c r="W134" s="7"/>
      <c r="X134" s="7"/>
      <c r="Y134" s="7"/>
      <c r="Z134" s="7"/>
      <c r="AA134" s="54"/>
    </row>
    <row r="135" spans="1:28" s="3" customFormat="1" x14ac:dyDescent="0.25">
      <c r="A135" s="45">
        <v>117</v>
      </c>
      <c r="B135" s="8">
        <v>0.3</v>
      </c>
      <c r="C135" s="8">
        <v>25</v>
      </c>
      <c r="D135" s="8">
        <v>30</v>
      </c>
      <c r="E135" s="14">
        <f t="shared" ref="E135:E138" si="43">(B135*$B$15*$M$13+(1-B135)*$B$16*$T$13)/(B135*$M$13+(1-B135)*$T$13)</f>
        <v>0.28333333333333338</v>
      </c>
      <c r="F135" s="104">
        <f t="shared" si="39"/>
        <v>-1.8500000000000014</v>
      </c>
      <c r="G135" s="105">
        <f t="shared" si="40"/>
        <v>-1.9000000000000021</v>
      </c>
      <c r="H135" s="26">
        <v>15</v>
      </c>
      <c r="I135" s="80"/>
      <c r="J135" s="26">
        <f>'MR-MO_1a_2'!J135</f>
        <v>15</v>
      </c>
      <c r="K135" s="27">
        <v>0</v>
      </c>
      <c r="L135" s="44">
        <f t="shared" si="25"/>
        <v>0</v>
      </c>
      <c r="M135" s="26">
        <f>'MR-MO_1a_2'!M135</f>
        <v>15</v>
      </c>
      <c r="N135" s="27">
        <v>0</v>
      </c>
      <c r="O135" s="44">
        <f t="shared" si="26"/>
        <v>0</v>
      </c>
      <c r="P135" s="26">
        <f>'MR-MO_1a_2'!P135</f>
        <v>15</v>
      </c>
      <c r="Q135" s="27">
        <v>0</v>
      </c>
      <c r="R135" s="60">
        <f t="shared" si="27"/>
        <v>0</v>
      </c>
      <c r="S135" s="26">
        <v>15</v>
      </c>
      <c r="T135" s="27">
        <v>0</v>
      </c>
      <c r="U135" s="60">
        <f t="shared" si="28"/>
        <v>0</v>
      </c>
      <c r="V135" s="7"/>
      <c r="W135" s="7"/>
      <c r="X135" s="7"/>
      <c r="Y135" s="7"/>
      <c r="Z135" s="7"/>
      <c r="AA135" s="54"/>
    </row>
    <row r="136" spans="1:28" s="3" customFormat="1" x14ac:dyDescent="0.25">
      <c r="A136" s="45">
        <v>118</v>
      </c>
      <c r="B136" s="8">
        <v>0.5</v>
      </c>
      <c r="C136" s="8">
        <v>25</v>
      </c>
      <c r="D136" s="8">
        <v>30</v>
      </c>
      <c r="E136" s="14">
        <f t="shared" si="43"/>
        <v>0.32142857142857145</v>
      </c>
      <c r="F136" s="104">
        <f t="shared" si="39"/>
        <v>-1.9642857142857117</v>
      </c>
      <c r="G136" s="105">
        <f t="shared" si="40"/>
        <v>-2.5</v>
      </c>
      <c r="H136" s="26">
        <v>15</v>
      </c>
      <c r="I136" s="80"/>
      <c r="J136" s="26">
        <f>'MR-MO_1a_2'!J136</f>
        <v>15</v>
      </c>
      <c r="K136" s="27">
        <v>0</v>
      </c>
      <c r="L136" s="44">
        <f t="shared" si="25"/>
        <v>0</v>
      </c>
      <c r="M136" s="26">
        <f>'MR-MO_1a_2'!M136</f>
        <v>15</v>
      </c>
      <c r="N136" s="27">
        <v>0</v>
      </c>
      <c r="O136" s="44">
        <f t="shared" si="26"/>
        <v>0</v>
      </c>
      <c r="P136" s="26">
        <f>'MR-MO_1a_2'!P136</f>
        <v>15</v>
      </c>
      <c r="Q136" s="27">
        <v>0</v>
      </c>
      <c r="R136" s="60">
        <f t="shared" si="27"/>
        <v>0</v>
      </c>
      <c r="S136" s="26">
        <v>15</v>
      </c>
      <c r="T136" s="27">
        <v>0</v>
      </c>
      <c r="U136" s="60">
        <f t="shared" si="28"/>
        <v>0</v>
      </c>
      <c r="V136" s="7"/>
      <c r="W136" s="7"/>
      <c r="X136" s="7"/>
      <c r="Y136" s="7"/>
      <c r="Z136" s="7"/>
      <c r="AA136" s="54"/>
    </row>
    <row r="137" spans="1:28" s="3" customFormat="1" x14ac:dyDescent="0.25">
      <c r="A137" s="45">
        <v>119</v>
      </c>
      <c r="B137" s="8">
        <v>0.7</v>
      </c>
      <c r="C137" s="8">
        <v>25</v>
      </c>
      <c r="D137" s="8">
        <v>30</v>
      </c>
      <c r="E137" s="14">
        <f t="shared" si="43"/>
        <v>0.39</v>
      </c>
      <c r="F137" s="104">
        <f t="shared" si="39"/>
        <v>-2.1699999999999982</v>
      </c>
      <c r="G137" s="105">
        <f t="shared" si="40"/>
        <v>-3.1000000000000014</v>
      </c>
      <c r="H137" s="26">
        <v>15</v>
      </c>
      <c r="I137" s="80"/>
      <c r="J137" s="26">
        <f>'MR-MO_1a_2'!J137</f>
        <v>15</v>
      </c>
      <c r="K137" s="27">
        <v>0</v>
      </c>
      <c r="L137" s="44">
        <f t="shared" si="25"/>
        <v>0</v>
      </c>
      <c r="M137" s="26">
        <f>'MR-MO_1a_2'!M137</f>
        <v>15</v>
      </c>
      <c r="N137" s="27">
        <v>0</v>
      </c>
      <c r="O137" s="44">
        <f t="shared" si="26"/>
        <v>0</v>
      </c>
      <c r="P137" s="26">
        <f>'MR-MO_1a_2'!P137</f>
        <v>15</v>
      </c>
      <c r="Q137" s="27">
        <v>0</v>
      </c>
      <c r="R137" s="60">
        <f t="shared" si="27"/>
        <v>0</v>
      </c>
      <c r="S137" s="26">
        <v>15</v>
      </c>
      <c r="T137" s="27">
        <v>0</v>
      </c>
      <c r="U137" s="60">
        <f t="shared" si="28"/>
        <v>0</v>
      </c>
      <c r="V137" s="7"/>
      <c r="W137" s="7"/>
      <c r="X137" s="7"/>
      <c r="Y137" s="7"/>
      <c r="Z137" s="7"/>
      <c r="AA137" s="54"/>
    </row>
    <row r="138" spans="1:28" s="3" customFormat="1" x14ac:dyDescent="0.25">
      <c r="A138" s="45">
        <v>120</v>
      </c>
      <c r="B138" s="8">
        <v>0.9</v>
      </c>
      <c r="C138" s="8">
        <v>25</v>
      </c>
      <c r="D138" s="8">
        <v>30</v>
      </c>
      <c r="E138" s="14">
        <f t="shared" si="43"/>
        <v>0.55000000000000004</v>
      </c>
      <c r="F138" s="104">
        <f t="shared" si="39"/>
        <v>-2.6499999999999986</v>
      </c>
      <c r="G138" s="105">
        <f t="shared" si="40"/>
        <v>-3.6999999999999993</v>
      </c>
      <c r="H138" s="26">
        <v>15</v>
      </c>
      <c r="I138" s="80"/>
      <c r="J138" s="26">
        <f>'MR-MO_1a_2'!J138</f>
        <v>15</v>
      </c>
      <c r="K138" s="27">
        <v>0</v>
      </c>
      <c r="L138" s="44">
        <f t="shared" si="25"/>
        <v>0</v>
      </c>
      <c r="M138" s="26">
        <f>'MR-MO_1a_2'!M138</f>
        <v>15</v>
      </c>
      <c r="N138" s="27">
        <v>0</v>
      </c>
      <c r="O138" s="44">
        <f t="shared" si="26"/>
        <v>0</v>
      </c>
      <c r="P138" s="26">
        <f>'MR-MO_1a_2'!P138</f>
        <v>15</v>
      </c>
      <c r="Q138" s="27">
        <v>0</v>
      </c>
      <c r="R138" s="60">
        <f t="shared" si="27"/>
        <v>0</v>
      </c>
      <c r="S138" s="26">
        <v>15</v>
      </c>
      <c r="T138" s="27">
        <v>0</v>
      </c>
      <c r="U138" s="60">
        <f t="shared" si="28"/>
        <v>0</v>
      </c>
      <c r="V138" s="7"/>
      <c r="W138" s="7"/>
      <c r="X138" s="7"/>
      <c r="Y138" s="7"/>
      <c r="Z138" s="7"/>
      <c r="AA138" s="54"/>
    </row>
    <row r="139" spans="1:28" s="3" customFormat="1" x14ac:dyDescent="0.25">
      <c r="A139" s="45">
        <v>121</v>
      </c>
      <c r="B139" s="8">
        <v>0.1</v>
      </c>
      <c r="C139" s="8">
        <v>30</v>
      </c>
      <c r="D139" s="8">
        <v>30</v>
      </c>
      <c r="E139" s="14">
        <f>(B139*$B$15*$M$14+(1-B139)*$B$16*$T$14)/(B139*$M$14+(1-B139)*$T$14)</f>
        <v>0.26351351351351354</v>
      </c>
      <c r="F139" s="104">
        <f t="shared" si="39"/>
        <v>-1.7905405405405439</v>
      </c>
      <c r="G139" s="105">
        <f t="shared" si="40"/>
        <v>-1.2999999999999972</v>
      </c>
      <c r="H139" s="26">
        <v>15</v>
      </c>
      <c r="I139" s="80"/>
      <c r="J139" s="26">
        <f>'MR-MO_1a_2'!J139</f>
        <v>15</v>
      </c>
      <c r="K139" s="27">
        <v>0</v>
      </c>
      <c r="L139" s="44">
        <f t="shared" si="25"/>
        <v>0</v>
      </c>
      <c r="M139" s="26">
        <f>'MR-MO_1a_2'!M139</f>
        <v>15</v>
      </c>
      <c r="N139" s="27">
        <v>0</v>
      </c>
      <c r="O139" s="44">
        <f t="shared" si="26"/>
        <v>0</v>
      </c>
      <c r="P139" s="26">
        <f>'MR-MO_1a_2'!P139</f>
        <v>15</v>
      </c>
      <c r="Q139" s="27">
        <v>0</v>
      </c>
      <c r="R139" s="60">
        <f t="shared" si="27"/>
        <v>0</v>
      </c>
      <c r="S139" s="26">
        <v>15</v>
      </c>
      <c r="T139" s="27">
        <v>0</v>
      </c>
      <c r="U139" s="60">
        <f t="shared" si="28"/>
        <v>0</v>
      </c>
      <c r="V139" s="7"/>
      <c r="W139" s="7"/>
      <c r="X139" s="7"/>
      <c r="Y139" s="7"/>
      <c r="Z139" s="7"/>
      <c r="AA139" s="54"/>
    </row>
    <row r="140" spans="1:28" s="3" customFormat="1" x14ac:dyDescent="0.25">
      <c r="A140" s="45">
        <v>122</v>
      </c>
      <c r="B140" s="8">
        <v>0.3</v>
      </c>
      <c r="C140" s="8">
        <v>30</v>
      </c>
      <c r="D140" s="8">
        <v>30</v>
      </c>
      <c r="E140" s="14">
        <f t="shared" ref="E140:E143" si="44">(B140*$B$15*$M$14+(1-B140)*$B$16*$T$14)/(B140*$M$14+(1-B140)*$T$14)</f>
        <v>0.29838709677419362</v>
      </c>
      <c r="F140" s="104">
        <f t="shared" si="39"/>
        <v>-1.8951612903225836</v>
      </c>
      <c r="G140" s="105">
        <f t="shared" si="40"/>
        <v>-1.9000000000000021</v>
      </c>
      <c r="H140" s="26">
        <v>15</v>
      </c>
      <c r="I140" s="80"/>
      <c r="J140" s="26">
        <f>'MR-MO_1a_2'!J140</f>
        <v>15</v>
      </c>
      <c r="K140" s="27">
        <v>0</v>
      </c>
      <c r="L140" s="44">
        <f t="shared" si="25"/>
        <v>0</v>
      </c>
      <c r="M140" s="26">
        <f>'MR-MO_1a_2'!M140</f>
        <v>15</v>
      </c>
      <c r="N140" s="27">
        <v>0</v>
      </c>
      <c r="O140" s="44">
        <f t="shared" si="26"/>
        <v>0</v>
      </c>
      <c r="P140" s="26">
        <f>'MR-MO_1a_2'!P140</f>
        <v>15</v>
      </c>
      <c r="Q140" s="27">
        <v>0</v>
      </c>
      <c r="R140" s="60">
        <f t="shared" si="27"/>
        <v>0</v>
      </c>
      <c r="S140" s="26">
        <v>15</v>
      </c>
      <c r="T140" s="27">
        <v>0</v>
      </c>
      <c r="U140" s="60">
        <f t="shared" si="28"/>
        <v>0</v>
      </c>
      <c r="V140" s="7"/>
      <c r="W140" s="7"/>
      <c r="X140" s="7"/>
      <c r="Y140" s="7"/>
      <c r="Z140" s="7"/>
      <c r="AA140" s="54"/>
    </row>
    <row r="141" spans="1:28" s="3" customFormat="1" x14ac:dyDescent="0.25">
      <c r="A141" s="45">
        <v>123</v>
      </c>
      <c r="B141" s="8">
        <v>0.5</v>
      </c>
      <c r="C141" s="8">
        <v>30</v>
      </c>
      <c r="D141" s="8">
        <v>30</v>
      </c>
      <c r="E141" s="14">
        <f t="shared" si="44"/>
        <v>0.35000000000000003</v>
      </c>
      <c r="F141" s="104">
        <f t="shared" si="39"/>
        <v>-2.0500000000000007</v>
      </c>
      <c r="G141" s="105">
        <f t="shared" si="40"/>
        <v>-2.5</v>
      </c>
      <c r="H141" s="26">
        <v>15</v>
      </c>
      <c r="I141" s="80"/>
      <c r="J141" s="26">
        <f>'MR-MO_1a_2'!J141</f>
        <v>15</v>
      </c>
      <c r="K141" s="27">
        <v>0</v>
      </c>
      <c r="L141" s="44">
        <f t="shared" si="25"/>
        <v>0</v>
      </c>
      <c r="M141" s="26">
        <f>'MR-MO_1a_2'!M141</f>
        <v>15</v>
      </c>
      <c r="N141" s="27">
        <v>0</v>
      </c>
      <c r="O141" s="44">
        <f t="shared" si="26"/>
        <v>0</v>
      </c>
      <c r="P141" s="26">
        <f>'MR-MO_1a_2'!P141</f>
        <v>15</v>
      </c>
      <c r="Q141" s="27">
        <v>0</v>
      </c>
      <c r="R141" s="60">
        <f t="shared" si="27"/>
        <v>0</v>
      </c>
      <c r="S141" s="26">
        <v>15</v>
      </c>
      <c r="T141" s="27">
        <v>0</v>
      </c>
      <c r="U141" s="60">
        <f t="shared" si="28"/>
        <v>0</v>
      </c>
      <c r="V141" s="7"/>
      <c r="W141" s="7"/>
      <c r="X141" s="7"/>
      <c r="Y141" s="7"/>
      <c r="Z141" s="7"/>
      <c r="AA141" s="54"/>
    </row>
    <row r="142" spans="1:28" s="3" customFormat="1" x14ac:dyDescent="0.25">
      <c r="A142" s="45">
        <v>124</v>
      </c>
      <c r="B142" s="8">
        <v>0.7</v>
      </c>
      <c r="C142" s="8">
        <v>30</v>
      </c>
      <c r="D142" s="8">
        <v>30</v>
      </c>
      <c r="E142" s="14">
        <f t="shared" si="44"/>
        <v>0.43421052631578944</v>
      </c>
      <c r="F142" s="104">
        <f t="shared" si="39"/>
        <v>-2.3026315789473628</v>
      </c>
      <c r="G142" s="105">
        <f t="shared" si="40"/>
        <v>-3.1000000000000014</v>
      </c>
      <c r="H142" s="26">
        <v>15</v>
      </c>
      <c r="I142" s="80"/>
      <c r="J142" s="26">
        <f>'MR-MO_1a_2'!J142</f>
        <v>15</v>
      </c>
      <c r="K142" s="27">
        <v>0</v>
      </c>
      <c r="L142" s="44">
        <f t="shared" si="25"/>
        <v>0</v>
      </c>
      <c r="M142" s="26">
        <f>'MR-MO_1a_2'!M142</f>
        <v>15</v>
      </c>
      <c r="N142" s="27">
        <v>0</v>
      </c>
      <c r="O142" s="44">
        <f t="shared" si="26"/>
        <v>0</v>
      </c>
      <c r="P142" s="26">
        <f>'MR-MO_1a_2'!P142</f>
        <v>15</v>
      </c>
      <c r="Q142" s="27">
        <v>0</v>
      </c>
      <c r="R142" s="60">
        <f t="shared" si="27"/>
        <v>0</v>
      </c>
      <c r="S142" s="26">
        <v>15</v>
      </c>
      <c r="T142" s="27">
        <v>0</v>
      </c>
      <c r="U142" s="60">
        <f t="shared" si="28"/>
        <v>0</v>
      </c>
      <c r="V142" s="7"/>
      <c r="W142" s="7"/>
      <c r="X142" s="7"/>
      <c r="Y142" s="7"/>
      <c r="Z142" s="7"/>
      <c r="AA142" s="54"/>
    </row>
    <row r="143" spans="1:28" s="3" customFormat="1" ht="15.75" thickBot="1" x14ac:dyDescent="0.3">
      <c r="A143" s="45">
        <v>125</v>
      </c>
      <c r="B143" s="8">
        <v>0.9</v>
      </c>
      <c r="C143" s="8">
        <v>30</v>
      </c>
      <c r="D143" s="8">
        <v>30</v>
      </c>
      <c r="E143" s="14">
        <f t="shared" si="44"/>
        <v>0.59615384615384615</v>
      </c>
      <c r="F143" s="104">
        <f t="shared" si="39"/>
        <v>-2.7884615384615401</v>
      </c>
      <c r="G143" s="105">
        <f t="shared" si="40"/>
        <v>-3.6999999999999993</v>
      </c>
      <c r="H143" s="49">
        <v>15</v>
      </c>
      <c r="I143" s="50"/>
      <c r="J143" s="26">
        <f>'MR-MO_1a_2'!J143</f>
        <v>15</v>
      </c>
      <c r="K143" s="27">
        <v>0</v>
      </c>
      <c r="L143" s="44">
        <f t="shared" si="25"/>
        <v>0</v>
      </c>
      <c r="M143" s="26">
        <f>'MR-MO_1a_2'!M143</f>
        <v>15</v>
      </c>
      <c r="N143" s="27">
        <v>0</v>
      </c>
      <c r="O143" s="44">
        <f t="shared" si="26"/>
        <v>0</v>
      </c>
      <c r="P143" s="26">
        <f>'MR-MO_1a_2'!P143</f>
        <v>15</v>
      </c>
      <c r="Q143" s="27">
        <v>0</v>
      </c>
      <c r="R143" s="60">
        <f t="shared" si="27"/>
        <v>0</v>
      </c>
      <c r="S143" s="26">
        <v>15</v>
      </c>
      <c r="T143" s="27">
        <v>0</v>
      </c>
      <c r="U143" s="60">
        <f t="shared" si="28"/>
        <v>0</v>
      </c>
      <c r="V143" s="7"/>
      <c r="W143" s="7"/>
      <c r="X143" s="7"/>
      <c r="Y143" s="7"/>
      <c r="Z143" s="7"/>
      <c r="AA143" s="54"/>
    </row>
    <row r="144" spans="1:28" s="3" customFormat="1" x14ac:dyDescent="0.25">
      <c r="B144" s="6"/>
      <c r="C144" s="6"/>
      <c r="D144" s="7"/>
      <c r="E144" s="7"/>
      <c r="F144" s="7"/>
      <c r="G144" s="7"/>
      <c r="H144" s="125" t="s">
        <v>53</v>
      </c>
      <c r="I144" s="46" t="s">
        <v>19</v>
      </c>
      <c r="J144" s="17"/>
      <c r="K144" s="28">
        <f>AVERAGE(K19:K143)</f>
        <v>0</v>
      </c>
      <c r="L144" s="18"/>
      <c r="M144" s="17"/>
      <c r="N144" s="28">
        <f>AVERAGE(N19:N143)</f>
        <v>0</v>
      </c>
      <c r="O144" s="18"/>
      <c r="P144" s="17"/>
      <c r="Q144" s="28">
        <f>AVERAGE(Q19:Q143)</f>
        <v>0</v>
      </c>
      <c r="R144" s="18"/>
      <c r="S144" s="17"/>
      <c r="T144" s="28">
        <f>AVERAGE(T19:T143)</f>
        <v>0</v>
      </c>
      <c r="U144" s="18"/>
      <c r="V144" s="70"/>
      <c r="W144" s="70"/>
      <c r="X144" s="70"/>
      <c r="Y144" s="70"/>
      <c r="Z144" s="70"/>
      <c r="AA144" s="70"/>
      <c r="AB144" s="70"/>
    </row>
    <row r="145" spans="2:28" x14ac:dyDescent="0.25">
      <c r="B145" s="6"/>
      <c r="C145" s="6"/>
      <c r="D145" s="9"/>
      <c r="E145" s="9"/>
      <c r="F145" s="9"/>
      <c r="G145" s="9"/>
      <c r="H145" s="126"/>
      <c r="I145" s="12" t="s">
        <v>18</v>
      </c>
      <c r="J145" s="19"/>
      <c r="K145" s="29">
        <f>_xlfn.STDEV.S(K19:K143)</f>
        <v>0</v>
      </c>
      <c r="L145" s="20"/>
      <c r="M145" s="19"/>
      <c r="N145" s="29">
        <f>_xlfn.STDEV.S(N19:N143)</f>
        <v>0</v>
      </c>
      <c r="O145" s="20"/>
      <c r="P145" s="19"/>
      <c r="Q145" s="29">
        <f>_xlfn.STDEV.S(Q19:Q143)</f>
        <v>0</v>
      </c>
      <c r="R145" s="20"/>
      <c r="S145" s="19"/>
      <c r="T145" s="29">
        <f>_xlfn.STDEV.S(T19:T143)</f>
        <v>0</v>
      </c>
      <c r="U145" s="20"/>
      <c r="V145" s="71"/>
      <c r="W145" s="71"/>
      <c r="X145" s="71"/>
      <c r="Y145" s="71"/>
      <c r="Z145" s="71"/>
      <c r="AA145" s="71"/>
      <c r="AB145" s="71"/>
    </row>
    <row r="146" spans="2:28" x14ac:dyDescent="0.25">
      <c r="B146" s="2"/>
      <c r="C146" s="2"/>
      <c r="H146" s="126"/>
      <c r="I146" s="12" t="s">
        <v>17</v>
      </c>
      <c r="J146" s="19"/>
      <c r="K146" s="29">
        <f>MIN(K19:K143)</f>
        <v>0</v>
      </c>
      <c r="L146" s="20"/>
      <c r="M146" s="19"/>
      <c r="N146" s="29">
        <f>MIN(N19:N143)</f>
        <v>0</v>
      </c>
      <c r="O146" s="20"/>
      <c r="P146" s="19"/>
      <c r="Q146" s="29">
        <f>MIN(Q19:Q143)</f>
        <v>0</v>
      </c>
      <c r="R146" s="20"/>
      <c r="S146" s="19"/>
      <c r="T146" s="29">
        <f>MIN(T19:T143)</f>
        <v>0</v>
      </c>
      <c r="U146" s="20"/>
      <c r="V146" s="9"/>
      <c r="W146" s="9"/>
      <c r="X146" s="9"/>
      <c r="Y146" s="9"/>
      <c r="Z146" s="9"/>
      <c r="AA146" s="9"/>
      <c r="AB146" s="9"/>
    </row>
    <row r="147" spans="2:28" ht="15.75" thickBot="1" x14ac:dyDescent="0.3">
      <c r="B147" s="2"/>
      <c r="C147" s="2"/>
      <c r="H147" s="129"/>
      <c r="I147" s="13" t="s">
        <v>20</v>
      </c>
      <c r="J147" s="21"/>
      <c r="K147" s="30">
        <f>MAX(K19:K143)</f>
        <v>0</v>
      </c>
      <c r="L147" s="22"/>
      <c r="M147" s="25"/>
      <c r="N147" s="30">
        <f>MAX(N19:N143)</f>
        <v>0</v>
      </c>
      <c r="O147" s="22"/>
      <c r="P147" s="25"/>
      <c r="Q147" s="30">
        <f>MAX(Q19:Q143)</f>
        <v>0</v>
      </c>
      <c r="R147" s="22"/>
      <c r="S147" s="25"/>
      <c r="T147" s="30">
        <f>MAX(T19:T143)</f>
        <v>0</v>
      </c>
      <c r="U147" s="22"/>
      <c r="V147" s="9"/>
      <c r="W147" s="9"/>
      <c r="X147" s="9"/>
      <c r="Y147" s="9"/>
      <c r="Z147" s="9"/>
      <c r="AA147" s="9"/>
      <c r="AB147" s="9"/>
    </row>
    <row r="148" spans="2:28" ht="15" customHeight="1" x14ac:dyDescent="0.25">
      <c r="B148" s="2"/>
      <c r="C148" s="2"/>
      <c r="H148" s="127" t="s">
        <v>60</v>
      </c>
      <c r="I148" s="46" t="s">
        <v>19</v>
      </c>
      <c r="J148" s="17"/>
      <c r="K148" s="28">
        <f>AVERAGE(K19:K28,K44:K58,K74:K88,K104:K118,K134:K143)</f>
        <v>0</v>
      </c>
      <c r="L148" s="18"/>
    </row>
    <row r="149" spans="2:28" x14ac:dyDescent="0.25">
      <c r="B149" s="2"/>
      <c r="C149" s="2"/>
      <c r="H149" s="128"/>
      <c r="I149" s="12" t="s">
        <v>18</v>
      </c>
      <c r="J149" s="19"/>
      <c r="K149" s="29">
        <f>_xlfn.STDEV.S(K19:K28,K44:K58,K74:K88,K104:K118,K134:K143)</f>
        <v>0</v>
      </c>
      <c r="L149" s="20"/>
    </row>
    <row r="150" spans="2:28" x14ac:dyDescent="0.25">
      <c r="B150" s="2"/>
      <c r="C150" s="2"/>
      <c r="H150" s="128"/>
      <c r="I150" s="12" t="s">
        <v>17</v>
      </c>
      <c r="J150" s="19"/>
      <c r="K150" s="29">
        <f>MIN(K19:K28,K44:K58,K74:K88,K104:K118,K134:K143)</f>
        <v>0</v>
      </c>
      <c r="L150" s="20"/>
    </row>
    <row r="151" spans="2:28" ht="15.75" thickBot="1" x14ac:dyDescent="0.3">
      <c r="B151" s="2"/>
      <c r="C151" s="2"/>
      <c r="H151" s="130"/>
      <c r="I151" s="13" t="s">
        <v>20</v>
      </c>
      <c r="J151" s="21"/>
      <c r="K151" s="30">
        <f>MAX(K19:K28,K44:K58,K74:K88,K104:K118,K134:K143)</f>
        <v>0</v>
      </c>
      <c r="L151" s="22"/>
    </row>
    <row r="152" spans="2:28" x14ac:dyDescent="0.25">
      <c r="B152" s="2"/>
      <c r="C152" s="2"/>
      <c r="H152" s="127" t="s">
        <v>54</v>
      </c>
      <c r="I152" s="46" t="s">
        <v>19</v>
      </c>
      <c r="J152" s="17"/>
      <c r="K152" s="28"/>
      <c r="L152" s="18"/>
    </row>
    <row r="153" spans="2:28" x14ac:dyDescent="0.25">
      <c r="B153" s="2"/>
      <c r="C153" s="2"/>
      <c r="H153" s="128"/>
      <c r="I153" s="12" t="s">
        <v>18</v>
      </c>
      <c r="J153" s="19"/>
      <c r="K153" s="19" t="s">
        <v>61</v>
      </c>
      <c r="L153" s="20"/>
    </row>
    <row r="154" spans="2:28" x14ac:dyDescent="0.25">
      <c r="B154" s="2"/>
      <c r="C154" s="2"/>
      <c r="H154" s="128"/>
      <c r="I154" s="12" t="s">
        <v>17</v>
      </c>
      <c r="J154" s="19"/>
      <c r="K154" s="29"/>
      <c r="L154" s="20"/>
    </row>
    <row r="155" spans="2:28" ht="15.75" thickBot="1" x14ac:dyDescent="0.3">
      <c r="B155" s="2"/>
      <c r="C155" s="2"/>
      <c r="H155" s="128"/>
      <c r="I155" s="13" t="s">
        <v>20</v>
      </c>
      <c r="J155" s="21"/>
      <c r="K155" s="30"/>
      <c r="L155" s="22"/>
    </row>
    <row r="156" spans="2:28" ht="15" customHeight="1" x14ac:dyDescent="0.25">
      <c r="B156" s="2"/>
      <c r="C156" s="2"/>
    </row>
    <row r="157" spans="2:28" x14ac:dyDescent="0.25">
      <c r="B157" s="2"/>
      <c r="C157" s="2"/>
      <c r="S157" s="56"/>
      <c r="T157" s="57"/>
    </row>
    <row r="158" spans="2:28" x14ac:dyDescent="0.25">
      <c r="B158" s="2"/>
      <c r="C158" s="2"/>
      <c r="R158" s="57"/>
      <c r="S158" s="57"/>
      <c r="T158" s="57"/>
      <c r="U158" s="56"/>
    </row>
    <row r="159" spans="2:28" x14ac:dyDescent="0.25">
      <c r="B159" s="2"/>
      <c r="C159" s="2"/>
      <c r="H159" s="53" t="s">
        <v>27</v>
      </c>
      <c r="R159" s="57"/>
      <c r="S159" s="57"/>
      <c r="T159" s="57"/>
      <c r="U159" s="56"/>
    </row>
    <row r="160" spans="2:28" x14ac:dyDescent="0.25">
      <c r="B160" s="2"/>
      <c r="C160" s="2"/>
      <c r="H160" s="39"/>
      <c r="I160" s="37" t="s">
        <v>16</v>
      </c>
      <c r="J160" s="37" t="s">
        <v>2</v>
      </c>
      <c r="K160" s="37" t="s">
        <v>3</v>
      </c>
      <c r="L160" s="38" t="s">
        <v>45</v>
      </c>
      <c r="M160" s="57"/>
      <c r="N160" s="57"/>
      <c r="O160" s="59"/>
      <c r="P160" s="56"/>
    </row>
    <row r="161" spans="2:310" x14ac:dyDescent="0.25">
      <c r="B161" s="2"/>
      <c r="C161" s="2"/>
      <c r="H161" s="40" t="s">
        <v>28</v>
      </c>
      <c r="I161" s="41">
        <f>K144</f>
        <v>0</v>
      </c>
      <c r="J161" s="41">
        <f>N144</f>
        <v>0</v>
      </c>
      <c r="K161" s="41">
        <f>Q144</f>
        <v>0</v>
      </c>
      <c r="L161" s="42">
        <f>T144</f>
        <v>0</v>
      </c>
      <c r="M161" s="57"/>
      <c r="N161" s="57"/>
      <c r="O161" s="59"/>
      <c r="P161" s="56"/>
    </row>
    <row r="162" spans="2:310" x14ac:dyDescent="0.25">
      <c r="B162" s="2"/>
      <c r="C162" s="2"/>
      <c r="H162" s="40" t="s">
        <v>29</v>
      </c>
      <c r="I162" s="41">
        <f>K145</f>
        <v>0</v>
      </c>
      <c r="J162" s="41">
        <f>N145</f>
        <v>0</v>
      </c>
      <c r="K162" s="41">
        <f>Q145</f>
        <v>0</v>
      </c>
      <c r="L162" s="42">
        <f t="shared" ref="L162:L164" si="45">T145</f>
        <v>0</v>
      </c>
      <c r="M162" s="57"/>
      <c r="N162" s="57"/>
      <c r="O162" s="59"/>
      <c r="P162" s="56"/>
    </row>
    <row r="163" spans="2:310" x14ac:dyDescent="0.25">
      <c r="B163" s="2"/>
      <c r="C163" s="2"/>
      <c r="H163" s="40" t="s">
        <v>30</v>
      </c>
      <c r="I163" s="41">
        <f>K146</f>
        <v>0</v>
      </c>
      <c r="J163" s="41">
        <f>N146</f>
        <v>0</v>
      </c>
      <c r="K163" s="41">
        <f>Q146</f>
        <v>0</v>
      </c>
      <c r="L163" s="42">
        <f t="shared" si="45"/>
        <v>0</v>
      </c>
      <c r="M163" s="57"/>
      <c r="N163" s="57"/>
      <c r="O163" s="59"/>
      <c r="P163" s="56"/>
    </row>
    <row r="164" spans="2:310" x14ac:dyDescent="0.25">
      <c r="B164" s="2"/>
      <c r="C164" s="2"/>
      <c r="H164" s="77" t="s">
        <v>31</v>
      </c>
      <c r="I164" s="36">
        <f>K147</f>
        <v>0</v>
      </c>
      <c r="J164" s="36">
        <f>N147</f>
        <v>0</v>
      </c>
      <c r="K164" s="36">
        <f>Q147</f>
        <v>0</v>
      </c>
      <c r="L164" s="43">
        <f t="shared" si="45"/>
        <v>0</v>
      </c>
      <c r="M164" s="57"/>
      <c r="N164" s="57"/>
      <c r="O164" s="59"/>
      <c r="P164" s="56"/>
    </row>
    <row r="165" spans="2:310" x14ac:dyDescent="0.25">
      <c r="B165" s="2"/>
      <c r="C165" s="2"/>
      <c r="R165" s="57"/>
      <c r="S165" s="57"/>
      <c r="T165" s="59"/>
      <c r="U165" s="56"/>
    </row>
    <row r="166" spans="2:310" x14ac:dyDescent="0.25">
      <c r="B166" s="2"/>
      <c r="C166" s="2"/>
      <c r="R166" s="57"/>
      <c r="S166" s="57"/>
      <c r="T166" s="59"/>
      <c r="U166" s="56"/>
    </row>
    <row r="167" spans="2:310" x14ac:dyDescent="0.25"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57"/>
      <c r="S167" s="57"/>
      <c r="T167" s="59"/>
      <c r="U167" s="56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35"/>
      <c r="DL167" s="35"/>
      <c r="DM167" s="35"/>
      <c r="DN167" s="35"/>
      <c r="DO167" s="35"/>
      <c r="DP167" s="35"/>
      <c r="DQ167" s="35"/>
      <c r="DR167" s="35"/>
      <c r="DS167" s="35"/>
      <c r="DT167" s="35"/>
      <c r="DU167" s="35"/>
      <c r="DV167" s="35"/>
      <c r="DW167" s="35"/>
      <c r="DX167" s="35"/>
      <c r="DY167" s="35"/>
      <c r="DZ167" s="35"/>
      <c r="EA167" s="35"/>
      <c r="EB167" s="35"/>
      <c r="EC167" s="35"/>
      <c r="ED167" s="35"/>
      <c r="EE167" s="35"/>
      <c r="EF167" s="35"/>
      <c r="EG167" s="35"/>
      <c r="EH167" s="35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35"/>
      <c r="FI167" s="35"/>
      <c r="FJ167" s="35"/>
      <c r="FK167" s="35"/>
      <c r="FL167" s="35"/>
      <c r="FM167" s="35"/>
      <c r="FN167" s="35"/>
      <c r="FO167" s="35"/>
      <c r="FP167" s="35"/>
      <c r="FQ167" s="35"/>
      <c r="FR167" s="35"/>
      <c r="FS167" s="35"/>
      <c r="FT167" s="35"/>
      <c r="FU167" s="35"/>
      <c r="FV167" s="35"/>
      <c r="FW167" s="35"/>
      <c r="FX167" s="35"/>
      <c r="FY167" s="35"/>
      <c r="FZ167" s="35"/>
      <c r="GA167" s="35"/>
      <c r="GB167" s="35"/>
      <c r="GC167" s="35"/>
      <c r="GD167" s="35"/>
      <c r="GE167" s="35"/>
      <c r="GF167" s="35"/>
      <c r="GG167" s="35"/>
      <c r="GH167" s="35"/>
      <c r="GI167" s="35"/>
      <c r="GJ167" s="35"/>
      <c r="GK167" s="35"/>
      <c r="GL167" s="35"/>
      <c r="GM167" s="35"/>
      <c r="GN167" s="35"/>
      <c r="GO167" s="35"/>
      <c r="GP167" s="35"/>
      <c r="GQ167" s="35"/>
      <c r="GR167" s="35"/>
      <c r="GS167" s="35"/>
      <c r="GT167" s="35"/>
      <c r="GU167" s="35"/>
      <c r="GV167" s="35"/>
      <c r="GW167" s="35"/>
      <c r="GX167" s="35"/>
      <c r="GY167" s="35"/>
      <c r="GZ167" s="35"/>
      <c r="HA167" s="35"/>
      <c r="HB167" s="35"/>
      <c r="HC167" s="35"/>
      <c r="HD167" s="35"/>
      <c r="HE167" s="35"/>
      <c r="HF167" s="35"/>
      <c r="HG167" s="35"/>
      <c r="HH167" s="35"/>
      <c r="HI167" s="35"/>
      <c r="HJ167" s="35"/>
      <c r="HK167" s="35"/>
      <c r="HL167" s="35"/>
      <c r="HM167" s="35"/>
      <c r="HN167" s="35"/>
      <c r="HO167" s="35"/>
      <c r="HP167" s="35"/>
      <c r="HQ167" s="35"/>
      <c r="HR167" s="35"/>
      <c r="HS167" s="35"/>
      <c r="HT167" s="35"/>
      <c r="HU167" s="35"/>
      <c r="HV167" s="35"/>
      <c r="HW167" s="35"/>
      <c r="HX167" s="35"/>
      <c r="HY167" s="35"/>
      <c r="HZ167" s="35"/>
      <c r="IA167" s="35"/>
      <c r="IB167" s="35"/>
      <c r="IC167" s="35"/>
      <c r="ID167" s="35"/>
      <c r="IE167" s="35"/>
      <c r="IF167" s="35"/>
      <c r="IG167" s="35"/>
      <c r="IH167" s="35"/>
      <c r="II167" s="35"/>
      <c r="IJ167" s="35"/>
      <c r="IK167" s="35"/>
      <c r="IL167" s="35"/>
      <c r="IM167" s="35"/>
      <c r="IN167" s="35"/>
      <c r="IO167" s="35"/>
      <c r="IP167" s="35"/>
      <c r="IQ167" s="35"/>
      <c r="IR167" s="35"/>
      <c r="IS167" s="35"/>
      <c r="IT167" s="35"/>
      <c r="IU167" s="35"/>
      <c r="IV167" s="35"/>
      <c r="IW167" s="35"/>
      <c r="IX167" s="35"/>
      <c r="IY167" s="35"/>
      <c r="IZ167" s="35"/>
      <c r="JA167" s="35"/>
      <c r="JB167" s="35"/>
      <c r="JC167" s="35"/>
      <c r="JD167" s="35"/>
      <c r="JE167" s="35"/>
      <c r="JF167" s="35"/>
      <c r="JG167" s="35"/>
      <c r="JH167" s="35"/>
      <c r="JI167" s="35"/>
      <c r="JJ167" s="35"/>
      <c r="JK167" s="35"/>
      <c r="JL167" s="35"/>
      <c r="JM167" s="35"/>
      <c r="JN167" s="35"/>
      <c r="JO167" s="35"/>
      <c r="JP167" s="35"/>
      <c r="JQ167" s="35"/>
      <c r="JR167" s="35"/>
      <c r="JS167" s="35"/>
      <c r="JT167" s="35"/>
      <c r="JU167" s="35"/>
      <c r="JV167" s="35"/>
      <c r="JW167" s="35"/>
      <c r="JX167" s="35"/>
      <c r="JY167" s="35"/>
      <c r="JZ167" s="35"/>
      <c r="KA167" s="35"/>
      <c r="KB167" s="35"/>
      <c r="KC167" s="35"/>
      <c r="KD167" s="35"/>
      <c r="KE167" s="35"/>
      <c r="KF167" s="35"/>
      <c r="KG167" s="35"/>
      <c r="KH167" s="35"/>
      <c r="KI167" s="35"/>
      <c r="KJ167" s="35"/>
      <c r="KK167" s="35"/>
      <c r="KL167" s="35"/>
      <c r="KM167" s="35"/>
      <c r="KN167" s="35"/>
      <c r="KO167" s="35"/>
      <c r="KP167" s="35"/>
      <c r="KQ167" s="35"/>
      <c r="KR167" s="35"/>
      <c r="KS167" s="35"/>
      <c r="KT167" s="35"/>
      <c r="KU167" s="35"/>
      <c r="KV167" s="35"/>
      <c r="KW167" s="35"/>
      <c r="KX167" s="35"/>
    </row>
    <row r="168" spans="2:310" x14ac:dyDescent="0.25"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57"/>
      <c r="S168" s="57"/>
      <c r="T168" s="59"/>
      <c r="U168" s="56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  <c r="CN168" s="35"/>
      <c r="CO168" s="35"/>
      <c r="CP168" s="35"/>
      <c r="CQ168" s="35"/>
      <c r="CR168" s="35"/>
      <c r="CS168" s="35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J168" s="35"/>
      <c r="DK168" s="35"/>
      <c r="DL168" s="35"/>
      <c r="DM168" s="35"/>
      <c r="DN168" s="35"/>
      <c r="DO168" s="35"/>
      <c r="DP168" s="35"/>
      <c r="DQ168" s="35"/>
      <c r="DR168" s="35"/>
      <c r="DS168" s="35"/>
      <c r="DT168" s="35"/>
      <c r="DU168" s="35"/>
      <c r="DV168" s="35"/>
      <c r="DW168" s="35"/>
      <c r="DX168" s="35"/>
      <c r="DY168" s="35"/>
      <c r="DZ168" s="35"/>
      <c r="EA168" s="35"/>
      <c r="EB168" s="35"/>
      <c r="EC168" s="35"/>
      <c r="ED168" s="35"/>
      <c r="EE168" s="35"/>
      <c r="EF168" s="35"/>
      <c r="EG168" s="35"/>
      <c r="EH168" s="35"/>
      <c r="EI168" s="35"/>
      <c r="EJ168" s="35"/>
      <c r="EK168" s="35"/>
      <c r="EL168" s="35"/>
      <c r="EM168" s="35"/>
      <c r="EN168" s="35"/>
      <c r="EO168" s="35"/>
      <c r="EP168" s="35"/>
      <c r="EQ168" s="35"/>
      <c r="ER168" s="35"/>
      <c r="ES168" s="35"/>
      <c r="ET168" s="35"/>
      <c r="EU168" s="35"/>
      <c r="EV168" s="35"/>
      <c r="EW168" s="35"/>
      <c r="EX168" s="35"/>
      <c r="EY168" s="35"/>
      <c r="EZ168" s="35"/>
      <c r="FA168" s="35"/>
      <c r="FB168" s="35"/>
      <c r="FC168" s="35"/>
      <c r="FD168" s="35"/>
      <c r="FE168" s="35"/>
      <c r="FF168" s="35"/>
      <c r="FG168" s="35"/>
      <c r="FH168" s="35"/>
      <c r="FI168" s="35"/>
      <c r="FJ168" s="35"/>
      <c r="FK168" s="35"/>
      <c r="FL168" s="35"/>
      <c r="FM168" s="35"/>
      <c r="FN168" s="35"/>
      <c r="FO168" s="35"/>
      <c r="FP168" s="35"/>
      <c r="FQ168" s="35"/>
      <c r="FR168" s="35"/>
      <c r="FS168" s="35"/>
      <c r="FT168" s="35"/>
      <c r="FU168" s="35"/>
      <c r="FV168" s="35"/>
      <c r="FW168" s="35"/>
      <c r="FX168" s="35"/>
      <c r="FY168" s="35"/>
      <c r="FZ168" s="35"/>
      <c r="GA168" s="35"/>
      <c r="GB168" s="35"/>
      <c r="GC168" s="35"/>
      <c r="GD168" s="35"/>
      <c r="GE168" s="35"/>
      <c r="GF168" s="35"/>
      <c r="GG168" s="35"/>
      <c r="GH168" s="35"/>
      <c r="GI168" s="35"/>
      <c r="GJ168" s="35"/>
      <c r="GK168" s="35"/>
      <c r="GL168" s="35"/>
      <c r="GM168" s="35"/>
      <c r="GN168" s="35"/>
      <c r="GO168" s="35"/>
      <c r="GP168" s="35"/>
      <c r="GQ168" s="35"/>
      <c r="GR168" s="35"/>
      <c r="GS168" s="35"/>
      <c r="GT168" s="35"/>
      <c r="GU168" s="35"/>
      <c r="GV168" s="35"/>
      <c r="GW168" s="35"/>
      <c r="GX168" s="35"/>
      <c r="GY168" s="35"/>
      <c r="GZ168" s="35"/>
      <c r="HA168" s="35"/>
      <c r="HB168" s="35"/>
      <c r="HC168" s="35"/>
      <c r="HD168" s="35"/>
      <c r="HE168" s="35"/>
      <c r="HF168" s="35"/>
      <c r="HG168" s="35"/>
      <c r="HH168" s="35"/>
      <c r="HI168" s="35"/>
      <c r="HJ168" s="35"/>
      <c r="HK168" s="35"/>
      <c r="HL168" s="35"/>
      <c r="HM168" s="35"/>
      <c r="HN168" s="35"/>
      <c r="HO168" s="35"/>
      <c r="HP168" s="35"/>
      <c r="HQ168" s="35"/>
      <c r="HR168" s="35"/>
      <c r="HS168" s="35"/>
      <c r="HT168" s="35"/>
      <c r="HU168" s="35"/>
      <c r="HV168" s="35"/>
      <c r="HW168" s="35"/>
      <c r="HX168" s="35"/>
      <c r="HY168" s="35"/>
      <c r="HZ168" s="35"/>
      <c r="IA168" s="35"/>
      <c r="IB168" s="35"/>
      <c r="IC168" s="35"/>
      <c r="ID168" s="35"/>
      <c r="IE168" s="35"/>
      <c r="IF168" s="35"/>
      <c r="IG168" s="35"/>
      <c r="IH168" s="35"/>
      <c r="II168" s="35"/>
      <c r="IJ168" s="35"/>
      <c r="IK168" s="35"/>
      <c r="IL168" s="35"/>
      <c r="IM168" s="35"/>
      <c r="IN168" s="35"/>
      <c r="IO168" s="35"/>
      <c r="IP168" s="35"/>
      <c r="IQ168" s="35"/>
      <c r="IR168" s="35"/>
      <c r="IS168" s="35"/>
      <c r="IT168" s="35"/>
      <c r="IU168" s="35"/>
      <c r="IV168" s="35"/>
      <c r="IW168" s="35"/>
      <c r="IX168" s="35"/>
      <c r="IY168" s="35"/>
      <c r="IZ168" s="35"/>
      <c r="JA168" s="35"/>
      <c r="JB168" s="35"/>
      <c r="JC168" s="35"/>
      <c r="JD168" s="35"/>
      <c r="JE168" s="35"/>
      <c r="JF168" s="35"/>
      <c r="JG168" s="35"/>
      <c r="JH168" s="35"/>
      <c r="JI168" s="35"/>
      <c r="JJ168" s="35"/>
      <c r="JK168" s="35"/>
      <c r="JL168" s="35"/>
      <c r="JM168" s="35"/>
      <c r="JN168" s="35"/>
      <c r="JO168" s="35"/>
      <c r="JP168" s="35"/>
      <c r="JQ168" s="35"/>
      <c r="JR168" s="35"/>
      <c r="JS168" s="35"/>
      <c r="JT168" s="35"/>
      <c r="JU168" s="35"/>
      <c r="JV168" s="35"/>
      <c r="JW168" s="35"/>
      <c r="JX168" s="35"/>
      <c r="JY168" s="35"/>
      <c r="JZ168" s="35"/>
      <c r="KA168" s="35"/>
      <c r="KB168" s="35"/>
      <c r="KC168" s="35"/>
      <c r="KD168" s="35"/>
      <c r="KE168" s="35"/>
      <c r="KF168" s="35"/>
      <c r="KG168" s="35"/>
      <c r="KH168" s="35"/>
      <c r="KI168" s="35"/>
      <c r="KJ168" s="35"/>
      <c r="KK168" s="35"/>
      <c r="KL168" s="35"/>
      <c r="KM168" s="35"/>
      <c r="KN168" s="35"/>
      <c r="KO168" s="35"/>
      <c r="KP168" s="35"/>
      <c r="KQ168" s="35"/>
      <c r="KR168" s="35"/>
      <c r="KS168" s="35"/>
    </row>
    <row r="169" spans="2:310" x14ac:dyDescent="0.25">
      <c r="R169" s="57"/>
      <c r="S169" s="57"/>
      <c r="T169" s="59"/>
      <c r="U169" s="56"/>
    </row>
    <row r="170" spans="2:310" x14ac:dyDescent="0.25">
      <c r="R170" s="57"/>
      <c r="S170" s="57"/>
      <c r="T170" s="59"/>
      <c r="U170" s="56"/>
    </row>
    <row r="171" spans="2:310" x14ac:dyDescent="0.25">
      <c r="R171" s="57"/>
      <c r="S171" s="57"/>
      <c r="T171" s="59"/>
      <c r="U171" s="56"/>
    </row>
    <row r="172" spans="2:310" x14ac:dyDescent="0.25">
      <c r="R172" s="57"/>
      <c r="S172" s="57"/>
      <c r="T172" s="59"/>
      <c r="U172" s="56"/>
    </row>
    <row r="173" spans="2:310" x14ac:dyDescent="0.25">
      <c r="R173" s="57"/>
      <c r="S173" s="57"/>
      <c r="T173" s="59"/>
      <c r="U173" s="56"/>
    </row>
    <row r="174" spans="2:310" x14ac:dyDescent="0.25">
      <c r="R174" s="57"/>
      <c r="S174" s="57"/>
      <c r="T174" s="59"/>
      <c r="U174" s="59"/>
    </row>
    <row r="175" spans="2:310" x14ac:dyDescent="0.25">
      <c r="R175" s="57"/>
      <c r="S175" s="57"/>
      <c r="T175" s="59"/>
      <c r="U175" s="59"/>
    </row>
    <row r="176" spans="2:310" x14ac:dyDescent="0.25">
      <c r="R176" s="57"/>
      <c r="S176" s="57"/>
      <c r="T176" s="59"/>
      <c r="U176" s="59"/>
    </row>
    <row r="177" spans="18:21" x14ac:dyDescent="0.25">
      <c r="R177" s="57"/>
      <c r="S177" s="57"/>
      <c r="T177" s="59"/>
      <c r="U177" s="59"/>
    </row>
    <row r="178" spans="18:21" x14ac:dyDescent="0.25">
      <c r="R178" s="57"/>
      <c r="S178" s="57"/>
      <c r="T178" s="59"/>
      <c r="U178" s="59"/>
    </row>
    <row r="179" spans="18:21" x14ac:dyDescent="0.25">
      <c r="R179" s="58"/>
      <c r="S179" s="57"/>
      <c r="T179" s="59"/>
      <c r="U179" s="59"/>
    </row>
    <row r="180" spans="18:21" x14ac:dyDescent="0.25">
      <c r="R180" s="57"/>
      <c r="S180" s="57"/>
      <c r="T180" s="59"/>
      <c r="U180" s="59"/>
    </row>
    <row r="181" spans="18:21" x14ac:dyDescent="0.25">
      <c r="R181" s="57"/>
      <c r="S181" s="57"/>
      <c r="T181" s="58"/>
      <c r="U181" s="59"/>
    </row>
    <row r="182" spans="18:21" x14ac:dyDescent="0.25">
      <c r="R182" s="57"/>
      <c r="S182" s="57"/>
      <c r="T182" s="59"/>
      <c r="U182" s="59"/>
    </row>
    <row r="183" spans="18:21" x14ac:dyDescent="0.25">
      <c r="R183" s="57"/>
      <c r="S183" s="57"/>
      <c r="T183" s="59"/>
      <c r="U183" s="59"/>
    </row>
    <row r="184" spans="18:21" x14ac:dyDescent="0.25">
      <c r="R184" s="57"/>
      <c r="S184" s="57"/>
      <c r="T184" s="59"/>
      <c r="U184" s="59"/>
    </row>
    <row r="185" spans="18:21" x14ac:dyDescent="0.25">
      <c r="R185" s="57"/>
      <c r="S185" s="57"/>
      <c r="T185" s="59"/>
      <c r="U185" s="59"/>
    </row>
    <row r="186" spans="18:21" x14ac:dyDescent="0.25">
      <c r="R186" s="57"/>
      <c r="S186" s="57"/>
      <c r="T186" s="59"/>
      <c r="U186" s="59"/>
    </row>
    <row r="187" spans="18:21" x14ac:dyDescent="0.25">
      <c r="R187" s="57"/>
      <c r="S187" s="57"/>
      <c r="T187" s="59"/>
      <c r="U187" s="59"/>
    </row>
    <row r="188" spans="18:21" x14ac:dyDescent="0.25">
      <c r="R188" s="57"/>
      <c r="S188" s="57"/>
      <c r="T188" s="59"/>
      <c r="U188" s="59"/>
    </row>
    <row r="189" spans="18:21" x14ac:dyDescent="0.25">
      <c r="R189" s="57"/>
      <c r="S189" s="57"/>
      <c r="T189" s="59"/>
      <c r="U189" s="59"/>
    </row>
    <row r="190" spans="18:21" x14ac:dyDescent="0.25">
      <c r="R190" s="57"/>
      <c r="S190" s="57"/>
      <c r="T190" s="59"/>
      <c r="U190" s="59"/>
    </row>
    <row r="191" spans="18:21" x14ac:dyDescent="0.25">
      <c r="R191" s="57"/>
      <c r="S191" s="57"/>
      <c r="T191" s="59"/>
      <c r="U191" s="59"/>
    </row>
    <row r="192" spans="18:21" x14ac:dyDescent="0.25">
      <c r="R192" s="57"/>
      <c r="S192" s="57"/>
      <c r="T192" s="59"/>
      <c r="U192" s="59"/>
    </row>
    <row r="193" spans="18:20" x14ac:dyDescent="0.25">
      <c r="R193" s="56"/>
      <c r="S193" s="56"/>
      <c r="T193" s="59"/>
    </row>
    <row r="194" spans="18:20" x14ac:dyDescent="0.25">
      <c r="R194" s="56"/>
      <c r="S194" s="56"/>
      <c r="T194" s="59"/>
    </row>
    <row r="195" spans="18:20" x14ac:dyDescent="0.25">
      <c r="R195" s="56"/>
      <c r="S195" s="56"/>
      <c r="T195" s="59"/>
    </row>
    <row r="196" spans="18:20" x14ac:dyDescent="0.25">
      <c r="R196" s="56"/>
      <c r="S196" s="56"/>
      <c r="T196" s="57"/>
    </row>
    <row r="197" spans="18:20" x14ac:dyDescent="0.25">
      <c r="R197" s="56"/>
      <c r="S197" s="56"/>
      <c r="T197" s="59"/>
    </row>
    <row r="198" spans="18:20" x14ac:dyDescent="0.25">
      <c r="R198" s="56"/>
      <c r="S198" s="56"/>
      <c r="T198" s="59"/>
    </row>
    <row r="199" spans="18:20" x14ac:dyDescent="0.25">
      <c r="R199" s="56"/>
      <c r="S199" s="56"/>
      <c r="T199" s="57"/>
    </row>
    <row r="200" spans="18:20" x14ac:dyDescent="0.25">
      <c r="R200" s="56"/>
      <c r="S200" s="56"/>
      <c r="T200" s="57"/>
    </row>
    <row r="201" spans="18:20" x14ac:dyDescent="0.25">
      <c r="R201" s="56"/>
      <c r="S201" s="56"/>
      <c r="T201" s="57"/>
    </row>
    <row r="202" spans="18:20" x14ac:dyDescent="0.25">
      <c r="R202" s="56"/>
      <c r="S202" s="56"/>
      <c r="T202" s="57"/>
    </row>
    <row r="203" spans="18:20" x14ac:dyDescent="0.25">
      <c r="R203" s="56"/>
      <c r="S203" s="56"/>
      <c r="T203" s="57"/>
    </row>
    <row r="204" spans="18:20" x14ac:dyDescent="0.25">
      <c r="R204" s="56"/>
      <c r="S204" s="56"/>
      <c r="T204" s="57"/>
    </row>
    <row r="205" spans="18:20" x14ac:dyDescent="0.25">
      <c r="R205" s="56"/>
      <c r="S205" s="56"/>
      <c r="T205" s="57"/>
    </row>
    <row r="206" spans="18:20" x14ac:dyDescent="0.25">
      <c r="R206" s="56"/>
      <c r="S206" s="56"/>
      <c r="T206" s="57"/>
    </row>
    <row r="207" spans="18:20" x14ac:dyDescent="0.25">
      <c r="R207" s="56"/>
      <c r="S207" s="56"/>
      <c r="T207" s="57"/>
    </row>
    <row r="208" spans="18:20" x14ac:dyDescent="0.25">
      <c r="R208" s="56"/>
      <c r="S208" s="56"/>
      <c r="T208" s="57"/>
    </row>
    <row r="209" spans="18:20" x14ac:dyDescent="0.25">
      <c r="R209" s="56"/>
      <c r="S209" s="56"/>
      <c r="T209" s="57"/>
    </row>
    <row r="210" spans="18:20" x14ac:dyDescent="0.25">
      <c r="R210" s="56"/>
      <c r="S210" s="56"/>
      <c r="T210" s="57"/>
    </row>
    <row r="211" spans="18:20" x14ac:dyDescent="0.25">
      <c r="R211" s="56"/>
      <c r="S211" s="56"/>
      <c r="T211" s="57"/>
    </row>
    <row r="212" spans="18:20" x14ac:dyDescent="0.25">
      <c r="R212" s="56"/>
      <c r="S212" s="56"/>
      <c r="T212" s="57"/>
    </row>
    <row r="213" spans="18:20" x14ac:dyDescent="0.25">
      <c r="R213" s="56"/>
      <c r="S213" s="56"/>
      <c r="T213" s="57"/>
    </row>
    <row r="214" spans="18:20" x14ac:dyDescent="0.25">
      <c r="R214" s="56"/>
      <c r="S214" s="56"/>
      <c r="T214" s="57"/>
    </row>
    <row r="215" spans="18:20" x14ac:dyDescent="0.25">
      <c r="R215" s="56"/>
      <c r="S215" s="56"/>
      <c r="T215" s="57"/>
    </row>
    <row r="216" spans="18:20" x14ac:dyDescent="0.25">
      <c r="R216" s="56"/>
      <c r="S216" s="56"/>
      <c r="T216" s="57"/>
    </row>
    <row r="217" spans="18:20" x14ac:dyDescent="0.25">
      <c r="R217" s="56"/>
      <c r="S217" s="56"/>
      <c r="T217" s="57"/>
    </row>
    <row r="218" spans="18:20" x14ac:dyDescent="0.25">
      <c r="R218" s="56"/>
      <c r="S218" s="56"/>
      <c r="T218" s="57"/>
    </row>
    <row r="219" spans="18:20" x14ac:dyDescent="0.25">
      <c r="R219" s="56"/>
      <c r="S219" s="56"/>
      <c r="T219" s="57"/>
    </row>
    <row r="220" spans="18:20" x14ac:dyDescent="0.25">
      <c r="R220" s="56"/>
      <c r="S220" s="56"/>
      <c r="T220" s="57"/>
    </row>
    <row r="221" spans="18:20" x14ac:dyDescent="0.25">
      <c r="R221" s="56"/>
      <c r="S221" s="56"/>
      <c r="T221" s="57"/>
    </row>
    <row r="222" spans="18:20" x14ac:dyDescent="0.25">
      <c r="R222" s="56"/>
      <c r="S222" s="56"/>
      <c r="T222" s="57"/>
    </row>
    <row r="223" spans="18:20" x14ac:dyDescent="0.25">
      <c r="R223" s="56"/>
      <c r="S223" s="56"/>
      <c r="T223" s="57"/>
    </row>
    <row r="224" spans="18:20" x14ac:dyDescent="0.25">
      <c r="R224" s="56"/>
      <c r="S224" s="56"/>
      <c r="T224" s="57"/>
    </row>
    <row r="225" spans="18:20" x14ac:dyDescent="0.25">
      <c r="R225" s="56"/>
      <c r="S225" s="56"/>
      <c r="T225" s="57"/>
    </row>
    <row r="226" spans="18:20" x14ac:dyDescent="0.25">
      <c r="R226" s="56"/>
      <c r="S226" s="56"/>
      <c r="T226" s="57"/>
    </row>
    <row r="227" spans="18:20" x14ac:dyDescent="0.25">
      <c r="R227" s="56"/>
      <c r="S227" s="56"/>
      <c r="T227" s="57"/>
    </row>
    <row r="228" spans="18:20" x14ac:dyDescent="0.25">
      <c r="R228" s="56"/>
      <c r="S228" s="56"/>
      <c r="T228" s="57"/>
    </row>
    <row r="229" spans="18:20" x14ac:dyDescent="0.25">
      <c r="R229" s="56"/>
      <c r="S229" s="56"/>
      <c r="T229" s="57"/>
    </row>
    <row r="230" spans="18:20" x14ac:dyDescent="0.25">
      <c r="R230" s="56"/>
      <c r="S230" s="56"/>
      <c r="T230" s="57"/>
    </row>
    <row r="231" spans="18:20" x14ac:dyDescent="0.25">
      <c r="R231" s="56"/>
      <c r="S231" s="56"/>
      <c r="T231" s="57"/>
    </row>
    <row r="232" spans="18:20" x14ac:dyDescent="0.25">
      <c r="R232" s="56"/>
      <c r="S232" s="56"/>
      <c r="T232" s="57"/>
    </row>
    <row r="233" spans="18:20" x14ac:dyDescent="0.25">
      <c r="R233" s="56"/>
      <c r="S233" s="56"/>
      <c r="T233" s="57"/>
    </row>
    <row r="234" spans="18:20" x14ac:dyDescent="0.25">
      <c r="R234" s="56"/>
      <c r="S234" s="56"/>
      <c r="T234" s="57"/>
    </row>
    <row r="235" spans="18:20" x14ac:dyDescent="0.25">
      <c r="R235" s="56"/>
      <c r="S235" s="56"/>
      <c r="T235" s="57"/>
    </row>
    <row r="236" spans="18:20" x14ac:dyDescent="0.25">
      <c r="R236" s="56"/>
      <c r="S236" s="56"/>
      <c r="T236" s="57"/>
    </row>
    <row r="237" spans="18:20" x14ac:dyDescent="0.25">
      <c r="R237" s="56"/>
      <c r="S237" s="56"/>
      <c r="T237" s="57"/>
    </row>
    <row r="238" spans="18:20" x14ac:dyDescent="0.25">
      <c r="R238" s="56"/>
      <c r="S238" s="56"/>
      <c r="T238" s="57"/>
    </row>
    <row r="239" spans="18:20" x14ac:dyDescent="0.25">
      <c r="R239" s="56"/>
      <c r="S239" s="56"/>
      <c r="T239" s="57"/>
    </row>
    <row r="240" spans="18:20" x14ac:dyDescent="0.25">
      <c r="R240" s="56"/>
      <c r="S240" s="56"/>
      <c r="T240" s="57"/>
    </row>
    <row r="241" spans="18:20" x14ac:dyDescent="0.25">
      <c r="R241" s="56"/>
      <c r="S241" s="56"/>
      <c r="T241" s="57"/>
    </row>
    <row r="242" spans="18:20" x14ac:dyDescent="0.25">
      <c r="R242" s="56"/>
      <c r="S242" s="56"/>
      <c r="T242" s="57"/>
    </row>
    <row r="243" spans="18:20" x14ac:dyDescent="0.25">
      <c r="R243" s="56"/>
      <c r="S243" s="56"/>
      <c r="T243" s="57"/>
    </row>
    <row r="244" spans="18:20" x14ac:dyDescent="0.25">
      <c r="R244" s="56"/>
      <c r="S244" s="56"/>
      <c r="T244" s="57"/>
    </row>
    <row r="245" spans="18:20" x14ac:dyDescent="0.25">
      <c r="R245" s="56"/>
      <c r="S245" s="56"/>
      <c r="T245" s="57"/>
    </row>
    <row r="246" spans="18:20" x14ac:dyDescent="0.25">
      <c r="R246" s="56"/>
      <c r="S246" s="56"/>
      <c r="T246" s="57"/>
    </row>
    <row r="247" spans="18:20" x14ac:dyDescent="0.25">
      <c r="R247" s="56"/>
      <c r="S247" s="56"/>
      <c r="T247" s="57"/>
    </row>
    <row r="248" spans="18:20" x14ac:dyDescent="0.25">
      <c r="R248" s="56"/>
      <c r="S248" s="56"/>
      <c r="T248" s="57"/>
    </row>
    <row r="249" spans="18:20" x14ac:dyDescent="0.25">
      <c r="R249" s="56"/>
      <c r="S249" s="56"/>
      <c r="T249" s="57"/>
    </row>
    <row r="250" spans="18:20" x14ac:dyDescent="0.25">
      <c r="R250" s="56"/>
      <c r="S250" s="56"/>
      <c r="T250" s="57"/>
    </row>
    <row r="251" spans="18:20" x14ac:dyDescent="0.25">
      <c r="R251" s="56"/>
      <c r="S251" s="56"/>
      <c r="T251" s="57"/>
    </row>
    <row r="252" spans="18:20" x14ac:dyDescent="0.25">
      <c r="R252" s="56"/>
      <c r="S252" s="56"/>
      <c r="T252" s="57"/>
    </row>
    <row r="253" spans="18:20" x14ac:dyDescent="0.25">
      <c r="R253" s="56"/>
      <c r="S253" s="56"/>
      <c r="T253" s="57"/>
    </row>
    <row r="254" spans="18:20" x14ac:dyDescent="0.25">
      <c r="R254" s="56"/>
      <c r="S254" s="56"/>
      <c r="T254" s="57"/>
    </row>
    <row r="255" spans="18:20" x14ac:dyDescent="0.25">
      <c r="R255" s="56"/>
      <c r="S255" s="56"/>
      <c r="T255" s="57"/>
    </row>
    <row r="256" spans="18:20" x14ac:dyDescent="0.25">
      <c r="R256" s="56"/>
      <c r="S256" s="56"/>
      <c r="T256" s="57"/>
    </row>
    <row r="257" spans="18:20" x14ac:dyDescent="0.25">
      <c r="R257" s="56"/>
      <c r="S257" s="56"/>
      <c r="T257" s="57"/>
    </row>
    <row r="258" spans="18:20" x14ac:dyDescent="0.25">
      <c r="R258" s="56"/>
      <c r="S258" s="56"/>
      <c r="T258" s="57"/>
    </row>
    <row r="259" spans="18:20" x14ac:dyDescent="0.25">
      <c r="R259" s="56"/>
      <c r="S259" s="56"/>
      <c r="T259" s="57"/>
    </row>
    <row r="260" spans="18:20" x14ac:dyDescent="0.25">
      <c r="R260" s="56"/>
      <c r="S260" s="56"/>
      <c r="T260" s="57"/>
    </row>
    <row r="261" spans="18:20" x14ac:dyDescent="0.25">
      <c r="R261" s="56"/>
      <c r="S261" s="56"/>
      <c r="T261" s="57"/>
    </row>
    <row r="262" spans="18:20" x14ac:dyDescent="0.25">
      <c r="R262" s="56"/>
      <c r="S262" s="56"/>
      <c r="T262" s="57"/>
    </row>
    <row r="263" spans="18:20" x14ac:dyDescent="0.25">
      <c r="R263" s="56"/>
      <c r="S263" s="56"/>
      <c r="T263" s="57"/>
    </row>
    <row r="264" spans="18:20" x14ac:dyDescent="0.25">
      <c r="R264" s="56"/>
      <c r="S264" s="57"/>
      <c r="T264" s="57"/>
    </row>
    <row r="265" spans="18:20" x14ac:dyDescent="0.25">
      <c r="R265" s="56"/>
      <c r="S265" s="57"/>
      <c r="T265" s="57"/>
    </row>
    <row r="266" spans="18:20" x14ac:dyDescent="0.25">
      <c r="R266" s="56"/>
      <c r="S266" s="57"/>
      <c r="T266" s="57"/>
    </row>
    <row r="267" spans="18:20" x14ac:dyDescent="0.25">
      <c r="R267" s="56"/>
      <c r="S267" s="57"/>
      <c r="T267" s="57"/>
    </row>
    <row r="268" spans="18:20" x14ac:dyDescent="0.25">
      <c r="R268" s="56"/>
      <c r="S268" s="57"/>
      <c r="T268" s="57"/>
    </row>
    <row r="269" spans="18:20" x14ac:dyDescent="0.25">
      <c r="R269" s="56"/>
      <c r="S269" s="57"/>
      <c r="T269" s="57"/>
    </row>
    <row r="270" spans="18:20" x14ac:dyDescent="0.25">
      <c r="R270" s="56"/>
      <c r="S270" s="57"/>
      <c r="T270" s="57"/>
    </row>
    <row r="271" spans="18:20" x14ac:dyDescent="0.25">
      <c r="R271" s="56"/>
      <c r="S271" s="57"/>
      <c r="T271" s="57"/>
    </row>
    <row r="272" spans="18:20" x14ac:dyDescent="0.25">
      <c r="R272" s="56"/>
      <c r="S272" s="57"/>
      <c r="T272" s="57"/>
    </row>
    <row r="273" spans="18:19" x14ac:dyDescent="0.25">
      <c r="R273" s="56"/>
      <c r="S273" s="56"/>
    </row>
    <row r="274" spans="18:19" x14ac:dyDescent="0.25">
      <c r="R274" s="56"/>
      <c r="S274" s="56"/>
    </row>
    <row r="275" spans="18:19" x14ac:dyDescent="0.25">
      <c r="R275" s="56"/>
      <c r="S275" s="56"/>
    </row>
    <row r="276" spans="18:19" x14ac:dyDescent="0.25">
      <c r="R276" s="56"/>
      <c r="S276" s="56"/>
    </row>
    <row r="277" spans="18:19" x14ac:dyDescent="0.25">
      <c r="R277" s="56"/>
      <c r="S277" s="56"/>
    </row>
    <row r="278" spans="18:19" x14ac:dyDescent="0.25">
      <c r="R278" s="56"/>
      <c r="S278" s="56"/>
    </row>
    <row r="279" spans="18:19" x14ac:dyDescent="0.25">
      <c r="R279" s="56"/>
      <c r="S279" s="56"/>
    </row>
    <row r="280" spans="18:19" x14ac:dyDescent="0.25">
      <c r="R280" s="56"/>
      <c r="S280" s="56"/>
    </row>
    <row r="281" spans="18:19" x14ac:dyDescent="0.25">
      <c r="R281" s="56"/>
      <c r="S281" s="56"/>
    </row>
    <row r="282" spans="18:19" x14ac:dyDescent="0.25">
      <c r="R282" s="56"/>
      <c r="S282" s="56"/>
    </row>
    <row r="283" spans="18:19" x14ac:dyDescent="0.25">
      <c r="R283" s="56"/>
      <c r="S283" s="56"/>
    </row>
    <row r="284" spans="18:19" x14ac:dyDescent="0.25">
      <c r="R284" s="56"/>
      <c r="S284" s="56"/>
    </row>
    <row r="285" spans="18:19" x14ac:dyDescent="0.25">
      <c r="R285" s="56"/>
      <c r="S285" s="56"/>
    </row>
    <row r="286" spans="18:19" x14ac:dyDescent="0.25">
      <c r="R286" s="56"/>
      <c r="S286" s="56"/>
    </row>
    <row r="287" spans="18:19" x14ac:dyDescent="0.25">
      <c r="R287" s="56"/>
      <c r="S287" s="56"/>
    </row>
    <row r="288" spans="18:19" x14ac:dyDescent="0.25">
      <c r="R288" s="56"/>
      <c r="S288" s="56"/>
    </row>
    <row r="289" spans="18:19" x14ac:dyDescent="0.25">
      <c r="R289" s="56"/>
      <c r="S289" s="56"/>
    </row>
    <row r="290" spans="18:19" x14ac:dyDescent="0.25">
      <c r="R290" s="56"/>
      <c r="S290" s="56"/>
    </row>
    <row r="291" spans="18:19" x14ac:dyDescent="0.25">
      <c r="R291" s="56"/>
      <c r="S291" s="56"/>
    </row>
    <row r="292" spans="18:19" x14ac:dyDescent="0.25">
      <c r="R292" s="56"/>
      <c r="S292" s="56"/>
    </row>
  </sheetData>
  <mergeCells count="8">
    <mergeCell ref="S17:U17"/>
    <mergeCell ref="H144:H147"/>
    <mergeCell ref="H148:H151"/>
    <mergeCell ref="H152:H155"/>
    <mergeCell ref="H17:I17"/>
    <mergeCell ref="J17:L17"/>
    <mergeCell ref="M17:O17"/>
    <mergeCell ref="P17:R17"/>
  </mergeCells>
  <conditionalFormatting sqref="F19:G143">
    <cfRule type="cellIs" dxfId="7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K8:AN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KX292"/>
  <sheetViews>
    <sheetView showGridLines="0" topLeftCell="A37" zoomScale="70" zoomScaleNormal="70" workbookViewId="0">
      <selection activeCell="X18" sqref="X18"/>
    </sheetView>
  </sheetViews>
  <sheetFormatPr defaultRowHeight="15" outlineLevelCol="1" x14ac:dyDescent="0.25"/>
  <cols>
    <col min="2" max="2" width="12.7109375" customWidth="1"/>
    <col min="3" max="3" width="10.85546875" customWidth="1"/>
    <col min="4" max="4" width="17.42578125" customWidth="1"/>
    <col min="5" max="7" width="17.42578125" hidden="1" customWidth="1" outlineLevel="1"/>
    <col min="8" max="8" width="14.85546875" customWidth="1" collapsed="1"/>
    <col min="9" max="10" width="17.28515625" bestFit="1" customWidth="1"/>
    <col min="11" max="11" width="17.28515625" customWidth="1"/>
    <col min="12" max="18" width="17.28515625" bestFit="1" customWidth="1"/>
    <col min="19" max="19" width="17.5703125" customWidth="1"/>
    <col min="20" max="20" width="17.28515625" bestFit="1" customWidth="1"/>
    <col min="21" max="21" width="17.5703125" customWidth="1"/>
    <col min="22" max="22" width="17.28515625" bestFit="1" customWidth="1"/>
    <col min="23" max="23" width="17.5703125" customWidth="1"/>
    <col min="24" max="24" width="17.140625" customWidth="1"/>
    <col min="25" max="25" width="18" customWidth="1"/>
    <col min="26" max="41" width="15.5703125" customWidth="1"/>
  </cols>
  <sheetData>
    <row r="2" spans="2:41" x14ac:dyDescent="0.25">
      <c r="C2" s="32" t="s">
        <v>9</v>
      </c>
      <c r="D2" s="32"/>
      <c r="E2" s="101"/>
      <c r="F2" s="101"/>
      <c r="G2" s="101"/>
    </row>
    <row r="3" spans="2:41" x14ac:dyDescent="0.25">
      <c r="C3" s="33" t="s">
        <v>25</v>
      </c>
      <c r="D3" s="33">
        <v>4</v>
      </c>
      <c r="E3" s="71"/>
      <c r="F3" s="71"/>
      <c r="G3" s="71"/>
    </row>
    <row r="4" spans="2:41" x14ac:dyDescent="0.25">
      <c r="C4" s="33" t="s">
        <v>11</v>
      </c>
      <c r="D4" s="34" t="s">
        <v>43</v>
      </c>
      <c r="E4" s="102"/>
      <c r="F4" s="102"/>
      <c r="G4" s="102"/>
    </row>
    <row r="5" spans="2:41" x14ac:dyDescent="0.25">
      <c r="C5" s="33" t="s">
        <v>4</v>
      </c>
      <c r="D5" s="84">
        <v>6.0000010000000001</v>
      </c>
      <c r="E5" s="102"/>
      <c r="F5" s="102"/>
      <c r="G5" s="102"/>
      <c r="I5" t="s">
        <v>21</v>
      </c>
    </row>
    <row r="6" spans="2:41" x14ac:dyDescent="0.25">
      <c r="C6" s="33" t="s">
        <v>6</v>
      </c>
      <c r="D6" s="34" t="s">
        <v>32</v>
      </c>
      <c r="E6" s="102"/>
      <c r="F6" s="102"/>
      <c r="G6" s="102"/>
      <c r="I6" s="10"/>
      <c r="J6" s="4">
        <v>0</v>
      </c>
      <c r="K6" s="4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11">
        <v>10</v>
      </c>
      <c r="U6" s="4">
        <v>11</v>
      </c>
      <c r="V6" s="4">
        <v>12</v>
      </c>
      <c r="W6" s="4">
        <v>13</v>
      </c>
      <c r="X6" s="4">
        <v>14</v>
      </c>
      <c r="Y6" s="4">
        <v>15</v>
      </c>
      <c r="Z6" s="4">
        <v>16</v>
      </c>
      <c r="AA6" s="4">
        <v>17</v>
      </c>
      <c r="AB6" s="4">
        <v>18</v>
      </c>
      <c r="AC6" s="4">
        <v>19</v>
      </c>
      <c r="AD6" s="4">
        <v>20</v>
      </c>
      <c r="AE6" s="4">
        <v>21</v>
      </c>
      <c r="AF6" s="4">
        <v>22</v>
      </c>
      <c r="AG6" s="4">
        <v>23</v>
      </c>
      <c r="AH6" s="4">
        <v>24</v>
      </c>
      <c r="AI6" s="4">
        <v>25</v>
      </c>
      <c r="AJ6" s="4">
        <v>26</v>
      </c>
      <c r="AK6" s="4">
        <v>27</v>
      </c>
      <c r="AL6" s="4">
        <v>28</v>
      </c>
      <c r="AM6" s="4">
        <v>29</v>
      </c>
      <c r="AN6" s="4">
        <v>30</v>
      </c>
      <c r="AO6" s="4" t="s">
        <v>24</v>
      </c>
    </row>
    <row r="7" spans="2:41" x14ac:dyDescent="0.25">
      <c r="C7" s="33" t="s">
        <v>7</v>
      </c>
      <c r="D7" s="34">
        <v>30</v>
      </c>
      <c r="E7" s="102"/>
      <c r="F7" s="102"/>
      <c r="G7" s="102"/>
      <c r="I7" s="1" t="s">
        <v>22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1</v>
      </c>
      <c r="Z7" s="14">
        <v>0</v>
      </c>
      <c r="AA7" s="14">
        <v>0</v>
      </c>
      <c r="AB7" s="14">
        <v>0</v>
      </c>
      <c r="AC7" s="14">
        <v>0</v>
      </c>
      <c r="AD7" s="76">
        <v>0</v>
      </c>
      <c r="AE7" s="76">
        <v>0</v>
      </c>
      <c r="AF7" s="76">
        <v>0</v>
      </c>
      <c r="AG7" s="76">
        <v>0</v>
      </c>
      <c r="AH7" s="76">
        <v>0</v>
      </c>
      <c r="AI7" s="76">
        <v>0</v>
      </c>
      <c r="AJ7" s="76">
        <v>0</v>
      </c>
      <c r="AK7" s="76">
        <v>0</v>
      </c>
      <c r="AL7" s="76">
        <v>0</v>
      </c>
      <c r="AM7" s="76">
        <v>0</v>
      </c>
      <c r="AN7" s="76">
        <v>0</v>
      </c>
      <c r="AO7" s="76">
        <f>SUMPRODUCT(J6:AN6,J7:AN7)</f>
        <v>15</v>
      </c>
    </row>
    <row r="8" spans="2:41" x14ac:dyDescent="0.25">
      <c r="C8" s="33" t="s">
        <v>8</v>
      </c>
      <c r="D8" s="34">
        <v>120</v>
      </c>
      <c r="E8" s="102"/>
      <c r="F8" s="102"/>
      <c r="G8" s="102"/>
      <c r="I8" s="1" t="s">
        <v>23</v>
      </c>
      <c r="J8" s="76">
        <f>SUM(J7)</f>
        <v>0</v>
      </c>
      <c r="K8" s="76">
        <f>SUM(J7:K7)</f>
        <v>0</v>
      </c>
      <c r="L8" s="76">
        <f>SUM(J7:L7)</f>
        <v>0</v>
      </c>
      <c r="M8" s="76">
        <f>SUM(J7:M7)</f>
        <v>0</v>
      </c>
      <c r="N8" s="76">
        <f>SUM(J7:N7)</f>
        <v>0</v>
      </c>
      <c r="O8" s="76">
        <f>SUM(J7:O7)</f>
        <v>0</v>
      </c>
      <c r="P8" s="76">
        <f>SUM(J7:P7)</f>
        <v>0</v>
      </c>
      <c r="Q8" s="76">
        <f>SUM(J7:Q7)</f>
        <v>0</v>
      </c>
      <c r="R8" s="76">
        <f>SUM(J7:R7)</f>
        <v>0</v>
      </c>
      <c r="S8" s="76">
        <f>SUM(J7:S7)</f>
        <v>0</v>
      </c>
      <c r="T8" s="76">
        <f>SUM(J7:T7)</f>
        <v>0</v>
      </c>
      <c r="U8" s="76">
        <f>SUM(J7:U7)</f>
        <v>0</v>
      </c>
      <c r="V8" s="76">
        <f>SUM(J7:V7)</f>
        <v>0</v>
      </c>
      <c r="W8" s="76">
        <f>SUM(J7:W7)</f>
        <v>0</v>
      </c>
      <c r="X8" s="76">
        <f>SUM(J7:X7)</f>
        <v>0</v>
      </c>
      <c r="Y8" s="76">
        <f>SUM(J7:Y7)</f>
        <v>1</v>
      </c>
      <c r="Z8" s="76">
        <f>SUM(J7:Z7)</f>
        <v>1</v>
      </c>
      <c r="AA8" s="76">
        <f>SUM(J7:AA7)</f>
        <v>1</v>
      </c>
      <c r="AB8" s="76">
        <f>SUM(J7:AB7)</f>
        <v>1</v>
      </c>
      <c r="AC8" s="76">
        <f>SUM(J7:AC7)</f>
        <v>1</v>
      </c>
      <c r="AD8" s="76">
        <f>SUM(J7:AD7)</f>
        <v>1</v>
      </c>
      <c r="AE8" s="76">
        <f>SUM(J7:AE7)</f>
        <v>1</v>
      </c>
      <c r="AF8" s="76">
        <f>SUM(J7:AF7)</f>
        <v>1</v>
      </c>
      <c r="AG8" s="76">
        <f>SUM(J7:AG7)</f>
        <v>1</v>
      </c>
      <c r="AH8" s="76">
        <f>SUM(J7:AH7)</f>
        <v>1</v>
      </c>
      <c r="AI8" s="76">
        <f>SUM(J7:AI7)</f>
        <v>1</v>
      </c>
      <c r="AJ8" s="76">
        <f>SUM(J7:AJ7)</f>
        <v>1</v>
      </c>
      <c r="AK8" s="76">
        <f>SUM(J7:AK7)</f>
        <v>1</v>
      </c>
      <c r="AL8" s="76">
        <f>SUM(J7:AL7)</f>
        <v>1</v>
      </c>
      <c r="AM8" s="76">
        <f>SUM(J7:AM7)</f>
        <v>1</v>
      </c>
      <c r="AN8" s="76">
        <f>SUM(J7:AN7)</f>
        <v>1</v>
      </c>
      <c r="AO8" s="76"/>
    </row>
    <row r="9" spans="2:41" x14ac:dyDescent="0.25">
      <c r="C9" s="33" t="s">
        <v>5</v>
      </c>
      <c r="D9" s="34">
        <v>0.4</v>
      </c>
      <c r="E9" s="102"/>
      <c r="F9" s="102"/>
      <c r="G9" s="102"/>
    </row>
    <row r="10" spans="2:41" x14ac:dyDescent="0.25">
      <c r="C10" s="33" t="s">
        <v>12</v>
      </c>
      <c r="D10" s="34">
        <v>40</v>
      </c>
      <c r="E10" s="102"/>
      <c r="F10" s="102"/>
      <c r="G10" s="102"/>
      <c r="I10" s="97">
        <v>0.2</v>
      </c>
      <c r="J10" s="97">
        <v>0.8</v>
      </c>
      <c r="K10" s="97">
        <v>0</v>
      </c>
      <c r="L10" s="97">
        <v>0</v>
      </c>
      <c r="M10" s="97">
        <v>0</v>
      </c>
      <c r="N10" s="95">
        <f>10*I10+15*J10+20*K10+25*L10+30*M10</f>
        <v>14</v>
      </c>
      <c r="O10" s="71"/>
      <c r="P10" s="97">
        <v>0.8</v>
      </c>
      <c r="Q10" s="97">
        <v>0.2</v>
      </c>
      <c r="R10" s="97">
        <v>0</v>
      </c>
      <c r="S10" s="97">
        <v>0</v>
      </c>
      <c r="T10" s="97">
        <v>0</v>
      </c>
      <c r="U10" s="95">
        <f>10*P10+15*Q10+20*R10+25*S10+30*T10</f>
        <v>11</v>
      </c>
    </row>
    <row r="11" spans="2:41" x14ac:dyDescent="0.25">
      <c r="E11" s="101"/>
      <c r="F11" s="101"/>
      <c r="G11" s="101"/>
      <c r="I11" s="98">
        <v>0.1</v>
      </c>
      <c r="J11" s="98">
        <v>0.3</v>
      </c>
      <c r="K11" s="98">
        <v>0.6</v>
      </c>
      <c r="L11" s="98">
        <v>0</v>
      </c>
      <c r="M11" s="98">
        <v>0</v>
      </c>
      <c r="N11" s="95">
        <f t="shared" ref="N11:N14" si="0">10*I11+15*J11+20*K11+25*L11+30*M11</f>
        <v>17.5</v>
      </c>
      <c r="O11" s="68"/>
      <c r="P11" s="98">
        <v>0.6</v>
      </c>
      <c r="Q11" s="98">
        <v>0.3</v>
      </c>
      <c r="R11" s="98">
        <v>0.1</v>
      </c>
      <c r="S11" s="98">
        <v>0</v>
      </c>
      <c r="T11" s="98">
        <v>0</v>
      </c>
      <c r="U11" s="95">
        <f t="shared" ref="U11:U14" si="1">10*P11+15*Q11+20*R11+25*S11+30*T11</f>
        <v>12.5</v>
      </c>
    </row>
    <row r="12" spans="2:41" x14ac:dyDescent="0.25">
      <c r="H12" t="s">
        <v>55</v>
      </c>
      <c r="I12" s="97">
        <v>0</v>
      </c>
      <c r="J12" s="97">
        <v>0.1</v>
      </c>
      <c r="K12" s="97">
        <v>0.8</v>
      </c>
      <c r="L12" s="97">
        <v>0.1</v>
      </c>
      <c r="M12" s="97">
        <v>0</v>
      </c>
      <c r="N12" s="95">
        <f t="shared" si="0"/>
        <v>20</v>
      </c>
      <c r="O12" s="78" t="s">
        <v>56</v>
      </c>
      <c r="P12" s="97">
        <v>0</v>
      </c>
      <c r="Q12" s="97">
        <v>0.5</v>
      </c>
      <c r="R12" s="97">
        <v>0</v>
      </c>
      <c r="S12" s="97">
        <v>0.5</v>
      </c>
      <c r="T12" s="97">
        <v>0</v>
      </c>
      <c r="U12" s="95">
        <f t="shared" si="1"/>
        <v>20</v>
      </c>
    </row>
    <row r="13" spans="2:41" x14ac:dyDescent="0.25">
      <c r="I13" s="97">
        <v>0</v>
      </c>
      <c r="J13" s="97">
        <v>0</v>
      </c>
      <c r="K13" s="97">
        <v>0.6</v>
      </c>
      <c r="L13" s="97">
        <v>0.3</v>
      </c>
      <c r="M13" s="97">
        <v>0.1</v>
      </c>
      <c r="N13" s="95">
        <f t="shared" si="0"/>
        <v>22.5</v>
      </c>
      <c r="O13" s="78"/>
      <c r="P13" s="97">
        <v>0</v>
      </c>
      <c r="Q13" s="97">
        <v>0</v>
      </c>
      <c r="R13" s="97">
        <v>0.1</v>
      </c>
      <c r="S13" s="97">
        <v>0.3</v>
      </c>
      <c r="T13" s="97">
        <v>0.6</v>
      </c>
      <c r="U13" s="95">
        <f t="shared" si="1"/>
        <v>27.5</v>
      </c>
      <c r="AH13" s="3"/>
      <c r="AI13" s="3"/>
      <c r="AJ13" s="3"/>
      <c r="AK13" s="3"/>
      <c r="AL13" s="3"/>
      <c r="AM13" s="3"/>
      <c r="AN13" s="3"/>
      <c r="AO13" s="3"/>
    </row>
    <row r="14" spans="2:41" x14ac:dyDescent="0.25">
      <c r="I14" s="99">
        <v>0</v>
      </c>
      <c r="J14" s="99">
        <v>0</v>
      </c>
      <c r="K14" s="99">
        <v>0</v>
      </c>
      <c r="L14" s="99">
        <v>0.8</v>
      </c>
      <c r="M14" s="99">
        <v>0.2</v>
      </c>
      <c r="N14" s="95">
        <f t="shared" si="0"/>
        <v>26</v>
      </c>
      <c r="P14" s="99">
        <v>0</v>
      </c>
      <c r="Q14" s="99">
        <v>0</v>
      </c>
      <c r="R14" s="99">
        <v>0</v>
      </c>
      <c r="S14" s="99">
        <v>0.2</v>
      </c>
      <c r="T14" s="99">
        <v>0.8</v>
      </c>
      <c r="U14" s="95">
        <f t="shared" si="1"/>
        <v>29</v>
      </c>
    </row>
    <row r="15" spans="2:41" x14ac:dyDescent="0.25">
      <c r="B15" s="15">
        <f>0.5+D9</f>
        <v>0.9</v>
      </c>
      <c r="C15" s="15">
        <f>0.5-D9</f>
        <v>9.9999999999999978E-2</v>
      </c>
    </row>
    <row r="16" spans="2:41" ht="15.75" thickBot="1" x14ac:dyDescent="0.3">
      <c r="B16" s="15">
        <f>0.5-D9</f>
        <v>9.9999999999999978E-2</v>
      </c>
      <c r="C16" s="15">
        <f>0.5+D9</f>
        <v>0.9</v>
      </c>
    </row>
    <row r="17" spans="1:27" x14ac:dyDescent="0.25">
      <c r="B17" s="35"/>
      <c r="C17" s="35"/>
      <c r="D17" s="35"/>
      <c r="E17" s="35"/>
      <c r="F17" s="35"/>
      <c r="G17" s="35"/>
      <c r="H17" s="122" t="s">
        <v>33</v>
      </c>
      <c r="I17" s="124"/>
      <c r="J17" s="122" t="s">
        <v>16</v>
      </c>
      <c r="K17" s="123"/>
      <c r="L17" s="124"/>
      <c r="M17" s="122" t="s">
        <v>37</v>
      </c>
      <c r="N17" s="123"/>
      <c r="O17" s="124"/>
      <c r="P17" s="122" t="s">
        <v>38</v>
      </c>
      <c r="Q17" s="123"/>
      <c r="R17" s="124"/>
      <c r="S17" s="122" t="s">
        <v>45</v>
      </c>
      <c r="T17" s="123"/>
      <c r="U17" s="124"/>
    </row>
    <row r="18" spans="1:27" ht="44.25" customHeight="1" x14ac:dyDescent="0.25">
      <c r="B18" s="4" t="s">
        <v>0</v>
      </c>
      <c r="C18" s="4" t="s">
        <v>41</v>
      </c>
      <c r="D18" s="4" t="s">
        <v>1</v>
      </c>
      <c r="E18" s="4" t="s">
        <v>57</v>
      </c>
      <c r="F18" s="5" t="s">
        <v>58</v>
      </c>
      <c r="G18" s="103" t="s">
        <v>59</v>
      </c>
      <c r="H18" s="23" t="s">
        <v>10</v>
      </c>
      <c r="I18" s="47" t="s">
        <v>15</v>
      </c>
      <c r="J18" s="23" t="s">
        <v>13</v>
      </c>
      <c r="K18" s="5" t="s">
        <v>14</v>
      </c>
      <c r="L18" s="24" t="s">
        <v>26</v>
      </c>
      <c r="M18" s="23" t="s">
        <v>13</v>
      </c>
      <c r="N18" s="5" t="s">
        <v>14</v>
      </c>
      <c r="O18" s="24" t="s">
        <v>26</v>
      </c>
      <c r="P18" s="23" t="s">
        <v>13</v>
      </c>
      <c r="Q18" s="5" t="s">
        <v>14</v>
      </c>
      <c r="R18" s="24" t="s">
        <v>26</v>
      </c>
      <c r="S18" s="23" t="s">
        <v>13</v>
      </c>
      <c r="T18" s="5" t="s">
        <v>14</v>
      </c>
      <c r="U18" s="24" t="s">
        <v>26</v>
      </c>
      <c r="V18" s="69"/>
      <c r="W18" s="69"/>
      <c r="X18" s="69"/>
      <c r="Y18" s="69"/>
      <c r="Z18" s="69"/>
    </row>
    <row r="19" spans="1:27" s="3" customFormat="1" x14ac:dyDescent="0.25">
      <c r="A19" s="45">
        <v>1</v>
      </c>
      <c r="B19" s="8">
        <v>0.1</v>
      </c>
      <c r="C19" s="8">
        <v>10</v>
      </c>
      <c r="D19" s="8">
        <v>10</v>
      </c>
      <c r="E19" s="14">
        <f>(B19*$B$15*$I$10+(1-B19)*$B$16*$P$10)/(B19*$I$10+(1-B19)*$P$10)</f>
        <v>0.1216216216216216</v>
      </c>
      <c r="F19" s="104">
        <f>E19*$N$10+(1-E19)*$U$10-D19</f>
        <v>1.3648648648648649</v>
      </c>
      <c r="G19" s="105">
        <f>B19*$N$10+(1-B19)*$U$10-D19</f>
        <v>1.3000000000000007</v>
      </c>
      <c r="H19" s="26">
        <v>15</v>
      </c>
      <c r="I19" s="48"/>
      <c r="J19" s="26">
        <f>'MR-MO_1a_2'!J19</f>
        <v>15</v>
      </c>
      <c r="K19" s="27">
        <v>0</v>
      </c>
      <c r="L19" s="44">
        <f t="shared" ref="L19:L82" si="2">ABS((100/$H19*J19)-100)</f>
        <v>0</v>
      </c>
      <c r="M19" s="26">
        <f>'MR-MO_1a_2'!M19</f>
        <v>15</v>
      </c>
      <c r="N19" s="27">
        <v>0</v>
      </c>
      <c r="O19" s="44">
        <f t="shared" ref="O19:O82" si="3">ABS((100/$H19*M19)-100)</f>
        <v>0</v>
      </c>
      <c r="P19" s="26">
        <f>'MR-MO_1a_2'!P19</f>
        <v>15</v>
      </c>
      <c r="Q19" s="27">
        <v>0</v>
      </c>
      <c r="R19" s="60">
        <f t="shared" ref="R19:R82" si="4">ABS((100/$H19*P19)-100)</f>
        <v>0</v>
      </c>
      <c r="S19" s="26">
        <v>15</v>
      </c>
      <c r="T19" s="27">
        <v>0</v>
      </c>
      <c r="U19" s="60">
        <f t="shared" ref="U19:U82" si="5">ABS((100/$H19*S19)-100)</f>
        <v>0</v>
      </c>
      <c r="V19" s="55"/>
      <c r="W19" s="55"/>
      <c r="AA19" s="54"/>
    </row>
    <row r="20" spans="1:27" s="3" customFormat="1" x14ac:dyDescent="0.25">
      <c r="A20" s="45">
        <v>2</v>
      </c>
      <c r="B20" s="8">
        <v>0.3</v>
      </c>
      <c r="C20" s="8">
        <v>10</v>
      </c>
      <c r="D20" s="8">
        <v>10</v>
      </c>
      <c r="E20" s="14">
        <f t="shared" ref="E20:E23" si="6">(B20*$B$15*$I$10+(1-B20)*$B$16*$P$10)/(B20*$I$10+(1-B20)*$P$10)</f>
        <v>0.17741935483870969</v>
      </c>
      <c r="F20" s="104">
        <f t="shared" ref="F20:F43" si="7">E20*$N$10+(1-E20)*$U$10-D20</f>
        <v>1.5322580645161281</v>
      </c>
      <c r="G20" s="105">
        <f t="shared" ref="G20:G43" si="8">B20*$N$10+(1-B20)*$U$10-D20</f>
        <v>1.8999999999999986</v>
      </c>
      <c r="H20" s="26">
        <v>15</v>
      </c>
      <c r="I20" s="48"/>
      <c r="J20" s="26">
        <f>'MR-MO_1a_2'!J20</f>
        <v>15</v>
      </c>
      <c r="K20" s="27">
        <v>0</v>
      </c>
      <c r="L20" s="44">
        <f t="shared" si="2"/>
        <v>0</v>
      </c>
      <c r="M20" s="26">
        <f>'MR-MO_1a_2'!M20</f>
        <v>15</v>
      </c>
      <c r="N20" s="27">
        <v>0</v>
      </c>
      <c r="O20" s="44">
        <f t="shared" si="3"/>
        <v>0</v>
      </c>
      <c r="P20" s="26">
        <f>'MR-MO_1a_2'!P20</f>
        <v>15</v>
      </c>
      <c r="Q20" s="27">
        <v>0</v>
      </c>
      <c r="R20" s="60">
        <f t="shared" si="4"/>
        <v>0</v>
      </c>
      <c r="S20" s="26">
        <v>15</v>
      </c>
      <c r="T20" s="27">
        <v>0</v>
      </c>
      <c r="U20" s="60">
        <f t="shared" si="5"/>
        <v>0</v>
      </c>
      <c r="V20" s="55"/>
      <c r="W20" s="55"/>
      <c r="AA20" s="54"/>
    </row>
    <row r="21" spans="1:27" s="3" customFormat="1" x14ac:dyDescent="0.25">
      <c r="A21" s="45">
        <v>3</v>
      </c>
      <c r="B21" s="8">
        <v>0.5</v>
      </c>
      <c r="C21" s="8">
        <v>10</v>
      </c>
      <c r="D21" s="8">
        <v>10</v>
      </c>
      <c r="E21" s="14">
        <f t="shared" si="6"/>
        <v>0.26</v>
      </c>
      <c r="F21" s="104">
        <f t="shared" si="7"/>
        <v>1.7800000000000011</v>
      </c>
      <c r="G21" s="105">
        <f t="shared" si="8"/>
        <v>2.5</v>
      </c>
      <c r="H21" s="26">
        <v>15</v>
      </c>
      <c r="I21" s="48"/>
      <c r="J21" s="26">
        <f>'MR-MO_1a_2'!J21</f>
        <v>15</v>
      </c>
      <c r="K21" s="27">
        <v>0</v>
      </c>
      <c r="L21" s="44">
        <f t="shared" si="2"/>
        <v>0</v>
      </c>
      <c r="M21" s="26">
        <f>'MR-MO_1a_2'!M21</f>
        <v>15</v>
      </c>
      <c r="N21" s="27">
        <v>0</v>
      </c>
      <c r="O21" s="44">
        <f t="shared" si="3"/>
        <v>0</v>
      </c>
      <c r="P21" s="26">
        <f>'MR-MO_1a_2'!P21</f>
        <v>15</v>
      </c>
      <c r="Q21" s="27">
        <v>0</v>
      </c>
      <c r="R21" s="60">
        <f t="shared" si="4"/>
        <v>0</v>
      </c>
      <c r="S21" s="26">
        <v>15</v>
      </c>
      <c r="T21" s="27">
        <v>0</v>
      </c>
      <c r="U21" s="60">
        <f t="shared" si="5"/>
        <v>0</v>
      </c>
      <c r="V21" s="55"/>
      <c r="W21" s="55"/>
      <c r="AA21" s="54"/>
    </row>
    <row r="22" spans="1:27" s="3" customFormat="1" x14ac:dyDescent="0.25">
      <c r="A22" s="45">
        <v>4</v>
      </c>
      <c r="B22" s="8">
        <v>0.7</v>
      </c>
      <c r="C22" s="8">
        <v>10</v>
      </c>
      <c r="D22" s="8">
        <v>10</v>
      </c>
      <c r="E22" s="14">
        <f t="shared" si="6"/>
        <v>0.39473684210526316</v>
      </c>
      <c r="F22" s="104">
        <f t="shared" si="7"/>
        <v>2.1842105263157894</v>
      </c>
      <c r="G22" s="105">
        <f t="shared" si="8"/>
        <v>3.0999999999999996</v>
      </c>
      <c r="H22" s="26">
        <v>15</v>
      </c>
      <c r="I22" s="48"/>
      <c r="J22" s="26">
        <f>'MR-MO_1a_2'!J22</f>
        <v>15</v>
      </c>
      <c r="K22" s="27">
        <v>0</v>
      </c>
      <c r="L22" s="44">
        <f t="shared" si="2"/>
        <v>0</v>
      </c>
      <c r="M22" s="26">
        <f>'MR-MO_1a_2'!M22</f>
        <v>15</v>
      </c>
      <c r="N22" s="27">
        <v>0</v>
      </c>
      <c r="O22" s="44">
        <f t="shared" si="3"/>
        <v>0</v>
      </c>
      <c r="P22" s="26">
        <f>'MR-MO_1a_2'!P22</f>
        <v>15</v>
      </c>
      <c r="Q22" s="27">
        <v>0</v>
      </c>
      <c r="R22" s="60">
        <f t="shared" si="4"/>
        <v>0</v>
      </c>
      <c r="S22" s="26">
        <v>15</v>
      </c>
      <c r="T22" s="27">
        <v>0</v>
      </c>
      <c r="U22" s="60">
        <f t="shared" si="5"/>
        <v>0</v>
      </c>
      <c r="V22" s="55"/>
      <c r="W22" s="55"/>
      <c r="AA22" s="54"/>
    </row>
    <row r="23" spans="1:27" s="3" customFormat="1" x14ac:dyDescent="0.25">
      <c r="A23" s="45">
        <v>5</v>
      </c>
      <c r="B23" s="8">
        <v>0.9</v>
      </c>
      <c r="C23" s="8">
        <v>10</v>
      </c>
      <c r="D23" s="8">
        <v>10</v>
      </c>
      <c r="E23" s="14">
        <f t="shared" si="6"/>
        <v>0.65384615384615397</v>
      </c>
      <c r="F23" s="104">
        <f t="shared" si="7"/>
        <v>2.9615384615384617</v>
      </c>
      <c r="G23" s="105">
        <f t="shared" si="8"/>
        <v>3.6999999999999993</v>
      </c>
      <c r="H23" s="26">
        <v>15</v>
      </c>
      <c r="I23" s="48"/>
      <c r="J23" s="26">
        <f>'MR-MO_1a_2'!J23</f>
        <v>15</v>
      </c>
      <c r="K23" s="27">
        <v>0</v>
      </c>
      <c r="L23" s="44">
        <f t="shared" si="2"/>
        <v>0</v>
      </c>
      <c r="M23" s="26">
        <f>'MR-MO_1a_2'!M23</f>
        <v>15</v>
      </c>
      <c r="N23" s="27">
        <v>0</v>
      </c>
      <c r="O23" s="44">
        <f t="shared" si="3"/>
        <v>0</v>
      </c>
      <c r="P23" s="26">
        <f>'MR-MO_1a_2'!P23</f>
        <v>15</v>
      </c>
      <c r="Q23" s="27">
        <v>0</v>
      </c>
      <c r="R23" s="60">
        <f t="shared" si="4"/>
        <v>0</v>
      </c>
      <c r="S23" s="26">
        <v>15</v>
      </c>
      <c r="T23" s="27">
        <v>0</v>
      </c>
      <c r="U23" s="60">
        <f t="shared" si="5"/>
        <v>0</v>
      </c>
      <c r="V23" s="55"/>
      <c r="W23" s="55"/>
      <c r="AA23" s="54"/>
    </row>
    <row r="24" spans="1:27" s="3" customFormat="1" x14ac:dyDescent="0.25">
      <c r="A24" s="45">
        <v>6</v>
      </c>
      <c r="B24" s="8">
        <v>0.1</v>
      </c>
      <c r="C24" s="8">
        <v>15</v>
      </c>
      <c r="D24" s="8">
        <v>10</v>
      </c>
      <c r="E24" s="14">
        <f>(B24*$B$15*$I$11+(1-B24)*$B$16*$P$11)/(B24*$I$11+(1-B24)*$P$11)</f>
        <v>0.11454545454545451</v>
      </c>
      <c r="F24" s="104">
        <f t="shared" si="7"/>
        <v>1.3436363636363637</v>
      </c>
      <c r="G24" s="105">
        <f t="shared" si="8"/>
        <v>1.3000000000000007</v>
      </c>
      <c r="H24" s="26">
        <v>15</v>
      </c>
      <c r="I24" s="48"/>
      <c r="J24" s="26">
        <f>'MR-MO_1a_2'!J24</f>
        <v>15</v>
      </c>
      <c r="K24" s="27">
        <v>0</v>
      </c>
      <c r="L24" s="44">
        <f t="shared" si="2"/>
        <v>0</v>
      </c>
      <c r="M24" s="26">
        <f>'MR-MO_1a_2'!M24</f>
        <v>15</v>
      </c>
      <c r="N24" s="27">
        <v>0</v>
      </c>
      <c r="O24" s="44">
        <f t="shared" si="3"/>
        <v>0</v>
      </c>
      <c r="P24" s="26">
        <f>'MR-MO_1a_2'!P24</f>
        <v>15</v>
      </c>
      <c r="Q24" s="27">
        <v>0</v>
      </c>
      <c r="R24" s="60">
        <f t="shared" si="4"/>
        <v>0</v>
      </c>
      <c r="S24" s="26">
        <v>15</v>
      </c>
      <c r="T24" s="27">
        <v>0</v>
      </c>
      <c r="U24" s="60">
        <f t="shared" si="5"/>
        <v>0</v>
      </c>
      <c r="V24" s="55"/>
      <c r="X24" s="55"/>
      <c r="Y24" s="55"/>
      <c r="Z24" s="55"/>
      <c r="AA24" s="54"/>
    </row>
    <row r="25" spans="1:27" s="3" customFormat="1" x14ac:dyDescent="0.25">
      <c r="A25" s="45">
        <v>7</v>
      </c>
      <c r="B25" s="8">
        <v>0.3</v>
      </c>
      <c r="C25" s="8">
        <v>15</v>
      </c>
      <c r="D25" s="8">
        <v>10</v>
      </c>
      <c r="E25" s="14">
        <f t="shared" ref="E25:E28" si="9">(B25*$B$15*$I$11+(1-B25)*$B$16*$P$11)/(B25*$I$11+(1-B25)*$P$11)</f>
        <v>0.15333333333333332</v>
      </c>
      <c r="F25" s="104">
        <f t="shared" si="7"/>
        <v>1.4599999999999991</v>
      </c>
      <c r="G25" s="105">
        <f t="shared" si="8"/>
        <v>1.8999999999999986</v>
      </c>
      <c r="H25" s="26">
        <v>15</v>
      </c>
      <c r="I25" s="48"/>
      <c r="J25" s="26">
        <f>'MR-MO_1a_2'!J25</f>
        <v>15</v>
      </c>
      <c r="K25" s="27">
        <v>0</v>
      </c>
      <c r="L25" s="44">
        <f t="shared" si="2"/>
        <v>0</v>
      </c>
      <c r="M25" s="26">
        <f>'MR-MO_1a_2'!M25</f>
        <v>15</v>
      </c>
      <c r="N25" s="27">
        <v>0</v>
      </c>
      <c r="O25" s="44">
        <f t="shared" si="3"/>
        <v>0</v>
      </c>
      <c r="P25" s="26">
        <f>'MR-MO_1a_2'!P25</f>
        <v>15</v>
      </c>
      <c r="Q25" s="27">
        <v>0</v>
      </c>
      <c r="R25" s="60">
        <f t="shared" si="4"/>
        <v>0</v>
      </c>
      <c r="S25" s="26">
        <v>15</v>
      </c>
      <c r="T25" s="27">
        <v>0</v>
      </c>
      <c r="U25" s="60">
        <f t="shared" si="5"/>
        <v>0</v>
      </c>
      <c r="V25" s="55"/>
      <c r="X25" s="55"/>
      <c r="Y25" s="55"/>
      <c r="Z25" s="55"/>
      <c r="AA25" s="54"/>
    </row>
    <row r="26" spans="1:27" s="3" customFormat="1" x14ac:dyDescent="0.25">
      <c r="A26" s="45">
        <v>8</v>
      </c>
      <c r="B26" s="8">
        <v>0.5</v>
      </c>
      <c r="C26" s="8">
        <v>15</v>
      </c>
      <c r="D26" s="8">
        <v>10</v>
      </c>
      <c r="E26" s="14">
        <f t="shared" si="9"/>
        <v>0.2142857142857143</v>
      </c>
      <c r="F26" s="104">
        <f t="shared" si="7"/>
        <v>1.6428571428571423</v>
      </c>
      <c r="G26" s="105">
        <f t="shared" si="8"/>
        <v>2.5</v>
      </c>
      <c r="H26" s="26">
        <v>15</v>
      </c>
      <c r="I26" s="48"/>
      <c r="J26" s="26">
        <f>'MR-MO_1a_2'!J26</f>
        <v>15</v>
      </c>
      <c r="K26" s="27">
        <v>0</v>
      </c>
      <c r="L26" s="44">
        <f t="shared" si="2"/>
        <v>0</v>
      </c>
      <c r="M26" s="26">
        <f>'MR-MO_1a_2'!M26</f>
        <v>15</v>
      </c>
      <c r="N26" s="27">
        <v>0</v>
      </c>
      <c r="O26" s="44">
        <f t="shared" si="3"/>
        <v>0</v>
      </c>
      <c r="P26" s="26">
        <f>'MR-MO_1a_2'!P26</f>
        <v>15</v>
      </c>
      <c r="Q26" s="27">
        <v>0</v>
      </c>
      <c r="R26" s="60">
        <f t="shared" si="4"/>
        <v>0</v>
      </c>
      <c r="S26" s="26">
        <v>15</v>
      </c>
      <c r="T26" s="27">
        <v>0</v>
      </c>
      <c r="U26" s="60">
        <f t="shared" si="5"/>
        <v>0</v>
      </c>
      <c r="V26" s="55"/>
      <c r="X26" s="55"/>
      <c r="Y26" s="55"/>
      <c r="Z26" s="55"/>
      <c r="AA26" s="54"/>
    </row>
    <row r="27" spans="1:27" s="3" customFormat="1" x14ac:dyDescent="0.25">
      <c r="A27" s="45">
        <v>9</v>
      </c>
      <c r="B27" s="8">
        <v>0.7</v>
      </c>
      <c r="C27" s="8">
        <v>15</v>
      </c>
      <c r="D27" s="8">
        <v>10</v>
      </c>
      <c r="E27" s="14">
        <f t="shared" si="9"/>
        <v>0.32400000000000001</v>
      </c>
      <c r="F27" s="104">
        <f t="shared" si="7"/>
        <v>1.9719999999999995</v>
      </c>
      <c r="G27" s="105">
        <f t="shared" si="8"/>
        <v>3.0999999999999996</v>
      </c>
      <c r="H27" s="26">
        <v>15</v>
      </c>
      <c r="I27" s="48"/>
      <c r="J27" s="26">
        <f>'MR-MO_1a_2'!J27</f>
        <v>15</v>
      </c>
      <c r="K27" s="27">
        <v>0</v>
      </c>
      <c r="L27" s="44">
        <f t="shared" si="2"/>
        <v>0</v>
      </c>
      <c r="M27" s="26">
        <f>'MR-MO_1a_2'!M27</f>
        <v>15</v>
      </c>
      <c r="N27" s="27">
        <v>0</v>
      </c>
      <c r="O27" s="44">
        <f t="shared" si="3"/>
        <v>0</v>
      </c>
      <c r="P27" s="26">
        <f>'MR-MO_1a_2'!P27</f>
        <v>15</v>
      </c>
      <c r="Q27" s="27">
        <v>0</v>
      </c>
      <c r="R27" s="60">
        <f t="shared" si="4"/>
        <v>0</v>
      </c>
      <c r="S27" s="26">
        <v>15</v>
      </c>
      <c r="T27" s="27">
        <v>0</v>
      </c>
      <c r="U27" s="60">
        <f t="shared" si="5"/>
        <v>0</v>
      </c>
      <c r="V27" s="55"/>
      <c r="X27" s="55"/>
      <c r="Y27" s="55"/>
      <c r="Z27" s="55"/>
      <c r="AA27" s="54"/>
    </row>
    <row r="28" spans="1:27" s="3" customFormat="1" x14ac:dyDescent="0.25">
      <c r="A28" s="45">
        <v>10</v>
      </c>
      <c r="B28" s="8">
        <v>0.9</v>
      </c>
      <c r="C28" s="8">
        <v>15</v>
      </c>
      <c r="D28" s="8">
        <v>10</v>
      </c>
      <c r="E28" s="14">
        <f t="shared" si="9"/>
        <v>0.58000000000000007</v>
      </c>
      <c r="F28" s="104">
        <f t="shared" si="7"/>
        <v>2.74</v>
      </c>
      <c r="G28" s="105">
        <f t="shared" si="8"/>
        <v>3.6999999999999993</v>
      </c>
      <c r="H28" s="26">
        <v>15</v>
      </c>
      <c r="I28" s="48"/>
      <c r="J28" s="26">
        <f>'MR-MO_1a_2'!J28</f>
        <v>15</v>
      </c>
      <c r="K28" s="27">
        <v>0</v>
      </c>
      <c r="L28" s="44">
        <f t="shared" si="2"/>
        <v>0</v>
      </c>
      <c r="M28" s="26">
        <f>'MR-MO_1a_2'!M28</f>
        <v>15</v>
      </c>
      <c r="N28" s="27">
        <v>0</v>
      </c>
      <c r="O28" s="44">
        <f t="shared" si="3"/>
        <v>0</v>
      </c>
      <c r="P28" s="26">
        <f>'MR-MO_1a_2'!P28</f>
        <v>15</v>
      </c>
      <c r="Q28" s="27">
        <v>0</v>
      </c>
      <c r="R28" s="60">
        <f t="shared" si="4"/>
        <v>0</v>
      </c>
      <c r="S28" s="26">
        <v>15</v>
      </c>
      <c r="T28" s="27">
        <v>0</v>
      </c>
      <c r="U28" s="60">
        <f t="shared" si="5"/>
        <v>0</v>
      </c>
      <c r="V28" s="55"/>
      <c r="X28" s="55"/>
      <c r="Y28" s="55"/>
      <c r="Z28" s="55"/>
      <c r="AA28" s="54"/>
    </row>
    <row r="29" spans="1:27" s="3" customFormat="1" x14ac:dyDescent="0.25">
      <c r="A29" s="45">
        <v>11</v>
      </c>
      <c r="B29" s="8">
        <v>0.1</v>
      </c>
      <c r="C29" s="8">
        <v>20</v>
      </c>
      <c r="D29" s="8">
        <v>10</v>
      </c>
      <c r="E29" s="106" t="e">
        <f>(B29*$B$15*$I$12+(1-B29)*$B$16*$P$12)/(B29*$I$12+(1-B29)*$P$12)</f>
        <v>#DIV/0!</v>
      </c>
      <c r="F29" s="104" t="e">
        <f t="shared" si="7"/>
        <v>#DIV/0!</v>
      </c>
      <c r="G29" s="105">
        <f t="shared" si="8"/>
        <v>1.3000000000000007</v>
      </c>
      <c r="H29" s="26">
        <v>15</v>
      </c>
      <c r="I29" s="48"/>
      <c r="J29" s="26">
        <f>'MR-MO_1a_2'!J29</f>
        <v>15</v>
      </c>
      <c r="K29" s="27">
        <v>0</v>
      </c>
      <c r="L29" s="44">
        <f t="shared" si="2"/>
        <v>0</v>
      </c>
      <c r="M29" s="26">
        <f>'MR-MO_1a_2'!M29</f>
        <v>15</v>
      </c>
      <c r="N29" s="27">
        <v>0</v>
      </c>
      <c r="O29" s="44">
        <f t="shared" si="3"/>
        <v>0</v>
      </c>
      <c r="P29" s="26">
        <f>'MR-MO_1a_2'!P29</f>
        <v>15</v>
      </c>
      <c r="Q29" s="27">
        <v>0</v>
      </c>
      <c r="R29" s="60">
        <f t="shared" si="4"/>
        <v>0</v>
      </c>
      <c r="S29" s="26">
        <v>15</v>
      </c>
      <c r="T29" s="27">
        <v>0</v>
      </c>
      <c r="U29" s="60">
        <f t="shared" si="5"/>
        <v>0</v>
      </c>
      <c r="X29" s="55"/>
      <c r="Y29" s="55"/>
      <c r="AA29" s="54"/>
    </row>
    <row r="30" spans="1:27" s="3" customFormat="1" x14ac:dyDescent="0.25">
      <c r="A30" s="45">
        <v>12</v>
      </c>
      <c r="B30" s="8">
        <v>0.3</v>
      </c>
      <c r="C30" s="8">
        <v>20</v>
      </c>
      <c r="D30" s="8">
        <v>10</v>
      </c>
      <c r="E30" s="106" t="e">
        <f t="shared" ref="E30:E33" si="10">(B30*$B$15*$I$12+(1-B30)*$B$16*$P$12)/(B30*$I$12+(1-B30)*$P$12)</f>
        <v>#DIV/0!</v>
      </c>
      <c r="F30" s="104" t="e">
        <f t="shared" si="7"/>
        <v>#DIV/0!</v>
      </c>
      <c r="G30" s="105">
        <f t="shared" si="8"/>
        <v>1.8999999999999986</v>
      </c>
      <c r="H30" s="26">
        <v>15</v>
      </c>
      <c r="I30" s="48"/>
      <c r="J30" s="26">
        <f>'MR-MO_1a_2'!J30</f>
        <v>15</v>
      </c>
      <c r="K30" s="27">
        <v>0</v>
      </c>
      <c r="L30" s="44">
        <f t="shared" si="2"/>
        <v>0</v>
      </c>
      <c r="M30" s="26">
        <f>'MR-MO_1a_2'!M30</f>
        <v>15</v>
      </c>
      <c r="N30" s="27">
        <v>0</v>
      </c>
      <c r="O30" s="44">
        <f t="shared" si="3"/>
        <v>0</v>
      </c>
      <c r="P30" s="26">
        <f>'MR-MO_1a_2'!P30</f>
        <v>15</v>
      </c>
      <c r="Q30" s="27">
        <v>0</v>
      </c>
      <c r="R30" s="60">
        <f t="shared" si="4"/>
        <v>0</v>
      </c>
      <c r="S30" s="26">
        <v>15</v>
      </c>
      <c r="T30" s="27">
        <v>0</v>
      </c>
      <c r="U30" s="60">
        <f t="shared" si="5"/>
        <v>0</v>
      </c>
      <c r="X30" s="55"/>
      <c r="Y30" s="55"/>
      <c r="AA30" s="54"/>
    </row>
    <row r="31" spans="1:27" s="3" customFormat="1" x14ac:dyDescent="0.25">
      <c r="A31" s="45">
        <v>13</v>
      </c>
      <c r="B31" s="8">
        <v>0.5</v>
      </c>
      <c r="C31" s="8">
        <v>20</v>
      </c>
      <c r="D31" s="8">
        <v>10</v>
      </c>
      <c r="E31" s="106" t="e">
        <f t="shared" si="10"/>
        <v>#DIV/0!</v>
      </c>
      <c r="F31" s="104" t="e">
        <f t="shared" si="7"/>
        <v>#DIV/0!</v>
      </c>
      <c r="G31" s="105">
        <f t="shared" si="8"/>
        <v>2.5</v>
      </c>
      <c r="H31" s="26">
        <v>15</v>
      </c>
      <c r="I31" s="48"/>
      <c r="J31" s="26">
        <f>'MR-MO_1a_2'!J31</f>
        <v>15</v>
      </c>
      <c r="K31" s="27">
        <v>0</v>
      </c>
      <c r="L31" s="44">
        <f t="shared" si="2"/>
        <v>0</v>
      </c>
      <c r="M31" s="26">
        <f>'MR-MO_1a_2'!M31</f>
        <v>15</v>
      </c>
      <c r="N31" s="27">
        <v>0</v>
      </c>
      <c r="O31" s="44">
        <f t="shared" si="3"/>
        <v>0</v>
      </c>
      <c r="P31" s="26">
        <f>'MR-MO_1a_2'!P31</f>
        <v>15</v>
      </c>
      <c r="Q31" s="27">
        <v>0</v>
      </c>
      <c r="R31" s="60">
        <f t="shared" si="4"/>
        <v>0</v>
      </c>
      <c r="S31" s="26">
        <v>15</v>
      </c>
      <c r="T31" s="27">
        <v>0</v>
      </c>
      <c r="U31" s="60">
        <f t="shared" si="5"/>
        <v>0</v>
      </c>
      <c r="X31" s="55"/>
      <c r="Y31" s="55"/>
      <c r="AA31" s="54"/>
    </row>
    <row r="32" spans="1:27" s="3" customFormat="1" x14ac:dyDescent="0.25">
      <c r="A32" s="45">
        <v>14</v>
      </c>
      <c r="B32" s="8">
        <v>0.7</v>
      </c>
      <c r="C32" s="8">
        <v>20</v>
      </c>
      <c r="D32" s="8">
        <v>10</v>
      </c>
      <c r="E32" s="106" t="e">
        <f t="shared" si="10"/>
        <v>#DIV/0!</v>
      </c>
      <c r="F32" s="104" t="e">
        <f t="shared" si="7"/>
        <v>#DIV/0!</v>
      </c>
      <c r="G32" s="105">
        <f t="shared" si="8"/>
        <v>3.0999999999999996</v>
      </c>
      <c r="H32" s="26">
        <v>15</v>
      </c>
      <c r="I32" s="48"/>
      <c r="J32" s="26">
        <f>'MR-MO_1a_2'!J32</f>
        <v>15</v>
      </c>
      <c r="K32" s="27">
        <v>0</v>
      </c>
      <c r="L32" s="44">
        <f t="shared" si="2"/>
        <v>0</v>
      </c>
      <c r="M32" s="26">
        <f>'MR-MO_1a_2'!M32</f>
        <v>15</v>
      </c>
      <c r="N32" s="27">
        <v>0</v>
      </c>
      <c r="O32" s="44">
        <f t="shared" si="3"/>
        <v>0</v>
      </c>
      <c r="P32" s="26">
        <f>'MR-MO_1a_2'!P32</f>
        <v>15</v>
      </c>
      <c r="Q32" s="27">
        <v>0</v>
      </c>
      <c r="R32" s="60">
        <f t="shared" si="4"/>
        <v>0</v>
      </c>
      <c r="S32" s="26">
        <v>15</v>
      </c>
      <c r="T32" s="27">
        <v>0</v>
      </c>
      <c r="U32" s="60">
        <f t="shared" si="5"/>
        <v>0</v>
      </c>
      <c r="X32" s="55"/>
      <c r="Y32" s="55"/>
      <c r="AA32" s="54"/>
    </row>
    <row r="33" spans="1:27" s="3" customFormat="1" x14ac:dyDescent="0.25">
      <c r="A33" s="45">
        <v>15</v>
      </c>
      <c r="B33" s="8">
        <v>0.9</v>
      </c>
      <c r="C33" s="8">
        <v>20</v>
      </c>
      <c r="D33" s="8">
        <v>10</v>
      </c>
      <c r="E33" s="106" t="e">
        <f t="shared" si="10"/>
        <v>#DIV/0!</v>
      </c>
      <c r="F33" s="104" t="e">
        <f t="shared" si="7"/>
        <v>#DIV/0!</v>
      </c>
      <c r="G33" s="105">
        <f t="shared" si="8"/>
        <v>3.6999999999999993</v>
      </c>
      <c r="H33" s="26">
        <v>15</v>
      </c>
      <c r="I33" s="48"/>
      <c r="J33" s="26">
        <f>'MR-MO_1a_2'!J33</f>
        <v>15</v>
      </c>
      <c r="K33" s="27">
        <v>0</v>
      </c>
      <c r="L33" s="44">
        <f t="shared" si="2"/>
        <v>0</v>
      </c>
      <c r="M33" s="26">
        <f>'MR-MO_1a_2'!M33</f>
        <v>15</v>
      </c>
      <c r="N33" s="27">
        <v>0</v>
      </c>
      <c r="O33" s="44">
        <f t="shared" si="3"/>
        <v>0</v>
      </c>
      <c r="P33" s="26">
        <f>'MR-MO_1a_2'!P33</f>
        <v>15</v>
      </c>
      <c r="Q33" s="27">
        <v>0</v>
      </c>
      <c r="R33" s="60">
        <f t="shared" si="4"/>
        <v>0</v>
      </c>
      <c r="S33" s="26">
        <v>15</v>
      </c>
      <c r="T33" s="27">
        <v>0</v>
      </c>
      <c r="U33" s="60">
        <f t="shared" si="5"/>
        <v>0</v>
      </c>
      <c r="X33" s="55"/>
      <c r="Y33" s="55"/>
      <c r="AA33" s="54"/>
    </row>
    <row r="34" spans="1:27" s="3" customFormat="1" x14ac:dyDescent="0.25">
      <c r="A34" s="45">
        <v>16</v>
      </c>
      <c r="B34" s="8">
        <v>0.1</v>
      </c>
      <c r="C34" s="8">
        <v>25</v>
      </c>
      <c r="D34" s="8">
        <v>10</v>
      </c>
      <c r="E34" s="106" t="e">
        <f>(B34*$B$15*$I$13+(1-B34)*$B$16*$P$13)/(B34*$I$13+(1-B34)*$P$13)</f>
        <v>#DIV/0!</v>
      </c>
      <c r="F34" s="104" t="e">
        <f t="shared" si="7"/>
        <v>#DIV/0!</v>
      </c>
      <c r="G34" s="105">
        <f t="shared" si="8"/>
        <v>1.3000000000000007</v>
      </c>
      <c r="H34" s="26">
        <v>15</v>
      </c>
      <c r="I34" s="48"/>
      <c r="J34" s="26">
        <f>'MR-MO_1a_2'!J34</f>
        <v>15</v>
      </c>
      <c r="K34" s="27">
        <v>0</v>
      </c>
      <c r="L34" s="44">
        <f t="shared" si="2"/>
        <v>0</v>
      </c>
      <c r="M34" s="26">
        <f>'MR-MO_1a_2'!M34</f>
        <v>15</v>
      </c>
      <c r="N34" s="27">
        <v>0</v>
      </c>
      <c r="O34" s="44">
        <f t="shared" si="3"/>
        <v>0</v>
      </c>
      <c r="P34" s="26">
        <f>'MR-MO_1a_2'!P34</f>
        <v>15</v>
      </c>
      <c r="Q34" s="27">
        <v>0</v>
      </c>
      <c r="R34" s="60">
        <f t="shared" si="4"/>
        <v>0</v>
      </c>
      <c r="S34" s="26">
        <v>15</v>
      </c>
      <c r="T34" s="27">
        <v>0</v>
      </c>
      <c r="U34" s="60">
        <f t="shared" si="5"/>
        <v>0</v>
      </c>
      <c r="Y34" s="55"/>
      <c r="AA34" s="54"/>
    </row>
    <row r="35" spans="1:27" s="3" customFormat="1" x14ac:dyDescent="0.25">
      <c r="A35" s="45">
        <v>17</v>
      </c>
      <c r="B35" s="8">
        <v>0.3</v>
      </c>
      <c r="C35" s="8">
        <v>25</v>
      </c>
      <c r="D35" s="8">
        <v>10</v>
      </c>
      <c r="E35" s="106" t="e">
        <f t="shared" ref="E35:E38" si="11">(B35*$B$15*$I$13+(1-B35)*$B$16*$P$13)/(B35*$I$13+(1-B35)*$P$13)</f>
        <v>#DIV/0!</v>
      </c>
      <c r="F35" s="104" t="e">
        <f t="shared" si="7"/>
        <v>#DIV/0!</v>
      </c>
      <c r="G35" s="105">
        <f t="shared" si="8"/>
        <v>1.8999999999999986</v>
      </c>
      <c r="H35" s="26">
        <v>15</v>
      </c>
      <c r="I35" s="48"/>
      <c r="J35" s="26">
        <f>'MR-MO_1a_2'!J35</f>
        <v>15</v>
      </c>
      <c r="K35" s="27">
        <v>0</v>
      </c>
      <c r="L35" s="44">
        <f t="shared" si="2"/>
        <v>0</v>
      </c>
      <c r="M35" s="26">
        <f>'MR-MO_1a_2'!M35</f>
        <v>15</v>
      </c>
      <c r="N35" s="27">
        <v>0</v>
      </c>
      <c r="O35" s="44">
        <f t="shared" si="3"/>
        <v>0</v>
      </c>
      <c r="P35" s="26">
        <f>'MR-MO_1a_2'!P35</f>
        <v>15</v>
      </c>
      <c r="Q35" s="27">
        <v>0</v>
      </c>
      <c r="R35" s="60">
        <f t="shared" si="4"/>
        <v>0</v>
      </c>
      <c r="S35" s="26">
        <v>15</v>
      </c>
      <c r="T35" s="27">
        <v>0</v>
      </c>
      <c r="U35" s="60">
        <f t="shared" si="5"/>
        <v>0</v>
      </c>
      <c r="Y35" s="55"/>
      <c r="AA35" s="54"/>
    </row>
    <row r="36" spans="1:27" s="3" customFormat="1" x14ac:dyDescent="0.25">
      <c r="A36" s="45">
        <v>18</v>
      </c>
      <c r="B36" s="8">
        <v>0.5</v>
      </c>
      <c r="C36" s="8">
        <v>25</v>
      </c>
      <c r="D36" s="8">
        <v>10</v>
      </c>
      <c r="E36" s="106" t="e">
        <f t="shared" si="11"/>
        <v>#DIV/0!</v>
      </c>
      <c r="F36" s="104" t="e">
        <f t="shared" si="7"/>
        <v>#DIV/0!</v>
      </c>
      <c r="G36" s="105">
        <f t="shared" si="8"/>
        <v>2.5</v>
      </c>
      <c r="H36" s="26">
        <v>15</v>
      </c>
      <c r="I36" s="48"/>
      <c r="J36" s="26">
        <f>'MR-MO_1a_2'!J36</f>
        <v>15</v>
      </c>
      <c r="K36" s="27">
        <v>0</v>
      </c>
      <c r="L36" s="44">
        <f t="shared" si="2"/>
        <v>0</v>
      </c>
      <c r="M36" s="26">
        <f>'MR-MO_1a_2'!M36</f>
        <v>15</v>
      </c>
      <c r="N36" s="27">
        <v>0</v>
      </c>
      <c r="O36" s="44">
        <f t="shared" si="3"/>
        <v>0</v>
      </c>
      <c r="P36" s="26">
        <f>'MR-MO_1a_2'!P36</f>
        <v>15</v>
      </c>
      <c r="Q36" s="27">
        <v>0</v>
      </c>
      <c r="R36" s="60">
        <f t="shared" si="4"/>
        <v>0</v>
      </c>
      <c r="S36" s="26">
        <v>15</v>
      </c>
      <c r="T36" s="27">
        <v>0</v>
      </c>
      <c r="U36" s="60">
        <f t="shared" si="5"/>
        <v>0</v>
      </c>
      <c r="Y36" s="55"/>
      <c r="AA36" s="54"/>
    </row>
    <row r="37" spans="1:27" s="3" customFormat="1" x14ac:dyDescent="0.25">
      <c r="A37" s="45">
        <v>19</v>
      </c>
      <c r="B37" s="8">
        <v>0.7</v>
      </c>
      <c r="C37" s="8">
        <v>25</v>
      </c>
      <c r="D37" s="8">
        <v>10</v>
      </c>
      <c r="E37" s="106" t="e">
        <f t="shared" si="11"/>
        <v>#DIV/0!</v>
      </c>
      <c r="F37" s="104" t="e">
        <f t="shared" si="7"/>
        <v>#DIV/0!</v>
      </c>
      <c r="G37" s="105">
        <f t="shared" si="8"/>
        <v>3.0999999999999996</v>
      </c>
      <c r="H37" s="26">
        <v>15</v>
      </c>
      <c r="I37" s="48"/>
      <c r="J37" s="26">
        <f>'MR-MO_1a_2'!J37</f>
        <v>15</v>
      </c>
      <c r="K37" s="27">
        <v>0</v>
      </c>
      <c r="L37" s="44">
        <f t="shared" si="2"/>
        <v>0</v>
      </c>
      <c r="M37" s="26">
        <f>'MR-MO_1a_2'!M37</f>
        <v>15</v>
      </c>
      <c r="N37" s="27">
        <v>0</v>
      </c>
      <c r="O37" s="44">
        <f t="shared" si="3"/>
        <v>0</v>
      </c>
      <c r="P37" s="26">
        <f>'MR-MO_1a_2'!P37</f>
        <v>15</v>
      </c>
      <c r="Q37" s="27">
        <v>0</v>
      </c>
      <c r="R37" s="60">
        <f t="shared" si="4"/>
        <v>0</v>
      </c>
      <c r="S37" s="26">
        <v>15</v>
      </c>
      <c r="T37" s="27">
        <v>0</v>
      </c>
      <c r="U37" s="60">
        <f t="shared" si="5"/>
        <v>0</v>
      </c>
      <c r="Y37" s="55"/>
      <c r="AA37" s="54"/>
    </row>
    <row r="38" spans="1:27" s="3" customFormat="1" x14ac:dyDescent="0.25">
      <c r="A38" s="45">
        <v>20</v>
      </c>
      <c r="B38" s="8">
        <v>0.9</v>
      </c>
      <c r="C38" s="8">
        <v>25</v>
      </c>
      <c r="D38" s="8">
        <v>10</v>
      </c>
      <c r="E38" s="106" t="e">
        <f t="shared" si="11"/>
        <v>#DIV/0!</v>
      </c>
      <c r="F38" s="104" t="e">
        <f t="shared" si="7"/>
        <v>#DIV/0!</v>
      </c>
      <c r="G38" s="105">
        <f t="shared" si="8"/>
        <v>3.6999999999999993</v>
      </c>
      <c r="H38" s="26">
        <v>15</v>
      </c>
      <c r="I38" s="48"/>
      <c r="J38" s="26">
        <f>'MR-MO_1a_2'!J38</f>
        <v>15</v>
      </c>
      <c r="K38" s="27">
        <v>0</v>
      </c>
      <c r="L38" s="44">
        <f t="shared" si="2"/>
        <v>0</v>
      </c>
      <c r="M38" s="26">
        <f>'MR-MO_1a_2'!M38</f>
        <v>15</v>
      </c>
      <c r="N38" s="27">
        <v>0</v>
      </c>
      <c r="O38" s="44">
        <f t="shared" si="3"/>
        <v>0</v>
      </c>
      <c r="P38" s="26">
        <f>'MR-MO_1a_2'!P38</f>
        <v>15</v>
      </c>
      <c r="Q38" s="27">
        <v>0</v>
      </c>
      <c r="R38" s="60">
        <f t="shared" si="4"/>
        <v>0</v>
      </c>
      <c r="S38" s="26">
        <v>15</v>
      </c>
      <c r="T38" s="27">
        <v>0</v>
      </c>
      <c r="U38" s="60">
        <f t="shared" si="5"/>
        <v>0</v>
      </c>
      <c r="X38" s="55"/>
      <c r="Y38" s="55"/>
      <c r="Z38" s="55"/>
      <c r="AA38" s="54"/>
    </row>
    <row r="39" spans="1:27" s="3" customFormat="1" x14ac:dyDescent="0.25">
      <c r="A39" s="45">
        <v>21</v>
      </c>
      <c r="B39" s="8">
        <v>0.1</v>
      </c>
      <c r="C39" s="8">
        <v>30</v>
      </c>
      <c r="D39" s="8">
        <v>10</v>
      </c>
      <c r="E39" s="106" t="e">
        <f>(B39*$B$15*$I$14+(1-B39)*$B$16*$P$14)/(B39*$I$14+(1-B39)*$P$14)</f>
        <v>#DIV/0!</v>
      </c>
      <c r="F39" s="104" t="e">
        <f t="shared" si="7"/>
        <v>#DIV/0!</v>
      </c>
      <c r="G39" s="105">
        <f t="shared" si="8"/>
        <v>1.3000000000000007</v>
      </c>
      <c r="H39" s="26">
        <v>15</v>
      </c>
      <c r="I39" s="48"/>
      <c r="J39" s="26">
        <f>'MR-MO_1a_2'!J39</f>
        <v>15</v>
      </c>
      <c r="K39" s="27">
        <v>0</v>
      </c>
      <c r="L39" s="44">
        <f t="shared" si="2"/>
        <v>0</v>
      </c>
      <c r="M39" s="26">
        <f>'MR-MO_1a_2'!M39</f>
        <v>15</v>
      </c>
      <c r="N39" s="27">
        <v>0</v>
      </c>
      <c r="O39" s="44">
        <f t="shared" si="3"/>
        <v>0</v>
      </c>
      <c r="P39" s="26">
        <f>'MR-MO_1a_2'!P39</f>
        <v>15</v>
      </c>
      <c r="Q39" s="27">
        <v>0</v>
      </c>
      <c r="R39" s="60">
        <f t="shared" si="4"/>
        <v>0</v>
      </c>
      <c r="S39" s="26">
        <v>15</v>
      </c>
      <c r="T39" s="27">
        <v>0</v>
      </c>
      <c r="U39" s="60">
        <f t="shared" si="5"/>
        <v>0</v>
      </c>
      <c r="Y39" s="55"/>
      <c r="AA39" s="54"/>
    </row>
    <row r="40" spans="1:27" s="3" customFormat="1" x14ac:dyDescent="0.25">
      <c r="A40" s="45">
        <v>22</v>
      </c>
      <c r="B40" s="8">
        <v>0.3</v>
      </c>
      <c r="C40" s="8">
        <v>30</v>
      </c>
      <c r="D40" s="8">
        <v>10</v>
      </c>
      <c r="E40" s="106" t="e">
        <f t="shared" ref="E40:E43" si="12">(B40*$B$15*$I$14+(1-B40)*$B$16*$P$14)/(B40*$I$14+(1-B40)*$P$14)</f>
        <v>#DIV/0!</v>
      </c>
      <c r="F40" s="104" t="e">
        <f t="shared" si="7"/>
        <v>#DIV/0!</v>
      </c>
      <c r="G40" s="105">
        <f t="shared" si="8"/>
        <v>1.8999999999999986</v>
      </c>
      <c r="H40" s="26">
        <v>15</v>
      </c>
      <c r="I40" s="48"/>
      <c r="J40" s="26">
        <f>'MR-MO_1a_2'!J40</f>
        <v>15</v>
      </c>
      <c r="K40" s="27">
        <v>0</v>
      </c>
      <c r="L40" s="44">
        <f t="shared" si="2"/>
        <v>0</v>
      </c>
      <c r="M40" s="26">
        <f>'MR-MO_1a_2'!M40</f>
        <v>15</v>
      </c>
      <c r="N40" s="27">
        <v>0</v>
      </c>
      <c r="O40" s="44">
        <f t="shared" si="3"/>
        <v>0</v>
      </c>
      <c r="P40" s="26">
        <f>'MR-MO_1a_2'!P40</f>
        <v>15</v>
      </c>
      <c r="Q40" s="27">
        <v>0</v>
      </c>
      <c r="R40" s="60">
        <f t="shared" si="4"/>
        <v>0</v>
      </c>
      <c r="S40" s="26">
        <v>15</v>
      </c>
      <c r="T40" s="27">
        <v>0</v>
      </c>
      <c r="U40" s="60">
        <f t="shared" si="5"/>
        <v>0</v>
      </c>
      <c r="Y40" s="55"/>
      <c r="AA40" s="54"/>
    </row>
    <row r="41" spans="1:27" s="3" customFormat="1" x14ac:dyDescent="0.25">
      <c r="A41" s="45">
        <v>23</v>
      </c>
      <c r="B41" s="8">
        <v>0.5</v>
      </c>
      <c r="C41" s="8">
        <v>30</v>
      </c>
      <c r="D41" s="8">
        <v>10</v>
      </c>
      <c r="E41" s="106" t="e">
        <f t="shared" si="12"/>
        <v>#DIV/0!</v>
      </c>
      <c r="F41" s="104" t="e">
        <f t="shared" si="7"/>
        <v>#DIV/0!</v>
      </c>
      <c r="G41" s="105">
        <f t="shared" si="8"/>
        <v>2.5</v>
      </c>
      <c r="H41" s="26">
        <v>15</v>
      </c>
      <c r="I41" s="48"/>
      <c r="J41" s="26">
        <f>'MR-MO_1a_2'!J41</f>
        <v>15</v>
      </c>
      <c r="K41" s="27">
        <v>0</v>
      </c>
      <c r="L41" s="44">
        <f t="shared" si="2"/>
        <v>0</v>
      </c>
      <c r="M41" s="26">
        <f>'MR-MO_1a_2'!M41</f>
        <v>15</v>
      </c>
      <c r="N41" s="27">
        <v>0</v>
      </c>
      <c r="O41" s="44">
        <f t="shared" si="3"/>
        <v>0</v>
      </c>
      <c r="P41" s="26">
        <f>'MR-MO_1a_2'!P41</f>
        <v>15</v>
      </c>
      <c r="Q41" s="27">
        <v>0</v>
      </c>
      <c r="R41" s="60">
        <f t="shared" si="4"/>
        <v>0</v>
      </c>
      <c r="S41" s="26">
        <v>15</v>
      </c>
      <c r="T41" s="27">
        <v>0</v>
      </c>
      <c r="U41" s="60">
        <f t="shared" si="5"/>
        <v>0</v>
      </c>
      <c r="Y41" s="55"/>
      <c r="AA41" s="54"/>
    </row>
    <row r="42" spans="1:27" s="3" customFormat="1" x14ac:dyDescent="0.25">
      <c r="A42" s="45">
        <v>24</v>
      </c>
      <c r="B42" s="8">
        <v>0.7</v>
      </c>
      <c r="C42" s="8">
        <v>30</v>
      </c>
      <c r="D42" s="8">
        <v>10</v>
      </c>
      <c r="E42" s="106" t="e">
        <f t="shared" si="12"/>
        <v>#DIV/0!</v>
      </c>
      <c r="F42" s="104" t="e">
        <f t="shared" si="7"/>
        <v>#DIV/0!</v>
      </c>
      <c r="G42" s="105">
        <f t="shared" si="8"/>
        <v>3.0999999999999996</v>
      </c>
      <c r="H42" s="26">
        <v>15</v>
      </c>
      <c r="I42" s="48"/>
      <c r="J42" s="26">
        <f>'MR-MO_1a_2'!J42</f>
        <v>15</v>
      </c>
      <c r="K42" s="27">
        <v>0</v>
      </c>
      <c r="L42" s="44">
        <f t="shared" si="2"/>
        <v>0</v>
      </c>
      <c r="M42" s="26">
        <f>'MR-MO_1a_2'!M42</f>
        <v>15</v>
      </c>
      <c r="N42" s="27">
        <v>0</v>
      </c>
      <c r="O42" s="44">
        <f t="shared" si="3"/>
        <v>0</v>
      </c>
      <c r="P42" s="26">
        <f>'MR-MO_1a_2'!P42</f>
        <v>15</v>
      </c>
      <c r="Q42" s="27">
        <v>0</v>
      </c>
      <c r="R42" s="60">
        <f t="shared" si="4"/>
        <v>0</v>
      </c>
      <c r="S42" s="26">
        <v>15</v>
      </c>
      <c r="T42" s="27">
        <v>0</v>
      </c>
      <c r="U42" s="60">
        <f t="shared" si="5"/>
        <v>0</v>
      </c>
      <c r="X42" s="55"/>
      <c r="Y42" s="55"/>
      <c r="Z42" s="55"/>
      <c r="AA42" s="54"/>
    </row>
    <row r="43" spans="1:27" s="3" customFormat="1" x14ac:dyDescent="0.25">
      <c r="A43" s="45">
        <v>25</v>
      </c>
      <c r="B43" s="8">
        <v>0.9</v>
      </c>
      <c r="C43" s="8">
        <v>30</v>
      </c>
      <c r="D43" s="8">
        <v>10</v>
      </c>
      <c r="E43" s="106" t="e">
        <f t="shared" si="12"/>
        <v>#DIV/0!</v>
      </c>
      <c r="F43" s="104" t="e">
        <f t="shared" si="7"/>
        <v>#DIV/0!</v>
      </c>
      <c r="G43" s="105">
        <f t="shared" si="8"/>
        <v>3.6999999999999993</v>
      </c>
      <c r="H43" s="26">
        <v>15</v>
      </c>
      <c r="I43" s="48"/>
      <c r="J43" s="26">
        <f>'MR-MO_1a_2'!J43</f>
        <v>15</v>
      </c>
      <c r="K43" s="27">
        <v>0</v>
      </c>
      <c r="L43" s="44">
        <f t="shared" si="2"/>
        <v>0</v>
      </c>
      <c r="M43" s="26">
        <f>'MR-MO_1a_2'!M43</f>
        <v>15</v>
      </c>
      <c r="N43" s="27">
        <v>0</v>
      </c>
      <c r="O43" s="44">
        <f t="shared" si="3"/>
        <v>0</v>
      </c>
      <c r="P43" s="26">
        <f>'MR-MO_1a_2'!P43</f>
        <v>15</v>
      </c>
      <c r="Q43" s="27">
        <v>0</v>
      </c>
      <c r="R43" s="60">
        <f t="shared" si="4"/>
        <v>0</v>
      </c>
      <c r="S43" s="26">
        <v>15</v>
      </c>
      <c r="T43" s="27">
        <v>0</v>
      </c>
      <c r="U43" s="60">
        <f t="shared" si="5"/>
        <v>0</v>
      </c>
      <c r="V43" s="55"/>
      <c r="X43" s="55"/>
      <c r="Y43" s="55"/>
      <c r="Z43" s="55"/>
      <c r="AA43" s="54"/>
    </row>
    <row r="44" spans="1:27" s="3" customFormat="1" x14ac:dyDescent="0.25">
      <c r="A44" s="45">
        <v>26</v>
      </c>
      <c r="B44" s="8">
        <v>0.1</v>
      </c>
      <c r="C44" s="8">
        <v>10</v>
      </c>
      <c r="D44" s="8">
        <v>15</v>
      </c>
      <c r="E44" s="14">
        <f>(B44*$B$15*$J$10+(1-B44)*$B$16*$Q$10)/(B44*$J$10+(1-B44)*$Q$10)</f>
        <v>0.3461538461538462</v>
      </c>
      <c r="F44" s="104">
        <f>E44*$N$11+(1-E44)*$U$11-D44</f>
        <v>-0.76923076923077005</v>
      </c>
      <c r="G44" s="105">
        <f>B44*$N$11+(1-B44)*$U$11-D44</f>
        <v>-2</v>
      </c>
      <c r="H44" s="26">
        <v>15</v>
      </c>
      <c r="I44" s="48"/>
      <c r="J44" s="26">
        <f>'MR-MO_1a_2'!J44</f>
        <v>15</v>
      </c>
      <c r="K44" s="27">
        <v>0</v>
      </c>
      <c r="L44" s="44">
        <f t="shared" si="2"/>
        <v>0</v>
      </c>
      <c r="M44" s="26">
        <f>'MR-MO_1a_2'!M44</f>
        <v>15</v>
      </c>
      <c r="N44" s="27">
        <v>0</v>
      </c>
      <c r="O44" s="44">
        <f t="shared" si="3"/>
        <v>0</v>
      </c>
      <c r="P44" s="26">
        <f>'MR-MO_1a_2'!P44</f>
        <v>15</v>
      </c>
      <c r="Q44" s="27">
        <v>0</v>
      </c>
      <c r="R44" s="60">
        <f t="shared" si="4"/>
        <v>0</v>
      </c>
      <c r="S44" s="26">
        <v>15</v>
      </c>
      <c r="T44" s="27">
        <v>0</v>
      </c>
      <c r="U44" s="60">
        <f t="shared" si="5"/>
        <v>0</v>
      </c>
      <c r="Y44" s="55"/>
      <c r="AA44" s="54"/>
    </row>
    <row r="45" spans="1:27" s="3" customFormat="1" x14ac:dyDescent="0.25">
      <c r="A45" s="45">
        <v>27</v>
      </c>
      <c r="B45" s="8">
        <v>0.3</v>
      </c>
      <c r="C45" s="8">
        <v>10</v>
      </c>
      <c r="D45" s="8">
        <v>15</v>
      </c>
      <c r="E45" s="14">
        <f t="shared" ref="E45:E48" si="13">(B45*$B$15*$J$10+(1-B45)*$B$16*$Q$10)/(B45*$J$10+(1-B45)*$Q$10)</f>
        <v>0.60526315789473684</v>
      </c>
      <c r="F45" s="104">
        <f t="shared" ref="F45:F68" si="14">E45*$N$11+(1-E45)*$U$11-D45</f>
        <v>0.52631578947368318</v>
      </c>
      <c r="G45" s="105">
        <f t="shared" ref="G45:G68" si="15">B45*$N$11+(1-B45)*$U$11-D45</f>
        <v>-1</v>
      </c>
      <c r="H45" s="26">
        <v>15</v>
      </c>
      <c r="I45" s="48"/>
      <c r="J45" s="26">
        <f>'MR-MO_1a_2'!J45</f>
        <v>15</v>
      </c>
      <c r="K45" s="27">
        <v>0</v>
      </c>
      <c r="L45" s="44">
        <f t="shared" si="2"/>
        <v>0</v>
      </c>
      <c r="M45" s="26">
        <f>'MR-MO_1a_2'!M45</f>
        <v>15</v>
      </c>
      <c r="N45" s="27">
        <v>0</v>
      </c>
      <c r="O45" s="44">
        <f t="shared" si="3"/>
        <v>0</v>
      </c>
      <c r="P45" s="26">
        <f>'MR-MO_1a_2'!P45</f>
        <v>15</v>
      </c>
      <c r="Q45" s="27">
        <v>0</v>
      </c>
      <c r="R45" s="60">
        <f t="shared" si="4"/>
        <v>0</v>
      </c>
      <c r="S45" s="26">
        <v>15</v>
      </c>
      <c r="T45" s="27">
        <v>0</v>
      </c>
      <c r="U45" s="60">
        <f t="shared" si="5"/>
        <v>0</v>
      </c>
      <c r="X45" s="55"/>
      <c r="Z45" s="55"/>
      <c r="AA45" s="54"/>
    </row>
    <row r="46" spans="1:27" s="3" customFormat="1" x14ac:dyDescent="0.25">
      <c r="A46" s="45">
        <v>28</v>
      </c>
      <c r="B46" s="8">
        <v>0.5</v>
      </c>
      <c r="C46" s="8">
        <v>10</v>
      </c>
      <c r="D46" s="8">
        <v>15</v>
      </c>
      <c r="E46" s="14">
        <f t="shared" si="13"/>
        <v>0.7400000000000001</v>
      </c>
      <c r="F46" s="104">
        <f t="shared" si="14"/>
        <v>1.1999999999999993</v>
      </c>
      <c r="G46" s="105">
        <f t="shared" si="15"/>
        <v>0</v>
      </c>
      <c r="H46" s="26">
        <v>15</v>
      </c>
      <c r="I46" s="48"/>
      <c r="J46" s="26">
        <f>'MR-MO_1a_2'!J46</f>
        <v>15</v>
      </c>
      <c r="K46" s="27">
        <v>0</v>
      </c>
      <c r="L46" s="44">
        <f t="shared" si="2"/>
        <v>0</v>
      </c>
      <c r="M46" s="26">
        <f>'MR-MO_1a_2'!M46</f>
        <v>15</v>
      </c>
      <c r="N46" s="27">
        <v>0</v>
      </c>
      <c r="O46" s="44">
        <f t="shared" si="3"/>
        <v>0</v>
      </c>
      <c r="P46" s="26">
        <f>'MR-MO_1a_2'!P46</f>
        <v>15</v>
      </c>
      <c r="Q46" s="27">
        <v>0</v>
      </c>
      <c r="R46" s="60">
        <f t="shared" si="4"/>
        <v>0</v>
      </c>
      <c r="S46" s="26">
        <v>15</v>
      </c>
      <c r="T46" s="27">
        <v>0</v>
      </c>
      <c r="U46" s="60">
        <f t="shared" si="5"/>
        <v>0</v>
      </c>
      <c r="X46" s="55"/>
      <c r="Z46" s="55"/>
      <c r="AA46" s="54"/>
    </row>
    <row r="47" spans="1:27" s="3" customFormat="1" x14ac:dyDescent="0.25">
      <c r="A47" s="45">
        <v>29</v>
      </c>
      <c r="B47" s="8">
        <v>0.7</v>
      </c>
      <c r="C47" s="8">
        <v>10</v>
      </c>
      <c r="D47" s="8">
        <v>15</v>
      </c>
      <c r="E47" s="14">
        <f t="shared" si="13"/>
        <v>0.82258064516129037</v>
      </c>
      <c r="F47" s="104">
        <f t="shared" si="14"/>
        <v>1.612903225806452</v>
      </c>
      <c r="G47" s="105">
        <f t="shared" si="15"/>
        <v>1</v>
      </c>
      <c r="H47" s="26">
        <v>15</v>
      </c>
      <c r="I47" s="48"/>
      <c r="J47" s="26">
        <f>'MR-MO_1a_2'!J47</f>
        <v>15</v>
      </c>
      <c r="K47" s="27">
        <v>0</v>
      </c>
      <c r="L47" s="44">
        <f t="shared" si="2"/>
        <v>0</v>
      </c>
      <c r="M47" s="26">
        <f>'MR-MO_1a_2'!M47</f>
        <v>15</v>
      </c>
      <c r="N47" s="27">
        <v>0</v>
      </c>
      <c r="O47" s="44">
        <f t="shared" si="3"/>
        <v>0</v>
      </c>
      <c r="P47" s="26">
        <f>'MR-MO_1a_2'!P47</f>
        <v>15</v>
      </c>
      <c r="Q47" s="27">
        <v>0</v>
      </c>
      <c r="R47" s="60">
        <f t="shared" si="4"/>
        <v>0</v>
      </c>
      <c r="S47" s="26">
        <v>15</v>
      </c>
      <c r="T47" s="27">
        <v>0</v>
      </c>
      <c r="U47" s="60">
        <f t="shared" si="5"/>
        <v>0</v>
      </c>
      <c r="X47" s="55"/>
      <c r="Z47" s="55"/>
      <c r="AA47" s="54"/>
    </row>
    <row r="48" spans="1:27" s="3" customFormat="1" x14ac:dyDescent="0.25">
      <c r="A48" s="45">
        <v>30</v>
      </c>
      <c r="B48" s="8">
        <v>0.9</v>
      </c>
      <c r="C48" s="8">
        <v>10</v>
      </c>
      <c r="D48" s="8">
        <v>15</v>
      </c>
      <c r="E48" s="14">
        <f t="shared" si="13"/>
        <v>0.8783783783783784</v>
      </c>
      <c r="F48" s="104">
        <f t="shared" si="14"/>
        <v>1.8918918918918912</v>
      </c>
      <c r="G48" s="105">
        <f t="shared" si="15"/>
        <v>2</v>
      </c>
      <c r="H48" s="26">
        <v>15</v>
      </c>
      <c r="I48" s="48"/>
      <c r="J48" s="26">
        <f>'MR-MO_1a_2'!J48</f>
        <v>15</v>
      </c>
      <c r="K48" s="27">
        <v>0</v>
      </c>
      <c r="L48" s="44">
        <f t="shared" si="2"/>
        <v>0</v>
      </c>
      <c r="M48" s="26">
        <f>'MR-MO_1a_2'!M48</f>
        <v>15</v>
      </c>
      <c r="N48" s="27">
        <v>0</v>
      </c>
      <c r="O48" s="44">
        <f t="shared" si="3"/>
        <v>0</v>
      </c>
      <c r="P48" s="26">
        <f>'MR-MO_1a_2'!P48</f>
        <v>15</v>
      </c>
      <c r="Q48" s="27">
        <v>0</v>
      </c>
      <c r="R48" s="60">
        <f t="shared" si="4"/>
        <v>0</v>
      </c>
      <c r="S48" s="26">
        <v>15</v>
      </c>
      <c r="T48" s="27">
        <v>0</v>
      </c>
      <c r="U48" s="60">
        <f t="shared" si="5"/>
        <v>0</v>
      </c>
      <c r="X48" s="55"/>
      <c r="Z48" s="55"/>
      <c r="AA48" s="54"/>
    </row>
    <row r="49" spans="1:27" s="3" customFormat="1" x14ac:dyDescent="0.25">
      <c r="A49" s="45">
        <v>31</v>
      </c>
      <c r="B49" s="8">
        <v>0.1</v>
      </c>
      <c r="C49" s="8">
        <v>15</v>
      </c>
      <c r="D49" s="8">
        <v>15</v>
      </c>
      <c r="E49" s="14">
        <f>(B49*$B$15*$J$11+(1-B49)*$B$16*$Q$11)/(B49*$J$11+(1-B49)*$Q$11)</f>
        <v>0.17999999999999994</v>
      </c>
      <c r="F49" s="104">
        <f t="shared" si="14"/>
        <v>-1.6000000000000014</v>
      </c>
      <c r="G49" s="105">
        <f t="shared" si="15"/>
        <v>-2</v>
      </c>
      <c r="H49" s="26">
        <v>15</v>
      </c>
      <c r="I49" s="48"/>
      <c r="J49" s="26">
        <f>'MR-MO_1a_2'!J49</f>
        <v>15</v>
      </c>
      <c r="K49" s="27">
        <v>0</v>
      </c>
      <c r="L49" s="44">
        <f t="shared" si="2"/>
        <v>0</v>
      </c>
      <c r="M49" s="26">
        <f>'MR-MO_1a_2'!M49</f>
        <v>15</v>
      </c>
      <c r="N49" s="27">
        <v>0</v>
      </c>
      <c r="O49" s="44">
        <f t="shared" si="3"/>
        <v>0</v>
      </c>
      <c r="P49" s="26">
        <f>'MR-MO_1a_2'!P49</f>
        <v>15</v>
      </c>
      <c r="Q49" s="27">
        <v>0</v>
      </c>
      <c r="R49" s="60">
        <f t="shared" si="4"/>
        <v>0</v>
      </c>
      <c r="S49" s="26">
        <v>15</v>
      </c>
      <c r="T49" s="27">
        <v>0</v>
      </c>
      <c r="U49" s="60">
        <f t="shared" si="5"/>
        <v>0</v>
      </c>
      <c r="AA49" s="54"/>
    </row>
    <row r="50" spans="1:27" s="3" customFormat="1" x14ac:dyDescent="0.25">
      <c r="A50" s="45">
        <v>32</v>
      </c>
      <c r="B50" s="8">
        <v>0.3</v>
      </c>
      <c r="C50" s="8">
        <v>15</v>
      </c>
      <c r="D50" s="8">
        <v>15</v>
      </c>
      <c r="E50" s="14">
        <f t="shared" ref="E50:E53" si="16">(B50*$B$15*$J$11+(1-B50)*$B$16*$Q$11)/(B50*$J$11+(1-B50)*$Q$11)</f>
        <v>0.33999999999999997</v>
      </c>
      <c r="F50" s="104">
        <f t="shared" si="14"/>
        <v>-0.80000000000000071</v>
      </c>
      <c r="G50" s="105">
        <f t="shared" si="15"/>
        <v>-1</v>
      </c>
      <c r="H50" s="26">
        <v>15</v>
      </c>
      <c r="I50" s="48"/>
      <c r="J50" s="26">
        <f>'MR-MO_1a_2'!J50</f>
        <v>15</v>
      </c>
      <c r="K50" s="27">
        <v>0</v>
      </c>
      <c r="L50" s="44">
        <f t="shared" si="2"/>
        <v>0</v>
      </c>
      <c r="M50" s="26">
        <f>'MR-MO_1a_2'!M50</f>
        <v>15</v>
      </c>
      <c r="N50" s="27">
        <v>0</v>
      </c>
      <c r="O50" s="44">
        <f t="shared" si="3"/>
        <v>0</v>
      </c>
      <c r="P50" s="26">
        <f>'MR-MO_1a_2'!P50</f>
        <v>15</v>
      </c>
      <c r="Q50" s="27">
        <v>0</v>
      </c>
      <c r="R50" s="60">
        <f t="shared" si="4"/>
        <v>0</v>
      </c>
      <c r="S50" s="26">
        <v>15</v>
      </c>
      <c r="T50" s="27">
        <v>0</v>
      </c>
      <c r="U50" s="60">
        <f t="shared" si="5"/>
        <v>0</v>
      </c>
      <c r="AA50" s="54"/>
    </row>
    <row r="51" spans="1:27" s="3" customFormat="1" x14ac:dyDescent="0.25">
      <c r="A51" s="45">
        <v>33</v>
      </c>
      <c r="B51" s="8">
        <v>0.5</v>
      </c>
      <c r="C51" s="8">
        <v>15</v>
      </c>
      <c r="D51" s="8">
        <v>15</v>
      </c>
      <c r="E51" s="14">
        <f t="shared" si="16"/>
        <v>0.5</v>
      </c>
      <c r="F51" s="104">
        <f t="shared" si="14"/>
        <v>0</v>
      </c>
      <c r="G51" s="105">
        <f t="shared" si="15"/>
        <v>0</v>
      </c>
      <c r="H51" s="26">
        <v>15</v>
      </c>
      <c r="I51" s="48"/>
      <c r="J51" s="26">
        <f>'MR-MO_1a_2'!J51</f>
        <v>15</v>
      </c>
      <c r="K51" s="27">
        <v>0</v>
      </c>
      <c r="L51" s="44">
        <f t="shared" si="2"/>
        <v>0</v>
      </c>
      <c r="M51" s="26">
        <f>'MR-MO_1a_2'!M51</f>
        <v>15</v>
      </c>
      <c r="N51" s="27">
        <v>0</v>
      </c>
      <c r="O51" s="44">
        <f t="shared" si="3"/>
        <v>0</v>
      </c>
      <c r="P51" s="26">
        <f>'MR-MO_1a_2'!P51</f>
        <v>15</v>
      </c>
      <c r="Q51" s="27">
        <v>0</v>
      </c>
      <c r="R51" s="60">
        <f t="shared" si="4"/>
        <v>0</v>
      </c>
      <c r="S51" s="26">
        <v>15</v>
      </c>
      <c r="T51" s="27">
        <v>0</v>
      </c>
      <c r="U51" s="60">
        <f t="shared" si="5"/>
        <v>0</v>
      </c>
      <c r="AA51" s="54"/>
    </row>
    <row r="52" spans="1:27" s="3" customFormat="1" x14ac:dyDescent="0.25">
      <c r="A52" s="45">
        <v>34</v>
      </c>
      <c r="B52" s="8">
        <v>0.7</v>
      </c>
      <c r="C52" s="8">
        <v>15</v>
      </c>
      <c r="D52" s="8">
        <v>15</v>
      </c>
      <c r="E52" s="14">
        <f t="shared" si="16"/>
        <v>0.66</v>
      </c>
      <c r="F52" s="104">
        <f t="shared" si="14"/>
        <v>0.80000000000000071</v>
      </c>
      <c r="G52" s="105">
        <f t="shared" si="15"/>
        <v>1</v>
      </c>
      <c r="H52" s="26">
        <v>15</v>
      </c>
      <c r="I52" s="48"/>
      <c r="J52" s="26">
        <f>'MR-MO_1a_2'!J52</f>
        <v>15</v>
      </c>
      <c r="K52" s="27">
        <v>0</v>
      </c>
      <c r="L52" s="44">
        <f t="shared" si="2"/>
        <v>0</v>
      </c>
      <c r="M52" s="26">
        <f>'MR-MO_1a_2'!M52</f>
        <v>15</v>
      </c>
      <c r="N52" s="27">
        <v>0</v>
      </c>
      <c r="O52" s="44">
        <f t="shared" si="3"/>
        <v>0</v>
      </c>
      <c r="P52" s="26">
        <f>'MR-MO_1a_2'!P52</f>
        <v>15</v>
      </c>
      <c r="Q52" s="27">
        <v>0</v>
      </c>
      <c r="R52" s="60">
        <f t="shared" si="4"/>
        <v>0</v>
      </c>
      <c r="S52" s="26">
        <v>15</v>
      </c>
      <c r="T52" s="27">
        <v>0</v>
      </c>
      <c r="U52" s="60">
        <f t="shared" si="5"/>
        <v>0</v>
      </c>
      <c r="AA52" s="54"/>
    </row>
    <row r="53" spans="1:27" s="3" customFormat="1" x14ac:dyDescent="0.25">
      <c r="A53" s="45">
        <v>35</v>
      </c>
      <c r="B53" s="8">
        <v>0.9</v>
      </c>
      <c r="C53" s="8">
        <v>15</v>
      </c>
      <c r="D53" s="8">
        <v>15</v>
      </c>
      <c r="E53" s="14">
        <f t="shared" si="16"/>
        <v>0.82000000000000006</v>
      </c>
      <c r="F53" s="104">
        <f t="shared" si="14"/>
        <v>1.6000000000000014</v>
      </c>
      <c r="G53" s="105">
        <f t="shared" si="15"/>
        <v>2</v>
      </c>
      <c r="H53" s="26">
        <v>15</v>
      </c>
      <c r="I53" s="48"/>
      <c r="J53" s="26">
        <f>'MR-MO_1a_2'!J53</f>
        <v>15</v>
      </c>
      <c r="K53" s="27">
        <v>0</v>
      </c>
      <c r="L53" s="44">
        <f t="shared" si="2"/>
        <v>0</v>
      </c>
      <c r="M53" s="26">
        <f>'MR-MO_1a_2'!M53</f>
        <v>15</v>
      </c>
      <c r="N53" s="27">
        <v>0</v>
      </c>
      <c r="O53" s="44">
        <f t="shared" si="3"/>
        <v>0</v>
      </c>
      <c r="P53" s="26">
        <f>'MR-MO_1a_2'!P53</f>
        <v>15</v>
      </c>
      <c r="Q53" s="27">
        <v>0</v>
      </c>
      <c r="R53" s="60">
        <f t="shared" si="4"/>
        <v>0</v>
      </c>
      <c r="S53" s="26">
        <v>15</v>
      </c>
      <c r="T53" s="27">
        <v>0</v>
      </c>
      <c r="U53" s="60">
        <f t="shared" si="5"/>
        <v>0</v>
      </c>
      <c r="AA53" s="54"/>
    </row>
    <row r="54" spans="1:27" s="3" customFormat="1" x14ac:dyDescent="0.25">
      <c r="A54" s="45">
        <v>36</v>
      </c>
      <c r="B54" s="8">
        <v>0.1</v>
      </c>
      <c r="C54" s="8">
        <v>20</v>
      </c>
      <c r="D54" s="8">
        <v>15</v>
      </c>
      <c r="E54" s="14">
        <f>(B54*$B$15*$J$12+(1-B54)*$B$16*$Q$12)/(B54*$J$12+(1-B54)*$Q$12)</f>
        <v>0.11739130434782606</v>
      </c>
      <c r="F54" s="104">
        <f t="shared" si="14"/>
        <v>-1.913043478260871</v>
      </c>
      <c r="G54" s="105">
        <f t="shared" si="15"/>
        <v>-2</v>
      </c>
      <c r="H54" s="26">
        <v>15</v>
      </c>
      <c r="I54" s="48"/>
      <c r="J54" s="26">
        <f>'MR-MO_1a_2'!J54</f>
        <v>15</v>
      </c>
      <c r="K54" s="27">
        <v>0</v>
      </c>
      <c r="L54" s="44">
        <f>ABS((100/$H54*J69)-100)</f>
        <v>0</v>
      </c>
      <c r="M54" s="26">
        <f>'MR-MO_1a_2'!M54</f>
        <v>15</v>
      </c>
      <c r="N54" s="27">
        <v>0</v>
      </c>
      <c r="O54" s="44">
        <f t="shared" si="3"/>
        <v>0</v>
      </c>
      <c r="P54" s="26">
        <f>'MR-MO_1a_2'!P54</f>
        <v>15</v>
      </c>
      <c r="Q54" s="27">
        <v>0</v>
      </c>
      <c r="R54" s="60">
        <f t="shared" si="4"/>
        <v>0</v>
      </c>
      <c r="S54" s="26">
        <v>15</v>
      </c>
      <c r="T54" s="27">
        <v>0</v>
      </c>
      <c r="U54" s="60">
        <f t="shared" si="5"/>
        <v>0</v>
      </c>
      <c r="AA54" s="54"/>
    </row>
    <row r="55" spans="1:27" s="3" customFormat="1" x14ac:dyDescent="0.25">
      <c r="A55" s="45">
        <v>37</v>
      </c>
      <c r="B55" s="8">
        <v>0.3</v>
      </c>
      <c r="C55" s="8">
        <v>20</v>
      </c>
      <c r="D55" s="8">
        <v>15</v>
      </c>
      <c r="E55" s="14">
        <f t="shared" ref="E55:E58" si="17">(B55*$B$15*$J$12+(1-B55)*$B$16*$Q$12)/(B55*$J$12+(1-B55)*$Q$12)</f>
        <v>0.16315789473684209</v>
      </c>
      <c r="F55" s="104">
        <f t="shared" si="14"/>
        <v>-1.6842105263157894</v>
      </c>
      <c r="G55" s="105">
        <f t="shared" si="15"/>
        <v>-1</v>
      </c>
      <c r="H55" s="26">
        <v>15</v>
      </c>
      <c r="I55" s="48"/>
      <c r="J55" s="26">
        <f>'MR-MO_1a_2'!J55</f>
        <v>15</v>
      </c>
      <c r="K55" s="27">
        <v>0</v>
      </c>
      <c r="L55" s="44">
        <f>ABS((100/$H55*J70)-100)</f>
        <v>0</v>
      </c>
      <c r="M55" s="26">
        <f>'MR-MO_1a_2'!M55</f>
        <v>15</v>
      </c>
      <c r="N55" s="27">
        <v>0</v>
      </c>
      <c r="O55" s="44">
        <f t="shared" si="3"/>
        <v>0</v>
      </c>
      <c r="P55" s="26">
        <f>'MR-MO_1a_2'!P55</f>
        <v>15</v>
      </c>
      <c r="Q55" s="27">
        <v>0</v>
      </c>
      <c r="R55" s="60">
        <f t="shared" si="4"/>
        <v>0</v>
      </c>
      <c r="S55" s="26">
        <v>15</v>
      </c>
      <c r="T55" s="27">
        <v>0</v>
      </c>
      <c r="U55" s="60">
        <f t="shared" si="5"/>
        <v>0</v>
      </c>
      <c r="AA55" s="54"/>
    </row>
    <row r="56" spans="1:27" s="3" customFormat="1" x14ac:dyDescent="0.25">
      <c r="A56" s="45">
        <v>38</v>
      </c>
      <c r="B56" s="8">
        <v>0.5</v>
      </c>
      <c r="C56" s="8">
        <v>20</v>
      </c>
      <c r="D56" s="8">
        <v>15</v>
      </c>
      <c r="E56" s="14">
        <f t="shared" si="17"/>
        <v>0.23333333333333336</v>
      </c>
      <c r="F56" s="104">
        <f t="shared" si="14"/>
        <v>-1.3333333333333339</v>
      </c>
      <c r="G56" s="105">
        <f t="shared" si="15"/>
        <v>0</v>
      </c>
      <c r="H56" s="26">
        <v>15</v>
      </c>
      <c r="I56" s="48"/>
      <c r="J56" s="26">
        <f>'MR-MO_1a_2'!J56</f>
        <v>15</v>
      </c>
      <c r="K56" s="27">
        <v>0</v>
      </c>
      <c r="L56" s="44">
        <f>ABS((100/$H56*J71)-100)</f>
        <v>0</v>
      </c>
      <c r="M56" s="26">
        <f>'MR-MO_1a_2'!M56</f>
        <v>15</v>
      </c>
      <c r="N56" s="27">
        <v>0</v>
      </c>
      <c r="O56" s="44">
        <f t="shared" si="3"/>
        <v>0</v>
      </c>
      <c r="P56" s="26">
        <f>'MR-MO_1a_2'!P56</f>
        <v>15</v>
      </c>
      <c r="Q56" s="27">
        <v>0</v>
      </c>
      <c r="R56" s="60">
        <f t="shared" si="4"/>
        <v>0</v>
      </c>
      <c r="S56" s="26">
        <v>15</v>
      </c>
      <c r="T56" s="27">
        <v>0</v>
      </c>
      <c r="U56" s="60">
        <f t="shared" si="5"/>
        <v>0</v>
      </c>
      <c r="AA56" s="54"/>
    </row>
    <row r="57" spans="1:27" s="3" customFormat="1" x14ac:dyDescent="0.25">
      <c r="A57" s="45">
        <v>39</v>
      </c>
      <c r="B57" s="8">
        <v>0.7</v>
      </c>
      <c r="C57" s="8">
        <v>20</v>
      </c>
      <c r="D57" s="8">
        <v>15</v>
      </c>
      <c r="E57" s="14">
        <f t="shared" si="17"/>
        <v>0.3545454545454545</v>
      </c>
      <c r="F57" s="104">
        <f t="shared" si="14"/>
        <v>-0.7272727272727284</v>
      </c>
      <c r="G57" s="105">
        <f t="shared" si="15"/>
        <v>1</v>
      </c>
      <c r="H57" s="26">
        <v>15</v>
      </c>
      <c r="I57" s="48"/>
      <c r="J57" s="26">
        <f>'MR-MO_1a_2'!J57</f>
        <v>15</v>
      </c>
      <c r="K57" s="27">
        <v>0</v>
      </c>
      <c r="L57" s="44">
        <f>ABS((100/$H57*J72)-100)</f>
        <v>0</v>
      </c>
      <c r="M57" s="26">
        <f>'MR-MO_1a_2'!M57</f>
        <v>15</v>
      </c>
      <c r="N57" s="27">
        <v>0</v>
      </c>
      <c r="O57" s="44">
        <f t="shared" si="3"/>
        <v>0</v>
      </c>
      <c r="P57" s="26">
        <f>'MR-MO_1a_2'!P57</f>
        <v>15</v>
      </c>
      <c r="Q57" s="27">
        <v>0</v>
      </c>
      <c r="R57" s="60">
        <f t="shared" si="4"/>
        <v>0</v>
      </c>
      <c r="S57" s="26">
        <v>15</v>
      </c>
      <c r="T57" s="27">
        <v>0</v>
      </c>
      <c r="U57" s="60">
        <f t="shared" si="5"/>
        <v>0</v>
      </c>
      <c r="AA57" s="54"/>
    </row>
    <row r="58" spans="1:27" s="3" customFormat="1" x14ac:dyDescent="0.25">
      <c r="A58" s="45">
        <v>40</v>
      </c>
      <c r="B58" s="8">
        <v>0.9</v>
      </c>
      <c r="C58" s="8">
        <v>20</v>
      </c>
      <c r="D58" s="8">
        <v>15</v>
      </c>
      <c r="E58" s="14">
        <f t="shared" si="17"/>
        <v>0.61428571428571432</v>
      </c>
      <c r="F58" s="104">
        <f t="shared" si="14"/>
        <v>0.57142857142857117</v>
      </c>
      <c r="G58" s="105">
        <f t="shared" si="15"/>
        <v>2</v>
      </c>
      <c r="H58" s="26">
        <v>15</v>
      </c>
      <c r="I58" s="48"/>
      <c r="J58" s="26">
        <f>'MR-MO_1a_2'!J58</f>
        <v>15</v>
      </c>
      <c r="K58" s="27">
        <v>0</v>
      </c>
      <c r="L58" s="44">
        <f>ABS((100/$H58*J73)-100)</f>
        <v>0</v>
      </c>
      <c r="M58" s="26">
        <f>'MR-MO_1a_2'!M58</f>
        <v>15</v>
      </c>
      <c r="N58" s="27">
        <v>0</v>
      </c>
      <c r="O58" s="44">
        <f t="shared" si="3"/>
        <v>0</v>
      </c>
      <c r="P58" s="26">
        <f>'MR-MO_1a_2'!P58</f>
        <v>15</v>
      </c>
      <c r="Q58" s="27">
        <v>0</v>
      </c>
      <c r="R58" s="60">
        <f t="shared" si="4"/>
        <v>0</v>
      </c>
      <c r="S58" s="26">
        <v>15</v>
      </c>
      <c r="T58" s="27">
        <v>0</v>
      </c>
      <c r="U58" s="60">
        <f t="shared" si="5"/>
        <v>0</v>
      </c>
      <c r="AA58" s="54"/>
    </row>
    <row r="59" spans="1:27" s="3" customFormat="1" x14ac:dyDescent="0.25">
      <c r="A59" s="45">
        <v>41</v>
      </c>
      <c r="B59" s="8">
        <v>0.1</v>
      </c>
      <c r="C59" s="8">
        <v>25</v>
      </c>
      <c r="D59" s="8">
        <v>15</v>
      </c>
      <c r="E59" s="106" t="e">
        <f>(B59*$B$15*$J$13+(1-B59)*$B$16*$Q$13)/(B59*$J$13+(1-B59)*$Q$13)</f>
        <v>#DIV/0!</v>
      </c>
      <c r="F59" s="104" t="e">
        <f t="shared" si="14"/>
        <v>#DIV/0!</v>
      </c>
      <c r="G59" s="105">
        <f t="shared" si="15"/>
        <v>-2</v>
      </c>
      <c r="H59" s="26">
        <v>15</v>
      </c>
      <c r="I59" s="48"/>
      <c r="J59" s="26">
        <f>'MR-MO_1a_2'!J59</f>
        <v>15</v>
      </c>
      <c r="K59" s="27">
        <v>0</v>
      </c>
      <c r="L59" s="44">
        <f t="shared" si="2"/>
        <v>0</v>
      </c>
      <c r="M59" s="26">
        <f>'MR-MO_1a_2'!M59</f>
        <v>15</v>
      </c>
      <c r="N59" s="27">
        <v>0</v>
      </c>
      <c r="O59" s="44">
        <f t="shared" si="3"/>
        <v>0</v>
      </c>
      <c r="P59" s="26">
        <f>'MR-MO_1a_2'!P59</f>
        <v>15</v>
      </c>
      <c r="Q59" s="27">
        <v>0</v>
      </c>
      <c r="R59" s="60">
        <f t="shared" si="4"/>
        <v>0</v>
      </c>
      <c r="S59" s="26">
        <v>15</v>
      </c>
      <c r="T59" s="27">
        <v>0</v>
      </c>
      <c r="U59" s="60">
        <f t="shared" si="5"/>
        <v>0</v>
      </c>
      <c r="AA59" s="54"/>
    </row>
    <row r="60" spans="1:27" s="3" customFormat="1" x14ac:dyDescent="0.25">
      <c r="A60" s="45">
        <v>42</v>
      </c>
      <c r="B60" s="8">
        <v>0.3</v>
      </c>
      <c r="C60" s="8">
        <v>25</v>
      </c>
      <c r="D60" s="8">
        <v>15</v>
      </c>
      <c r="E60" s="106" t="e">
        <f t="shared" ref="E60:E63" si="18">(B60*$B$15*$J$13+(1-B60)*$B$16*$Q$13)/(B60*$J$13+(1-B60)*$Q$13)</f>
        <v>#DIV/0!</v>
      </c>
      <c r="F60" s="104" t="e">
        <f t="shared" si="14"/>
        <v>#DIV/0!</v>
      </c>
      <c r="G60" s="105">
        <f t="shared" si="15"/>
        <v>-1</v>
      </c>
      <c r="H60" s="26">
        <v>15</v>
      </c>
      <c r="I60" s="48"/>
      <c r="J60" s="26">
        <f>'MR-MO_1a_2'!J60</f>
        <v>15</v>
      </c>
      <c r="K60" s="27">
        <v>0</v>
      </c>
      <c r="L60" s="44">
        <f t="shared" si="2"/>
        <v>0</v>
      </c>
      <c r="M60" s="26">
        <f>'MR-MO_1a_2'!M60</f>
        <v>15</v>
      </c>
      <c r="N60" s="27">
        <v>0</v>
      </c>
      <c r="O60" s="44">
        <f t="shared" si="3"/>
        <v>0</v>
      </c>
      <c r="P60" s="26">
        <f>'MR-MO_1a_2'!P60</f>
        <v>15</v>
      </c>
      <c r="Q60" s="27">
        <v>0</v>
      </c>
      <c r="R60" s="60">
        <f t="shared" si="4"/>
        <v>0</v>
      </c>
      <c r="S60" s="26">
        <v>15</v>
      </c>
      <c r="T60" s="27">
        <v>0</v>
      </c>
      <c r="U60" s="60">
        <f t="shared" si="5"/>
        <v>0</v>
      </c>
      <c r="V60" s="7"/>
      <c r="W60" s="7"/>
      <c r="X60" s="7"/>
      <c r="Y60" s="7"/>
      <c r="Z60" s="7"/>
      <c r="AA60" s="54"/>
    </row>
    <row r="61" spans="1:27" s="3" customFormat="1" x14ac:dyDescent="0.25">
      <c r="A61" s="45">
        <v>43</v>
      </c>
      <c r="B61" s="8">
        <v>0.5</v>
      </c>
      <c r="C61" s="8">
        <v>25</v>
      </c>
      <c r="D61" s="8">
        <v>15</v>
      </c>
      <c r="E61" s="106" t="e">
        <f t="shared" si="18"/>
        <v>#DIV/0!</v>
      </c>
      <c r="F61" s="104" t="e">
        <f t="shared" si="14"/>
        <v>#DIV/0!</v>
      </c>
      <c r="G61" s="105">
        <f t="shared" si="15"/>
        <v>0</v>
      </c>
      <c r="H61" s="26">
        <v>15</v>
      </c>
      <c r="I61" s="48"/>
      <c r="J61" s="26">
        <f>'MR-MO_1a_2'!J61</f>
        <v>15</v>
      </c>
      <c r="K61" s="27">
        <v>0</v>
      </c>
      <c r="L61" s="44">
        <f t="shared" si="2"/>
        <v>0</v>
      </c>
      <c r="M61" s="26">
        <f>'MR-MO_1a_2'!M61</f>
        <v>15</v>
      </c>
      <c r="N61" s="27">
        <v>0</v>
      </c>
      <c r="O61" s="44">
        <f t="shared" si="3"/>
        <v>0</v>
      </c>
      <c r="P61" s="26">
        <f>'MR-MO_1a_2'!P61</f>
        <v>15</v>
      </c>
      <c r="Q61" s="27">
        <v>0</v>
      </c>
      <c r="R61" s="60">
        <f t="shared" si="4"/>
        <v>0</v>
      </c>
      <c r="S61" s="26">
        <v>15</v>
      </c>
      <c r="T61" s="27">
        <v>0</v>
      </c>
      <c r="U61" s="60">
        <f t="shared" si="5"/>
        <v>0</v>
      </c>
      <c r="V61" s="7"/>
      <c r="W61" s="7"/>
      <c r="X61" s="7"/>
      <c r="Y61" s="7"/>
      <c r="Z61" s="7"/>
      <c r="AA61" s="54"/>
    </row>
    <row r="62" spans="1:27" s="3" customFormat="1" x14ac:dyDescent="0.25">
      <c r="A62" s="45">
        <v>44</v>
      </c>
      <c r="B62" s="8">
        <v>0.7</v>
      </c>
      <c r="C62" s="8">
        <v>25</v>
      </c>
      <c r="D62" s="8">
        <v>15</v>
      </c>
      <c r="E62" s="106" t="e">
        <f t="shared" si="18"/>
        <v>#DIV/0!</v>
      </c>
      <c r="F62" s="104" t="e">
        <f t="shared" si="14"/>
        <v>#DIV/0!</v>
      </c>
      <c r="G62" s="105">
        <f t="shared" si="15"/>
        <v>1</v>
      </c>
      <c r="H62" s="26">
        <v>15</v>
      </c>
      <c r="I62" s="48"/>
      <c r="J62" s="26">
        <f>'MR-MO_1a_2'!J62</f>
        <v>15</v>
      </c>
      <c r="K62" s="27">
        <v>0</v>
      </c>
      <c r="L62" s="44">
        <f t="shared" si="2"/>
        <v>0</v>
      </c>
      <c r="M62" s="26">
        <f>'MR-MO_1a_2'!M62</f>
        <v>15</v>
      </c>
      <c r="N62" s="27">
        <v>0</v>
      </c>
      <c r="O62" s="44">
        <f t="shared" si="3"/>
        <v>0</v>
      </c>
      <c r="P62" s="26">
        <f>'MR-MO_1a_2'!P62</f>
        <v>15</v>
      </c>
      <c r="Q62" s="27">
        <v>0</v>
      </c>
      <c r="R62" s="60">
        <f t="shared" si="4"/>
        <v>0</v>
      </c>
      <c r="S62" s="26">
        <v>15</v>
      </c>
      <c r="T62" s="27">
        <v>0</v>
      </c>
      <c r="U62" s="60">
        <f t="shared" si="5"/>
        <v>0</v>
      </c>
      <c r="V62" s="7"/>
      <c r="W62" s="7"/>
      <c r="X62" s="7"/>
      <c r="Y62" s="7"/>
      <c r="Z62" s="7"/>
      <c r="AA62" s="54"/>
    </row>
    <row r="63" spans="1:27" s="3" customFormat="1" x14ac:dyDescent="0.25">
      <c r="A63" s="45">
        <v>45</v>
      </c>
      <c r="B63" s="8">
        <v>0.9</v>
      </c>
      <c r="C63" s="8">
        <v>25</v>
      </c>
      <c r="D63" s="8">
        <v>15</v>
      </c>
      <c r="E63" s="106" t="e">
        <f t="shared" si="18"/>
        <v>#DIV/0!</v>
      </c>
      <c r="F63" s="104" t="e">
        <f t="shared" si="14"/>
        <v>#DIV/0!</v>
      </c>
      <c r="G63" s="105">
        <f t="shared" si="15"/>
        <v>2</v>
      </c>
      <c r="H63" s="26">
        <v>15</v>
      </c>
      <c r="I63" s="80"/>
      <c r="J63" s="26">
        <f>'MR-MO_1a_2'!J63</f>
        <v>15</v>
      </c>
      <c r="K63" s="27">
        <v>0</v>
      </c>
      <c r="L63" s="44">
        <f t="shared" si="2"/>
        <v>0</v>
      </c>
      <c r="M63" s="26">
        <f>'MR-MO_1a_2'!M63</f>
        <v>15</v>
      </c>
      <c r="N63" s="27">
        <v>0</v>
      </c>
      <c r="O63" s="44">
        <f t="shared" si="3"/>
        <v>0</v>
      </c>
      <c r="P63" s="26">
        <f>'MR-MO_1a_2'!P63</f>
        <v>15</v>
      </c>
      <c r="Q63" s="27">
        <v>0</v>
      </c>
      <c r="R63" s="60">
        <f t="shared" si="4"/>
        <v>0</v>
      </c>
      <c r="S63" s="26">
        <v>15</v>
      </c>
      <c r="T63" s="27">
        <v>0</v>
      </c>
      <c r="U63" s="60">
        <f t="shared" si="5"/>
        <v>0</v>
      </c>
      <c r="V63" s="7"/>
      <c r="W63" s="7"/>
      <c r="X63" s="7"/>
      <c r="Y63" s="7"/>
      <c r="Z63" s="7"/>
      <c r="AA63" s="54"/>
    </row>
    <row r="64" spans="1:27" s="3" customFormat="1" x14ac:dyDescent="0.25">
      <c r="A64" s="45">
        <v>46</v>
      </c>
      <c r="B64" s="8">
        <v>0.1</v>
      </c>
      <c r="C64" s="8">
        <v>30</v>
      </c>
      <c r="D64" s="8">
        <v>15</v>
      </c>
      <c r="E64" s="106" t="e">
        <f>(B64*$B$15*$J$14+(1-B64)*$B$16*$Q$14)/(B64*$J$14+(1-B64)*$Q$14)</f>
        <v>#DIV/0!</v>
      </c>
      <c r="F64" s="104" t="e">
        <f t="shared" si="14"/>
        <v>#DIV/0!</v>
      </c>
      <c r="G64" s="105">
        <f t="shared" si="15"/>
        <v>-2</v>
      </c>
      <c r="H64" s="26">
        <v>15</v>
      </c>
      <c r="I64" s="80"/>
      <c r="J64" s="26">
        <f>'MR-MO_1a_2'!J64</f>
        <v>15</v>
      </c>
      <c r="K64" s="27">
        <v>0</v>
      </c>
      <c r="L64" s="44">
        <f t="shared" si="2"/>
        <v>0</v>
      </c>
      <c r="M64" s="26">
        <f>'MR-MO_1a_2'!M64</f>
        <v>15</v>
      </c>
      <c r="N64" s="27">
        <v>0</v>
      </c>
      <c r="O64" s="44">
        <f t="shared" si="3"/>
        <v>0</v>
      </c>
      <c r="P64" s="26">
        <f>'MR-MO_1a_2'!P64</f>
        <v>15</v>
      </c>
      <c r="Q64" s="27">
        <v>0</v>
      </c>
      <c r="R64" s="60">
        <f t="shared" si="4"/>
        <v>0</v>
      </c>
      <c r="S64" s="26">
        <v>15</v>
      </c>
      <c r="T64" s="27">
        <v>0</v>
      </c>
      <c r="U64" s="60">
        <f t="shared" si="5"/>
        <v>0</v>
      </c>
      <c r="V64" s="7"/>
      <c r="W64" s="7"/>
      <c r="X64" s="7"/>
      <c r="Y64" s="7"/>
      <c r="Z64" s="7"/>
      <c r="AA64" s="54"/>
    </row>
    <row r="65" spans="1:27" s="3" customFormat="1" x14ac:dyDescent="0.25">
      <c r="A65" s="45">
        <v>47</v>
      </c>
      <c r="B65" s="8">
        <v>0.3</v>
      </c>
      <c r="C65" s="8">
        <v>30</v>
      </c>
      <c r="D65" s="8">
        <v>15</v>
      </c>
      <c r="E65" s="106" t="e">
        <f t="shared" ref="E65:E68" si="19">(B65*$B$15*$J$14+(1-B65)*$B$16*$Q$14)/(B65*$J$14+(1-B65)*$Q$14)</f>
        <v>#DIV/0!</v>
      </c>
      <c r="F65" s="104" t="e">
        <f t="shared" si="14"/>
        <v>#DIV/0!</v>
      </c>
      <c r="G65" s="105">
        <f t="shared" si="15"/>
        <v>-1</v>
      </c>
      <c r="H65" s="26">
        <v>15</v>
      </c>
      <c r="I65" s="80"/>
      <c r="J65" s="26">
        <f>'MR-MO_1a_2'!J65</f>
        <v>15</v>
      </c>
      <c r="K65" s="27">
        <v>0</v>
      </c>
      <c r="L65" s="44">
        <f t="shared" si="2"/>
        <v>0</v>
      </c>
      <c r="M65" s="26">
        <f>'MR-MO_1a_2'!M65</f>
        <v>15</v>
      </c>
      <c r="N65" s="27">
        <v>0</v>
      </c>
      <c r="O65" s="44">
        <f t="shared" si="3"/>
        <v>0</v>
      </c>
      <c r="P65" s="26">
        <f>'MR-MO_1a_2'!P65</f>
        <v>15</v>
      </c>
      <c r="Q65" s="27">
        <v>0</v>
      </c>
      <c r="R65" s="60">
        <f t="shared" si="4"/>
        <v>0</v>
      </c>
      <c r="S65" s="26">
        <v>15</v>
      </c>
      <c r="T65" s="27">
        <v>0</v>
      </c>
      <c r="U65" s="60">
        <f t="shared" si="5"/>
        <v>0</v>
      </c>
      <c r="V65" s="7"/>
      <c r="W65" s="7"/>
      <c r="X65" s="7"/>
      <c r="Y65" s="7"/>
      <c r="Z65" s="7"/>
      <c r="AA65" s="54"/>
    </row>
    <row r="66" spans="1:27" s="3" customFormat="1" x14ac:dyDescent="0.25">
      <c r="A66" s="45">
        <v>48</v>
      </c>
      <c r="B66" s="8">
        <v>0.5</v>
      </c>
      <c r="C66" s="8">
        <v>30</v>
      </c>
      <c r="D66" s="8">
        <v>15</v>
      </c>
      <c r="E66" s="106" t="e">
        <f t="shared" si="19"/>
        <v>#DIV/0!</v>
      </c>
      <c r="F66" s="104" t="e">
        <f t="shared" si="14"/>
        <v>#DIV/0!</v>
      </c>
      <c r="G66" s="105">
        <f t="shared" si="15"/>
        <v>0</v>
      </c>
      <c r="H66" s="26">
        <v>15</v>
      </c>
      <c r="I66" s="80"/>
      <c r="J66" s="26">
        <f>'MR-MO_1a_2'!J66</f>
        <v>15</v>
      </c>
      <c r="K66" s="27">
        <v>0</v>
      </c>
      <c r="L66" s="44">
        <f t="shared" si="2"/>
        <v>0</v>
      </c>
      <c r="M66" s="26">
        <f>'MR-MO_1a_2'!M66</f>
        <v>15</v>
      </c>
      <c r="N66" s="27">
        <v>0</v>
      </c>
      <c r="O66" s="44">
        <f t="shared" si="3"/>
        <v>0</v>
      </c>
      <c r="P66" s="26">
        <f>'MR-MO_1a_2'!P66</f>
        <v>15</v>
      </c>
      <c r="Q66" s="27">
        <v>0</v>
      </c>
      <c r="R66" s="60">
        <f t="shared" si="4"/>
        <v>0</v>
      </c>
      <c r="S66" s="26">
        <v>15</v>
      </c>
      <c r="T66" s="27">
        <v>0</v>
      </c>
      <c r="U66" s="60">
        <f t="shared" si="5"/>
        <v>0</v>
      </c>
      <c r="V66" s="7"/>
      <c r="W66" s="7"/>
      <c r="X66" s="7"/>
      <c r="Y66" s="7"/>
      <c r="Z66" s="7"/>
      <c r="AA66" s="54"/>
    </row>
    <row r="67" spans="1:27" s="3" customFormat="1" x14ac:dyDescent="0.25">
      <c r="A67" s="45">
        <v>49</v>
      </c>
      <c r="B67" s="8">
        <v>0.7</v>
      </c>
      <c r="C67" s="8">
        <v>30</v>
      </c>
      <c r="D67" s="8">
        <v>15</v>
      </c>
      <c r="E67" s="106" t="e">
        <f t="shared" si="19"/>
        <v>#DIV/0!</v>
      </c>
      <c r="F67" s="104" t="e">
        <f t="shared" si="14"/>
        <v>#DIV/0!</v>
      </c>
      <c r="G67" s="105">
        <f t="shared" si="15"/>
        <v>1</v>
      </c>
      <c r="H67" s="26">
        <v>15</v>
      </c>
      <c r="I67" s="80"/>
      <c r="J67" s="26">
        <f>'MR-MO_1a_2'!J67</f>
        <v>15</v>
      </c>
      <c r="K67" s="27">
        <v>0</v>
      </c>
      <c r="L67" s="44">
        <f t="shared" si="2"/>
        <v>0</v>
      </c>
      <c r="M67" s="26">
        <f>'MR-MO_1a_2'!M67</f>
        <v>15</v>
      </c>
      <c r="N67" s="27">
        <v>0</v>
      </c>
      <c r="O67" s="44">
        <f t="shared" si="3"/>
        <v>0</v>
      </c>
      <c r="P67" s="26">
        <f>'MR-MO_1a_2'!P67</f>
        <v>15</v>
      </c>
      <c r="Q67" s="27">
        <v>0</v>
      </c>
      <c r="R67" s="60">
        <f t="shared" si="4"/>
        <v>0</v>
      </c>
      <c r="S67" s="26">
        <v>15</v>
      </c>
      <c r="T67" s="27">
        <v>0</v>
      </c>
      <c r="U67" s="60">
        <f t="shared" si="5"/>
        <v>0</v>
      </c>
      <c r="V67" s="7"/>
      <c r="W67" s="7"/>
      <c r="X67" s="7"/>
      <c r="Y67" s="7"/>
      <c r="Z67" s="7"/>
      <c r="AA67" s="54"/>
    </row>
    <row r="68" spans="1:27" s="3" customFormat="1" x14ac:dyDescent="0.25">
      <c r="A68" s="45">
        <v>50</v>
      </c>
      <c r="B68" s="8">
        <v>0.9</v>
      </c>
      <c r="C68" s="8">
        <v>30</v>
      </c>
      <c r="D68" s="8">
        <v>15</v>
      </c>
      <c r="E68" s="106" t="e">
        <f t="shared" si="19"/>
        <v>#DIV/0!</v>
      </c>
      <c r="F68" s="104" t="e">
        <f t="shared" si="14"/>
        <v>#DIV/0!</v>
      </c>
      <c r="G68" s="105">
        <f t="shared" si="15"/>
        <v>2</v>
      </c>
      <c r="H68" s="26">
        <v>15</v>
      </c>
      <c r="I68" s="80"/>
      <c r="J68" s="26">
        <f>'MR-MO_1a_2'!J68</f>
        <v>15</v>
      </c>
      <c r="K68" s="27">
        <v>0</v>
      </c>
      <c r="L68" s="44">
        <f t="shared" si="2"/>
        <v>0</v>
      </c>
      <c r="M68" s="26">
        <f>'MR-MO_1a_2'!M68</f>
        <v>15</v>
      </c>
      <c r="N68" s="27">
        <v>0</v>
      </c>
      <c r="O68" s="44">
        <f t="shared" si="3"/>
        <v>0</v>
      </c>
      <c r="P68" s="26">
        <f>'MR-MO_1a_2'!P68</f>
        <v>15</v>
      </c>
      <c r="Q68" s="27">
        <v>0</v>
      </c>
      <c r="R68" s="60">
        <f t="shared" si="4"/>
        <v>0</v>
      </c>
      <c r="S68" s="26">
        <v>15</v>
      </c>
      <c r="T68" s="27">
        <v>0</v>
      </c>
      <c r="U68" s="60">
        <f t="shared" si="5"/>
        <v>0</v>
      </c>
      <c r="V68" s="7"/>
      <c r="W68" s="7"/>
      <c r="X68" s="7"/>
      <c r="Y68" s="7"/>
      <c r="Z68" s="7"/>
      <c r="AA68" s="54"/>
    </row>
    <row r="69" spans="1:27" s="3" customFormat="1" x14ac:dyDescent="0.25">
      <c r="A69" s="45">
        <v>51</v>
      </c>
      <c r="B69" s="8">
        <v>0.1</v>
      </c>
      <c r="C69" s="8">
        <v>10</v>
      </c>
      <c r="D69" s="8">
        <v>20</v>
      </c>
      <c r="E69" s="106" t="e">
        <f>(B69*$B$15*$K$10+(1-B69)*$B$16*$R$10)/(B69*$K$10+(1-B69)*$R$10)</f>
        <v>#DIV/0!</v>
      </c>
      <c r="F69" s="104" t="e">
        <f>E69*$N$12+(1-E69)*$U$12-D69</f>
        <v>#DIV/0!</v>
      </c>
      <c r="G69" s="105">
        <f>B69*$N$12+(1-B69)*$U$12-D69</f>
        <v>0</v>
      </c>
      <c r="H69" s="26">
        <v>15</v>
      </c>
      <c r="I69" s="80"/>
      <c r="J69" s="26">
        <f>'MR-MO_1a_2'!J69</f>
        <v>15</v>
      </c>
      <c r="K69" s="27">
        <v>0</v>
      </c>
      <c r="L69" s="44">
        <f t="shared" si="2"/>
        <v>0</v>
      </c>
      <c r="M69" s="26">
        <f>'MR-MO_1a_2'!M69</f>
        <v>15</v>
      </c>
      <c r="N69" s="27">
        <v>0</v>
      </c>
      <c r="O69" s="44">
        <f t="shared" si="3"/>
        <v>0</v>
      </c>
      <c r="P69" s="26">
        <f>'MR-MO_1a_2'!P69</f>
        <v>15</v>
      </c>
      <c r="Q69" s="27">
        <v>0</v>
      </c>
      <c r="R69" s="60">
        <f t="shared" si="4"/>
        <v>0</v>
      </c>
      <c r="S69" s="26">
        <v>15</v>
      </c>
      <c r="T69" s="27">
        <v>0</v>
      </c>
      <c r="U69" s="60">
        <f t="shared" si="5"/>
        <v>0</v>
      </c>
      <c r="V69" s="7"/>
      <c r="W69" s="7"/>
      <c r="X69" s="7"/>
      <c r="Y69" s="7"/>
      <c r="Z69" s="7"/>
      <c r="AA69" s="54"/>
    </row>
    <row r="70" spans="1:27" s="3" customFormat="1" x14ac:dyDescent="0.25">
      <c r="A70" s="45">
        <v>52</v>
      </c>
      <c r="B70" s="8">
        <v>0.3</v>
      </c>
      <c r="C70" s="8">
        <v>10</v>
      </c>
      <c r="D70" s="8">
        <v>20</v>
      </c>
      <c r="E70" s="106" t="e">
        <f t="shared" ref="E70:E73" si="20">(B70*$B$15*$K$10+(1-B70)*$B$16*$R$10)/(B70*$K$10+(1-B70)*$R$10)</f>
        <v>#DIV/0!</v>
      </c>
      <c r="F70" s="104" t="e">
        <f t="shared" ref="F70:F93" si="21">E70*$N$12+(1-E70)*$U$12-D70</f>
        <v>#DIV/0!</v>
      </c>
      <c r="G70" s="105">
        <f t="shared" ref="G70:G93" si="22">B70*$N$12+(1-B70)*$U$12-D70</f>
        <v>0</v>
      </c>
      <c r="H70" s="26">
        <v>15</v>
      </c>
      <c r="I70" s="80"/>
      <c r="J70" s="26">
        <f>'MR-MO_1a_2'!J70</f>
        <v>15</v>
      </c>
      <c r="K70" s="27">
        <v>0</v>
      </c>
      <c r="L70" s="44">
        <f t="shared" si="2"/>
        <v>0</v>
      </c>
      <c r="M70" s="26">
        <f>'MR-MO_1a_2'!M70</f>
        <v>15</v>
      </c>
      <c r="N70" s="27">
        <v>0</v>
      </c>
      <c r="O70" s="44">
        <f t="shared" si="3"/>
        <v>0</v>
      </c>
      <c r="P70" s="26">
        <f>'MR-MO_1a_2'!P70</f>
        <v>15</v>
      </c>
      <c r="Q70" s="27">
        <v>0</v>
      </c>
      <c r="R70" s="60">
        <f t="shared" si="4"/>
        <v>0</v>
      </c>
      <c r="S70" s="26">
        <v>15</v>
      </c>
      <c r="T70" s="27">
        <v>0</v>
      </c>
      <c r="U70" s="60">
        <f t="shared" si="5"/>
        <v>0</v>
      </c>
      <c r="V70" s="7"/>
      <c r="W70" s="7"/>
      <c r="X70" s="7"/>
      <c r="Y70" s="7"/>
      <c r="Z70" s="7"/>
      <c r="AA70" s="54"/>
    </row>
    <row r="71" spans="1:27" s="3" customFormat="1" x14ac:dyDescent="0.25">
      <c r="A71" s="45">
        <v>53</v>
      </c>
      <c r="B71" s="8">
        <v>0.5</v>
      </c>
      <c r="C71" s="8">
        <v>10</v>
      </c>
      <c r="D71" s="8">
        <v>20</v>
      </c>
      <c r="E71" s="106" t="e">
        <f t="shared" si="20"/>
        <v>#DIV/0!</v>
      </c>
      <c r="F71" s="104" t="e">
        <f t="shared" si="21"/>
        <v>#DIV/0!</v>
      </c>
      <c r="G71" s="105">
        <f t="shared" si="22"/>
        <v>0</v>
      </c>
      <c r="H71" s="26">
        <v>15</v>
      </c>
      <c r="I71" s="80"/>
      <c r="J71" s="26">
        <f>'MR-MO_1a_2'!J71</f>
        <v>15</v>
      </c>
      <c r="K71" s="27">
        <v>0</v>
      </c>
      <c r="L71" s="44">
        <f t="shared" si="2"/>
        <v>0</v>
      </c>
      <c r="M71" s="26">
        <f>'MR-MO_1a_2'!M71</f>
        <v>15</v>
      </c>
      <c r="N71" s="27">
        <v>0</v>
      </c>
      <c r="O71" s="44">
        <f t="shared" si="3"/>
        <v>0</v>
      </c>
      <c r="P71" s="26">
        <f>'MR-MO_1a_2'!P71</f>
        <v>15</v>
      </c>
      <c r="Q71" s="27">
        <v>0</v>
      </c>
      <c r="R71" s="60">
        <f t="shared" si="4"/>
        <v>0</v>
      </c>
      <c r="S71" s="26">
        <v>15</v>
      </c>
      <c r="T71" s="27">
        <v>0</v>
      </c>
      <c r="U71" s="60">
        <f t="shared" si="5"/>
        <v>0</v>
      </c>
      <c r="V71" s="7"/>
      <c r="W71" s="7"/>
      <c r="X71" s="7"/>
      <c r="Y71" s="7"/>
      <c r="Z71" s="7"/>
      <c r="AA71" s="54"/>
    </row>
    <row r="72" spans="1:27" s="3" customFormat="1" x14ac:dyDescent="0.25">
      <c r="A72" s="45">
        <v>54</v>
      </c>
      <c r="B72" s="8">
        <v>0.7</v>
      </c>
      <c r="C72" s="8">
        <v>10</v>
      </c>
      <c r="D72" s="8">
        <v>20</v>
      </c>
      <c r="E72" s="106" t="e">
        <f t="shared" si="20"/>
        <v>#DIV/0!</v>
      </c>
      <c r="F72" s="104" t="e">
        <f t="shared" si="21"/>
        <v>#DIV/0!</v>
      </c>
      <c r="G72" s="105">
        <f t="shared" si="22"/>
        <v>0</v>
      </c>
      <c r="H72" s="26">
        <v>15</v>
      </c>
      <c r="I72" s="80"/>
      <c r="J72" s="26">
        <f>'MR-MO_1a_2'!J72</f>
        <v>15</v>
      </c>
      <c r="K72" s="27">
        <v>0</v>
      </c>
      <c r="L72" s="44">
        <f t="shared" si="2"/>
        <v>0</v>
      </c>
      <c r="M72" s="26">
        <f>'MR-MO_1a_2'!M72</f>
        <v>15</v>
      </c>
      <c r="N72" s="27">
        <v>0</v>
      </c>
      <c r="O72" s="44">
        <f t="shared" si="3"/>
        <v>0</v>
      </c>
      <c r="P72" s="26">
        <f>'MR-MO_1a_2'!P72</f>
        <v>15</v>
      </c>
      <c r="Q72" s="27">
        <v>0</v>
      </c>
      <c r="R72" s="60">
        <f t="shared" si="4"/>
        <v>0</v>
      </c>
      <c r="S72" s="26">
        <v>15</v>
      </c>
      <c r="T72" s="27">
        <v>0</v>
      </c>
      <c r="U72" s="60">
        <f t="shared" si="5"/>
        <v>0</v>
      </c>
      <c r="V72" s="7"/>
      <c r="W72" s="7"/>
      <c r="X72" s="7"/>
      <c r="Y72" s="7"/>
      <c r="Z72" s="7"/>
      <c r="AA72" s="54"/>
    </row>
    <row r="73" spans="1:27" s="3" customFormat="1" x14ac:dyDescent="0.25">
      <c r="A73" s="45">
        <v>55</v>
      </c>
      <c r="B73" s="8">
        <v>0.9</v>
      </c>
      <c r="C73" s="8">
        <v>10</v>
      </c>
      <c r="D73" s="8">
        <v>20</v>
      </c>
      <c r="E73" s="106" t="e">
        <f t="shared" si="20"/>
        <v>#DIV/0!</v>
      </c>
      <c r="F73" s="104" t="e">
        <f t="shared" si="21"/>
        <v>#DIV/0!</v>
      </c>
      <c r="G73" s="105">
        <f t="shared" si="22"/>
        <v>0</v>
      </c>
      <c r="H73" s="26">
        <v>15</v>
      </c>
      <c r="I73" s="80"/>
      <c r="J73" s="26">
        <f>'MR-MO_1a_2'!J73</f>
        <v>15</v>
      </c>
      <c r="K73" s="27">
        <v>0</v>
      </c>
      <c r="L73" s="44">
        <f t="shared" si="2"/>
        <v>0</v>
      </c>
      <c r="M73" s="26">
        <f>'MR-MO_1a_2'!M73</f>
        <v>15</v>
      </c>
      <c r="N73" s="27">
        <v>0</v>
      </c>
      <c r="O73" s="44">
        <f t="shared" si="3"/>
        <v>0</v>
      </c>
      <c r="P73" s="26">
        <f>'MR-MO_1a_2'!P73</f>
        <v>15</v>
      </c>
      <c r="Q73" s="27">
        <v>0</v>
      </c>
      <c r="R73" s="60">
        <f t="shared" si="4"/>
        <v>0</v>
      </c>
      <c r="S73" s="26">
        <v>15</v>
      </c>
      <c r="T73" s="27">
        <v>0</v>
      </c>
      <c r="U73" s="60">
        <f t="shared" si="5"/>
        <v>0</v>
      </c>
      <c r="V73" s="7"/>
      <c r="W73" s="7"/>
      <c r="X73" s="7"/>
      <c r="Y73" s="7"/>
      <c r="Z73" s="7"/>
      <c r="AA73" s="54"/>
    </row>
    <row r="74" spans="1:27" s="3" customFormat="1" x14ac:dyDescent="0.25">
      <c r="A74" s="45">
        <v>56</v>
      </c>
      <c r="B74" s="8">
        <v>0.1</v>
      </c>
      <c r="C74" s="8">
        <v>15</v>
      </c>
      <c r="D74" s="8">
        <v>20</v>
      </c>
      <c r="E74" s="14">
        <f>(B74*$B$15*$K$11+(1-B74)*$B$16*$R$11)/(B74*$K$11+(1-B74)*$R$11)</f>
        <v>0.41999999999999993</v>
      </c>
      <c r="F74" s="104">
        <f t="shared" si="21"/>
        <v>0</v>
      </c>
      <c r="G74" s="105">
        <f t="shared" si="22"/>
        <v>0</v>
      </c>
      <c r="H74" s="26">
        <v>15</v>
      </c>
      <c r="I74" s="80"/>
      <c r="J74" s="26">
        <f>'MR-MO_1a_2'!J74</f>
        <v>15</v>
      </c>
      <c r="K74" s="27">
        <v>0</v>
      </c>
      <c r="L74" s="44">
        <f t="shared" si="2"/>
        <v>0</v>
      </c>
      <c r="M74" s="26">
        <f>'MR-MO_1a_2'!M74</f>
        <v>15</v>
      </c>
      <c r="N74" s="27">
        <v>0</v>
      </c>
      <c r="O74" s="44">
        <f t="shared" si="3"/>
        <v>0</v>
      </c>
      <c r="P74" s="26">
        <f>'MR-MO_1a_2'!P74</f>
        <v>15</v>
      </c>
      <c r="Q74" s="27">
        <v>0</v>
      </c>
      <c r="R74" s="60">
        <f t="shared" si="4"/>
        <v>0</v>
      </c>
      <c r="S74" s="26">
        <v>15</v>
      </c>
      <c r="T74" s="27">
        <v>0</v>
      </c>
      <c r="U74" s="60">
        <f t="shared" si="5"/>
        <v>0</v>
      </c>
      <c r="V74" s="7"/>
      <c r="W74" s="7"/>
      <c r="X74" s="7"/>
      <c r="Y74" s="7"/>
      <c r="Z74" s="7"/>
      <c r="AA74" s="54"/>
    </row>
    <row r="75" spans="1:27" s="3" customFormat="1" x14ac:dyDescent="0.25">
      <c r="A75" s="45">
        <v>57</v>
      </c>
      <c r="B75" s="8">
        <v>0.3</v>
      </c>
      <c r="C75" s="8">
        <v>15</v>
      </c>
      <c r="D75" s="8">
        <v>20</v>
      </c>
      <c r="E75" s="14">
        <f t="shared" ref="E75:E78" si="23">(B75*$B$15*$K$11+(1-B75)*$B$16*$R$11)/(B75*$K$11+(1-B75)*$R$11)</f>
        <v>0.67600000000000005</v>
      </c>
      <c r="F75" s="104">
        <f t="shared" si="21"/>
        <v>0</v>
      </c>
      <c r="G75" s="105">
        <f t="shared" si="22"/>
        <v>0</v>
      </c>
      <c r="H75" s="26">
        <v>15</v>
      </c>
      <c r="I75" s="80"/>
      <c r="J75" s="26">
        <f>'MR-MO_1a_2'!J75</f>
        <v>15</v>
      </c>
      <c r="K75" s="27">
        <v>0</v>
      </c>
      <c r="L75" s="44">
        <f t="shared" si="2"/>
        <v>0</v>
      </c>
      <c r="M75" s="26">
        <f>'MR-MO_1a_2'!M75</f>
        <v>15</v>
      </c>
      <c r="N75" s="27">
        <v>0</v>
      </c>
      <c r="O75" s="44">
        <f t="shared" si="3"/>
        <v>0</v>
      </c>
      <c r="P75" s="26">
        <f>'MR-MO_1a_2'!P75</f>
        <v>15</v>
      </c>
      <c r="Q75" s="27">
        <v>0</v>
      </c>
      <c r="R75" s="60">
        <f t="shared" si="4"/>
        <v>0</v>
      </c>
      <c r="S75" s="26">
        <v>15</v>
      </c>
      <c r="T75" s="27">
        <v>0</v>
      </c>
      <c r="U75" s="60">
        <f t="shared" si="5"/>
        <v>0</v>
      </c>
      <c r="V75" s="7"/>
      <c r="W75" s="7"/>
      <c r="X75" s="7"/>
      <c r="Y75" s="7"/>
      <c r="Z75" s="7"/>
      <c r="AA75" s="54"/>
    </row>
    <row r="76" spans="1:27" s="3" customFormat="1" x14ac:dyDescent="0.25">
      <c r="A76" s="45">
        <v>58</v>
      </c>
      <c r="B76" s="8">
        <v>0.5</v>
      </c>
      <c r="C76" s="8">
        <v>15</v>
      </c>
      <c r="D76" s="8">
        <v>20</v>
      </c>
      <c r="E76" s="14">
        <f t="shared" si="23"/>
        <v>0.78571428571428581</v>
      </c>
      <c r="F76" s="104">
        <f t="shared" si="21"/>
        <v>0</v>
      </c>
      <c r="G76" s="105">
        <f t="shared" si="22"/>
        <v>0</v>
      </c>
      <c r="H76" s="26">
        <v>15</v>
      </c>
      <c r="I76" s="80"/>
      <c r="J76" s="26">
        <f>'MR-MO_1a_2'!J76</f>
        <v>15</v>
      </c>
      <c r="K76" s="27">
        <v>0</v>
      </c>
      <c r="L76" s="44">
        <f t="shared" si="2"/>
        <v>0</v>
      </c>
      <c r="M76" s="26">
        <f>'MR-MO_1a_2'!M76</f>
        <v>15</v>
      </c>
      <c r="N76" s="27">
        <v>0</v>
      </c>
      <c r="O76" s="44">
        <f t="shared" si="3"/>
        <v>0</v>
      </c>
      <c r="P76" s="26">
        <f>'MR-MO_1a_2'!P76</f>
        <v>15</v>
      </c>
      <c r="Q76" s="27">
        <v>0</v>
      </c>
      <c r="R76" s="60">
        <f t="shared" si="4"/>
        <v>0</v>
      </c>
      <c r="S76" s="26">
        <v>15</v>
      </c>
      <c r="T76" s="27">
        <v>0</v>
      </c>
      <c r="U76" s="60">
        <f t="shared" si="5"/>
        <v>0</v>
      </c>
      <c r="V76" s="7"/>
      <c r="W76" s="7"/>
      <c r="X76" s="7"/>
      <c r="Y76" s="7"/>
      <c r="Z76" s="7"/>
      <c r="AA76" s="54"/>
    </row>
    <row r="77" spans="1:27" s="3" customFormat="1" x14ac:dyDescent="0.25">
      <c r="A77" s="45">
        <v>59</v>
      </c>
      <c r="B77" s="8">
        <v>0.7</v>
      </c>
      <c r="C77" s="8">
        <v>15</v>
      </c>
      <c r="D77" s="8">
        <v>20</v>
      </c>
      <c r="E77" s="14">
        <f t="shared" si="23"/>
        <v>0.84666666666666668</v>
      </c>
      <c r="F77" s="104">
        <f t="shared" si="21"/>
        <v>0</v>
      </c>
      <c r="G77" s="105">
        <f t="shared" si="22"/>
        <v>0</v>
      </c>
      <c r="H77" s="26">
        <v>15</v>
      </c>
      <c r="I77" s="80"/>
      <c r="J77" s="26">
        <f>'MR-MO_1a_2'!J77</f>
        <v>15</v>
      </c>
      <c r="K77" s="27">
        <v>0</v>
      </c>
      <c r="L77" s="44">
        <f t="shared" si="2"/>
        <v>0</v>
      </c>
      <c r="M77" s="26">
        <f>'MR-MO_1a_2'!M77</f>
        <v>15</v>
      </c>
      <c r="N77" s="27">
        <v>0</v>
      </c>
      <c r="O77" s="44">
        <f t="shared" si="3"/>
        <v>0</v>
      </c>
      <c r="P77" s="26">
        <f>'MR-MO_1a_2'!P77</f>
        <v>15</v>
      </c>
      <c r="Q77" s="27">
        <v>0</v>
      </c>
      <c r="R77" s="60">
        <f t="shared" si="4"/>
        <v>0</v>
      </c>
      <c r="S77" s="26">
        <v>15</v>
      </c>
      <c r="T77" s="27">
        <v>0</v>
      </c>
      <c r="U77" s="60">
        <f t="shared" si="5"/>
        <v>0</v>
      </c>
      <c r="V77" s="7"/>
      <c r="W77" s="7"/>
      <c r="X77" s="7"/>
      <c r="Y77" s="7"/>
      <c r="Z77" s="7"/>
      <c r="AA77" s="54"/>
    </row>
    <row r="78" spans="1:27" s="3" customFormat="1" x14ac:dyDescent="0.25">
      <c r="A78" s="45">
        <v>60</v>
      </c>
      <c r="B78" s="8">
        <v>0.9</v>
      </c>
      <c r="C78" s="8">
        <v>15</v>
      </c>
      <c r="D78" s="8">
        <v>20</v>
      </c>
      <c r="E78" s="14">
        <f t="shared" si="23"/>
        <v>0.88545454545454538</v>
      </c>
      <c r="F78" s="104">
        <f t="shared" si="21"/>
        <v>0</v>
      </c>
      <c r="G78" s="105">
        <f t="shared" si="22"/>
        <v>0</v>
      </c>
      <c r="H78" s="26">
        <v>15</v>
      </c>
      <c r="I78" s="80"/>
      <c r="J78" s="26">
        <f>'MR-MO_1a_2'!J78</f>
        <v>15</v>
      </c>
      <c r="K78" s="27">
        <v>0</v>
      </c>
      <c r="L78" s="44">
        <f t="shared" si="2"/>
        <v>0</v>
      </c>
      <c r="M78" s="26">
        <f>'MR-MO_1a_2'!M78</f>
        <v>15</v>
      </c>
      <c r="N78" s="27">
        <v>0</v>
      </c>
      <c r="O78" s="44">
        <f t="shared" si="3"/>
        <v>0</v>
      </c>
      <c r="P78" s="26">
        <f>'MR-MO_1a_2'!P78</f>
        <v>15</v>
      </c>
      <c r="Q78" s="27">
        <v>0</v>
      </c>
      <c r="R78" s="60">
        <f t="shared" si="4"/>
        <v>0</v>
      </c>
      <c r="S78" s="26">
        <v>15</v>
      </c>
      <c r="T78" s="27">
        <v>0</v>
      </c>
      <c r="U78" s="60">
        <f t="shared" si="5"/>
        <v>0</v>
      </c>
      <c r="V78" s="7"/>
      <c r="W78" s="7"/>
      <c r="X78" s="7"/>
      <c r="Y78" s="7"/>
      <c r="Z78" s="7"/>
      <c r="AA78" s="54"/>
    </row>
    <row r="79" spans="1:27" s="3" customFormat="1" x14ac:dyDescent="0.25">
      <c r="A79" s="45">
        <v>61</v>
      </c>
      <c r="B79" s="8">
        <v>0.1</v>
      </c>
      <c r="C79" s="8">
        <v>20</v>
      </c>
      <c r="D79" s="8">
        <v>20</v>
      </c>
      <c r="E79" s="14">
        <f>(B79*$B$15*$K$12+(1-B79)*$B$16*$R$12)/(B79*$K$12+(1-B79)*$R$12)</f>
        <v>0.89999999999999991</v>
      </c>
      <c r="F79" s="104">
        <f t="shared" si="21"/>
        <v>0</v>
      </c>
      <c r="G79" s="105">
        <f t="shared" si="22"/>
        <v>0</v>
      </c>
      <c r="H79" s="26">
        <v>15</v>
      </c>
      <c r="I79" s="80"/>
      <c r="J79" s="26">
        <f>'MR-MO_1a_2'!J79</f>
        <v>15</v>
      </c>
      <c r="K79" s="27">
        <v>0</v>
      </c>
      <c r="L79" s="44">
        <f t="shared" si="2"/>
        <v>0</v>
      </c>
      <c r="M79" s="26">
        <f>'MR-MO_1a_2'!M79</f>
        <v>15</v>
      </c>
      <c r="N79" s="27">
        <v>0</v>
      </c>
      <c r="O79" s="44">
        <f t="shared" si="3"/>
        <v>0</v>
      </c>
      <c r="P79" s="26">
        <f>'MR-MO_1a_2'!P79</f>
        <v>15</v>
      </c>
      <c r="Q79" s="27">
        <v>0</v>
      </c>
      <c r="R79" s="60">
        <f t="shared" si="4"/>
        <v>0</v>
      </c>
      <c r="S79" s="26">
        <v>15</v>
      </c>
      <c r="T79" s="27">
        <v>0</v>
      </c>
      <c r="U79" s="60">
        <f t="shared" si="5"/>
        <v>0</v>
      </c>
      <c r="V79" s="7"/>
      <c r="W79" s="7"/>
      <c r="X79" s="7"/>
      <c r="Y79" s="7"/>
      <c r="Z79" s="7"/>
      <c r="AA79" s="54"/>
    </row>
    <row r="80" spans="1:27" s="3" customFormat="1" x14ac:dyDescent="0.25">
      <c r="A80" s="45">
        <v>62</v>
      </c>
      <c r="B80" s="8">
        <v>0.3</v>
      </c>
      <c r="C80" s="8">
        <v>20</v>
      </c>
      <c r="D80" s="8">
        <v>20</v>
      </c>
      <c r="E80" s="14">
        <f t="shared" ref="E80:E83" si="24">(B80*$B$15*$K$12+(1-B80)*$B$16*$R$12)/(B80*$K$12+(1-B80)*$R$12)</f>
        <v>0.90000000000000013</v>
      </c>
      <c r="F80" s="104">
        <f t="shared" si="21"/>
        <v>0</v>
      </c>
      <c r="G80" s="105">
        <f t="shared" si="22"/>
        <v>0</v>
      </c>
      <c r="H80" s="26">
        <v>15</v>
      </c>
      <c r="I80" s="80"/>
      <c r="J80" s="26">
        <f>'MR-MO_1a_2'!J80</f>
        <v>15</v>
      </c>
      <c r="K80" s="27">
        <v>0</v>
      </c>
      <c r="L80" s="44">
        <f t="shared" si="2"/>
        <v>0</v>
      </c>
      <c r="M80" s="26">
        <f>'MR-MO_1a_2'!M80</f>
        <v>15</v>
      </c>
      <c r="N80" s="27">
        <v>0</v>
      </c>
      <c r="O80" s="44">
        <f t="shared" si="3"/>
        <v>0</v>
      </c>
      <c r="P80" s="26">
        <f>'MR-MO_1a_2'!P80</f>
        <v>15</v>
      </c>
      <c r="Q80" s="27">
        <v>0</v>
      </c>
      <c r="R80" s="60">
        <f t="shared" si="4"/>
        <v>0</v>
      </c>
      <c r="S80" s="26">
        <v>15</v>
      </c>
      <c r="T80" s="27">
        <v>0</v>
      </c>
      <c r="U80" s="60">
        <f t="shared" si="5"/>
        <v>0</v>
      </c>
      <c r="V80" s="7"/>
      <c r="W80" s="7"/>
      <c r="X80" s="7"/>
      <c r="Y80" s="7"/>
      <c r="Z80" s="7"/>
      <c r="AA80" s="54"/>
    </row>
    <row r="81" spans="1:27" s="3" customFormat="1" x14ac:dyDescent="0.25">
      <c r="A81" s="45">
        <v>63</v>
      </c>
      <c r="B81" s="8">
        <v>0.5</v>
      </c>
      <c r="C81" s="8">
        <v>20</v>
      </c>
      <c r="D81" s="8">
        <v>20</v>
      </c>
      <c r="E81" s="14">
        <f t="shared" si="24"/>
        <v>0.9</v>
      </c>
      <c r="F81" s="104">
        <f t="shared" si="21"/>
        <v>0</v>
      </c>
      <c r="G81" s="105">
        <f t="shared" si="22"/>
        <v>0</v>
      </c>
      <c r="H81" s="26">
        <v>15</v>
      </c>
      <c r="I81" s="80"/>
      <c r="J81" s="26">
        <f>'MR-MO_1a_2'!J81</f>
        <v>15</v>
      </c>
      <c r="K81" s="27">
        <v>0</v>
      </c>
      <c r="L81" s="44">
        <f t="shared" si="2"/>
        <v>0</v>
      </c>
      <c r="M81" s="26">
        <f>'MR-MO_1a_2'!M81</f>
        <v>15</v>
      </c>
      <c r="N81" s="27">
        <v>0</v>
      </c>
      <c r="O81" s="44">
        <f t="shared" si="3"/>
        <v>0</v>
      </c>
      <c r="P81" s="26">
        <f>'MR-MO_1a_2'!P81</f>
        <v>15</v>
      </c>
      <c r="Q81" s="27">
        <v>0</v>
      </c>
      <c r="R81" s="60">
        <f t="shared" si="4"/>
        <v>0</v>
      </c>
      <c r="S81" s="26">
        <v>15</v>
      </c>
      <c r="T81" s="27">
        <v>0</v>
      </c>
      <c r="U81" s="60">
        <f t="shared" si="5"/>
        <v>0</v>
      </c>
      <c r="V81" s="7"/>
      <c r="W81" s="7"/>
      <c r="X81" s="7"/>
      <c r="Y81" s="7"/>
      <c r="Z81" s="7"/>
      <c r="AA81" s="54"/>
    </row>
    <row r="82" spans="1:27" s="3" customFormat="1" x14ac:dyDescent="0.25">
      <c r="A82" s="45">
        <v>64</v>
      </c>
      <c r="B82" s="8">
        <v>0.7</v>
      </c>
      <c r="C82" s="8">
        <v>20</v>
      </c>
      <c r="D82" s="8">
        <v>20</v>
      </c>
      <c r="E82" s="14">
        <f t="shared" si="24"/>
        <v>0.90000000000000013</v>
      </c>
      <c r="F82" s="104">
        <f t="shared" si="21"/>
        <v>0</v>
      </c>
      <c r="G82" s="105">
        <f t="shared" si="22"/>
        <v>0</v>
      </c>
      <c r="H82" s="26">
        <v>15</v>
      </c>
      <c r="I82" s="80"/>
      <c r="J82" s="26">
        <f>'MR-MO_1a_2'!J82</f>
        <v>15</v>
      </c>
      <c r="K82" s="27">
        <v>0</v>
      </c>
      <c r="L82" s="44">
        <f t="shared" si="2"/>
        <v>0</v>
      </c>
      <c r="M82" s="26">
        <f>'MR-MO_1a_2'!M82</f>
        <v>15</v>
      </c>
      <c r="N82" s="27">
        <v>0</v>
      </c>
      <c r="O82" s="44">
        <f t="shared" si="3"/>
        <v>0</v>
      </c>
      <c r="P82" s="26">
        <f>'MR-MO_1a_2'!P82</f>
        <v>15</v>
      </c>
      <c r="Q82" s="27">
        <v>0</v>
      </c>
      <c r="R82" s="60">
        <f t="shared" si="4"/>
        <v>0</v>
      </c>
      <c r="S82" s="26">
        <v>15</v>
      </c>
      <c r="T82" s="27">
        <v>0</v>
      </c>
      <c r="U82" s="60">
        <f t="shared" si="5"/>
        <v>0</v>
      </c>
      <c r="V82" s="7"/>
      <c r="W82" s="7"/>
      <c r="X82" s="7"/>
      <c r="Y82" s="7"/>
      <c r="Z82" s="7"/>
      <c r="AA82" s="54"/>
    </row>
    <row r="83" spans="1:27" s="3" customFormat="1" x14ac:dyDescent="0.25">
      <c r="A83" s="45">
        <v>65</v>
      </c>
      <c r="B83" s="8">
        <v>0.9</v>
      </c>
      <c r="C83" s="8">
        <v>20</v>
      </c>
      <c r="D83" s="8">
        <v>20</v>
      </c>
      <c r="E83" s="14">
        <f t="shared" si="24"/>
        <v>0.9</v>
      </c>
      <c r="F83" s="104">
        <f t="shared" si="21"/>
        <v>0</v>
      </c>
      <c r="G83" s="105">
        <f t="shared" si="22"/>
        <v>0</v>
      </c>
      <c r="H83" s="26">
        <v>15</v>
      </c>
      <c r="I83" s="80"/>
      <c r="J83" s="26">
        <f>'MR-MO_1a_2'!J83</f>
        <v>15</v>
      </c>
      <c r="K83" s="27">
        <v>0</v>
      </c>
      <c r="L83" s="44">
        <f t="shared" ref="L83:L143" si="25">ABS((100/$H83*J83)-100)</f>
        <v>0</v>
      </c>
      <c r="M83" s="26">
        <f>'MR-MO_1a_2'!M83</f>
        <v>15</v>
      </c>
      <c r="N83" s="27">
        <v>0</v>
      </c>
      <c r="O83" s="44">
        <f t="shared" ref="O83:O143" si="26">ABS((100/$H83*M83)-100)</f>
        <v>0</v>
      </c>
      <c r="P83" s="26">
        <f>'MR-MO_1a_2'!P83</f>
        <v>15</v>
      </c>
      <c r="Q83" s="27">
        <v>0</v>
      </c>
      <c r="R83" s="60">
        <f t="shared" ref="R83:R143" si="27">ABS((100/$H83*P83)-100)</f>
        <v>0</v>
      </c>
      <c r="S83" s="26">
        <v>15</v>
      </c>
      <c r="T83" s="27">
        <v>0</v>
      </c>
      <c r="U83" s="60">
        <f t="shared" ref="U83:U143" si="28">ABS((100/$H83*S83)-100)</f>
        <v>0</v>
      </c>
      <c r="V83" s="7"/>
      <c r="W83" s="7"/>
      <c r="X83" s="7"/>
      <c r="Y83" s="7"/>
      <c r="Z83" s="7"/>
      <c r="AA83" s="54"/>
    </row>
    <row r="84" spans="1:27" s="3" customFormat="1" x14ac:dyDescent="0.25">
      <c r="A84" s="45">
        <v>66</v>
      </c>
      <c r="B84" s="8">
        <v>0.1</v>
      </c>
      <c r="C84" s="8">
        <v>25</v>
      </c>
      <c r="D84" s="8">
        <v>20</v>
      </c>
      <c r="E84" s="14">
        <f>(B84*$B$15*$K$13+(1-B84)*$B$16*$R$13)/(B84*$K$13+(1-B84)*$R$13)</f>
        <v>0.41999999999999993</v>
      </c>
      <c r="F84" s="104">
        <f t="shared" si="21"/>
        <v>0</v>
      </c>
      <c r="G84" s="105">
        <f t="shared" si="22"/>
        <v>0</v>
      </c>
      <c r="H84" s="26">
        <v>15</v>
      </c>
      <c r="I84" s="80"/>
      <c r="J84" s="26">
        <f>'MR-MO_1a_2'!J84</f>
        <v>15</v>
      </c>
      <c r="K84" s="27">
        <v>0</v>
      </c>
      <c r="L84" s="44">
        <f t="shared" si="25"/>
        <v>0</v>
      </c>
      <c r="M84" s="26">
        <f>'MR-MO_1a_2'!M84</f>
        <v>15</v>
      </c>
      <c r="N84" s="27">
        <v>0</v>
      </c>
      <c r="O84" s="44">
        <f t="shared" si="26"/>
        <v>0</v>
      </c>
      <c r="P84" s="26">
        <f>'MR-MO_1a_2'!P84</f>
        <v>15</v>
      </c>
      <c r="Q84" s="27">
        <v>0</v>
      </c>
      <c r="R84" s="60">
        <f t="shared" si="27"/>
        <v>0</v>
      </c>
      <c r="S84" s="26">
        <v>15</v>
      </c>
      <c r="T84" s="27">
        <v>0</v>
      </c>
      <c r="U84" s="60">
        <f t="shared" si="28"/>
        <v>0</v>
      </c>
      <c r="V84" s="7"/>
      <c r="W84" s="7"/>
      <c r="X84" s="7"/>
      <c r="Y84" s="7"/>
      <c r="Z84" s="7"/>
      <c r="AA84" s="54"/>
    </row>
    <row r="85" spans="1:27" s="3" customFormat="1" x14ac:dyDescent="0.25">
      <c r="A85" s="45">
        <v>67</v>
      </c>
      <c r="B85" s="8">
        <v>0.3</v>
      </c>
      <c r="C85" s="8">
        <v>25</v>
      </c>
      <c r="D85" s="8">
        <v>20</v>
      </c>
      <c r="E85" s="14">
        <f t="shared" ref="E85:E88" si="29">(B85*$B$15*$K$13+(1-B85)*$B$16*$R$13)/(B85*$K$13+(1-B85)*$R$13)</f>
        <v>0.67600000000000005</v>
      </c>
      <c r="F85" s="104">
        <f t="shared" si="21"/>
        <v>0</v>
      </c>
      <c r="G85" s="105">
        <f t="shared" si="22"/>
        <v>0</v>
      </c>
      <c r="H85" s="26">
        <v>15</v>
      </c>
      <c r="I85" s="80"/>
      <c r="J85" s="26">
        <f>'MR-MO_1a_2'!J85</f>
        <v>15</v>
      </c>
      <c r="K85" s="27">
        <v>0</v>
      </c>
      <c r="L85" s="44">
        <f t="shared" si="25"/>
        <v>0</v>
      </c>
      <c r="M85" s="26">
        <f>'MR-MO_1a_2'!M85</f>
        <v>15</v>
      </c>
      <c r="N85" s="27">
        <v>0</v>
      </c>
      <c r="O85" s="44">
        <f t="shared" si="26"/>
        <v>0</v>
      </c>
      <c r="P85" s="26">
        <f>'MR-MO_1a_2'!P85</f>
        <v>15</v>
      </c>
      <c r="Q85" s="27">
        <v>0</v>
      </c>
      <c r="R85" s="60">
        <f t="shared" si="27"/>
        <v>0</v>
      </c>
      <c r="S85" s="26">
        <v>15</v>
      </c>
      <c r="T85" s="27">
        <v>0</v>
      </c>
      <c r="U85" s="60">
        <f t="shared" si="28"/>
        <v>0</v>
      </c>
      <c r="V85" s="7"/>
      <c r="W85" s="7"/>
      <c r="X85" s="7"/>
      <c r="Y85" s="7"/>
      <c r="Z85" s="7"/>
      <c r="AA85" s="54"/>
    </row>
    <row r="86" spans="1:27" s="3" customFormat="1" x14ac:dyDescent="0.25">
      <c r="A86" s="45">
        <v>68</v>
      </c>
      <c r="B86" s="8">
        <v>0.5</v>
      </c>
      <c r="C86" s="8">
        <v>25</v>
      </c>
      <c r="D86" s="8">
        <v>20</v>
      </c>
      <c r="E86" s="14">
        <f t="shared" si="29"/>
        <v>0.78571428571428581</v>
      </c>
      <c r="F86" s="104">
        <f t="shared" si="21"/>
        <v>0</v>
      </c>
      <c r="G86" s="105">
        <f t="shared" si="22"/>
        <v>0</v>
      </c>
      <c r="H86" s="26">
        <v>15</v>
      </c>
      <c r="I86" s="80"/>
      <c r="J86" s="26">
        <f>'MR-MO_1a_2'!J86</f>
        <v>15</v>
      </c>
      <c r="K86" s="27">
        <v>0</v>
      </c>
      <c r="L86" s="44">
        <f t="shared" si="25"/>
        <v>0</v>
      </c>
      <c r="M86" s="26">
        <f>'MR-MO_1a_2'!M86</f>
        <v>15</v>
      </c>
      <c r="N86" s="27">
        <v>0</v>
      </c>
      <c r="O86" s="44">
        <f t="shared" si="26"/>
        <v>0</v>
      </c>
      <c r="P86" s="26">
        <f>'MR-MO_1a_2'!P86</f>
        <v>15</v>
      </c>
      <c r="Q86" s="27">
        <v>0</v>
      </c>
      <c r="R86" s="60">
        <f t="shared" si="27"/>
        <v>0</v>
      </c>
      <c r="S86" s="26">
        <v>15</v>
      </c>
      <c r="T86" s="27">
        <v>0</v>
      </c>
      <c r="U86" s="60">
        <f t="shared" si="28"/>
        <v>0</v>
      </c>
      <c r="V86" s="7"/>
      <c r="W86" s="7"/>
      <c r="X86" s="7"/>
      <c r="Y86" s="7"/>
      <c r="Z86" s="7"/>
      <c r="AA86" s="54"/>
    </row>
    <row r="87" spans="1:27" s="3" customFormat="1" x14ac:dyDescent="0.25">
      <c r="A87" s="45">
        <v>69</v>
      </c>
      <c r="B87" s="8">
        <v>0.7</v>
      </c>
      <c r="C87" s="8">
        <v>25</v>
      </c>
      <c r="D87" s="8">
        <v>20</v>
      </c>
      <c r="E87" s="14">
        <f t="shared" si="29"/>
        <v>0.84666666666666668</v>
      </c>
      <c r="F87" s="104">
        <f t="shared" si="21"/>
        <v>0</v>
      </c>
      <c r="G87" s="105">
        <f t="shared" si="22"/>
        <v>0</v>
      </c>
      <c r="H87" s="26">
        <v>15</v>
      </c>
      <c r="I87" s="80"/>
      <c r="J87" s="26">
        <f>'MR-MO_1a_2'!J87</f>
        <v>15</v>
      </c>
      <c r="K87" s="27">
        <v>0</v>
      </c>
      <c r="L87" s="44">
        <f t="shared" si="25"/>
        <v>0</v>
      </c>
      <c r="M87" s="26">
        <f>'MR-MO_1a_2'!M87</f>
        <v>15</v>
      </c>
      <c r="N87" s="27">
        <v>0</v>
      </c>
      <c r="O87" s="44">
        <f t="shared" si="26"/>
        <v>0</v>
      </c>
      <c r="P87" s="26">
        <f>'MR-MO_1a_2'!P87</f>
        <v>15</v>
      </c>
      <c r="Q87" s="27">
        <v>0</v>
      </c>
      <c r="R87" s="60">
        <f t="shared" si="27"/>
        <v>0</v>
      </c>
      <c r="S87" s="26">
        <v>15</v>
      </c>
      <c r="T87" s="27">
        <v>0</v>
      </c>
      <c r="U87" s="60">
        <f t="shared" si="28"/>
        <v>0</v>
      </c>
      <c r="V87" s="7"/>
      <c r="W87" s="7"/>
      <c r="X87" s="7"/>
      <c r="Y87" s="7"/>
      <c r="Z87" s="7"/>
      <c r="AA87" s="54"/>
    </row>
    <row r="88" spans="1:27" s="3" customFormat="1" x14ac:dyDescent="0.25">
      <c r="A88" s="45">
        <v>70</v>
      </c>
      <c r="B88" s="8">
        <v>0.9</v>
      </c>
      <c r="C88" s="8">
        <v>25</v>
      </c>
      <c r="D88" s="8">
        <v>20</v>
      </c>
      <c r="E88" s="14">
        <f t="shared" si="29"/>
        <v>0.88545454545454538</v>
      </c>
      <c r="F88" s="104">
        <f t="shared" si="21"/>
        <v>0</v>
      </c>
      <c r="G88" s="105">
        <f t="shared" si="22"/>
        <v>0</v>
      </c>
      <c r="H88" s="26">
        <v>15</v>
      </c>
      <c r="I88" s="80"/>
      <c r="J88" s="26">
        <f>'MR-MO_1a_2'!J88</f>
        <v>15</v>
      </c>
      <c r="K88" s="27">
        <v>0</v>
      </c>
      <c r="L88" s="44">
        <f t="shared" si="25"/>
        <v>0</v>
      </c>
      <c r="M88" s="26">
        <f>'MR-MO_1a_2'!M88</f>
        <v>15</v>
      </c>
      <c r="N88" s="27">
        <v>0</v>
      </c>
      <c r="O88" s="44">
        <f t="shared" si="26"/>
        <v>0</v>
      </c>
      <c r="P88" s="26">
        <f>'MR-MO_1a_2'!P88</f>
        <v>15</v>
      </c>
      <c r="Q88" s="27">
        <v>0</v>
      </c>
      <c r="R88" s="60">
        <f t="shared" si="27"/>
        <v>0</v>
      </c>
      <c r="S88" s="26">
        <v>15</v>
      </c>
      <c r="T88" s="27">
        <v>0</v>
      </c>
      <c r="U88" s="60">
        <f t="shared" si="28"/>
        <v>0</v>
      </c>
      <c r="V88" s="7"/>
      <c r="W88" s="7"/>
      <c r="X88" s="7"/>
      <c r="Y88" s="7"/>
      <c r="Z88" s="7"/>
      <c r="AA88" s="54"/>
    </row>
    <row r="89" spans="1:27" s="3" customFormat="1" x14ac:dyDescent="0.25">
      <c r="A89" s="45">
        <v>71</v>
      </c>
      <c r="B89" s="8">
        <v>0.1</v>
      </c>
      <c r="C89" s="8">
        <v>30</v>
      </c>
      <c r="D89" s="8">
        <v>20</v>
      </c>
      <c r="E89" s="106" t="e">
        <f>(B89*$B$15*$K$14+(1-B89)*$B$16*$R$14)/(B89*$K$14+(1-B89)*$R$14)</f>
        <v>#DIV/0!</v>
      </c>
      <c r="F89" s="104" t="e">
        <f t="shared" si="21"/>
        <v>#DIV/0!</v>
      </c>
      <c r="G89" s="105">
        <f t="shared" si="22"/>
        <v>0</v>
      </c>
      <c r="H89" s="26">
        <v>15</v>
      </c>
      <c r="I89" s="80"/>
      <c r="J89" s="26">
        <f>'MR-MO_1a_2'!J89</f>
        <v>15</v>
      </c>
      <c r="K89" s="27">
        <v>0</v>
      </c>
      <c r="L89" s="44">
        <f t="shared" si="25"/>
        <v>0</v>
      </c>
      <c r="M89" s="26">
        <f>'MR-MO_1a_2'!M89</f>
        <v>15</v>
      </c>
      <c r="N89" s="27">
        <v>0</v>
      </c>
      <c r="O89" s="44">
        <f t="shared" si="26"/>
        <v>0</v>
      </c>
      <c r="P89" s="26">
        <f>'MR-MO_1a_2'!P89</f>
        <v>15</v>
      </c>
      <c r="Q89" s="27">
        <v>0</v>
      </c>
      <c r="R89" s="60">
        <f t="shared" si="27"/>
        <v>0</v>
      </c>
      <c r="S89" s="26">
        <v>15</v>
      </c>
      <c r="T89" s="27">
        <v>0</v>
      </c>
      <c r="U89" s="60">
        <f t="shared" si="28"/>
        <v>0</v>
      </c>
      <c r="V89" s="7"/>
      <c r="W89" s="7"/>
      <c r="X89" s="7"/>
      <c r="Y89" s="7"/>
      <c r="Z89" s="7"/>
      <c r="AA89" s="54"/>
    </row>
    <row r="90" spans="1:27" s="3" customFormat="1" x14ac:dyDescent="0.25">
      <c r="A90" s="45">
        <v>72</v>
      </c>
      <c r="B90" s="8">
        <v>0.3</v>
      </c>
      <c r="C90" s="8">
        <v>30</v>
      </c>
      <c r="D90" s="8">
        <v>20</v>
      </c>
      <c r="E90" s="106" t="e">
        <f t="shared" ref="E90:E93" si="30">(B90*$B$15*$K$14+(1-B90)*$B$16*$R$14)/(B90*$K$14+(1-B90)*$R$14)</f>
        <v>#DIV/0!</v>
      </c>
      <c r="F90" s="104" t="e">
        <f t="shared" si="21"/>
        <v>#DIV/0!</v>
      </c>
      <c r="G90" s="105">
        <f t="shared" si="22"/>
        <v>0</v>
      </c>
      <c r="H90" s="26">
        <v>15</v>
      </c>
      <c r="I90" s="80"/>
      <c r="J90" s="26">
        <f>'MR-MO_1a_2'!J90</f>
        <v>15</v>
      </c>
      <c r="K90" s="27">
        <v>0</v>
      </c>
      <c r="L90" s="44">
        <f t="shared" si="25"/>
        <v>0</v>
      </c>
      <c r="M90" s="26">
        <f>'MR-MO_1a_2'!M90</f>
        <v>15</v>
      </c>
      <c r="N90" s="27">
        <v>0</v>
      </c>
      <c r="O90" s="44">
        <f t="shared" si="26"/>
        <v>0</v>
      </c>
      <c r="P90" s="26">
        <f>'MR-MO_1a_2'!P90</f>
        <v>15</v>
      </c>
      <c r="Q90" s="27">
        <v>0</v>
      </c>
      <c r="R90" s="60">
        <f t="shared" si="27"/>
        <v>0</v>
      </c>
      <c r="S90" s="26">
        <v>15</v>
      </c>
      <c r="T90" s="27">
        <v>0</v>
      </c>
      <c r="U90" s="60">
        <f t="shared" si="28"/>
        <v>0</v>
      </c>
      <c r="V90" s="7"/>
      <c r="W90" s="7"/>
      <c r="X90" s="7"/>
      <c r="Y90" s="7"/>
      <c r="Z90" s="7"/>
      <c r="AA90" s="54"/>
    </row>
    <row r="91" spans="1:27" s="3" customFormat="1" x14ac:dyDescent="0.25">
      <c r="A91" s="45">
        <v>73</v>
      </c>
      <c r="B91" s="8">
        <v>0.5</v>
      </c>
      <c r="C91" s="8">
        <v>30</v>
      </c>
      <c r="D91" s="8">
        <v>20</v>
      </c>
      <c r="E91" s="106" t="e">
        <f t="shared" si="30"/>
        <v>#DIV/0!</v>
      </c>
      <c r="F91" s="104" t="e">
        <f t="shared" si="21"/>
        <v>#DIV/0!</v>
      </c>
      <c r="G91" s="105">
        <f t="shared" si="22"/>
        <v>0</v>
      </c>
      <c r="H91" s="26">
        <v>15</v>
      </c>
      <c r="I91" s="80"/>
      <c r="J91" s="26">
        <f>'MR-MO_1a_2'!J91</f>
        <v>15</v>
      </c>
      <c r="K91" s="27">
        <v>0</v>
      </c>
      <c r="L91" s="44">
        <f t="shared" si="25"/>
        <v>0</v>
      </c>
      <c r="M91" s="26">
        <f>'MR-MO_1a_2'!M91</f>
        <v>15</v>
      </c>
      <c r="N91" s="27">
        <v>0</v>
      </c>
      <c r="O91" s="44">
        <f t="shared" si="26"/>
        <v>0</v>
      </c>
      <c r="P91" s="26">
        <f>'MR-MO_1a_2'!P91</f>
        <v>15</v>
      </c>
      <c r="Q91" s="27">
        <v>0</v>
      </c>
      <c r="R91" s="60">
        <f t="shared" si="27"/>
        <v>0</v>
      </c>
      <c r="S91" s="26">
        <v>15</v>
      </c>
      <c r="T91" s="27">
        <v>0</v>
      </c>
      <c r="U91" s="60">
        <f t="shared" si="28"/>
        <v>0</v>
      </c>
      <c r="V91" s="7"/>
      <c r="W91" s="7"/>
      <c r="X91" s="7"/>
      <c r="Y91" s="7"/>
      <c r="Z91" s="7"/>
      <c r="AA91" s="54"/>
    </row>
    <row r="92" spans="1:27" s="3" customFormat="1" x14ac:dyDescent="0.25">
      <c r="A92" s="45">
        <v>74</v>
      </c>
      <c r="B92" s="8">
        <v>0.7</v>
      </c>
      <c r="C92" s="8">
        <v>30</v>
      </c>
      <c r="D92" s="8">
        <v>20</v>
      </c>
      <c r="E92" s="106" t="e">
        <f t="shared" si="30"/>
        <v>#DIV/0!</v>
      </c>
      <c r="F92" s="104" t="e">
        <f t="shared" si="21"/>
        <v>#DIV/0!</v>
      </c>
      <c r="G92" s="105">
        <f t="shared" si="22"/>
        <v>0</v>
      </c>
      <c r="H92" s="26">
        <v>15</v>
      </c>
      <c r="I92" s="80"/>
      <c r="J92" s="26">
        <f>'MR-MO_1a_2'!J92</f>
        <v>15</v>
      </c>
      <c r="K92" s="27">
        <v>0</v>
      </c>
      <c r="L92" s="44">
        <f t="shared" si="25"/>
        <v>0</v>
      </c>
      <c r="M92" s="26">
        <f>'MR-MO_1a_2'!M92</f>
        <v>15</v>
      </c>
      <c r="N92" s="27">
        <v>0</v>
      </c>
      <c r="O92" s="44">
        <f t="shared" si="26"/>
        <v>0</v>
      </c>
      <c r="P92" s="26">
        <f>'MR-MO_1a_2'!P92</f>
        <v>15</v>
      </c>
      <c r="Q92" s="27">
        <v>0</v>
      </c>
      <c r="R92" s="60">
        <f t="shared" si="27"/>
        <v>0</v>
      </c>
      <c r="S92" s="26">
        <v>15</v>
      </c>
      <c r="T92" s="27">
        <v>0</v>
      </c>
      <c r="U92" s="60">
        <f t="shared" si="28"/>
        <v>0</v>
      </c>
      <c r="V92" s="7"/>
      <c r="W92" s="7"/>
      <c r="X92" s="7"/>
      <c r="Y92" s="7"/>
      <c r="Z92" s="7"/>
      <c r="AA92" s="54"/>
    </row>
    <row r="93" spans="1:27" s="3" customFormat="1" x14ac:dyDescent="0.25">
      <c r="A93" s="45">
        <v>75</v>
      </c>
      <c r="B93" s="8">
        <v>0.9</v>
      </c>
      <c r="C93" s="8">
        <v>30</v>
      </c>
      <c r="D93" s="8">
        <v>20</v>
      </c>
      <c r="E93" s="106" t="e">
        <f t="shared" si="30"/>
        <v>#DIV/0!</v>
      </c>
      <c r="F93" s="104" t="e">
        <f t="shared" si="21"/>
        <v>#DIV/0!</v>
      </c>
      <c r="G93" s="105">
        <f t="shared" si="22"/>
        <v>0</v>
      </c>
      <c r="H93" s="26">
        <v>15</v>
      </c>
      <c r="I93" s="80"/>
      <c r="J93" s="26">
        <f>'MR-MO_1a_2'!J93</f>
        <v>15</v>
      </c>
      <c r="K93" s="27">
        <v>0</v>
      </c>
      <c r="L93" s="44">
        <f t="shared" si="25"/>
        <v>0</v>
      </c>
      <c r="M93" s="26">
        <f>'MR-MO_1a_2'!M93</f>
        <v>15</v>
      </c>
      <c r="N93" s="27">
        <v>0</v>
      </c>
      <c r="O93" s="44">
        <f t="shared" si="26"/>
        <v>0</v>
      </c>
      <c r="P93" s="26">
        <f>'MR-MO_1a_2'!P93</f>
        <v>15</v>
      </c>
      <c r="Q93" s="27">
        <v>0</v>
      </c>
      <c r="R93" s="60">
        <f t="shared" si="27"/>
        <v>0</v>
      </c>
      <c r="S93" s="26">
        <v>15</v>
      </c>
      <c r="T93" s="27">
        <v>0</v>
      </c>
      <c r="U93" s="60">
        <f t="shared" si="28"/>
        <v>0</v>
      </c>
      <c r="V93" s="7"/>
      <c r="W93" s="7"/>
      <c r="X93" s="7"/>
      <c r="Y93" s="7"/>
      <c r="Z93" s="7"/>
      <c r="AA93" s="54"/>
    </row>
    <row r="94" spans="1:27" s="3" customFormat="1" x14ac:dyDescent="0.25">
      <c r="A94" s="45">
        <v>76</v>
      </c>
      <c r="B94" s="8">
        <v>0.1</v>
      </c>
      <c r="C94" s="8">
        <v>10</v>
      </c>
      <c r="D94" s="8">
        <v>25</v>
      </c>
      <c r="E94" s="106" t="e">
        <f>(B94*$B$15*$L$10+(1-B94)*$B$16*$S$10)/(B94*$L$10+(1-B94)*$S$10)</f>
        <v>#DIV/0!</v>
      </c>
      <c r="F94" s="104" t="e">
        <f>E94*$N$13+(1-E94)*$U$13-D94</f>
        <v>#DIV/0!</v>
      </c>
      <c r="G94" s="105">
        <f>B94*$N$13+(1-B94)*$U$13-D94</f>
        <v>2</v>
      </c>
      <c r="H94" s="26">
        <v>15</v>
      </c>
      <c r="I94" s="80"/>
      <c r="J94" s="26">
        <f>'MR-MO_1a_2'!J94</f>
        <v>15</v>
      </c>
      <c r="K94" s="27">
        <v>0</v>
      </c>
      <c r="L94" s="44">
        <f t="shared" si="25"/>
        <v>0</v>
      </c>
      <c r="M94" s="26">
        <f>'MR-MO_1a_2'!M94</f>
        <v>15</v>
      </c>
      <c r="N94" s="27">
        <v>0</v>
      </c>
      <c r="O94" s="44">
        <f t="shared" si="26"/>
        <v>0</v>
      </c>
      <c r="P94" s="26">
        <f>'MR-MO_1a_2'!P94</f>
        <v>15</v>
      </c>
      <c r="Q94" s="27">
        <v>0</v>
      </c>
      <c r="R94" s="60">
        <f t="shared" si="27"/>
        <v>0</v>
      </c>
      <c r="S94" s="26">
        <v>15</v>
      </c>
      <c r="T94" s="27">
        <v>0</v>
      </c>
      <c r="U94" s="60">
        <f t="shared" si="28"/>
        <v>0</v>
      </c>
      <c r="V94" s="7"/>
      <c r="W94" s="7"/>
      <c r="X94" s="7"/>
      <c r="Y94" s="7"/>
      <c r="Z94" s="7"/>
      <c r="AA94" s="54"/>
    </row>
    <row r="95" spans="1:27" s="3" customFormat="1" x14ac:dyDescent="0.25">
      <c r="A95" s="45">
        <v>77</v>
      </c>
      <c r="B95" s="8">
        <v>0.3</v>
      </c>
      <c r="C95" s="8">
        <v>10</v>
      </c>
      <c r="D95" s="8">
        <v>25</v>
      </c>
      <c r="E95" s="106" t="e">
        <f t="shared" ref="E95:E98" si="31">(B95*$B$15*$L$10+(1-B95)*$B$16*$S$10)/(B95*$L$10+(1-B95)*$S$10)</f>
        <v>#DIV/0!</v>
      </c>
      <c r="F95" s="104" t="e">
        <f t="shared" ref="F95:F118" si="32">E95*$N$13+(1-E95)*$U$13-D95</f>
        <v>#DIV/0!</v>
      </c>
      <c r="G95" s="105">
        <f t="shared" ref="G95:G118" si="33">B95*$N$13+(1-B95)*$U$13-D95</f>
        <v>1</v>
      </c>
      <c r="H95" s="26">
        <v>15</v>
      </c>
      <c r="I95" s="80"/>
      <c r="J95" s="26">
        <f>'MR-MO_1a_2'!J95</f>
        <v>15</v>
      </c>
      <c r="K95" s="27">
        <v>0</v>
      </c>
      <c r="L95" s="44">
        <f t="shared" si="25"/>
        <v>0</v>
      </c>
      <c r="M95" s="26">
        <f>'MR-MO_1a_2'!M95</f>
        <v>15</v>
      </c>
      <c r="N95" s="27">
        <v>0</v>
      </c>
      <c r="O95" s="44">
        <f t="shared" si="26"/>
        <v>0</v>
      </c>
      <c r="P95" s="26">
        <f>'MR-MO_1a_2'!P95</f>
        <v>15</v>
      </c>
      <c r="Q95" s="27">
        <v>0</v>
      </c>
      <c r="R95" s="60">
        <f t="shared" si="27"/>
        <v>0</v>
      </c>
      <c r="S95" s="26">
        <v>15</v>
      </c>
      <c r="T95" s="27">
        <v>0</v>
      </c>
      <c r="U95" s="60">
        <f t="shared" si="28"/>
        <v>0</v>
      </c>
      <c r="V95" s="7"/>
      <c r="W95" s="7"/>
      <c r="X95" s="7"/>
      <c r="Y95" s="7"/>
      <c r="Z95" s="7"/>
      <c r="AA95" s="54"/>
    </row>
    <row r="96" spans="1:27" s="3" customFormat="1" x14ac:dyDescent="0.25">
      <c r="A96" s="45">
        <v>78</v>
      </c>
      <c r="B96" s="8">
        <v>0.5</v>
      </c>
      <c r="C96" s="8">
        <v>10</v>
      </c>
      <c r="D96" s="8">
        <v>25</v>
      </c>
      <c r="E96" s="106" t="e">
        <f t="shared" si="31"/>
        <v>#DIV/0!</v>
      </c>
      <c r="F96" s="104" t="e">
        <f t="shared" si="32"/>
        <v>#DIV/0!</v>
      </c>
      <c r="G96" s="105">
        <f t="shared" si="33"/>
        <v>0</v>
      </c>
      <c r="H96" s="26">
        <v>15</v>
      </c>
      <c r="I96" s="80"/>
      <c r="J96" s="26">
        <f>'MR-MO_1a_2'!J96</f>
        <v>15</v>
      </c>
      <c r="K96" s="27">
        <v>0</v>
      </c>
      <c r="L96" s="44">
        <f t="shared" si="25"/>
        <v>0</v>
      </c>
      <c r="M96" s="26">
        <f>'MR-MO_1a_2'!M96</f>
        <v>15</v>
      </c>
      <c r="N96" s="27">
        <v>0</v>
      </c>
      <c r="O96" s="44">
        <f t="shared" si="26"/>
        <v>0</v>
      </c>
      <c r="P96" s="26">
        <f>'MR-MO_1a_2'!P96</f>
        <v>15</v>
      </c>
      <c r="Q96" s="27">
        <v>0</v>
      </c>
      <c r="R96" s="60">
        <f t="shared" si="27"/>
        <v>0</v>
      </c>
      <c r="S96" s="26">
        <v>15</v>
      </c>
      <c r="T96" s="27">
        <v>0</v>
      </c>
      <c r="U96" s="60">
        <f t="shared" si="28"/>
        <v>0</v>
      </c>
      <c r="V96" s="7"/>
      <c r="W96" s="7"/>
      <c r="X96" s="7"/>
      <c r="Y96" s="7"/>
      <c r="Z96" s="7"/>
      <c r="AA96" s="54"/>
    </row>
    <row r="97" spans="1:27" s="3" customFormat="1" x14ac:dyDescent="0.25">
      <c r="A97" s="45">
        <v>79</v>
      </c>
      <c r="B97" s="8">
        <v>0.7</v>
      </c>
      <c r="C97" s="8">
        <v>10</v>
      </c>
      <c r="D97" s="8">
        <v>25</v>
      </c>
      <c r="E97" s="106" t="e">
        <f t="shared" si="31"/>
        <v>#DIV/0!</v>
      </c>
      <c r="F97" s="104" t="e">
        <f t="shared" si="32"/>
        <v>#DIV/0!</v>
      </c>
      <c r="G97" s="105">
        <f t="shared" si="33"/>
        <v>-1</v>
      </c>
      <c r="H97" s="26">
        <v>15</v>
      </c>
      <c r="I97" s="80"/>
      <c r="J97" s="26">
        <f>'MR-MO_1a_2'!J97</f>
        <v>15</v>
      </c>
      <c r="K97" s="27">
        <v>0</v>
      </c>
      <c r="L97" s="44">
        <f t="shared" si="25"/>
        <v>0</v>
      </c>
      <c r="M97" s="26">
        <f>'MR-MO_1a_2'!M97</f>
        <v>15</v>
      </c>
      <c r="N97" s="27">
        <v>0</v>
      </c>
      <c r="O97" s="44">
        <f t="shared" si="26"/>
        <v>0</v>
      </c>
      <c r="P97" s="26">
        <f>'MR-MO_1a_2'!P97</f>
        <v>15</v>
      </c>
      <c r="Q97" s="27">
        <v>0</v>
      </c>
      <c r="R97" s="60">
        <f t="shared" si="27"/>
        <v>0</v>
      </c>
      <c r="S97" s="26">
        <v>15</v>
      </c>
      <c r="T97" s="27">
        <v>0</v>
      </c>
      <c r="U97" s="60">
        <f t="shared" si="28"/>
        <v>0</v>
      </c>
      <c r="V97" s="7"/>
      <c r="W97" s="7"/>
      <c r="X97" s="7"/>
      <c r="Y97" s="7"/>
      <c r="Z97" s="7"/>
      <c r="AA97" s="54"/>
    </row>
    <row r="98" spans="1:27" s="3" customFormat="1" x14ac:dyDescent="0.25">
      <c r="A98" s="45">
        <v>80</v>
      </c>
      <c r="B98" s="8">
        <v>0.9</v>
      </c>
      <c r="C98" s="8">
        <v>10</v>
      </c>
      <c r="D98" s="8">
        <v>25</v>
      </c>
      <c r="E98" s="106" t="e">
        <f t="shared" si="31"/>
        <v>#DIV/0!</v>
      </c>
      <c r="F98" s="104" t="e">
        <f t="shared" si="32"/>
        <v>#DIV/0!</v>
      </c>
      <c r="G98" s="105">
        <f t="shared" si="33"/>
        <v>-2</v>
      </c>
      <c r="H98" s="26">
        <v>15</v>
      </c>
      <c r="I98" s="80"/>
      <c r="J98" s="26">
        <f>'MR-MO_1a_2'!J98</f>
        <v>15</v>
      </c>
      <c r="K98" s="27">
        <v>0</v>
      </c>
      <c r="L98" s="44">
        <f t="shared" si="25"/>
        <v>0</v>
      </c>
      <c r="M98" s="26">
        <f>'MR-MO_1a_2'!M98</f>
        <v>15</v>
      </c>
      <c r="N98" s="27">
        <v>0</v>
      </c>
      <c r="O98" s="44">
        <f t="shared" si="26"/>
        <v>0</v>
      </c>
      <c r="P98" s="26">
        <f>'MR-MO_1a_2'!P98</f>
        <v>15</v>
      </c>
      <c r="Q98" s="27">
        <v>0</v>
      </c>
      <c r="R98" s="60">
        <f t="shared" si="27"/>
        <v>0</v>
      </c>
      <c r="S98" s="26">
        <v>15</v>
      </c>
      <c r="T98" s="27">
        <v>0</v>
      </c>
      <c r="U98" s="60">
        <f t="shared" si="28"/>
        <v>0</v>
      </c>
      <c r="V98" s="7"/>
      <c r="W98" s="7"/>
      <c r="X98" s="7"/>
      <c r="Y98" s="7"/>
      <c r="Z98" s="7"/>
      <c r="AA98" s="54"/>
    </row>
    <row r="99" spans="1:27" s="3" customFormat="1" x14ac:dyDescent="0.25">
      <c r="A99" s="45">
        <v>81</v>
      </c>
      <c r="B99" s="8">
        <v>0.1</v>
      </c>
      <c r="C99" s="8">
        <v>15</v>
      </c>
      <c r="D99" s="8">
        <v>25</v>
      </c>
      <c r="E99" s="106" t="e">
        <f>(B99*$B$15*$L$11+(1-B99)*$B$16*$S$11)/(B99*$L$11+(1-B99)*$S$11)</f>
        <v>#DIV/0!</v>
      </c>
      <c r="F99" s="104" t="e">
        <f t="shared" si="32"/>
        <v>#DIV/0!</v>
      </c>
      <c r="G99" s="105">
        <f t="shared" si="33"/>
        <v>2</v>
      </c>
      <c r="H99" s="26">
        <v>15</v>
      </c>
      <c r="I99" s="80"/>
      <c r="J99" s="26">
        <f>'MR-MO_1a_2'!J99</f>
        <v>15</v>
      </c>
      <c r="K99" s="27">
        <v>0</v>
      </c>
      <c r="L99" s="44">
        <f t="shared" si="25"/>
        <v>0</v>
      </c>
      <c r="M99" s="26">
        <f>'MR-MO_1a_2'!M99</f>
        <v>15</v>
      </c>
      <c r="N99" s="27">
        <v>0</v>
      </c>
      <c r="O99" s="44">
        <f t="shared" si="26"/>
        <v>0</v>
      </c>
      <c r="P99" s="26">
        <f>'MR-MO_1a_2'!P99</f>
        <v>15</v>
      </c>
      <c r="Q99" s="27">
        <v>0</v>
      </c>
      <c r="R99" s="60">
        <f t="shared" si="27"/>
        <v>0</v>
      </c>
      <c r="S99" s="26">
        <v>15</v>
      </c>
      <c r="T99" s="27">
        <v>0</v>
      </c>
      <c r="U99" s="60">
        <f t="shared" si="28"/>
        <v>0</v>
      </c>
      <c r="V99" s="7"/>
      <c r="W99" s="7"/>
      <c r="X99" s="7"/>
      <c r="Y99" s="7"/>
      <c r="Z99" s="7"/>
      <c r="AA99" s="54"/>
    </row>
    <row r="100" spans="1:27" s="3" customFormat="1" x14ac:dyDescent="0.25">
      <c r="A100" s="45">
        <v>82</v>
      </c>
      <c r="B100" s="8">
        <v>0.3</v>
      </c>
      <c r="C100" s="8">
        <v>15</v>
      </c>
      <c r="D100" s="8">
        <v>25</v>
      </c>
      <c r="E100" s="106" t="e">
        <f t="shared" ref="E100:E103" si="34">(B100*$B$15*$L$11+(1-B100)*$B$16*$S$11)/(B100*$L$11+(1-B100)*$S$11)</f>
        <v>#DIV/0!</v>
      </c>
      <c r="F100" s="104" t="e">
        <f t="shared" si="32"/>
        <v>#DIV/0!</v>
      </c>
      <c r="G100" s="105">
        <f t="shared" si="33"/>
        <v>1</v>
      </c>
      <c r="H100" s="26">
        <v>15</v>
      </c>
      <c r="I100" s="80"/>
      <c r="J100" s="26">
        <f>'MR-MO_1a_2'!J100</f>
        <v>15</v>
      </c>
      <c r="K100" s="27">
        <v>0</v>
      </c>
      <c r="L100" s="44">
        <f t="shared" si="25"/>
        <v>0</v>
      </c>
      <c r="M100" s="26">
        <f>'MR-MO_1a_2'!M100</f>
        <v>15</v>
      </c>
      <c r="N100" s="27">
        <v>0</v>
      </c>
      <c r="O100" s="44">
        <f t="shared" si="26"/>
        <v>0</v>
      </c>
      <c r="P100" s="26">
        <f>'MR-MO_1a_2'!P100</f>
        <v>15</v>
      </c>
      <c r="Q100" s="27">
        <v>0</v>
      </c>
      <c r="R100" s="60">
        <f t="shared" si="27"/>
        <v>0</v>
      </c>
      <c r="S100" s="26">
        <v>15</v>
      </c>
      <c r="T100" s="27">
        <v>0</v>
      </c>
      <c r="U100" s="60">
        <f t="shared" si="28"/>
        <v>0</v>
      </c>
      <c r="V100" s="7"/>
      <c r="W100" s="7"/>
      <c r="X100" s="7"/>
      <c r="Y100" s="7"/>
      <c r="Z100" s="7"/>
      <c r="AA100" s="54"/>
    </row>
    <row r="101" spans="1:27" s="3" customFormat="1" x14ac:dyDescent="0.25">
      <c r="A101" s="45">
        <v>83</v>
      </c>
      <c r="B101" s="8">
        <v>0.5</v>
      </c>
      <c r="C101" s="8">
        <v>15</v>
      </c>
      <c r="D101" s="8">
        <v>25</v>
      </c>
      <c r="E101" s="106" t="e">
        <f t="shared" si="34"/>
        <v>#DIV/0!</v>
      </c>
      <c r="F101" s="104" t="e">
        <f t="shared" si="32"/>
        <v>#DIV/0!</v>
      </c>
      <c r="G101" s="105">
        <f t="shared" si="33"/>
        <v>0</v>
      </c>
      <c r="H101" s="26">
        <v>15</v>
      </c>
      <c r="I101" s="80"/>
      <c r="J101" s="26">
        <f>'MR-MO_1a_2'!J101</f>
        <v>15</v>
      </c>
      <c r="K101" s="27">
        <v>0</v>
      </c>
      <c r="L101" s="44">
        <f t="shared" si="25"/>
        <v>0</v>
      </c>
      <c r="M101" s="26">
        <f>'MR-MO_1a_2'!M101</f>
        <v>15</v>
      </c>
      <c r="N101" s="27">
        <v>0</v>
      </c>
      <c r="O101" s="44">
        <f t="shared" si="26"/>
        <v>0</v>
      </c>
      <c r="P101" s="26">
        <f>'MR-MO_1a_2'!P101</f>
        <v>15</v>
      </c>
      <c r="Q101" s="27">
        <v>0</v>
      </c>
      <c r="R101" s="60">
        <f t="shared" si="27"/>
        <v>0</v>
      </c>
      <c r="S101" s="26">
        <v>15</v>
      </c>
      <c r="T101" s="27">
        <v>0</v>
      </c>
      <c r="U101" s="60">
        <f t="shared" si="28"/>
        <v>0</v>
      </c>
      <c r="V101" s="7"/>
      <c r="W101" s="7"/>
      <c r="X101" s="7"/>
      <c r="Y101" s="7"/>
      <c r="Z101" s="7"/>
      <c r="AA101" s="54"/>
    </row>
    <row r="102" spans="1:27" s="3" customFormat="1" x14ac:dyDescent="0.25">
      <c r="A102" s="45">
        <v>84</v>
      </c>
      <c r="B102" s="8">
        <v>0.7</v>
      </c>
      <c r="C102" s="8">
        <v>15</v>
      </c>
      <c r="D102" s="8">
        <v>25</v>
      </c>
      <c r="E102" s="106" t="e">
        <f t="shared" si="34"/>
        <v>#DIV/0!</v>
      </c>
      <c r="F102" s="104" t="e">
        <f t="shared" si="32"/>
        <v>#DIV/0!</v>
      </c>
      <c r="G102" s="105">
        <f t="shared" si="33"/>
        <v>-1</v>
      </c>
      <c r="H102" s="26">
        <v>15</v>
      </c>
      <c r="I102" s="80"/>
      <c r="J102" s="26">
        <f>'MR-MO_1a_2'!J102</f>
        <v>15</v>
      </c>
      <c r="K102" s="27">
        <v>0</v>
      </c>
      <c r="L102" s="44">
        <f t="shared" si="25"/>
        <v>0</v>
      </c>
      <c r="M102" s="26">
        <f>'MR-MO_1a_2'!M102</f>
        <v>15</v>
      </c>
      <c r="N102" s="27">
        <v>0</v>
      </c>
      <c r="O102" s="44">
        <f t="shared" si="26"/>
        <v>0</v>
      </c>
      <c r="P102" s="26">
        <f>'MR-MO_1a_2'!P102</f>
        <v>15</v>
      </c>
      <c r="Q102" s="27">
        <v>0</v>
      </c>
      <c r="R102" s="60">
        <f t="shared" si="27"/>
        <v>0</v>
      </c>
      <c r="S102" s="26">
        <v>15</v>
      </c>
      <c r="T102" s="27">
        <v>0</v>
      </c>
      <c r="U102" s="60">
        <f t="shared" si="28"/>
        <v>0</v>
      </c>
      <c r="V102" s="7"/>
      <c r="W102" s="7"/>
      <c r="X102" s="7"/>
      <c r="Y102" s="7"/>
      <c r="Z102" s="7"/>
      <c r="AA102" s="54"/>
    </row>
    <row r="103" spans="1:27" s="3" customFormat="1" x14ac:dyDescent="0.25">
      <c r="A103" s="45">
        <v>85</v>
      </c>
      <c r="B103" s="8">
        <v>0.9</v>
      </c>
      <c r="C103" s="8">
        <v>15</v>
      </c>
      <c r="D103" s="8">
        <v>25</v>
      </c>
      <c r="E103" s="106" t="e">
        <f t="shared" si="34"/>
        <v>#DIV/0!</v>
      </c>
      <c r="F103" s="104" t="e">
        <f t="shared" si="32"/>
        <v>#DIV/0!</v>
      </c>
      <c r="G103" s="105">
        <f t="shared" si="33"/>
        <v>-2</v>
      </c>
      <c r="H103" s="26">
        <v>15</v>
      </c>
      <c r="I103" s="80"/>
      <c r="J103" s="26">
        <f>'MR-MO_1a_2'!J103</f>
        <v>15</v>
      </c>
      <c r="K103" s="27">
        <v>0</v>
      </c>
      <c r="L103" s="44">
        <f t="shared" si="25"/>
        <v>0</v>
      </c>
      <c r="M103" s="26">
        <f>'MR-MO_1a_2'!M103</f>
        <v>15</v>
      </c>
      <c r="N103" s="27">
        <v>0</v>
      </c>
      <c r="O103" s="44">
        <f t="shared" si="26"/>
        <v>0</v>
      </c>
      <c r="P103" s="26">
        <f>'MR-MO_1a_2'!P103</f>
        <v>15</v>
      </c>
      <c r="Q103" s="27">
        <v>0</v>
      </c>
      <c r="R103" s="60">
        <f t="shared" si="27"/>
        <v>0</v>
      </c>
      <c r="S103" s="26">
        <v>15</v>
      </c>
      <c r="T103" s="27">
        <v>0</v>
      </c>
      <c r="U103" s="60">
        <f t="shared" si="28"/>
        <v>0</v>
      </c>
      <c r="V103" s="7"/>
      <c r="W103" s="7"/>
      <c r="X103" s="7"/>
      <c r="Y103" s="7"/>
      <c r="Z103" s="7"/>
      <c r="AA103" s="54"/>
    </row>
    <row r="104" spans="1:27" s="3" customFormat="1" x14ac:dyDescent="0.25">
      <c r="A104" s="45">
        <v>86</v>
      </c>
      <c r="B104" s="8">
        <v>0.1</v>
      </c>
      <c r="C104" s="8">
        <v>20</v>
      </c>
      <c r="D104" s="8">
        <v>25</v>
      </c>
      <c r="E104" s="14">
        <f>(B104*$B$15*$L$12+(1-B104)*$B$16*$S$12)/(B104*$L$12+(1-B104)*$S$12)</f>
        <v>0.11739130434782606</v>
      </c>
      <c r="F104" s="104">
        <f t="shared" si="32"/>
        <v>1.9130434782608674</v>
      </c>
      <c r="G104" s="105">
        <f t="shared" si="33"/>
        <v>2</v>
      </c>
      <c r="H104" s="26">
        <v>15</v>
      </c>
      <c r="I104" s="80"/>
      <c r="J104" s="26">
        <f>'MR-MO_1a_2'!J104</f>
        <v>15</v>
      </c>
      <c r="K104" s="27">
        <v>0</v>
      </c>
      <c r="L104" s="44">
        <f t="shared" si="25"/>
        <v>0</v>
      </c>
      <c r="M104" s="26">
        <f>'MR-MO_1a_2'!M104</f>
        <v>15</v>
      </c>
      <c r="N104" s="27">
        <v>0</v>
      </c>
      <c r="O104" s="44">
        <f t="shared" si="26"/>
        <v>0</v>
      </c>
      <c r="P104" s="26">
        <f>'MR-MO_1a_2'!P104</f>
        <v>15</v>
      </c>
      <c r="Q104" s="27">
        <v>0</v>
      </c>
      <c r="R104" s="60">
        <f t="shared" si="27"/>
        <v>0</v>
      </c>
      <c r="S104" s="26">
        <v>15</v>
      </c>
      <c r="T104" s="27">
        <v>0</v>
      </c>
      <c r="U104" s="60">
        <f t="shared" si="28"/>
        <v>0</v>
      </c>
      <c r="V104" s="7"/>
      <c r="W104" s="7"/>
      <c r="X104" s="7"/>
      <c r="Y104" s="7"/>
      <c r="Z104" s="7"/>
      <c r="AA104" s="54"/>
    </row>
    <row r="105" spans="1:27" s="3" customFormat="1" x14ac:dyDescent="0.25">
      <c r="A105" s="45">
        <v>87</v>
      </c>
      <c r="B105" s="8">
        <v>0.3</v>
      </c>
      <c r="C105" s="8">
        <v>20</v>
      </c>
      <c r="D105" s="8">
        <v>25</v>
      </c>
      <c r="E105" s="14">
        <f t="shared" ref="E105:E108" si="35">(B105*$B$15*$L$12+(1-B105)*$B$16*$S$12)/(B105*$L$12+(1-B105)*$S$12)</f>
        <v>0.16315789473684209</v>
      </c>
      <c r="F105" s="104">
        <f t="shared" si="32"/>
        <v>1.6842105263157876</v>
      </c>
      <c r="G105" s="105">
        <f t="shared" si="33"/>
        <v>1</v>
      </c>
      <c r="H105" s="26">
        <v>15</v>
      </c>
      <c r="I105" s="80"/>
      <c r="J105" s="26">
        <f>'MR-MO_1a_2'!J105</f>
        <v>15</v>
      </c>
      <c r="K105" s="27">
        <v>0</v>
      </c>
      <c r="L105" s="44">
        <f t="shared" si="25"/>
        <v>0</v>
      </c>
      <c r="M105" s="26">
        <f>'MR-MO_1a_2'!M105</f>
        <v>15</v>
      </c>
      <c r="N105" s="27">
        <v>0</v>
      </c>
      <c r="O105" s="44">
        <f t="shared" si="26"/>
        <v>0</v>
      </c>
      <c r="P105" s="26">
        <f>'MR-MO_1a_2'!P105</f>
        <v>15</v>
      </c>
      <c r="Q105" s="27">
        <v>0</v>
      </c>
      <c r="R105" s="60">
        <f t="shared" si="27"/>
        <v>0</v>
      </c>
      <c r="S105" s="26">
        <v>15</v>
      </c>
      <c r="T105" s="27">
        <v>0</v>
      </c>
      <c r="U105" s="60">
        <f t="shared" si="28"/>
        <v>0</v>
      </c>
      <c r="V105" s="7"/>
      <c r="W105" s="7"/>
      <c r="X105" s="7"/>
      <c r="Y105" s="7"/>
      <c r="Z105" s="7"/>
      <c r="AA105" s="54"/>
    </row>
    <row r="106" spans="1:27" s="3" customFormat="1" x14ac:dyDescent="0.25">
      <c r="A106" s="45">
        <v>88</v>
      </c>
      <c r="B106" s="8">
        <v>0.5</v>
      </c>
      <c r="C106" s="8">
        <v>20</v>
      </c>
      <c r="D106" s="8">
        <v>25</v>
      </c>
      <c r="E106" s="14">
        <f t="shared" si="35"/>
        <v>0.23333333333333336</v>
      </c>
      <c r="F106" s="104">
        <f t="shared" si="32"/>
        <v>1.3333333333333321</v>
      </c>
      <c r="G106" s="105">
        <f t="shared" si="33"/>
        <v>0</v>
      </c>
      <c r="H106" s="26">
        <v>15</v>
      </c>
      <c r="I106" s="80"/>
      <c r="J106" s="26">
        <f>'MR-MO_1a_2'!J106</f>
        <v>15</v>
      </c>
      <c r="K106" s="27">
        <v>0</v>
      </c>
      <c r="L106" s="44">
        <f t="shared" si="25"/>
        <v>0</v>
      </c>
      <c r="M106" s="26">
        <f>'MR-MO_1a_2'!M106</f>
        <v>15</v>
      </c>
      <c r="N106" s="27">
        <v>0</v>
      </c>
      <c r="O106" s="44">
        <f t="shared" si="26"/>
        <v>0</v>
      </c>
      <c r="P106" s="26">
        <f>'MR-MO_1a_2'!P106</f>
        <v>15</v>
      </c>
      <c r="Q106" s="27">
        <v>0</v>
      </c>
      <c r="R106" s="60">
        <f t="shared" si="27"/>
        <v>0</v>
      </c>
      <c r="S106" s="26">
        <v>15</v>
      </c>
      <c r="T106" s="27">
        <v>0</v>
      </c>
      <c r="U106" s="60">
        <f t="shared" si="28"/>
        <v>0</v>
      </c>
      <c r="V106" s="7"/>
      <c r="W106" s="7"/>
      <c r="X106" s="7"/>
      <c r="Y106" s="7"/>
      <c r="Z106" s="7"/>
      <c r="AA106" s="54"/>
    </row>
    <row r="107" spans="1:27" s="3" customFormat="1" x14ac:dyDescent="0.25">
      <c r="A107" s="45">
        <v>89</v>
      </c>
      <c r="B107" s="8">
        <v>0.7</v>
      </c>
      <c r="C107" s="8">
        <v>20</v>
      </c>
      <c r="D107" s="8">
        <v>25</v>
      </c>
      <c r="E107" s="14">
        <f t="shared" si="35"/>
        <v>0.3545454545454545</v>
      </c>
      <c r="F107" s="104">
        <f t="shared" si="32"/>
        <v>0.72727272727272663</v>
      </c>
      <c r="G107" s="105">
        <f t="shared" si="33"/>
        <v>-1</v>
      </c>
      <c r="H107" s="26">
        <v>15</v>
      </c>
      <c r="I107" s="80"/>
      <c r="J107" s="26">
        <f>'MR-MO_1a_2'!J107</f>
        <v>15</v>
      </c>
      <c r="K107" s="27">
        <v>0</v>
      </c>
      <c r="L107" s="44">
        <f t="shared" si="25"/>
        <v>0</v>
      </c>
      <c r="M107" s="26">
        <f>'MR-MO_1a_2'!M107</f>
        <v>15</v>
      </c>
      <c r="N107" s="27">
        <v>0</v>
      </c>
      <c r="O107" s="44">
        <f t="shared" si="26"/>
        <v>0</v>
      </c>
      <c r="P107" s="26">
        <f>'MR-MO_1a_2'!P107</f>
        <v>15</v>
      </c>
      <c r="Q107" s="27">
        <v>0</v>
      </c>
      <c r="R107" s="60">
        <f t="shared" si="27"/>
        <v>0</v>
      </c>
      <c r="S107" s="26">
        <v>15</v>
      </c>
      <c r="T107" s="27">
        <v>0</v>
      </c>
      <c r="U107" s="60">
        <f t="shared" si="28"/>
        <v>0</v>
      </c>
      <c r="V107" s="7"/>
      <c r="W107" s="7"/>
      <c r="X107" s="7"/>
      <c r="Y107" s="7"/>
      <c r="Z107" s="7"/>
      <c r="AA107" s="54"/>
    </row>
    <row r="108" spans="1:27" s="3" customFormat="1" x14ac:dyDescent="0.25">
      <c r="A108" s="45">
        <v>90</v>
      </c>
      <c r="B108" s="8">
        <v>0.9</v>
      </c>
      <c r="C108" s="8">
        <v>20</v>
      </c>
      <c r="D108" s="8">
        <v>25</v>
      </c>
      <c r="E108" s="14">
        <f t="shared" si="35"/>
        <v>0.61428571428571432</v>
      </c>
      <c r="F108" s="104">
        <f t="shared" si="32"/>
        <v>-0.5714285714285694</v>
      </c>
      <c r="G108" s="105">
        <f t="shared" si="33"/>
        <v>-2</v>
      </c>
      <c r="H108" s="26">
        <v>15</v>
      </c>
      <c r="I108" s="80"/>
      <c r="J108" s="26">
        <f>'MR-MO_1a_2'!J108</f>
        <v>15</v>
      </c>
      <c r="K108" s="27">
        <v>0</v>
      </c>
      <c r="L108" s="44">
        <f t="shared" si="25"/>
        <v>0</v>
      </c>
      <c r="M108" s="26">
        <f>'MR-MO_1a_2'!M108</f>
        <v>15</v>
      </c>
      <c r="N108" s="27">
        <v>0</v>
      </c>
      <c r="O108" s="44">
        <f t="shared" si="26"/>
        <v>0</v>
      </c>
      <c r="P108" s="26">
        <f>'MR-MO_1a_2'!P108</f>
        <v>15</v>
      </c>
      <c r="Q108" s="27">
        <v>0</v>
      </c>
      <c r="R108" s="60">
        <f t="shared" si="27"/>
        <v>0</v>
      </c>
      <c r="S108" s="26">
        <v>15</v>
      </c>
      <c r="T108" s="27">
        <v>0</v>
      </c>
      <c r="U108" s="60">
        <f t="shared" si="28"/>
        <v>0</v>
      </c>
      <c r="V108" s="7"/>
      <c r="W108" s="7"/>
      <c r="X108" s="7"/>
      <c r="Y108" s="7"/>
      <c r="Z108" s="7"/>
      <c r="AA108" s="54"/>
    </row>
    <row r="109" spans="1:27" s="3" customFormat="1" x14ac:dyDescent="0.25">
      <c r="A109" s="45">
        <v>91</v>
      </c>
      <c r="B109" s="8">
        <v>0.1</v>
      </c>
      <c r="C109" s="8">
        <v>25</v>
      </c>
      <c r="D109" s="8">
        <v>25</v>
      </c>
      <c r="E109" s="14">
        <f>(B109*$B$15*$L$13+(1-B109)*$B$16*$S$13)/(B109*$L$13+(1-B109)*$S$13)</f>
        <v>0.17999999999999994</v>
      </c>
      <c r="F109" s="104">
        <f t="shared" si="32"/>
        <v>1.6000000000000014</v>
      </c>
      <c r="G109" s="105">
        <f t="shared" si="33"/>
        <v>2</v>
      </c>
      <c r="H109" s="26">
        <v>15</v>
      </c>
      <c r="I109" s="80"/>
      <c r="J109" s="26">
        <f>'MR-MO_1a_2'!J109</f>
        <v>15</v>
      </c>
      <c r="K109" s="27">
        <v>0</v>
      </c>
      <c r="L109" s="44">
        <f t="shared" si="25"/>
        <v>0</v>
      </c>
      <c r="M109" s="26">
        <f>'MR-MO_1a_2'!M109</f>
        <v>15</v>
      </c>
      <c r="N109" s="27">
        <v>0</v>
      </c>
      <c r="O109" s="44">
        <f t="shared" si="26"/>
        <v>0</v>
      </c>
      <c r="P109" s="26">
        <f>'MR-MO_1a_2'!P109</f>
        <v>15</v>
      </c>
      <c r="Q109" s="27">
        <v>0</v>
      </c>
      <c r="R109" s="60">
        <f t="shared" si="27"/>
        <v>0</v>
      </c>
      <c r="S109" s="26">
        <v>15</v>
      </c>
      <c r="T109" s="27">
        <v>0</v>
      </c>
      <c r="U109" s="60">
        <f t="shared" si="28"/>
        <v>0</v>
      </c>
      <c r="V109" s="7"/>
      <c r="W109" s="7"/>
      <c r="X109" s="7"/>
      <c r="Y109" s="7"/>
      <c r="Z109" s="7"/>
      <c r="AA109" s="54"/>
    </row>
    <row r="110" spans="1:27" s="3" customFormat="1" x14ac:dyDescent="0.25">
      <c r="A110" s="45">
        <v>92</v>
      </c>
      <c r="B110" s="8">
        <v>0.3</v>
      </c>
      <c r="C110" s="8">
        <v>25</v>
      </c>
      <c r="D110" s="8">
        <v>25</v>
      </c>
      <c r="E110" s="14">
        <f t="shared" ref="E110:E113" si="36">(B110*$B$15*$L$13+(1-B110)*$B$16*$S$13)/(B110*$L$13+(1-B110)*$S$13)</f>
        <v>0.33999999999999997</v>
      </c>
      <c r="F110" s="104">
        <f t="shared" si="32"/>
        <v>0.80000000000000071</v>
      </c>
      <c r="G110" s="105">
        <f t="shared" si="33"/>
        <v>1</v>
      </c>
      <c r="H110" s="26">
        <v>15</v>
      </c>
      <c r="I110" s="80"/>
      <c r="J110" s="26">
        <f>'MR-MO_1a_2'!J110</f>
        <v>15</v>
      </c>
      <c r="K110" s="27">
        <v>0</v>
      </c>
      <c r="L110" s="44">
        <f t="shared" si="25"/>
        <v>0</v>
      </c>
      <c r="M110" s="26">
        <f>'MR-MO_1a_2'!M110</f>
        <v>15</v>
      </c>
      <c r="N110" s="27">
        <v>0</v>
      </c>
      <c r="O110" s="44">
        <f t="shared" si="26"/>
        <v>0</v>
      </c>
      <c r="P110" s="26">
        <f>'MR-MO_1a_2'!P110</f>
        <v>15</v>
      </c>
      <c r="Q110" s="27">
        <v>0</v>
      </c>
      <c r="R110" s="60">
        <f t="shared" si="27"/>
        <v>0</v>
      </c>
      <c r="S110" s="26">
        <v>15</v>
      </c>
      <c r="T110" s="27">
        <v>0</v>
      </c>
      <c r="U110" s="60">
        <f t="shared" si="28"/>
        <v>0</v>
      </c>
      <c r="V110" s="7"/>
      <c r="W110" s="7"/>
      <c r="X110" s="7"/>
      <c r="Y110" s="7"/>
      <c r="Z110" s="7"/>
      <c r="AA110" s="54"/>
    </row>
    <row r="111" spans="1:27" s="3" customFormat="1" x14ac:dyDescent="0.25">
      <c r="A111" s="45">
        <v>93</v>
      </c>
      <c r="B111" s="8">
        <v>0.5</v>
      </c>
      <c r="C111" s="8">
        <v>25</v>
      </c>
      <c r="D111" s="8">
        <v>25</v>
      </c>
      <c r="E111" s="14">
        <f t="shared" si="36"/>
        <v>0.5</v>
      </c>
      <c r="F111" s="104">
        <f t="shared" si="32"/>
        <v>0</v>
      </c>
      <c r="G111" s="105">
        <f t="shared" si="33"/>
        <v>0</v>
      </c>
      <c r="H111" s="26">
        <v>15</v>
      </c>
      <c r="I111" s="80"/>
      <c r="J111" s="26">
        <f>'MR-MO_1a_2'!J111</f>
        <v>15</v>
      </c>
      <c r="K111" s="27">
        <v>0</v>
      </c>
      <c r="L111" s="44">
        <f t="shared" si="25"/>
        <v>0</v>
      </c>
      <c r="M111" s="26">
        <f>'MR-MO_1a_2'!M111</f>
        <v>15</v>
      </c>
      <c r="N111" s="27">
        <v>0</v>
      </c>
      <c r="O111" s="44">
        <f t="shared" si="26"/>
        <v>0</v>
      </c>
      <c r="P111" s="26">
        <f>'MR-MO_1a_2'!P111</f>
        <v>15</v>
      </c>
      <c r="Q111" s="27">
        <v>0</v>
      </c>
      <c r="R111" s="60">
        <f t="shared" si="27"/>
        <v>0</v>
      </c>
      <c r="S111" s="26">
        <v>15</v>
      </c>
      <c r="T111" s="27">
        <v>0</v>
      </c>
      <c r="U111" s="60">
        <f t="shared" si="28"/>
        <v>0</v>
      </c>
      <c r="V111" s="7"/>
      <c r="W111" s="7"/>
      <c r="X111" s="7"/>
      <c r="Y111" s="7"/>
      <c r="Z111" s="7"/>
      <c r="AA111" s="54"/>
    </row>
    <row r="112" spans="1:27" s="3" customFormat="1" x14ac:dyDescent="0.25">
      <c r="A112" s="45">
        <v>94</v>
      </c>
      <c r="B112" s="8">
        <v>0.7</v>
      </c>
      <c r="C112" s="8">
        <v>25</v>
      </c>
      <c r="D112" s="8">
        <v>25</v>
      </c>
      <c r="E112" s="14">
        <f t="shared" si="36"/>
        <v>0.66</v>
      </c>
      <c r="F112" s="104">
        <f t="shared" si="32"/>
        <v>-0.79999999999999716</v>
      </c>
      <c r="G112" s="105">
        <f t="shared" si="33"/>
        <v>-1</v>
      </c>
      <c r="H112" s="26">
        <v>15</v>
      </c>
      <c r="I112" s="80"/>
      <c r="J112" s="26">
        <f>'MR-MO_1a_2'!J112</f>
        <v>15</v>
      </c>
      <c r="K112" s="27">
        <v>0</v>
      </c>
      <c r="L112" s="44">
        <f t="shared" si="25"/>
        <v>0</v>
      </c>
      <c r="M112" s="26">
        <f>'MR-MO_1a_2'!M112</f>
        <v>15</v>
      </c>
      <c r="N112" s="27">
        <v>0</v>
      </c>
      <c r="O112" s="44">
        <f t="shared" si="26"/>
        <v>0</v>
      </c>
      <c r="P112" s="26">
        <f>'MR-MO_1a_2'!P112</f>
        <v>15</v>
      </c>
      <c r="Q112" s="27">
        <v>0</v>
      </c>
      <c r="R112" s="60">
        <f t="shared" si="27"/>
        <v>0</v>
      </c>
      <c r="S112" s="26">
        <v>15</v>
      </c>
      <c r="T112" s="27">
        <v>0</v>
      </c>
      <c r="U112" s="60">
        <f t="shared" si="28"/>
        <v>0</v>
      </c>
      <c r="V112" s="7"/>
      <c r="W112" s="7"/>
      <c r="X112" s="7"/>
      <c r="Y112" s="7"/>
      <c r="Z112" s="7"/>
      <c r="AA112" s="54"/>
    </row>
    <row r="113" spans="1:27" s="3" customFormat="1" x14ac:dyDescent="0.25">
      <c r="A113" s="45">
        <v>95</v>
      </c>
      <c r="B113" s="8">
        <v>0.9</v>
      </c>
      <c r="C113" s="8">
        <v>25</v>
      </c>
      <c r="D113" s="8">
        <v>25</v>
      </c>
      <c r="E113" s="14">
        <f t="shared" si="36"/>
        <v>0.82000000000000006</v>
      </c>
      <c r="F113" s="104">
        <f t="shared" si="32"/>
        <v>-1.5999999999999979</v>
      </c>
      <c r="G113" s="105">
        <f t="shared" si="33"/>
        <v>-2</v>
      </c>
      <c r="H113" s="26">
        <v>15</v>
      </c>
      <c r="I113" s="80"/>
      <c r="J113" s="26">
        <f>'MR-MO_1a_2'!J113</f>
        <v>15</v>
      </c>
      <c r="K113" s="27">
        <v>0</v>
      </c>
      <c r="L113" s="44">
        <f t="shared" si="25"/>
        <v>0</v>
      </c>
      <c r="M113" s="26">
        <f>'MR-MO_1a_2'!M113</f>
        <v>15</v>
      </c>
      <c r="N113" s="27">
        <v>0</v>
      </c>
      <c r="O113" s="44">
        <f t="shared" si="26"/>
        <v>0</v>
      </c>
      <c r="P113" s="26">
        <f>'MR-MO_1a_2'!P113</f>
        <v>15</v>
      </c>
      <c r="Q113" s="27">
        <v>0</v>
      </c>
      <c r="R113" s="60">
        <f t="shared" si="27"/>
        <v>0</v>
      </c>
      <c r="S113" s="26">
        <v>15</v>
      </c>
      <c r="T113" s="27">
        <v>0</v>
      </c>
      <c r="U113" s="60">
        <f t="shared" si="28"/>
        <v>0</v>
      </c>
      <c r="V113" s="7"/>
      <c r="W113" s="7"/>
      <c r="X113" s="7"/>
      <c r="Y113" s="7"/>
      <c r="Z113" s="7"/>
      <c r="AA113" s="54"/>
    </row>
    <row r="114" spans="1:27" s="3" customFormat="1" x14ac:dyDescent="0.25">
      <c r="A114" s="45">
        <v>96</v>
      </c>
      <c r="B114" s="8">
        <v>0.1</v>
      </c>
      <c r="C114" s="8">
        <v>30</v>
      </c>
      <c r="D114" s="8">
        <v>25</v>
      </c>
      <c r="E114" s="14">
        <f>(B114*$B$15*$L$14+(1-B114)*$B$16*$S$14)/(B114*$L$14+(1-B114)*$S$14)</f>
        <v>0.3461538461538462</v>
      </c>
      <c r="F114" s="104">
        <f t="shared" si="32"/>
        <v>0.7692307692307665</v>
      </c>
      <c r="G114" s="105">
        <f t="shared" si="33"/>
        <v>2</v>
      </c>
      <c r="H114" s="26">
        <v>15</v>
      </c>
      <c r="I114" s="80"/>
      <c r="J114" s="26">
        <f>'MR-MO_1a_2'!J114</f>
        <v>15</v>
      </c>
      <c r="K114" s="27">
        <v>0</v>
      </c>
      <c r="L114" s="44">
        <f t="shared" si="25"/>
        <v>0</v>
      </c>
      <c r="M114" s="26">
        <f>'MR-MO_1a_2'!M114</f>
        <v>15</v>
      </c>
      <c r="N114" s="27">
        <v>0</v>
      </c>
      <c r="O114" s="44">
        <f t="shared" si="26"/>
        <v>0</v>
      </c>
      <c r="P114" s="26">
        <f>'MR-MO_1a_2'!P114</f>
        <v>15</v>
      </c>
      <c r="Q114" s="27">
        <v>0</v>
      </c>
      <c r="R114" s="60">
        <f t="shared" si="27"/>
        <v>0</v>
      </c>
      <c r="S114" s="26">
        <v>15</v>
      </c>
      <c r="T114" s="27">
        <v>0</v>
      </c>
      <c r="U114" s="60">
        <f t="shared" si="28"/>
        <v>0</v>
      </c>
      <c r="V114" s="7"/>
      <c r="W114" s="7"/>
      <c r="X114" s="7"/>
      <c r="Y114" s="7"/>
      <c r="Z114" s="7"/>
      <c r="AA114" s="54"/>
    </row>
    <row r="115" spans="1:27" s="3" customFormat="1" x14ac:dyDescent="0.25">
      <c r="A115" s="45">
        <v>97</v>
      </c>
      <c r="B115" s="8">
        <v>0.3</v>
      </c>
      <c r="C115" s="8">
        <v>30</v>
      </c>
      <c r="D115" s="8">
        <v>25</v>
      </c>
      <c r="E115" s="14">
        <f t="shared" ref="E115:E118" si="37">(B115*$B$15*$L$14+(1-B115)*$B$16*$S$14)/(B115*$L$14+(1-B115)*$S$14)</f>
        <v>0.60526315789473684</v>
      </c>
      <c r="F115" s="104">
        <f t="shared" si="32"/>
        <v>-0.52631578947368496</v>
      </c>
      <c r="G115" s="105">
        <f t="shared" si="33"/>
        <v>1</v>
      </c>
      <c r="H115" s="26">
        <v>15</v>
      </c>
      <c r="I115" s="80"/>
      <c r="J115" s="26">
        <f>'MR-MO_1a_2'!J115</f>
        <v>15</v>
      </c>
      <c r="K115" s="27">
        <v>0</v>
      </c>
      <c r="L115" s="44">
        <f t="shared" si="25"/>
        <v>0</v>
      </c>
      <c r="M115" s="26">
        <f>'MR-MO_1a_2'!M115</f>
        <v>15</v>
      </c>
      <c r="N115" s="27">
        <v>0</v>
      </c>
      <c r="O115" s="44">
        <f t="shared" si="26"/>
        <v>0</v>
      </c>
      <c r="P115" s="26">
        <f>'MR-MO_1a_2'!P115</f>
        <v>15</v>
      </c>
      <c r="Q115" s="27">
        <v>0</v>
      </c>
      <c r="R115" s="60">
        <f t="shared" si="27"/>
        <v>0</v>
      </c>
      <c r="S115" s="26">
        <v>15</v>
      </c>
      <c r="T115" s="27">
        <v>0</v>
      </c>
      <c r="U115" s="60">
        <f t="shared" si="28"/>
        <v>0</v>
      </c>
      <c r="V115" s="7"/>
      <c r="W115" s="7"/>
      <c r="X115" s="7"/>
      <c r="Y115" s="7"/>
      <c r="Z115" s="7"/>
      <c r="AA115" s="54"/>
    </row>
    <row r="116" spans="1:27" s="3" customFormat="1" x14ac:dyDescent="0.25">
      <c r="A116" s="45">
        <v>98</v>
      </c>
      <c r="B116" s="8">
        <v>0.5</v>
      </c>
      <c r="C116" s="8">
        <v>30</v>
      </c>
      <c r="D116" s="8">
        <v>25</v>
      </c>
      <c r="E116" s="14">
        <f t="shared" si="37"/>
        <v>0.7400000000000001</v>
      </c>
      <c r="F116" s="104">
        <f t="shared" si="32"/>
        <v>-1.2000000000000028</v>
      </c>
      <c r="G116" s="105">
        <f t="shared" si="33"/>
        <v>0</v>
      </c>
      <c r="H116" s="26">
        <v>15</v>
      </c>
      <c r="I116" s="80"/>
      <c r="J116" s="26">
        <f>'MR-MO_1a_2'!J116</f>
        <v>15</v>
      </c>
      <c r="K116" s="27">
        <v>0</v>
      </c>
      <c r="L116" s="44">
        <f t="shared" si="25"/>
        <v>0</v>
      </c>
      <c r="M116" s="26">
        <f>'MR-MO_1a_2'!M116</f>
        <v>15</v>
      </c>
      <c r="N116" s="27">
        <v>0</v>
      </c>
      <c r="O116" s="44">
        <f t="shared" si="26"/>
        <v>0</v>
      </c>
      <c r="P116" s="26">
        <f>'MR-MO_1a_2'!P116</f>
        <v>15</v>
      </c>
      <c r="Q116" s="27">
        <v>0</v>
      </c>
      <c r="R116" s="60">
        <f t="shared" si="27"/>
        <v>0</v>
      </c>
      <c r="S116" s="26">
        <v>15</v>
      </c>
      <c r="T116" s="27">
        <v>0</v>
      </c>
      <c r="U116" s="60">
        <f t="shared" si="28"/>
        <v>0</v>
      </c>
      <c r="V116" s="7"/>
      <c r="W116" s="7"/>
      <c r="X116" s="7"/>
      <c r="Y116" s="7"/>
      <c r="Z116" s="7"/>
      <c r="AA116" s="54"/>
    </row>
    <row r="117" spans="1:27" s="3" customFormat="1" x14ac:dyDescent="0.25">
      <c r="A117" s="45">
        <v>99</v>
      </c>
      <c r="B117" s="8">
        <v>0.7</v>
      </c>
      <c r="C117" s="8">
        <v>30</v>
      </c>
      <c r="D117" s="8">
        <v>25</v>
      </c>
      <c r="E117" s="14">
        <f t="shared" si="37"/>
        <v>0.82258064516129037</v>
      </c>
      <c r="F117" s="104">
        <f t="shared" si="32"/>
        <v>-1.612903225806452</v>
      </c>
      <c r="G117" s="105">
        <f t="shared" si="33"/>
        <v>-1</v>
      </c>
      <c r="H117" s="26">
        <v>15</v>
      </c>
      <c r="I117" s="80"/>
      <c r="J117" s="26">
        <f>'MR-MO_1a_2'!J117</f>
        <v>15</v>
      </c>
      <c r="K117" s="27">
        <v>0</v>
      </c>
      <c r="L117" s="44">
        <f t="shared" si="25"/>
        <v>0</v>
      </c>
      <c r="M117" s="26">
        <f>'MR-MO_1a_2'!M117</f>
        <v>15</v>
      </c>
      <c r="N117" s="27">
        <v>0</v>
      </c>
      <c r="O117" s="44">
        <f t="shared" si="26"/>
        <v>0</v>
      </c>
      <c r="P117" s="26">
        <f>'MR-MO_1a_2'!P117</f>
        <v>15</v>
      </c>
      <c r="Q117" s="27">
        <v>0</v>
      </c>
      <c r="R117" s="60">
        <f t="shared" si="27"/>
        <v>0</v>
      </c>
      <c r="S117" s="26">
        <v>15</v>
      </c>
      <c r="T117" s="27">
        <v>0</v>
      </c>
      <c r="U117" s="60">
        <f t="shared" si="28"/>
        <v>0</v>
      </c>
      <c r="V117" s="7"/>
      <c r="W117" s="7"/>
      <c r="X117" s="7"/>
      <c r="Y117" s="7"/>
      <c r="Z117" s="7"/>
      <c r="AA117" s="54"/>
    </row>
    <row r="118" spans="1:27" s="3" customFormat="1" x14ac:dyDescent="0.25">
      <c r="A118" s="45">
        <v>100</v>
      </c>
      <c r="B118" s="8">
        <v>0.9</v>
      </c>
      <c r="C118" s="8">
        <v>30</v>
      </c>
      <c r="D118" s="8">
        <v>25</v>
      </c>
      <c r="E118" s="14">
        <f t="shared" si="37"/>
        <v>0.8783783783783784</v>
      </c>
      <c r="F118" s="104">
        <f t="shared" si="32"/>
        <v>-1.8918918918918948</v>
      </c>
      <c r="G118" s="105">
        <f t="shared" si="33"/>
        <v>-2</v>
      </c>
      <c r="H118" s="26">
        <v>15</v>
      </c>
      <c r="I118" s="80"/>
      <c r="J118" s="26">
        <f>'MR-MO_1a_2'!J118</f>
        <v>15</v>
      </c>
      <c r="K118" s="27">
        <v>0</v>
      </c>
      <c r="L118" s="44">
        <f t="shared" si="25"/>
        <v>0</v>
      </c>
      <c r="M118" s="26">
        <f>'MR-MO_1a_2'!M118</f>
        <v>15</v>
      </c>
      <c r="N118" s="27">
        <v>0</v>
      </c>
      <c r="O118" s="44">
        <f t="shared" si="26"/>
        <v>0</v>
      </c>
      <c r="P118" s="26">
        <f>'MR-MO_1a_2'!P118</f>
        <v>15</v>
      </c>
      <c r="Q118" s="27">
        <v>0</v>
      </c>
      <c r="R118" s="60">
        <f t="shared" si="27"/>
        <v>0</v>
      </c>
      <c r="S118" s="26">
        <v>15</v>
      </c>
      <c r="T118" s="27">
        <v>0</v>
      </c>
      <c r="U118" s="60">
        <f t="shared" si="28"/>
        <v>0</v>
      </c>
      <c r="V118" s="7"/>
      <c r="W118" s="7"/>
      <c r="X118" s="7"/>
      <c r="Y118" s="7"/>
      <c r="Z118" s="7"/>
      <c r="AA118" s="54"/>
    </row>
    <row r="119" spans="1:27" s="3" customFormat="1" x14ac:dyDescent="0.25">
      <c r="A119" s="45">
        <v>101</v>
      </c>
      <c r="B119" s="8">
        <v>0.1</v>
      </c>
      <c r="C119" s="8">
        <v>10</v>
      </c>
      <c r="D119" s="8">
        <v>30</v>
      </c>
      <c r="E119" s="106" t="e">
        <f t="shared" ref="E119:E123" si="38">(B119*$B$15*$M$10+(1-B119)*$B$16*$T$10)/(B119*$M$10+(1-B119)*$T$10)</f>
        <v>#DIV/0!</v>
      </c>
      <c r="F119" s="104" t="e">
        <f>E119*$N$14+(1-E119)*$U$14-D119</f>
        <v>#DIV/0!</v>
      </c>
      <c r="G119" s="105">
        <f>B119*$N$14+(1-B119)*$U$14-D119</f>
        <v>-1.2999999999999972</v>
      </c>
      <c r="H119" s="26">
        <v>15</v>
      </c>
      <c r="I119" s="80"/>
      <c r="J119" s="26">
        <f>'MR-MO_1a_2'!J119</f>
        <v>15</v>
      </c>
      <c r="K119" s="27">
        <v>0</v>
      </c>
      <c r="L119" s="44">
        <f t="shared" si="25"/>
        <v>0</v>
      </c>
      <c r="M119" s="26">
        <f>'MR-MO_1a_2'!M119</f>
        <v>15</v>
      </c>
      <c r="N119" s="27">
        <v>0</v>
      </c>
      <c r="O119" s="44">
        <f t="shared" si="26"/>
        <v>0</v>
      </c>
      <c r="P119" s="26">
        <f>'MR-MO_1a_2'!P119</f>
        <v>15</v>
      </c>
      <c r="Q119" s="27">
        <v>0</v>
      </c>
      <c r="R119" s="60">
        <f t="shared" si="27"/>
        <v>0</v>
      </c>
      <c r="S119" s="26">
        <v>15</v>
      </c>
      <c r="T119" s="27">
        <v>0</v>
      </c>
      <c r="U119" s="60">
        <f t="shared" si="28"/>
        <v>0</v>
      </c>
      <c r="V119" s="7"/>
      <c r="W119" s="7"/>
      <c r="X119" s="7"/>
      <c r="Y119" s="7"/>
      <c r="Z119" s="7"/>
      <c r="AA119" s="54"/>
    </row>
    <row r="120" spans="1:27" s="3" customFormat="1" x14ac:dyDescent="0.25">
      <c r="A120" s="45">
        <v>102</v>
      </c>
      <c r="B120" s="8">
        <v>0.3</v>
      </c>
      <c r="C120" s="8">
        <v>10</v>
      </c>
      <c r="D120" s="8">
        <v>30</v>
      </c>
      <c r="E120" s="106" t="e">
        <f t="shared" si="38"/>
        <v>#DIV/0!</v>
      </c>
      <c r="F120" s="104" t="e">
        <f t="shared" ref="F120:F143" si="39">E120*$N$14+(1-E120)*$U$14-D120</f>
        <v>#DIV/0!</v>
      </c>
      <c r="G120" s="105">
        <f t="shared" ref="G120:G143" si="40">B120*$N$14+(1-B120)*$U$14-D120</f>
        <v>-1.9000000000000021</v>
      </c>
      <c r="H120" s="26">
        <v>15</v>
      </c>
      <c r="I120" s="80"/>
      <c r="J120" s="26">
        <f>'MR-MO_1a_2'!J120</f>
        <v>15</v>
      </c>
      <c r="K120" s="27">
        <v>0</v>
      </c>
      <c r="L120" s="44">
        <f t="shared" si="25"/>
        <v>0</v>
      </c>
      <c r="M120" s="26">
        <f>'MR-MO_1a_2'!M120</f>
        <v>15</v>
      </c>
      <c r="N120" s="27">
        <v>0</v>
      </c>
      <c r="O120" s="44">
        <f t="shared" si="26"/>
        <v>0</v>
      </c>
      <c r="P120" s="26">
        <f>'MR-MO_1a_2'!P120</f>
        <v>15</v>
      </c>
      <c r="Q120" s="27">
        <v>0</v>
      </c>
      <c r="R120" s="60">
        <f t="shared" si="27"/>
        <v>0</v>
      </c>
      <c r="S120" s="26">
        <v>15</v>
      </c>
      <c r="T120" s="27">
        <v>0</v>
      </c>
      <c r="U120" s="60">
        <f t="shared" si="28"/>
        <v>0</v>
      </c>
      <c r="V120" s="7"/>
      <c r="W120" s="7"/>
      <c r="X120" s="7"/>
      <c r="Y120" s="7"/>
      <c r="Z120" s="7"/>
      <c r="AA120" s="54"/>
    </row>
    <row r="121" spans="1:27" s="3" customFormat="1" x14ac:dyDescent="0.25">
      <c r="A121" s="45">
        <v>103</v>
      </c>
      <c r="B121" s="8">
        <v>0.5</v>
      </c>
      <c r="C121" s="8">
        <v>10</v>
      </c>
      <c r="D121" s="8">
        <v>30</v>
      </c>
      <c r="E121" s="106" t="e">
        <f t="shared" si="38"/>
        <v>#DIV/0!</v>
      </c>
      <c r="F121" s="104" t="e">
        <f t="shared" si="39"/>
        <v>#DIV/0!</v>
      </c>
      <c r="G121" s="105">
        <f t="shared" si="40"/>
        <v>-2.5</v>
      </c>
      <c r="H121" s="26">
        <v>15</v>
      </c>
      <c r="I121" s="80"/>
      <c r="J121" s="26">
        <f>'MR-MO_1a_2'!J121</f>
        <v>15</v>
      </c>
      <c r="K121" s="27">
        <v>0</v>
      </c>
      <c r="L121" s="44">
        <f t="shared" si="25"/>
        <v>0</v>
      </c>
      <c r="M121" s="26">
        <f>'MR-MO_1a_2'!M121</f>
        <v>15</v>
      </c>
      <c r="N121" s="27">
        <v>0</v>
      </c>
      <c r="O121" s="44">
        <f t="shared" si="26"/>
        <v>0</v>
      </c>
      <c r="P121" s="26">
        <f>'MR-MO_1a_2'!P121</f>
        <v>15</v>
      </c>
      <c r="Q121" s="27">
        <v>0</v>
      </c>
      <c r="R121" s="60">
        <f t="shared" si="27"/>
        <v>0</v>
      </c>
      <c r="S121" s="26">
        <v>15</v>
      </c>
      <c r="T121" s="27">
        <v>0</v>
      </c>
      <c r="U121" s="60">
        <f t="shared" si="28"/>
        <v>0</v>
      </c>
      <c r="V121" s="7"/>
      <c r="W121" s="7"/>
      <c r="X121" s="7"/>
      <c r="Y121" s="7"/>
      <c r="Z121" s="7"/>
      <c r="AA121" s="54"/>
    </row>
    <row r="122" spans="1:27" s="3" customFormat="1" x14ac:dyDescent="0.25">
      <c r="A122" s="45">
        <v>104</v>
      </c>
      <c r="B122" s="8">
        <v>0.7</v>
      </c>
      <c r="C122" s="8">
        <v>10</v>
      </c>
      <c r="D122" s="8">
        <v>30</v>
      </c>
      <c r="E122" s="106" t="e">
        <f t="shared" si="38"/>
        <v>#DIV/0!</v>
      </c>
      <c r="F122" s="104" t="e">
        <f t="shared" si="39"/>
        <v>#DIV/0!</v>
      </c>
      <c r="G122" s="105">
        <f t="shared" si="40"/>
        <v>-3.1000000000000014</v>
      </c>
      <c r="H122" s="26">
        <v>15</v>
      </c>
      <c r="I122" s="80"/>
      <c r="J122" s="26">
        <f>'MR-MO_1a_2'!J122</f>
        <v>15</v>
      </c>
      <c r="K122" s="27">
        <v>0</v>
      </c>
      <c r="L122" s="44">
        <f t="shared" si="25"/>
        <v>0</v>
      </c>
      <c r="M122" s="26">
        <f>'MR-MO_1a_2'!M122</f>
        <v>15</v>
      </c>
      <c r="N122" s="27">
        <v>0</v>
      </c>
      <c r="O122" s="44">
        <f t="shared" si="26"/>
        <v>0</v>
      </c>
      <c r="P122" s="26">
        <f>'MR-MO_1a_2'!P122</f>
        <v>15</v>
      </c>
      <c r="Q122" s="27">
        <v>0</v>
      </c>
      <c r="R122" s="60">
        <f t="shared" si="27"/>
        <v>0</v>
      </c>
      <c r="S122" s="26">
        <v>15</v>
      </c>
      <c r="T122" s="27">
        <v>0</v>
      </c>
      <c r="U122" s="60">
        <f t="shared" si="28"/>
        <v>0</v>
      </c>
      <c r="V122" s="7"/>
      <c r="W122" s="7"/>
      <c r="X122" s="7"/>
      <c r="Y122" s="7"/>
      <c r="Z122" s="7"/>
      <c r="AA122" s="54"/>
    </row>
    <row r="123" spans="1:27" s="3" customFormat="1" x14ac:dyDescent="0.25">
      <c r="A123" s="45">
        <v>105</v>
      </c>
      <c r="B123" s="8">
        <v>0.9</v>
      </c>
      <c r="C123" s="8">
        <v>10</v>
      </c>
      <c r="D123" s="8">
        <v>30</v>
      </c>
      <c r="E123" s="106" t="e">
        <f t="shared" si="38"/>
        <v>#DIV/0!</v>
      </c>
      <c r="F123" s="104" t="e">
        <f t="shared" si="39"/>
        <v>#DIV/0!</v>
      </c>
      <c r="G123" s="105">
        <f t="shared" si="40"/>
        <v>-3.6999999999999993</v>
      </c>
      <c r="H123" s="26">
        <v>15</v>
      </c>
      <c r="I123" s="80"/>
      <c r="J123" s="26">
        <f>'MR-MO_1a_2'!J123</f>
        <v>15</v>
      </c>
      <c r="K123" s="27">
        <v>0</v>
      </c>
      <c r="L123" s="44">
        <f t="shared" si="25"/>
        <v>0</v>
      </c>
      <c r="M123" s="26">
        <f>'MR-MO_1a_2'!M123</f>
        <v>15</v>
      </c>
      <c r="N123" s="27">
        <v>0</v>
      </c>
      <c r="O123" s="44">
        <f t="shared" si="26"/>
        <v>0</v>
      </c>
      <c r="P123" s="26">
        <f>'MR-MO_1a_2'!P123</f>
        <v>15</v>
      </c>
      <c r="Q123" s="27">
        <v>0</v>
      </c>
      <c r="R123" s="60">
        <f t="shared" si="27"/>
        <v>0</v>
      </c>
      <c r="S123" s="26">
        <v>15</v>
      </c>
      <c r="T123" s="27">
        <v>0</v>
      </c>
      <c r="U123" s="60">
        <f t="shared" si="28"/>
        <v>0</v>
      </c>
      <c r="V123" s="7"/>
      <c r="W123" s="7"/>
      <c r="X123" s="7"/>
      <c r="Y123" s="7"/>
      <c r="Z123" s="7"/>
      <c r="AA123" s="54"/>
    </row>
    <row r="124" spans="1:27" s="3" customFormat="1" x14ac:dyDescent="0.25">
      <c r="A124" s="45">
        <v>106</v>
      </c>
      <c r="B124" s="8">
        <v>0.1</v>
      </c>
      <c r="C124" s="8">
        <v>15</v>
      </c>
      <c r="D124" s="8">
        <v>30</v>
      </c>
      <c r="E124" s="106" t="e">
        <f>(B124*$B$15*$M$11+(1-B124)*$B$16*$T$11)/(B124*$M$11+(1-B124)*$T$11)</f>
        <v>#DIV/0!</v>
      </c>
      <c r="F124" s="104" t="e">
        <f t="shared" si="39"/>
        <v>#DIV/0!</v>
      </c>
      <c r="G124" s="105">
        <f t="shared" si="40"/>
        <v>-1.2999999999999972</v>
      </c>
      <c r="H124" s="26">
        <v>15</v>
      </c>
      <c r="I124" s="80"/>
      <c r="J124" s="26">
        <f>'MR-MO_1a_2'!J124</f>
        <v>15</v>
      </c>
      <c r="K124" s="27">
        <v>0</v>
      </c>
      <c r="L124" s="44">
        <f t="shared" si="25"/>
        <v>0</v>
      </c>
      <c r="M124" s="26">
        <f>'MR-MO_1a_2'!M124</f>
        <v>15</v>
      </c>
      <c r="N124" s="27">
        <v>0</v>
      </c>
      <c r="O124" s="44">
        <f t="shared" si="26"/>
        <v>0</v>
      </c>
      <c r="P124" s="26">
        <f>'MR-MO_1a_2'!P124</f>
        <v>15</v>
      </c>
      <c r="Q124" s="27">
        <v>0</v>
      </c>
      <c r="R124" s="60">
        <f t="shared" si="27"/>
        <v>0</v>
      </c>
      <c r="S124" s="26">
        <v>15</v>
      </c>
      <c r="T124" s="27">
        <v>0</v>
      </c>
      <c r="U124" s="60">
        <f t="shared" si="28"/>
        <v>0</v>
      </c>
      <c r="V124" s="7"/>
      <c r="W124" s="7"/>
      <c r="X124" s="7"/>
      <c r="Y124" s="7"/>
      <c r="Z124" s="7"/>
      <c r="AA124" s="54"/>
    </row>
    <row r="125" spans="1:27" s="3" customFormat="1" x14ac:dyDescent="0.25">
      <c r="A125" s="45">
        <v>107</v>
      </c>
      <c r="B125" s="8">
        <v>0.3</v>
      </c>
      <c r="C125" s="8">
        <v>15</v>
      </c>
      <c r="D125" s="8">
        <v>30</v>
      </c>
      <c r="E125" s="106" t="e">
        <f t="shared" ref="E125:E128" si="41">(B125*$B$15*$M$11+(1-B125)*$B$16*$T$11)/(B125*$M$11+(1-B125)*$T$11)</f>
        <v>#DIV/0!</v>
      </c>
      <c r="F125" s="104" t="e">
        <f t="shared" si="39"/>
        <v>#DIV/0!</v>
      </c>
      <c r="G125" s="105">
        <f t="shared" si="40"/>
        <v>-1.9000000000000021</v>
      </c>
      <c r="H125" s="26">
        <v>15</v>
      </c>
      <c r="I125" s="80"/>
      <c r="J125" s="26">
        <f>'MR-MO_1a_2'!J125</f>
        <v>15</v>
      </c>
      <c r="K125" s="27">
        <v>0</v>
      </c>
      <c r="L125" s="44">
        <f t="shared" si="25"/>
        <v>0</v>
      </c>
      <c r="M125" s="26">
        <f>'MR-MO_1a_2'!M125</f>
        <v>15</v>
      </c>
      <c r="N125" s="27">
        <v>0</v>
      </c>
      <c r="O125" s="44">
        <f t="shared" si="26"/>
        <v>0</v>
      </c>
      <c r="P125" s="26">
        <f>'MR-MO_1a_2'!P125</f>
        <v>15</v>
      </c>
      <c r="Q125" s="27">
        <v>0</v>
      </c>
      <c r="R125" s="60">
        <f t="shared" si="27"/>
        <v>0</v>
      </c>
      <c r="S125" s="26">
        <v>15</v>
      </c>
      <c r="T125" s="27">
        <v>0</v>
      </c>
      <c r="U125" s="60">
        <f t="shared" si="28"/>
        <v>0</v>
      </c>
      <c r="V125" s="7"/>
      <c r="W125" s="7"/>
      <c r="X125" s="7"/>
      <c r="Y125" s="7"/>
      <c r="Z125" s="7"/>
      <c r="AA125" s="54"/>
    </row>
    <row r="126" spans="1:27" s="3" customFormat="1" x14ac:dyDescent="0.25">
      <c r="A126" s="45">
        <v>108</v>
      </c>
      <c r="B126" s="8">
        <v>0.5</v>
      </c>
      <c r="C126" s="8">
        <v>15</v>
      </c>
      <c r="D126" s="8">
        <v>30</v>
      </c>
      <c r="E126" s="106" t="e">
        <f t="shared" si="41"/>
        <v>#DIV/0!</v>
      </c>
      <c r="F126" s="104" t="e">
        <f t="shared" si="39"/>
        <v>#DIV/0!</v>
      </c>
      <c r="G126" s="105">
        <f t="shared" si="40"/>
        <v>-2.5</v>
      </c>
      <c r="H126" s="26">
        <v>15</v>
      </c>
      <c r="I126" s="80"/>
      <c r="J126" s="26">
        <f>'MR-MO_1a_2'!J126</f>
        <v>15</v>
      </c>
      <c r="K126" s="27">
        <v>0</v>
      </c>
      <c r="L126" s="44">
        <f t="shared" si="25"/>
        <v>0</v>
      </c>
      <c r="M126" s="26">
        <f>'MR-MO_1a_2'!M126</f>
        <v>15</v>
      </c>
      <c r="N126" s="27">
        <v>0</v>
      </c>
      <c r="O126" s="44">
        <f t="shared" si="26"/>
        <v>0</v>
      </c>
      <c r="P126" s="26">
        <f>'MR-MO_1a_2'!P126</f>
        <v>15</v>
      </c>
      <c r="Q126" s="27">
        <v>0</v>
      </c>
      <c r="R126" s="60">
        <f t="shared" si="27"/>
        <v>0</v>
      </c>
      <c r="S126" s="26">
        <v>15</v>
      </c>
      <c r="T126" s="27">
        <v>0</v>
      </c>
      <c r="U126" s="60">
        <f t="shared" si="28"/>
        <v>0</v>
      </c>
      <c r="V126" s="7"/>
      <c r="W126" s="7"/>
      <c r="X126" s="7"/>
      <c r="Y126" s="7"/>
      <c r="Z126" s="7"/>
      <c r="AA126" s="54"/>
    </row>
    <row r="127" spans="1:27" s="3" customFormat="1" x14ac:dyDescent="0.25">
      <c r="A127" s="45">
        <v>109</v>
      </c>
      <c r="B127" s="8">
        <v>0.7</v>
      </c>
      <c r="C127" s="8">
        <v>15</v>
      </c>
      <c r="D127" s="8">
        <v>30</v>
      </c>
      <c r="E127" s="106" t="e">
        <f t="shared" si="41"/>
        <v>#DIV/0!</v>
      </c>
      <c r="F127" s="104" t="e">
        <f t="shared" si="39"/>
        <v>#DIV/0!</v>
      </c>
      <c r="G127" s="105">
        <f t="shared" si="40"/>
        <v>-3.1000000000000014</v>
      </c>
      <c r="H127" s="26">
        <v>15</v>
      </c>
      <c r="I127" s="80"/>
      <c r="J127" s="26">
        <f>'MR-MO_1a_2'!J127</f>
        <v>15</v>
      </c>
      <c r="K127" s="27">
        <v>0</v>
      </c>
      <c r="L127" s="44">
        <f t="shared" si="25"/>
        <v>0</v>
      </c>
      <c r="M127" s="26">
        <f>'MR-MO_1a_2'!M127</f>
        <v>15</v>
      </c>
      <c r="N127" s="27">
        <v>0</v>
      </c>
      <c r="O127" s="44">
        <f t="shared" si="26"/>
        <v>0</v>
      </c>
      <c r="P127" s="26">
        <f>'MR-MO_1a_2'!P127</f>
        <v>15</v>
      </c>
      <c r="Q127" s="27">
        <v>0</v>
      </c>
      <c r="R127" s="60">
        <f t="shared" si="27"/>
        <v>0</v>
      </c>
      <c r="S127" s="26">
        <v>15</v>
      </c>
      <c r="T127" s="27">
        <v>0</v>
      </c>
      <c r="U127" s="60">
        <f t="shared" si="28"/>
        <v>0</v>
      </c>
      <c r="V127" s="7"/>
      <c r="W127" s="7"/>
      <c r="X127" s="7"/>
      <c r="Y127" s="7"/>
      <c r="Z127" s="7"/>
      <c r="AA127" s="54"/>
    </row>
    <row r="128" spans="1:27" s="3" customFormat="1" x14ac:dyDescent="0.25">
      <c r="A128" s="45">
        <v>110</v>
      </c>
      <c r="B128" s="8">
        <v>0.9</v>
      </c>
      <c r="C128" s="8">
        <v>15</v>
      </c>
      <c r="D128" s="8">
        <v>30</v>
      </c>
      <c r="E128" s="106" t="e">
        <f t="shared" si="41"/>
        <v>#DIV/0!</v>
      </c>
      <c r="F128" s="104" t="e">
        <f t="shared" si="39"/>
        <v>#DIV/0!</v>
      </c>
      <c r="G128" s="105">
        <f t="shared" si="40"/>
        <v>-3.6999999999999993</v>
      </c>
      <c r="H128" s="26">
        <v>15</v>
      </c>
      <c r="I128" s="80"/>
      <c r="J128" s="26">
        <f>'MR-MO_1a_2'!J128</f>
        <v>15</v>
      </c>
      <c r="K128" s="27">
        <v>0</v>
      </c>
      <c r="L128" s="44">
        <f t="shared" si="25"/>
        <v>0</v>
      </c>
      <c r="M128" s="26">
        <f>'MR-MO_1a_2'!M128</f>
        <v>15</v>
      </c>
      <c r="N128" s="27">
        <v>0</v>
      </c>
      <c r="O128" s="44">
        <f t="shared" si="26"/>
        <v>0</v>
      </c>
      <c r="P128" s="26">
        <f>'MR-MO_1a_2'!P128</f>
        <v>15</v>
      </c>
      <c r="Q128" s="27">
        <v>0</v>
      </c>
      <c r="R128" s="60">
        <f t="shared" si="27"/>
        <v>0</v>
      </c>
      <c r="S128" s="26">
        <v>15</v>
      </c>
      <c r="T128" s="27">
        <v>0</v>
      </c>
      <c r="U128" s="60">
        <f t="shared" si="28"/>
        <v>0</v>
      </c>
      <c r="V128" s="7"/>
      <c r="W128" s="7"/>
      <c r="X128" s="7"/>
      <c r="Y128" s="7"/>
      <c r="Z128" s="7"/>
      <c r="AA128" s="54"/>
    </row>
    <row r="129" spans="1:28" s="3" customFormat="1" x14ac:dyDescent="0.25">
      <c r="A129" s="45">
        <v>111</v>
      </c>
      <c r="B129" s="8">
        <v>0.1</v>
      </c>
      <c r="C129" s="8">
        <v>20</v>
      </c>
      <c r="D129" s="8">
        <v>30</v>
      </c>
      <c r="E129" s="106" t="e">
        <f>(B129*$B$15*$M$12+(1-B129)*$B$16*$T$12)/(B129*$M$12+(1-B129)*$T$12)</f>
        <v>#DIV/0!</v>
      </c>
      <c r="F129" s="104" t="e">
        <f t="shared" si="39"/>
        <v>#DIV/0!</v>
      </c>
      <c r="G129" s="105">
        <f t="shared" si="40"/>
        <v>-1.2999999999999972</v>
      </c>
      <c r="H129" s="26">
        <v>15</v>
      </c>
      <c r="I129" s="80"/>
      <c r="J129" s="26">
        <f>'MR-MO_1a_2'!J129</f>
        <v>15</v>
      </c>
      <c r="K129" s="27">
        <v>0</v>
      </c>
      <c r="L129" s="44">
        <f t="shared" si="25"/>
        <v>0</v>
      </c>
      <c r="M129" s="26">
        <f>'MR-MO_1a_2'!M129</f>
        <v>15</v>
      </c>
      <c r="N129" s="27">
        <v>0</v>
      </c>
      <c r="O129" s="44">
        <f t="shared" si="26"/>
        <v>0</v>
      </c>
      <c r="P129" s="26">
        <f>'MR-MO_1a_2'!P129</f>
        <v>15</v>
      </c>
      <c r="Q129" s="27">
        <v>0</v>
      </c>
      <c r="R129" s="60">
        <f t="shared" si="27"/>
        <v>0</v>
      </c>
      <c r="S129" s="26">
        <v>15</v>
      </c>
      <c r="T129" s="27">
        <v>0</v>
      </c>
      <c r="U129" s="60">
        <f t="shared" si="28"/>
        <v>0</v>
      </c>
      <c r="V129" s="7"/>
      <c r="W129" s="7"/>
      <c r="X129" s="7"/>
      <c r="Y129" s="7"/>
      <c r="Z129" s="7"/>
      <c r="AA129" s="54"/>
    </row>
    <row r="130" spans="1:28" s="3" customFormat="1" x14ac:dyDescent="0.25">
      <c r="A130" s="45">
        <v>112</v>
      </c>
      <c r="B130" s="8">
        <v>0.3</v>
      </c>
      <c r="C130" s="8">
        <v>20</v>
      </c>
      <c r="D130" s="8">
        <v>30</v>
      </c>
      <c r="E130" s="106" t="e">
        <f t="shared" ref="E130:E133" si="42">(B130*$B$15*$M$12+(1-B130)*$B$16*$T$12)/(B130*$M$12+(1-B130)*$T$12)</f>
        <v>#DIV/0!</v>
      </c>
      <c r="F130" s="104" t="e">
        <f t="shared" si="39"/>
        <v>#DIV/0!</v>
      </c>
      <c r="G130" s="105">
        <f t="shared" si="40"/>
        <v>-1.9000000000000021</v>
      </c>
      <c r="H130" s="26">
        <v>15</v>
      </c>
      <c r="I130" s="80"/>
      <c r="J130" s="26">
        <f>'MR-MO_1a_2'!J130</f>
        <v>15</v>
      </c>
      <c r="K130" s="27">
        <v>0</v>
      </c>
      <c r="L130" s="44">
        <f t="shared" si="25"/>
        <v>0</v>
      </c>
      <c r="M130" s="26">
        <f>'MR-MO_1a_2'!M130</f>
        <v>15</v>
      </c>
      <c r="N130" s="27">
        <v>0</v>
      </c>
      <c r="O130" s="44">
        <f t="shared" si="26"/>
        <v>0</v>
      </c>
      <c r="P130" s="26">
        <f>'MR-MO_1a_2'!P130</f>
        <v>15</v>
      </c>
      <c r="Q130" s="27">
        <v>0</v>
      </c>
      <c r="R130" s="60">
        <f t="shared" si="27"/>
        <v>0</v>
      </c>
      <c r="S130" s="26">
        <v>15</v>
      </c>
      <c r="T130" s="27">
        <v>0</v>
      </c>
      <c r="U130" s="60">
        <f t="shared" si="28"/>
        <v>0</v>
      </c>
      <c r="V130" s="7"/>
      <c r="W130" s="7"/>
      <c r="X130" s="7"/>
      <c r="Y130" s="7"/>
      <c r="Z130" s="7"/>
      <c r="AA130" s="54"/>
    </row>
    <row r="131" spans="1:28" s="3" customFormat="1" x14ac:dyDescent="0.25">
      <c r="A131" s="45">
        <v>113</v>
      </c>
      <c r="B131" s="8">
        <v>0.5</v>
      </c>
      <c r="C131" s="8">
        <v>20</v>
      </c>
      <c r="D131" s="8">
        <v>30</v>
      </c>
      <c r="E131" s="106" t="e">
        <f t="shared" si="42"/>
        <v>#DIV/0!</v>
      </c>
      <c r="F131" s="104" t="e">
        <f t="shared" si="39"/>
        <v>#DIV/0!</v>
      </c>
      <c r="G131" s="105">
        <f t="shared" si="40"/>
        <v>-2.5</v>
      </c>
      <c r="H131" s="26">
        <v>15</v>
      </c>
      <c r="I131" s="80"/>
      <c r="J131" s="26">
        <f>'MR-MO_1a_2'!J131</f>
        <v>15</v>
      </c>
      <c r="K131" s="27">
        <v>0</v>
      </c>
      <c r="L131" s="44">
        <f t="shared" si="25"/>
        <v>0</v>
      </c>
      <c r="M131" s="26">
        <f>'MR-MO_1a_2'!M131</f>
        <v>15</v>
      </c>
      <c r="N131" s="27">
        <v>0</v>
      </c>
      <c r="O131" s="44">
        <f t="shared" si="26"/>
        <v>0</v>
      </c>
      <c r="P131" s="26">
        <f>'MR-MO_1a_2'!P131</f>
        <v>15</v>
      </c>
      <c r="Q131" s="27">
        <v>0</v>
      </c>
      <c r="R131" s="60">
        <f t="shared" si="27"/>
        <v>0</v>
      </c>
      <c r="S131" s="26">
        <v>15</v>
      </c>
      <c r="T131" s="27">
        <v>0</v>
      </c>
      <c r="U131" s="60">
        <f t="shared" si="28"/>
        <v>0</v>
      </c>
      <c r="V131" s="7"/>
      <c r="W131" s="7"/>
      <c r="X131" s="7"/>
      <c r="Y131" s="7"/>
      <c r="Z131" s="7"/>
      <c r="AA131" s="54"/>
    </row>
    <row r="132" spans="1:28" s="3" customFormat="1" x14ac:dyDescent="0.25">
      <c r="A132" s="45">
        <v>114</v>
      </c>
      <c r="B132" s="8">
        <v>0.7</v>
      </c>
      <c r="C132" s="8">
        <v>20</v>
      </c>
      <c r="D132" s="8">
        <v>30</v>
      </c>
      <c r="E132" s="106" t="e">
        <f t="shared" si="42"/>
        <v>#DIV/0!</v>
      </c>
      <c r="F132" s="104" t="e">
        <f t="shared" si="39"/>
        <v>#DIV/0!</v>
      </c>
      <c r="G132" s="105">
        <f t="shared" si="40"/>
        <v>-3.1000000000000014</v>
      </c>
      <c r="H132" s="26">
        <v>15</v>
      </c>
      <c r="I132" s="80"/>
      <c r="J132" s="26">
        <f>'MR-MO_1a_2'!J132</f>
        <v>15</v>
      </c>
      <c r="K132" s="27">
        <v>0</v>
      </c>
      <c r="L132" s="44">
        <f t="shared" si="25"/>
        <v>0</v>
      </c>
      <c r="M132" s="26">
        <f>'MR-MO_1a_2'!M132</f>
        <v>15</v>
      </c>
      <c r="N132" s="27">
        <v>0</v>
      </c>
      <c r="O132" s="44">
        <f t="shared" si="26"/>
        <v>0</v>
      </c>
      <c r="P132" s="26">
        <f>'MR-MO_1a_2'!P132</f>
        <v>15</v>
      </c>
      <c r="Q132" s="27">
        <v>0</v>
      </c>
      <c r="R132" s="60">
        <f t="shared" si="27"/>
        <v>0</v>
      </c>
      <c r="S132" s="26">
        <v>15</v>
      </c>
      <c r="T132" s="27">
        <v>0</v>
      </c>
      <c r="U132" s="60">
        <f t="shared" si="28"/>
        <v>0</v>
      </c>
      <c r="V132" s="7"/>
      <c r="W132" s="7"/>
      <c r="X132" s="7"/>
      <c r="Y132" s="7"/>
      <c r="Z132" s="7"/>
      <c r="AA132" s="54"/>
    </row>
    <row r="133" spans="1:28" s="3" customFormat="1" x14ac:dyDescent="0.25">
      <c r="A133" s="45">
        <v>115</v>
      </c>
      <c r="B133" s="8">
        <v>0.9</v>
      </c>
      <c r="C133" s="8">
        <v>20</v>
      </c>
      <c r="D133" s="8">
        <v>30</v>
      </c>
      <c r="E133" s="106" t="e">
        <f t="shared" si="42"/>
        <v>#DIV/0!</v>
      </c>
      <c r="F133" s="104" t="e">
        <f t="shared" si="39"/>
        <v>#DIV/0!</v>
      </c>
      <c r="G133" s="105">
        <f t="shared" si="40"/>
        <v>-3.6999999999999993</v>
      </c>
      <c r="H133" s="26">
        <v>15</v>
      </c>
      <c r="I133" s="80"/>
      <c r="J133" s="26">
        <f>'MR-MO_1a_2'!J133</f>
        <v>15</v>
      </c>
      <c r="K133" s="27">
        <v>0</v>
      </c>
      <c r="L133" s="44">
        <f t="shared" si="25"/>
        <v>0</v>
      </c>
      <c r="M133" s="26">
        <f>'MR-MO_1a_2'!M133</f>
        <v>15</v>
      </c>
      <c r="N133" s="27">
        <v>0</v>
      </c>
      <c r="O133" s="44">
        <f t="shared" si="26"/>
        <v>0</v>
      </c>
      <c r="P133" s="26">
        <f>'MR-MO_1a_2'!P133</f>
        <v>15</v>
      </c>
      <c r="Q133" s="27">
        <v>0</v>
      </c>
      <c r="R133" s="60">
        <f t="shared" si="27"/>
        <v>0</v>
      </c>
      <c r="S133" s="26">
        <v>15</v>
      </c>
      <c r="T133" s="27">
        <v>0</v>
      </c>
      <c r="U133" s="60">
        <f t="shared" si="28"/>
        <v>0</v>
      </c>
      <c r="V133" s="7"/>
      <c r="W133" s="7"/>
      <c r="X133" s="7"/>
      <c r="Y133" s="7"/>
      <c r="Z133" s="7"/>
      <c r="AA133" s="54"/>
    </row>
    <row r="134" spans="1:28" s="3" customFormat="1" x14ac:dyDescent="0.25">
      <c r="A134" s="45">
        <v>116</v>
      </c>
      <c r="B134" s="8">
        <v>0.1</v>
      </c>
      <c r="C134" s="8">
        <v>25</v>
      </c>
      <c r="D134" s="8">
        <v>30</v>
      </c>
      <c r="E134" s="14">
        <f>(B134*$B$15*$M$13+(1-B134)*$B$16*$T$13)/(B134*$M$13+(1-B134)*$T$13)</f>
        <v>0.11454545454545451</v>
      </c>
      <c r="F134" s="104">
        <f t="shared" si="39"/>
        <v>-1.3436363636363637</v>
      </c>
      <c r="G134" s="105">
        <f t="shared" si="40"/>
        <v>-1.2999999999999972</v>
      </c>
      <c r="H134" s="26">
        <v>15</v>
      </c>
      <c r="I134" s="80"/>
      <c r="J134" s="26">
        <f>'MR-MO_1a_2'!J134</f>
        <v>15</v>
      </c>
      <c r="K134" s="27">
        <v>0</v>
      </c>
      <c r="L134" s="44">
        <f t="shared" si="25"/>
        <v>0</v>
      </c>
      <c r="M134" s="26">
        <f>'MR-MO_1a_2'!M134</f>
        <v>15</v>
      </c>
      <c r="N134" s="27">
        <v>0</v>
      </c>
      <c r="O134" s="44">
        <f t="shared" si="26"/>
        <v>0</v>
      </c>
      <c r="P134" s="26">
        <f>'MR-MO_1a_2'!P134</f>
        <v>15</v>
      </c>
      <c r="Q134" s="27">
        <v>0</v>
      </c>
      <c r="R134" s="60">
        <f t="shared" si="27"/>
        <v>0</v>
      </c>
      <c r="S134" s="26">
        <v>15</v>
      </c>
      <c r="T134" s="27">
        <v>0</v>
      </c>
      <c r="U134" s="60">
        <f t="shared" si="28"/>
        <v>0</v>
      </c>
      <c r="V134" s="7"/>
      <c r="W134" s="7"/>
      <c r="X134" s="7"/>
      <c r="Y134" s="7"/>
      <c r="Z134" s="7"/>
      <c r="AA134" s="54"/>
    </row>
    <row r="135" spans="1:28" s="3" customFormat="1" x14ac:dyDescent="0.25">
      <c r="A135" s="45">
        <v>117</v>
      </c>
      <c r="B135" s="8">
        <v>0.3</v>
      </c>
      <c r="C135" s="8">
        <v>25</v>
      </c>
      <c r="D135" s="8">
        <v>30</v>
      </c>
      <c r="E135" s="14">
        <f t="shared" ref="E135:E138" si="43">(B135*$B$15*$M$13+(1-B135)*$B$16*$T$13)/(B135*$M$13+(1-B135)*$T$13)</f>
        <v>0.15333333333333332</v>
      </c>
      <c r="F135" s="104">
        <f t="shared" si="39"/>
        <v>-1.4600000000000009</v>
      </c>
      <c r="G135" s="105">
        <f t="shared" si="40"/>
        <v>-1.9000000000000021</v>
      </c>
      <c r="H135" s="26">
        <v>15</v>
      </c>
      <c r="I135" s="80"/>
      <c r="J135" s="26">
        <f>'MR-MO_1a_2'!J135</f>
        <v>15</v>
      </c>
      <c r="K135" s="27">
        <v>0</v>
      </c>
      <c r="L135" s="44">
        <f t="shared" si="25"/>
        <v>0</v>
      </c>
      <c r="M135" s="26">
        <f>'MR-MO_1a_2'!M135</f>
        <v>15</v>
      </c>
      <c r="N135" s="27">
        <v>0</v>
      </c>
      <c r="O135" s="44">
        <f t="shared" si="26"/>
        <v>0</v>
      </c>
      <c r="P135" s="26">
        <f>'MR-MO_1a_2'!P135</f>
        <v>15</v>
      </c>
      <c r="Q135" s="27">
        <v>0</v>
      </c>
      <c r="R135" s="60">
        <f t="shared" si="27"/>
        <v>0</v>
      </c>
      <c r="S135" s="26">
        <v>15</v>
      </c>
      <c r="T135" s="27">
        <v>0</v>
      </c>
      <c r="U135" s="60">
        <f t="shared" si="28"/>
        <v>0</v>
      </c>
      <c r="V135" s="7"/>
      <c r="W135" s="7"/>
      <c r="X135" s="7"/>
      <c r="Y135" s="7"/>
      <c r="Z135" s="7"/>
      <c r="AA135" s="54"/>
    </row>
    <row r="136" spans="1:28" s="3" customFormat="1" x14ac:dyDescent="0.25">
      <c r="A136" s="45">
        <v>118</v>
      </c>
      <c r="B136" s="8">
        <v>0.5</v>
      </c>
      <c r="C136" s="8">
        <v>25</v>
      </c>
      <c r="D136" s="8">
        <v>30</v>
      </c>
      <c r="E136" s="14">
        <f t="shared" si="43"/>
        <v>0.2142857142857143</v>
      </c>
      <c r="F136" s="104">
        <f t="shared" si="39"/>
        <v>-1.6428571428571423</v>
      </c>
      <c r="G136" s="105">
        <f t="shared" si="40"/>
        <v>-2.5</v>
      </c>
      <c r="H136" s="26">
        <v>15</v>
      </c>
      <c r="I136" s="80"/>
      <c r="J136" s="26">
        <f>'MR-MO_1a_2'!J136</f>
        <v>15</v>
      </c>
      <c r="K136" s="27">
        <v>0</v>
      </c>
      <c r="L136" s="44">
        <f t="shared" si="25"/>
        <v>0</v>
      </c>
      <c r="M136" s="26">
        <f>'MR-MO_1a_2'!M136</f>
        <v>15</v>
      </c>
      <c r="N136" s="27">
        <v>0</v>
      </c>
      <c r="O136" s="44">
        <f t="shared" si="26"/>
        <v>0</v>
      </c>
      <c r="P136" s="26">
        <f>'MR-MO_1a_2'!P136</f>
        <v>15</v>
      </c>
      <c r="Q136" s="27">
        <v>0</v>
      </c>
      <c r="R136" s="60">
        <f t="shared" si="27"/>
        <v>0</v>
      </c>
      <c r="S136" s="26">
        <v>15</v>
      </c>
      <c r="T136" s="27">
        <v>0</v>
      </c>
      <c r="U136" s="60">
        <f t="shared" si="28"/>
        <v>0</v>
      </c>
      <c r="V136" s="7"/>
      <c r="W136" s="7"/>
      <c r="X136" s="7"/>
      <c r="Y136" s="7"/>
      <c r="Z136" s="7"/>
      <c r="AA136" s="54"/>
    </row>
    <row r="137" spans="1:28" s="3" customFormat="1" x14ac:dyDescent="0.25">
      <c r="A137" s="45">
        <v>119</v>
      </c>
      <c r="B137" s="8">
        <v>0.7</v>
      </c>
      <c r="C137" s="8">
        <v>25</v>
      </c>
      <c r="D137" s="8">
        <v>30</v>
      </c>
      <c r="E137" s="14">
        <f t="shared" si="43"/>
        <v>0.32400000000000001</v>
      </c>
      <c r="F137" s="104">
        <f t="shared" si="39"/>
        <v>-1.9720000000000013</v>
      </c>
      <c r="G137" s="105">
        <f t="shared" si="40"/>
        <v>-3.1000000000000014</v>
      </c>
      <c r="H137" s="26">
        <v>15</v>
      </c>
      <c r="I137" s="80"/>
      <c r="J137" s="26">
        <f>'MR-MO_1a_2'!J137</f>
        <v>15</v>
      </c>
      <c r="K137" s="27">
        <v>0</v>
      </c>
      <c r="L137" s="44">
        <f t="shared" si="25"/>
        <v>0</v>
      </c>
      <c r="M137" s="26">
        <f>'MR-MO_1a_2'!M137</f>
        <v>15</v>
      </c>
      <c r="N137" s="27">
        <v>0</v>
      </c>
      <c r="O137" s="44">
        <f t="shared" si="26"/>
        <v>0</v>
      </c>
      <c r="P137" s="26">
        <f>'MR-MO_1a_2'!P137</f>
        <v>15</v>
      </c>
      <c r="Q137" s="27">
        <v>0</v>
      </c>
      <c r="R137" s="60">
        <f t="shared" si="27"/>
        <v>0</v>
      </c>
      <c r="S137" s="26">
        <v>15</v>
      </c>
      <c r="T137" s="27">
        <v>0</v>
      </c>
      <c r="U137" s="60">
        <f t="shared" si="28"/>
        <v>0</v>
      </c>
      <c r="V137" s="7"/>
      <c r="W137" s="7"/>
      <c r="X137" s="7"/>
      <c r="Y137" s="7"/>
      <c r="Z137" s="7"/>
      <c r="AA137" s="54"/>
    </row>
    <row r="138" spans="1:28" s="3" customFormat="1" x14ac:dyDescent="0.25">
      <c r="A138" s="45">
        <v>120</v>
      </c>
      <c r="B138" s="8">
        <v>0.9</v>
      </c>
      <c r="C138" s="8">
        <v>25</v>
      </c>
      <c r="D138" s="8">
        <v>30</v>
      </c>
      <c r="E138" s="14">
        <f t="shared" si="43"/>
        <v>0.58000000000000007</v>
      </c>
      <c r="F138" s="104">
        <f t="shared" si="39"/>
        <v>-2.740000000000002</v>
      </c>
      <c r="G138" s="105">
        <f t="shared" si="40"/>
        <v>-3.6999999999999993</v>
      </c>
      <c r="H138" s="26">
        <v>15</v>
      </c>
      <c r="I138" s="80"/>
      <c r="J138" s="26">
        <f>'MR-MO_1a_2'!J138</f>
        <v>15</v>
      </c>
      <c r="K138" s="27">
        <v>0</v>
      </c>
      <c r="L138" s="44">
        <f t="shared" si="25"/>
        <v>0</v>
      </c>
      <c r="M138" s="26">
        <f>'MR-MO_1a_2'!M138</f>
        <v>15</v>
      </c>
      <c r="N138" s="27">
        <v>0</v>
      </c>
      <c r="O138" s="44">
        <f t="shared" si="26"/>
        <v>0</v>
      </c>
      <c r="P138" s="26">
        <f>'MR-MO_1a_2'!P138</f>
        <v>15</v>
      </c>
      <c r="Q138" s="27">
        <v>0</v>
      </c>
      <c r="R138" s="60">
        <f t="shared" si="27"/>
        <v>0</v>
      </c>
      <c r="S138" s="26">
        <v>15</v>
      </c>
      <c r="T138" s="27">
        <v>0</v>
      </c>
      <c r="U138" s="60">
        <f t="shared" si="28"/>
        <v>0</v>
      </c>
      <c r="V138" s="7"/>
      <c r="W138" s="7"/>
      <c r="X138" s="7"/>
      <c r="Y138" s="7"/>
      <c r="Z138" s="7"/>
      <c r="AA138" s="54"/>
    </row>
    <row r="139" spans="1:28" s="3" customFormat="1" x14ac:dyDescent="0.25">
      <c r="A139" s="45">
        <v>121</v>
      </c>
      <c r="B139" s="8">
        <v>0.1</v>
      </c>
      <c r="C139" s="8">
        <v>30</v>
      </c>
      <c r="D139" s="8">
        <v>30</v>
      </c>
      <c r="E139" s="14">
        <f>(B139*$B$15*$M$14+(1-B139)*$B$16*$T$14)/(B139*$M$14+(1-B139)*$T$14)</f>
        <v>0.1216216216216216</v>
      </c>
      <c r="F139" s="104">
        <f t="shared" si="39"/>
        <v>-1.3648648648648667</v>
      </c>
      <c r="G139" s="105">
        <f t="shared" si="40"/>
        <v>-1.2999999999999972</v>
      </c>
      <c r="H139" s="26">
        <v>15</v>
      </c>
      <c r="I139" s="80"/>
      <c r="J139" s="26">
        <f>'MR-MO_1a_2'!J139</f>
        <v>15</v>
      </c>
      <c r="K139" s="27">
        <v>0</v>
      </c>
      <c r="L139" s="44">
        <f t="shared" si="25"/>
        <v>0</v>
      </c>
      <c r="M139" s="26">
        <f>'MR-MO_1a_2'!M139</f>
        <v>15</v>
      </c>
      <c r="N139" s="27">
        <v>0</v>
      </c>
      <c r="O139" s="44">
        <f t="shared" si="26"/>
        <v>0</v>
      </c>
      <c r="P139" s="26">
        <f>'MR-MO_1a_2'!P139</f>
        <v>15</v>
      </c>
      <c r="Q139" s="27">
        <v>0</v>
      </c>
      <c r="R139" s="60">
        <f t="shared" si="27"/>
        <v>0</v>
      </c>
      <c r="S139" s="26">
        <v>15</v>
      </c>
      <c r="T139" s="27">
        <v>0</v>
      </c>
      <c r="U139" s="60">
        <f t="shared" si="28"/>
        <v>0</v>
      </c>
      <c r="V139" s="7"/>
      <c r="W139" s="7"/>
      <c r="X139" s="7"/>
      <c r="Y139" s="7"/>
      <c r="Z139" s="7"/>
      <c r="AA139" s="54"/>
    </row>
    <row r="140" spans="1:28" s="3" customFormat="1" x14ac:dyDescent="0.25">
      <c r="A140" s="45">
        <v>122</v>
      </c>
      <c r="B140" s="8">
        <v>0.3</v>
      </c>
      <c r="C140" s="8">
        <v>30</v>
      </c>
      <c r="D140" s="8">
        <v>30</v>
      </c>
      <c r="E140" s="14">
        <f t="shared" ref="E140:E143" si="44">(B140*$B$15*$M$14+(1-B140)*$B$16*$T$14)/(B140*$M$14+(1-B140)*$T$14)</f>
        <v>0.17741935483870969</v>
      </c>
      <c r="F140" s="104">
        <f t="shared" si="39"/>
        <v>-1.5322580645161317</v>
      </c>
      <c r="G140" s="105">
        <f t="shared" si="40"/>
        <v>-1.9000000000000021</v>
      </c>
      <c r="H140" s="26">
        <v>15</v>
      </c>
      <c r="I140" s="80"/>
      <c r="J140" s="26">
        <f>'MR-MO_1a_2'!J140</f>
        <v>15</v>
      </c>
      <c r="K140" s="27">
        <v>0</v>
      </c>
      <c r="L140" s="44">
        <f t="shared" si="25"/>
        <v>0</v>
      </c>
      <c r="M140" s="26">
        <f>'MR-MO_1a_2'!M140</f>
        <v>15</v>
      </c>
      <c r="N140" s="27">
        <v>0</v>
      </c>
      <c r="O140" s="44">
        <f t="shared" si="26"/>
        <v>0</v>
      </c>
      <c r="P140" s="26">
        <f>'MR-MO_1a_2'!P140</f>
        <v>15</v>
      </c>
      <c r="Q140" s="27">
        <v>0</v>
      </c>
      <c r="R140" s="60">
        <f t="shared" si="27"/>
        <v>0</v>
      </c>
      <c r="S140" s="26">
        <v>15</v>
      </c>
      <c r="T140" s="27">
        <v>0</v>
      </c>
      <c r="U140" s="60">
        <f t="shared" si="28"/>
        <v>0</v>
      </c>
      <c r="V140" s="7"/>
      <c r="W140" s="7"/>
      <c r="X140" s="7"/>
      <c r="Y140" s="7"/>
      <c r="Z140" s="7"/>
      <c r="AA140" s="54"/>
    </row>
    <row r="141" spans="1:28" s="3" customFormat="1" x14ac:dyDescent="0.25">
      <c r="A141" s="45">
        <v>123</v>
      </c>
      <c r="B141" s="8">
        <v>0.5</v>
      </c>
      <c r="C141" s="8">
        <v>30</v>
      </c>
      <c r="D141" s="8">
        <v>30</v>
      </c>
      <c r="E141" s="14">
        <f t="shared" si="44"/>
        <v>0.26</v>
      </c>
      <c r="F141" s="104">
        <f t="shared" si="39"/>
        <v>-1.7800000000000011</v>
      </c>
      <c r="G141" s="105">
        <f t="shared" si="40"/>
        <v>-2.5</v>
      </c>
      <c r="H141" s="26">
        <v>15</v>
      </c>
      <c r="I141" s="80"/>
      <c r="J141" s="26">
        <f>'MR-MO_1a_2'!J141</f>
        <v>15</v>
      </c>
      <c r="K141" s="27">
        <v>0</v>
      </c>
      <c r="L141" s="44">
        <f t="shared" si="25"/>
        <v>0</v>
      </c>
      <c r="M141" s="26">
        <f>'MR-MO_1a_2'!M141</f>
        <v>15</v>
      </c>
      <c r="N141" s="27">
        <v>0</v>
      </c>
      <c r="O141" s="44">
        <f t="shared" si="26"/>
        <v>0</v>
      </c>
      <c r="P141" s="26">
        <f>'MR-MO_1a_2'!P141</f>
        <v>15</v>
      </c>
      <c r="Q141" s="27">
        <v>0</v>
      </c>
      <c r="R141" s="60">
        <f t="shared" si="27"/>
        <v>0</v>
      </c>
      <c r="S141" s="26">
        <v>15</v>
      </c>
      <c r="T141" s="27">
        <v>0</v>
      </c>
      <c r="U141" s="60">
        <f t="shared" si="28"/>
        <v>0</v>
      </c>
      <c r="V141" s="7"/>
      <c r="W141" s="7"/>
      <c r="X141" s="7"/>
      <c r="Y141" s="7"/>
      <c r="Z141" s="7"/>
      <c r="AA141" s="54"/>
    </row>
    <row r="142" spans="1:28" s="3" customFormat="1" x14ac:dyDescent="0.25">
      <c r="A142" s="45">
        <v>124</v>
      </c>
      <c r="B142" s="8">
        <v>0.7</v>
      </c>
      <c r="C142" s="8">
        <v>30</v>
      </c>
      <c r="D142" s="8">
        <v>30</v>
      </c>
      <c r="E142" s="14">
        <f t="shared" si="44"/>
        <v>0.39473684210526316</v>
      </c>
      <c r="F142" s="104">
        <f t="shared" si="39"/>
        <v>-2.1842105263157876</v>
      </c>
      <c r="G142" s="105">
        <f t="shared" si="40"/>
        <v>-3.1000000000000014</v>
      </c>
      <c r="H142" s="26">
        <v>15</v>
      </c>
      <c r="I142" s="80"/>
      <c r="J142" s="26">
        <f>'MR-MO_1a_2'!J142</f>
        <v>15</v>
      </c>
      <c r="K142" s="27">
        <v>0</v>
      </c>
      <c r="L142" s="44">
        <f t="shared" si="25"/>
        <v>0</v>
      </c>
      <c r="M142" s="26">
        <f>'MR-MO_1a_2'!M142</f>
        <v>15</v>
      </c>
      <c r="N142" s="27">
        <v>0</v>
      </c>
      <c r="O142" s="44">
        <f t="shared" si="26"/>
        <v>0</v>
      </c>
      <c r="P142" s="26">
        <f>'MR-MO_1a_2'!P142</f>
        <v>15</v>
      </c>
      <c r="Q142" s="27">
        <v>0</v>
      </c>
      <c r="R142" s="60">
        <f t="shared" si="27"/>
        <v>0</v>
      </c>
      <c r="S142" s="26">
        <v>15</v>
      </c>
      <c r="T142" s="27">
        <v>0</v>
      </c>
      <c r="U142" s="60">
        <f t="shared" si="28"/>
        <v>0</v>
      </c>
      <c r="V142" s="7"/>
      <c r="W142" s="7"/>
      <c r="X142" s="7"/>
      <c r="Y142" s="7"/>
      <c r="Z142" s="7"/>
      <c r="AA142" s="54"/>
    </row>
    <row r="143" spans="1:28" s="3" customFormat="1" ht="15.75" thickBot="1" x14ac:dyDescent="0.3">
      <c r="A143" s="45">
        <v>125</v>
      </c>
      <c r="B143" s="8">
        <v>0.9</v>
      </c>
      <c r="C143" s="8">
        <v>30</v>
      </c>
      <c r="D143" s="8">
        <v>30</v>
      </c>
      <c r="E143" s="14">
        <f t="shared" si="44"/>
        <v>0.65384615384615397</v>
      </c>
      <c r="F143" s="104">
        <f t="shared" si="39"/>
        <v>-2.9615384615384599</v>
      </c>
      <c r="G143" s="105">
        <f t="shared" si="40"/>
        <v>-3.6999999999999993</v>
      </c>
      <c r="H143" s="49">
        <v>15</v>
      </c>
      <c r="I143" s="50"/>
      <c r="J143" s="26">
        <f>'MR-MO_1a_2'!J143</f>
        <v>15</v>
      </c>
      <c r="K143" s="27">
        <v>0</v>
      </c>
      <c r="L143" s="44">
        <f t="shared" si="25"/>
        <v>0</v>
      </c>
      <c r="M143" s="26">
        <f>'MR-MO_1a_2'!M143</f>
        <v>15</v>
      </c>
      <c r="N143" s="27">
        <v>0</v>
      </c>
      <c r="O143" s="44">
        <f t="shared" si="26"/>
        <v>0</v>
      </c>
      <c r="P143" s="26">
        <f>'MR-MO_1a_2'!P143</f>
        <v>15</v>
      </c>
      <c r="Q143" s="27">
        <v>0</v>
      </c>
      <c r="R143" s="60">
        <f t="shared" si="27"/>
        <v>0</v>
      </c>
      <c r="S143" s="26">
        <v>15</v>
      </c>
      <c r="T143" s="27">
        <v>0</v>
      </c>
      <c r="U143" s="60">
        <f t="shared" si="28"/>
        <v>0</v>
      </c>
      <c r="V143" s="7"/>
      <c r="W143" s="7"/>
      <c r="X143" s="7"/>
      <c r="Y143" s="7"/>
      <c r="Z143" s="7"/>
      <c r="AA143" s="54"/>
    </row>
    <row r="144" spans="1:28" s="3" customFormat="1" x14ac:dyDescent="0.25">
      <c r="B144" s="6"/>
      <c r="C144" s="6"/>
      <c r="D144" s="7"/>
      <c r="E144" s="7"/>
      <c r="F144" s="7"/>
      <c r="G144" s="7"/>
      <c r="H144" s="125" t="s">
        <v>53</v>
      </c>
      <c r="I144" s="46" t="s">
        <v>19</v>
      </c>
      <c r="J144" s="17"/>
      <c r="K144" s="28">
        <f>AVERAGE(K19:K143)</f>
        <v>0</v>
      </c>
      <c r="L144" s="18"/>
      <c r="M144" s="17"/>
      <c r="N144" s="28">
        <f>AVERAGE(N19:N143)</f>
        <v>0</v>
      </c>
      <c r="O144" s="18"/>
      <c r="P144" s="17"/>
      <c r="Q144" s="28">
        <f>AVERAGE(Q19:Q143)</f>
        <v>0</v>
      </c>
      <c r="R144" s="18"/>
      <c r="S144" s="17"/>
      <c r="T144" s="28">
        <f>AVERAGE(T19:T143)</f>
        <v>0</v>
      </c>
      <c r="U144" s="18"/>
      <c r="V144" s="70"/>
      <c r="W144" s="70"/>
      <c r="X144" s="70"/>
      <c r="Y144" s="70"/>
      <c r="Z144" s="70"/>
      <c r="AA144" s="70"/>
      <c r="AB144" s="70"/>
    </row>
    <row r="145" spans="2:28" x14ac:dyDescent="0.25">
      <c r="B145" s="6"/>
      <c r="C145" s="6"/>
      <c r="D145" s="9"/>
      <c r="E145" s="9"/>
      <c r="F145" s="9"/>
      <c r="G145" s="9"/>
      <c r="H145" s="126"/>
      <c r="I145" s="12" t="s">
        <v>18</v>
      </c>
      <c r="J145" s="19"/>
      <c r="K145" s="29">
        <f>_xlfn.STDEV.S(K19:K143)</f>
        <v>0</v>
      </c>
      <c r="L145" s="20"/>
      <c r="M145" s="19"/>
      <c r="N145" s="29">
        <f>_xlfn.STDEV.S(N19:N143)</f>
        <v>0</v>
      </c>
      <c r="O145" s="20"/>
      <c r="P145" s="19"/>
      <c r="Q145" s="29">
        <f>_xlfn.STDEV.S(Q19:Q143)</f>
        <v>0</v>
      </c>
      <c r="R145" s="20"/>
      <c r="S145" s="19"/>
      <c r="T145" s="29">
        <f>_xlfn.STDEV.S(T19:T143)</f>
        <v>0</v>
      </c>
      <c r="U145" s="20"/>
      <c r="V145" s="71"/>
      <c r="W145" s="71"/>
      <c r="X145" s="71"/>
      <c r="Y145" s="71"/>
      <c r="Z145" s="71"/>
      <c r="AA145" s="71"/>
      <c r="AB145" s="71"/>
    </row>
    <row r="146" spans="2:28" x14ac:dyDescent="0.25">
      <c r="B146" s="2"/>
      <c r="C146" s="2"/>
      <c r="H146" s="126"/>
      <c r="I146" s="12" t="s">
        <v>17</v>
      </c>
      <c r="J146" s="19"/>
      <c r="K146" s="29">
        <f>MIN(K19:K143)</f>
        <v>0</v>
      </c>
      <c r="L146" s="20"/>
      <c r="M146" s="19"/>
      <c r="N146" s="29">
        <f>MIN(N19:N143)</f>
        <v>0</v>
      </c>
      <c r="O146" s="20"/>
      <c r="P146" s="19"/>
      <c r="Q146" s="29">
        <f>MIN(Q19:Q143)</f>
        <v>0</v>
      </c>
      <c r="R146" s="20"/>
      <c r="S146" s="19"/>
      <c r="T146" s="29">
        <f>MIN(T19:T143)</f>
        <v>0</v>
      </c>
      <c r="U146" s="20"/>
      <c r="V146" s="9"/>
      <c r="W146" s="9"/>
      <c r="X146" s="9"/>
      <c r="Y146" s="9"/>
      <c r="Z146" s="9"/>
      <c r="AA146" s="9"/>
      <c r="AB146" s="9"/>
    </row>
    <row r="147" spans="2:28" ht="15.75" thickBot="1" x14ac:dyDescent="0.3">
      <c r="B147" s="2"/>
      <c r="C147" s="2"/>
      <c r="H147" s="129"/>
      <c r="I147" s="13" t="s">
        <v>20</v>
      </c>
      <c r="J147" s="21"/>
      <c r="K147" s="30">
        <f>MAX(K19:K143)</f>
        <v>0</v>
      </c>
      <c r="L147" s="22"/>
      <c r="M147" s="25"/>
      <c r="N147" s="30">
        <f>MAX(N19:N143)</f>
        <v>0</v>
      </c>
      <c r="O147" s="22"/>
      <c r="P147" s="25"/>
      <c r="Q147" s="30">
        <f>MAX(Q19:Q143)</f>
        <v>0</v>
      </c>
      <c r="R147" s="22"/>
      <c r="S147" s="25"/>
      <c r="T147" s="30">
        <f>MAX(T19:T143)</f>
        <v>0</v>
      </c>
      <c r="U147" s="22"/>
      <c r="V147" s="9"/>
      <c r="W147" s="9"/>
      <c r="X147" s="9"/>
      <c r="Y147" s="9"/>
      <c r="Z147" s="9"/>
      <c r="AA147" s="9"/>
      <c r="AB147" s="9"/>
    </row>
    <row r="148" spans="2:28" x14ac:dyDescent="0.25">
      <c r="B148" s="2"/>
      <c r="C148" s="2"/>
      <c r="H148" s="127" t="s">
        <v>60</v>
      </c>
      <c r="I148" s="46" t="s">
        <v>19</v>
      </c>
      <c r="J148" s="17"/>
      <c r="K148" s="28">
        <f>AVERAGE(K19:K28,K44:K58,K74:K88,K104:K118,K134:K143)</f>
        <v>0</v>
      </c>
      <c r="L148" s="18"/>
    </row>
    <row r="149" spans="2:28" x14ac:dyDescent="0.25">
      <c r="B149" s="2"/>
      <c r="C149" s="2"/>
      <c r="H149" s="128"/>
      <c r="I149" s="12" t="s">
        <v>18</v>
      </c>
      <c r="J149" s="19"/>
      <c r="K149" s="29">
        <f>_xlfn.STDEV.S(K19:K28,K44:K58,K74:K88,K104:K118,K134:K143)</f>
        <v>0</v>
      </c>
      <c r="L149" s="20"/>
    </row>
    <row r="150" spans="2:28" x14ac:dyDescent="0.25">
      <c r="B150" s="2"/>
      <c r="C150" s="2"/>
      <c r="H150" s="128"/>
      <c r="I150" s="12" t="s">
        <v>17</v>
      </c>
      <c r="J150" s="19"/>
      <c r="K150" s="29">
        <f>MIN(K19:K28,K44:K58,K74:K88,K104:K118,K134:K143)</f>
        <v>0</v>
      </c>
      <c r="L150" s="20"/>
    </row>
    <row r="151" spans="2:28" ht="15.75" thickBot="1" x14ac:dyDescent="0.3">
      <c r="B151" s="2"/>
      <c r="C151" s="2"/>
      <c r="H151" s="130"/>
      <c r="I151" s="13" t="s">
        <v>20</v>
      </c>
      <c r="J151" s="21"/>
      <c r="K151" s="30">
        <f>MAX(K19:K28,K44:K58,K74:K88,K104:K118,K134:K143)</f>
        <v>0</v>
      </c>
      <c r="L151" s="22"/>
    </row>
    <row r="152" spans="2:28" x14ac:dyDescent="0.25">
      <c r="B152" s="2"/>
      <c r="C152" s="2"/>
      <c r="H152" s="127" t="s">
        <v>54</v>
      </c>
      <c r="I152" s="46" t="s">
        <v>19</v>
      </c>
      <c r="J152" s="17"/>
      <c r="K152" s="28"/>
      <c r="L152" s="18"/>
    </row>
    <row r="153" spans="2:28" x14ac:dyDescent="0.25">
      <c r="B153" s="2"/>
      <c r="C153" s="2"/>
      <c r="H153" s="128"/>
      <c r="I153" s="12" t="s">
        <v>18</v>
      </c>
      <c r="J153" s="19"/>
      <c r="K153" s="19" t="s">
        <v>61</v>
      </c>
      <c r="L153" s="20"/>
    </row>
    <row r="154" spans="2:28" x14ac:dyDescent="0.25">
      <c r="B154" s="2"/>
      <c r="C154" s="2"/>
      <c r="H154" s="128"/>
      <c r="I154" s="12" t="s">
        <v>17</v>
      </c>
      <c r="J154" s="19"/>
      <c r="K154" s="29"/>
      <c r="L154" s="20"/>
    </row>
    <row r="155" spans="2:28" ht="15.75" thickBot="1" x14ac:dyDescent="0.3">
      <c r="B155" s="2"/>
      <c r="C155" s="2"/>
      <c r="H155" s="128"/>
      <c r="I155" s="13" t="s">
        <v>20</v>
      </c>
      <c r="J155" s="21"/>
      <c r="K155" s="30"/>
      <c r="L155" s="22"/>
    </row>
    <row r="156" spans="2:28" x14ac:dyDescent="0.25">
      <c r="B156" s="2"/>
      <c r="C156" s="2"/>
    </row>
    <row r="157" spans="2:28" x14ac:dyDescent="0.25">
      <c r="B157" s="2"/>
      <c r="C157" s="2"/>
      <c r="S157" s="56"/>
      <c r="T157" s="57"/>
    </row>
    <row r="158" spans="2:28" x14ac:dyDescent="0.25">
      <c r="B158" s="2"/>
      <c r="C158" s="2"/>
      <c r="R158" s="57"/>
      <c r="S158" s="57"/>
      <c r="T158" s="57"/>
      <c r="U158" s="56"/>
    </row>
    <row r="159" spans="2:28" x14ac:dyDescent="0.25">
      <c r="B159" s="2"/>
      <c r="C159" s="2"/>
      <c r="H159" s="53" t="s">
        <v>27</v>
      </c>
      <c r="R159" s="57"/>
      <c r="S159" s="57"/>
      <c r="T159" s="57"/>
      <c r="U159" s="56"/>
    </row>
    <row r="160" spans="2:28" x14ac:dyDescent="0.25">
      <c r="B160" s="2"/>
      <c r="C160" s="2"/>
      <c r="H160" s="39"/>
      <c r="I160" s="37" t="s">
        <v>16</v>
      </c>
      <c r="J160" s="37" t="s">
        <v>2</v>
      </c>
      <c r="K160" s="37" t="s">
        <v>3</v>
      </c>
      <c r="L160" s="38" t="s">
        <v>45</v>
      </c>
      <c r="M160" s="57"/>
      <c r="N160" s="57"/>
      <c r="O160" s="59"/>
      <c r="P160" s="56"/>
    </row>
    <row r="161" spans="2:310" x14ac:dyDescent="0.25">
      <c r="B161" s="2"/>
      <c r="C161" s="2"/>
      <c r="H161" s="40" t="s">
        <v>28</v>
      </c>
      <c r="I161" s="41">
        <f>K144</f>
        <v>0</v>
      </c>
      <c r="J161" s="41">
        <f>N144</f>
        <v>0</v>
      </c>
      <c r="K161" s="41">
        <f>Q144</f>
        <v>0</v>
      </c>
      <c r="L161" s="42">
        <f>T144</f>
        <v>0</v>
      </c>
      <c r="M161" s="57"/>
      <c r="N161" s="57"/>
      <c r="O161" s="59"/>
      <c r="P161" s="56"/>
    </row>
    <row r="162" spans="2:310" x14ac:dyDescent="0.25">
      <c r="B162" s="2"/>
      <c r="C162" s="2"/>
      <c r="H162" s="40" t="s">
        <v>29</v>
      </c>
      <c r="I162" s="41">
        <f>K145</f>
        <v>0</v>
      </c>
      <c r="J162" s="41">
        <f>N145</f>
        <v>0</v>
      </c>
      <c r="K162" s="41">
        <f>Q145</f>
        <v>0</v>
      </c>
      <c r="L162" s="42">
        <f t="shared" ref="L162:L164" si="45">T145</f>
        <v>0</v>
      </c>
      <c r="M162" s="57"/>
      <c r="N162" s="57"/>
      <c r="O162" s="59"/>
      <c r="P162" s="56"/>
    </row>
    <row r="163" spans="2:310" x14ac:dyDescent="0.25">
      <c r="B163" s="2"/>
      <c r="C163" s="2"/>
      <c r="H163" s="40" t="s">
        <v>30</v>
      </c>
      <c r="I163" s="41">
        <f>K146</f>
        <v>0</v>
      </c>
      <c r="J163" s="41">
        <f>N146</f>
        <v>0</v>
      </c>
      <c r="K163" s="41">
        <f>Q146</f>
        <v>0</v>
      </c>
      <c r="L163" s="42">
        <f t="shared" si="45"/>
        <v>0</v>
      </c>
      <c r="M163" s="57"/>
      <c r="N163" s="57"/>
      <c r="O163" s="59"/>
      <c r="P163" s="56"/>
    </row>
    <row r="164" spans="2:310" x14ac:dyDescent="0.25">
      <c r="B164" s="2"/>
      <c r="C164" s="2"/>
      <c r="H164" s="77" t="s">
        <v>31</v>
      </c>
      <c r="I164" s="36">
        <f>K147</f>
        <v>0</v>
      </c>
      <c r="J164" s="36">
        <f>N147</f>
        <v>0</v>
      </c>
      <c r="K164" s="36">
        <f>Q147</f>
        <v>0</v>
      </c>
      <c r="L164" s="43">
        <f t="shared" si="45"/>
        <v>0</v>
      </c>
      <c r="M164" s="57"/>
      <c r="N164" s="57"/>
      <c r="O164" s="59"/>
      <c r="P164" s="56"/>
    </row>
    <row r="165" spans="2:310" x14ac:dyDescent="0.25">
      <c r="B165" s="2"/>
      <c r="C165" s="2"/>
      <c r="R165" s="57"/>
      <c r="S165" s="57"/>
      <c r="T165" s="59"/>
      <c r="U165" s="56"/>
    </row>
    <row r="166" spans="2:310" x14ac:dyDescent="0.25">
      <c r="B166" s="2"/>
      <c r="C166" s="2"/>
      <c r="R166" s="57"/>
      <c r="S166" s="57"/>
      <c r="T166" s="59"/>
      <c r="U166" s="56"/>
    </row>
    <row r="167" spans="2:310" x14ac:dyDescent="0.25"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57"/>
      <c r="S167" s="57"/>
      <c r="T167" s="59"/>
      <c r="U167" s="56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35"/>
      <c r="DL167" s="35"/>
      <c r="DM167" s="35"/>
      <c r="DN167" s="35"/>
      <c r="DO167" s="35"/>
      <c r="DP167" s="35"/>
      <c r="DQ167" s="35"/>
      <c r="DR167" s="35"/>
      <c r="DS167" s="35"/>
      <c r="DT167" s="35"/>
      <c r="DU167" s="35"/>
      <c r="DV167" s="35"/>
      <c r="DW167" s="35"/>
      <c r="DX167" s="35"/>
      <c r="DY167" s="35"/>
      <c r="DZ167" s="35"/>
      <c r="EA167" s="35"/>
      <c r="EB167" s="35"/>
      <c r="EC167" s="35"/>
      <c r="ED167" s="35"/>
      <c r="EE167" s="35"/>
      <c r="EF167" s="35"/>
      <c r="EG167" s="35"/>
      <c r="EH167" s="35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35"/>
      <c r="FI167" s="35"/>
      <c r="FJ167" s="35"/>
      <c r="FK167" s="35"/>
      <c r="FL167" s="35"/>
      <c r="FM167" s="35"/>
      <c r="FN167" s="35"/>
      <c r="FO167" s="35"/>
      <c r="FP167" s="35"/>
      <c r="FQ167" s="35"/>
      <c r="FR167" s="35"/>
      <c r="FS167" s="35"/>
      <c r="FT167" s="35"/>
      <c r="FU167" s="35"/>
      <c r="FV167" s="35"/>
      <c r="FW167" s="35"/>
      <c r="FX167" s="35"/>
      <c r="FY167" s="35"/>
      <c r="FZ167" s="35"/>
      <c r="GA167" s="35"/>
      <c r="GB167" s="35"/>
      <c r="GC167" s="35"/>
      <c r="GD167" s="35"/>
      <c r="GE167" s="35"/>
      <c r="GF167" s="35"/>
      <c r="GG167" s="35"/>
      <c r="GH167" s="35"/>
      <c r="GI167" s="35"/>
      <c r="GJ167" s="35"/>
      <c r="GK167" s="35"/>
      <c r="GL167" s="35"/>
      <c r="GM167" s="35"/>
      <c r="GN167" s="35"/>
      <c r="GO167" s="35"/>
      <c r="GP167" s="35"/>
      <c r="GQ167" s="35"/>
      <c r="GR167" s="35"/>
      <c r="GS167" s="35"/>
      <c r="GT167" s="35"/>
      <c r="GU167" s="35"/>
      <c r="GV167" s="35"/>
      <c r="GW167" s="35"/>
      <c r="GX167" s="35"/>
      <c r="GY167" s="35"/>
      <c r="GZ167" s="35"/>
      <c r="HA167" s="35"/>
      <c r="HB167" s="35"/>
      <c r="HC167" s="35"/>
      <c r="HD167" s="35"/>
      <c r="HE167" s="35"/>
      <c r="HF167" s="35"/>
      <c r="HG167" s="35"/>
      <c r="HH167" s="35"/>
      <c r="HI167" s="35"/>
      <c r="HJ167" s="35"/>
      <c r="HK167" s="35"/>
      <c r="HL167" s="35"/>
      <c r="HM167" s="35"/>
      <c r="HN167" s="35"/>
      <c r="HO167" s="35"/>
      <c r="HP167" s="35"/>
      <c r="HQ167" s="35"/>
      <c r="HR167" s="35"/>
      <c r="HS167" s="35"/>
      <c r="HT167" s="35"/>
      <c r="HU167" s="35"/>
      <c r="HV167" s="35"/>
      <c r="HW167" s="35"/>
      <c r="HX167" s="35"/>
      <c r="HY167" s="35"/>
      <c r="HZ167" s="35"/>
      <c r="IA167" s="35"/>
      <c r="IB167" s="35"/>
      <c r="IC167" s="35"/>
      <c r="ID167" s="35"/>
      <c r="IE167" s="35"/>
      <c r="IF167" s="35"/>
      <c r="IG167" s="35"/>
      <c r="IH167" s="35"/>
      <c r="II167" s="35"/>
      <c r="IJ167" s="35"/>
      <c r="IK167" s="35"/>
      <c r="IL167" s="35"/>
      <c r="IM167" s="35"/>
      <c r="IN167" s="35"/>
      <c r="IO167" s="35"/>
      <c r="IP167" s="35"/>
      <c r="IQ167" s="35"/>
      <c r="IR167" s="35"/>
      <c r="IS167" s="35"/>
      <c r="IT167" s="35"/>
      <c r="IU167" s="35"/>
      <c r="IV167" s="35"/>
      <c r="IW167" s="35"/>
      <c r="IX167" s="35"/>
      <c r="IY167" s="35"/>
      <c r="IZ167" s="35"/>
      <c r="JA167" s="35"/>
      <c r="JB167" s="35"/>
      <c r="JC167" s="35"/>
      <c r="JD167" s="35"/>
      <c r="JE167" s="35"/>
      <c r="JF167" s="35"/>
      <c r="JG167" s="35"/>
      <c r="JH167" s="35"/>
      <c r="JI167" s="35"/>
      <c r="JJ167" s="35"/>
      <c r="JK167" s="35"/>
      <c r="JL167" s="35"/>
      <c r="JM167" s="35"/>
      <c r="JN167" s="35"/>
      <c r="JO167" s="35"/>
      <c r="JP167" s="35"/>
      <c r="JQ167" s="35"/>
      <c r="JR167" s="35"/>
      <c r="JS167" s="35"/>
      <c r="JT167" s="35"/>
      <c r="JU167" s="35"/>
      <c r="JV167" s="35"/>
      <c r="JW167" s="35"/>
      <c r="JX167" s="35"/>
      <c r="JY167" s="35"/>
      <c r="JZ167" s="35"/>
      <c r="KA167" s="35"/>
      <c r="KB167" s="35"/>
      <c r="KC167" s="35"/>
      <c r="KD167" s="35"/>
      <c r="KE167" s="35"/>
      <c r="KF167" s="35"/>
      <c r="KG167" s="35"/>
      <c r="KH167" s="35"/>
      <c r="KI167" s="35"/>
      <c r="KJ167" s="35"/>
      <c r="KK167" s="35"/>
      <c r="KL167" s="35"/>
      <c r="KM167" s="35"/>
      <c r="KN167" s="35"/>
      <c r="KO167" s="35"/>
      <c r="KP167" s="35"/>
      <c r="KQ167" s="35"/>
      <c r="KR167" s="35"/>
      <c r="KS167" s="35"/>
      <c r="KT167" s="35"/>
      <c r="KU167" s="35"/>
      <c r="KV167" s="35"/>
      <c r="KW167" s="35"/>
      <c r="KX167" s="35"/>
    </row>
    <row r="168" spans="2:310" x14ac:dyDescent="0.25"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57"/>
      <c r="S168" s="57"/>
      <c r="T168" s="59"/>
      <c r="U168" s="56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  <c r="CN168" s="35"/>
      <c r="CO168" s="35"/>
      <c r="CP168" s="35"/>
      <c r="CQ168" s="35"/>
      <c r="CR168" s="35"/>
      <c r="CS168" s="35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J168" s="35"/>
      <c r="DK168" s="35"/>
      <c r="DL168" s="35"/>
      <c r="DM168" s="35"/>
      <c r="DN168" s="35"/>
      <c r="DO168" s="35"/>
      <c r="DP168" s="35"/>
      <c r="DQ168" s="35"/>
      <c r="DR168" s="35"/>
      <c r="DS168" s="35"/>
      <c r="DT168" s="35"/>
      <c r="DU168" s="35"/>
      <c r="DV168" s="35"/>
      <c r="DW168" s="35"/>
      <c r="DX168" s="35"/>
      <c r="DY168" s="35"/>
      <c r="DZ168" s="35"/>
      <c r="EA168" s="35"/>
      <c r="EB168" s="35"/>
      <c r="EC168" s="35"/>
      <c r="ED168" s="35"/>
      <c r="EE168" s="35"/>
      <c r="EF168" s="35"/>
      <c r="EG168" s="35"/>
      <c r="EH168" s="35"/>
      <c r="EI168" s="35"/>
      <c r="EJ168" s="35"/>
      <c r="EK168" s="35"/>
      <c r="EL168" s="35"/>
      <c r="EM168" s="35"/>
      <c r="EN168" s="35"/>
      <c r="EO168" s="35"/>
      <c r="EP168" s="35"/>
      <c r="EQ168" s="35"/>
      <c r="ER168" s="35"/>
      <c r="ES168" s="35"/>
      <c r="ET168" s="35"/>
      <c r="EU168" s="35"/>
      <c r="EV168" s="35"/>
      <c r="EW168" s="35"/>
      <c r="EX168" s="35"/>
      <c r="EY168" s="35"/>
      <c r="EZ168" s="35"/>
      <c r="FA168" s="35"/>
      <c r="FB168" s="35"/>
      <c r="FC168" s="35"/>
      <c r="FD168" s="35"/>
      <c r="FE168" s="35"/>
      <c r="FF168" s="35"/>
      <c r="FG168" s="35"/>
      <c r="FH168" s="35"/>
      <c r="FI168" s="35"/>
      <c r="FJ168" s="35"/>
      <c r="FK168" s="35"/>
      <c r="FL168" s="35"/>
      <c r="FM168" s="35"/>
      <c r="FN168" s="35"/>
      <c r="FO168" s="35"/>
      <c r="FP168" s="35"/>
      <c r="FQ168" s="35"/>
      <c r="FR168" s="35"/>
      <c r="FS168" s="35"/>
      <c r="FT168" s="35"/>
      <c r="FU168" s="35"/>
      <c r="FV168" s="35"/>
      <c r="FW168" s="35"/>
      <c r="FX168" s="35"/>
      <c r="FY168" s="35"/>
      <c r="FZ168" s="35"/>
      <c r="GA168" s="35"/>
      <c r="GB168" s="35"/>
      <c r="GC168" s="35"/>
      <c r="GD168" s="35"/>
      <c r="GE168" s="35"/>
      <c r="GF168" s="35"/>
      <c r="GG168" s="35"/>
      <c r="GH168" s="35"/>
      <c r="GI168" s="35"/>
      <c r="GJ168" s="35"/>
      <c r="GK168" s="35"/>
      <c r="GL168" s="35"/>
      <c r="GM168" s="35"/>
      <c r="GN168" s="35"/>
      <c r="GO168" s="35"/>
      <c r="GP168" s="35"/>
      <c r="GQ168" s="35"/>
      <c r="GR168" s="35"/>
      <c r="GS168" s="35"/>
      <c r="GT168" s="35"/>
      <c r="GU168" s="35"/>
      <c r="GV168" s="35"/>
      <c r="GW168" s="35"/>
      <c r="GX168" s="35"/>
      <c r="GY168" s="35"/>
      <c r="GZ168" s="35"/>
      <c r="HA168" s="35"/>
      <c r="HB168" s="35"/>
      <c r="HC168" s="35"/>
      <c r="HD168" s="35"/>
      <c r="HE168" s="35"/>
      <c r="HF168" s="35"/>
      <c r="HG168" s="35"/>
      <c r="HH168" s="35"/>
      <c r="HI168" s="35"/>
      <c r="HJ168" s="35"/>
      <c r="HK168" s="35"/>
      <c r="HL168" s="35"/>
      <c r="HM168" s="35"/>
      <c r="HN168" s="35"/>
      <c r="HO168" s="35"/>
      <c r="HP168" s="35"/>
      <c r="HQ168" s="35"/>
      <c r="HR168" s="35"/>
      <c r="HS168" s="35"/>
      <c r="HT168" s="35"/>
      <c r="HU168" s="35"/>
      <c r="HV168" s="35"/>
      <c r="HW168" s="35"/>
      <c r="HX168" s="35"/>
      <c r="HY168" s="35"/>
      <c r="HZ168" s="35"/>
      <c r="IA168" s="35"/>
      <c r="IB168" s="35"/>
      <c r="IC168" s="35"/>
      <c r="ID168" s="35"/>
      <c r="IE168" s="35"/>
      <c r="IF168" s="35"/>
      <c r="IG168" s="35"/>
      <c r="IH168" s="35"/>
      <c r="II168" s="35"/>
      <c r="IJ168" s="35"/>
      <c r="IK168" s="35"/>
      <c r="IL168" s="35"/>
      <c r="IM168" s="35"/>
      <c r="IN168" s="35"/>
      <c r="IO168" s="35"/>
      <c r="IP168" s="35"/>
      <c r="IQ168" s="35"/>
      <c r="IR168" s="35"/>
      <c r="IS168" s="35"/>
      <c r="IT168" s="35"/>
      <c r="IU168" s="35"/>
      <c r="IV168" s="35"/>
      <c r="IW168" s="35"/>
      <c r="IX168" s="35"/>
      <c r="IY168" s="35"/>
      <c r="IZ168" s="35"/>
      <c r="JA168" s="35"/>
      <c r="JB168" s="35"/>
      <c r="JC168" s="35"/>
      <c r="JD168" s="35"/>
      <c r="JE168" s="35"/>
      <c r="JF168" s="35"/>
      <c r="JG168" s="35"/>
      <c r="JH168" s="35"/>
      <c r="JI168" s="35"/>
      <c r="JJ168" s="35"/>
      <c r="JK168" s="35"/>
      <c r="JL168" s="35"/>
      <c r="JM168" s="35"/>
      <c r="JN168" s="35"/>
      <c r="JO168" s="35"/>
      <c r="JP168" s="35"/>
      <c r="JQ168" s="35"/>
      <c r="JR168" s="35"/>
      <c r="JS168" s="35"/>
      <c r="JT168" s="35"/>
      <c r="JU168" s="35"/>
      <c r="JV168" s="35"/>
      <c r="JW168" s="35"/>
      <c r="JX168" s="35"/>
      <c r="JY168" s="35"/>
      <c r="JZ168" s="35"/>
      <c r="KA168" s="35"/>
      <c r="KB168" s="35"/>
      <c r="KC168" s="35"/>
      <c r="KD168" s="35"/>
      <c r="KE168" s="35"/>
      <c r="KF168" s="35"/>
      <c r="KG168" s="35"/>
      <c r="KH168" s="35"/>
      <c r="KI168" s="35"/>
      <c r="KJ168" s="35"/>
      <c r="KK168" s="35"/>
      <c r="KL168" s="35"/>
      <c r="KM168" s="35"/>
      <c r="KN168" s="35"/>
      <c r="KO168" s="35"/>
      <c r="KP168" s="35"/>
      <c r="KQ168" s="35"/>
      <c r="KR168" s="35"/>
      <c r="KS168" s="35"/>
    </row>
    <row r="169" spans="2:310" x14ac:dyDescent="0.25">
      <c r="R169" s="57"/>
      <c r="S169" s="57"/>
      <c r="T169" s="59"/>
      <c r="U169" s="56"/>
    </row>
    <row r="170" spans="2:310" x14ac:dyDescent="0.25">
      <c r="R170" s="57"/>
      <c r="S170" s="57"/>
      <c r="T170" s="59"/>
      <c r="U170" s="56"/>
    </row>
    <row r="171" spans="2:310" x14ac:dyDescent="0.25">
      <c r="R171" s="57"/>
      <c r="S171" s="57"/>
      <c r="T171" s="59"/>
      <c r="U171" s="56"/>
    </row>
    <row r="172" spans="2:310" x14ac:dyDescent="0.25">
      <c r="R172" s="57"/>
      <c r="S172" s="57"/>
      <c r="T172" s="59"/>
      <c r="U172" s="56"/>
    </row>
    <row r="173" spans="2:310" x14ac:dyDescent="0.25">
      <c r="R173" s="57"/>
      <c r="S173" s="57"/>
      <c r="T173" s="59"/>
      <c r="U173" s="56"/>
    </row>
    <row r="174" spans="2:310" x14ac:dyDescent="0.25">
      <c r="R174" s="57"/>
      <c r="S174" s="57"/>
      <c r="T174" s="59"/>
      <c r="U174" s="59"/>
    </row>
    <row r="175" spans="2:310" x14ac:dyDescent="0.25">
      <c r="R175" s="57"/>
      <c r="S175" s="57"/>
      <c r="T175" s="59"/>
      <c r="U175" s="59"/>
    </row>
    <row r="176" spans="2:310" x14ac:dyDescent="0.25">
      <c r="R176" s="57"/>
      <c r="S176" s="57"/>
      <c r="T176" s="59"/>
      <c r="U176" s="59"/>
    </row>
    <row r="177" spans="18:21" x14ac:dyDescent="0.25">
      <c r="R177" s="57"/>
      <c r="S177" s="57"/>
      <c r="T177" s="59"/>
      <c r="U177" s="59"/>
    </row>
    <row r="178" spans="18:21" x14ac:dyDescent="0.25">
      <c r="R178" s="57"/>
      <c r="S178" s="57"/>
      <c r="T178" s="59"/>
      <c r="U178" s="59"/>
    </row>
    <row r="179" spans="18:21" x14ac:dyDescent="0.25">
      <c r="R179" s="58"/>
      <c r="S179" s="57"/>
      <c r="T179" s="59"/>
      <c r="U179" s="59"/>
    </row>
    <row r="180" spans="18:21" x14ac:dyDescent="0.25">
      <c r="R180" s="57"/>
      <c r="S180" s="57"/>
      <c r="T180" s="59"/>
      <c r="U180" s="59"/>
    </row>
    <row r="181" spans="18:21" x14ac:dyDescent="0.25">
      <c r="R181" s="57"/>
      <c r="S181" s="57"/>
      <c r="T181" s="58"/>
      <c r="U181" s="59"/>
    </row>
    <row r="182" spans="18:21" x14ac:dyDescent="0.25">
      <c r="R182" s="57"/>
      <c r="S182" s="57"/>
      <c r="T182" s="59"/>
      <c r="U182" s="59"/>
    </row>
    <row r="183" spans="18:21" x14ac:dyDescent="0.25">
      <c r="R183" s="57"/>
      <c r="S183" s="57"/>
      <c r="T183" s="59"/>
      <c r="U183" s="59"/>
    </row>
    <row r="184" spans="18:21" x14ac:dyDescent="0.25">
      <c r="R184" s="57"/>
      <c r="S184" s="57"/>
      <c r="T184" s="59"/>
      <c r="U184" s="59"/>
    </row>
    <row r="185" spans="18:21" x14ac:dyDescent="0.25">
      <c r="R185" s="57"/>
      <c r="S185" s="57"/>
      <c r="T185" s="59"/>
      <c r="U185" s="59"/>
    </row>
    <row r="186" spans="18:21" x14ac:dyDescent="0.25">
      <c r="R186" s="57"/>
      <c r="S186" s="57"/>
      <c r="T186" s="59"/>
      <c r="U186" s="59"/>
    </row>
    <row r="187" spans="18:21" x14ac:dyDescent="0.25">
      <c r="R187" s="57"/>
      <c r="S187" s="57"/>
      <c r="T187" s="59"/>
      <c r="U187" s="59"/>
    </row>
    <row r="188" spans="18:21" x14ac:dyDescent="0.25">
      <c r="R188" s="57"/>
      <c r="S188" s="57"/>
      <c r="T188" s="59"/>
      <c r="U188" s="59"/>
    </row>
    <row r="189" spans="18:21" x14ac:dyDescent="0.25">
      <c r="R189" s="57"/>
      <c r="S189" s="57"/>
      <c r="T189" s="59"/>
      <c r="U189" s="59"/>
    </row>
    <row r="190" spans="18:21" x14ac:dyDescent="0.25">
      <c r="R190" s="57"/>
      <c r="S190" s="57"/>
      <c r="T190" s="59"/>
      <c r="U190" s="59"/>
    </row>
    <row r="191" spans="18:21" x14ac:dyDescent="0.25">
      <c r="R191" s="57"/>
      <c r="S191" s="57"/>
      <c r="T191" s="59"/>
      <c r="U191" s="59"/>
    </row>
    <row r="192" spans="18:21" x14ac:dyDescent="0.25">
      <c r="R192" s="57"/>
      <c r="S192" s="57"/>
      <c r="T192" s="59"/>
      <c r="U192" s="59"/>
    </row>
    <row r="193" spans="18:20" x14ac:dyDescent="0.25">
      <c r="R193" s="56"/>
      <c r="S193" s="56"/>
      <c r="T193" s="59"/>
    </row>
    <row r="194" spans="18:20" x14ac:dyDescent="0.25">
      <c r="R194" s="56"/>
      <c r="S194" s="56"/>
      <c r="T194" s="59"/>
    </row>
    <row r="195" spans="18:20" x14ac:dyDescent="0.25">
      <c r="R195" s="56"/>
      <c r="S195" s="56"/>
      <c r="T195" s="59"/>
    </row>
    <row r="196" spans="18:20" x14ac:dyDescent="0.25">
      <c r="R196" s="56"/>
      <c r="S196" s="56"/>
      <c r="T196" s="57"/>
    </row>
    <row r="197" spans="18:20" x14ac:dyDescent="0.25">
      <c r="R197" s="56"/>
      <c r="S197" s="56"/>
      <c r="T197" s="59"/>
    </row>
    <row r="198" spans="18:20" x14ac:dyDescent="0.25">
      <c r="R198" s="56"/>
      <c r="S198" s="56"/>
      <c r="T198" s="59"/>
    </row>
    <row r="199" spans="18:20" x14ac:dyDescent="0.25">
      <c r="R199" s="56"/>
      <c r="S199" s="56"/>
      <c r="T199" s="57"/>
    </row>
    <row r="200" spans="18:20" x14ac:dyDescent="0.25">
      <c r="R200" s="56"/>
      <c r="S200" s="56"/>
      <c r="T200" s="57"/>
    </row>
    <row r="201" spans="18:20" x14ac:dyDescent="0.25">
      <c r="R201" s="56"/>
      <c r="S201" s="56"/>
      <c r="T201" s="57"/>
    </row>
    <row r="202" spans="18:20" x14ac:dyDescent="0.25">
      <c r="R202" s="56"/>
      <c r="S202" s="56"/>
      <c r="T202" s="57"/>
    </row>
    <row r="203" spans="18:20" x14ac:dyDescent="0.25">
      <c r="R203" s="56"/>
      <c r="S203" s="56"/>
      <c r="T203" s="57"/>
    </row>
    <row r="204" spans="18:20" x14ac:dyDescent="0.25">
      <c r="R204" s="56"/>
      <c r="S204" s="56"/>
      <c r="T204" s="57"/>
    </row>
    <row r="205" spans="18:20" x14ac:dyDescent="0.25">
      <c r="R205" s="56"/>
      <c r="S205" s="56"/>
      <c r="T205" s="57"/>
    </row>
    <row r="206" spans="18:20" x14ac:dyDescent="0.25">
      <c r="R206" s="56"/>
      <c r="S206" s="56"/>
      <c r="T206" s="57"/>
    </row>
    <row r="207" spans="18:20" x14ac:dyDescent="0.25">
      <c r="R207" s="56"/>
      <c r="S207" s="56"/>
      <c r="T207" s="57"/>
    </row>
    <row r="208" spans="18:20" x14ac:dyDescent="0.25">
      <c r="R208" s="56"/>
      <c r="S208" s="56"/>
      <c r="T208" s="57"/>
    </row>
    <row r="209" spans="18:20" x14ac:dyDescent="0.25">
      <c r="R209" s="56"/>
      <c r="S209" s="56"/>
      <c r="T209" s="57"/>
    </row>
    <row r="210" spans="18:20" x14ac:dyDescent="0.25">
      <c r="R210" s="56"/>
      <c r="S210" s="56"/>
      <c r="T210" s="57"/>
    </row>
    <row r="211" spans="18:20" x14ac:dyDescent="0.25">
      <c r="R211" s="56"/>
      <c r="S211" s="56"/>
      <c r="T211" s="57"/>
    </row>
    <row r="212" spans="18:20" x14ac:dyDescent="0.25">
      <c r="R212" s="56"/>
      <c r="S212" s="56"/>
      <c r="T212" s="57"/>
    </row>
    <row r="213" spans="18:20" x14ac:dyDescent="0.25">
      <c r="R213" s="56"/>
      <c r="S213" s="56"/>
      <c r="T213" s="57"/>
    </row>
    <row r="214" spans="18:20" x14ac:dyDescent="0.25">
      <c r="R214" s="56"/>
      <c r="S214" s="56"/>
      <c r="T214" s="57"/>
    </row>
    <row r="215" spans="18:20" x14ac:dyDescent="0.25">
      <c r="R215" s="56"/>
      <c r="S215" s="56"/>
      <c r="T215" s="57"/>
    </row>
    <row r="216" spans="18:20" x14ac:dyDescent="0.25">
      <c r="R216" s="56"/>
      <c r="S216" s="56"/>
      <c r="T216" s="57"/>
    </row>
    <row r="217" spans="18:20" x14ac:dyDescent="0.25">
      <c r="R217" s="56"/>
      <c r="S217" s="56"/>
      <c r="T217" s="57"/>
    </row>
    <row r="218" spans="18:20" x14ac:dyDescent="0.25">
      <c r="R218" s="56"/>
      <c r="S218" s="56"/>
      <c r="T218" s="57"/>
    </row>
    <row r="219" spans="18:20" x14ac:dyDescent="0.25">
      <c r="R219" s="56"/>
      <c r="S219" s="56"/>
      <c r="T219" s="57"/>
    </row>
    <row r="220" spans="18:20" x14ac:dyDescent="0.25">
      <c r="R220" s="56"/>
      <c r="S220" s="56"/>
      <c r="T220" s="57"/>
    </row>
    <row r="221" spans="18:20" x14ac:dyDescent="0.25">
      <c r="R221" s="56"/>
      <c r="S221" s="56"/>
      <c r="T221" s="57"/>
    </row>
    <row r="222" spans="18:20" x14ac:dyDescent="0.25">
      <c r="R222" s="56"/>
      <c r="S222" s="56"/>
      <c r="T222" s="57"/>
    </row>
    <row r="223" spans="18:20" x14ac:dyDescent="0.25">
      <c r="R223" s="56"/>
      <c r="S223" s="56"/>
      <c r="T223" s="57"/>
    </row>
    <row r="224" spans="18:20" x14ac:dyDescent="0.25">
      <c r="R224" s="56"/>
      <c r="S224" s="56"/>
      <c r="T224" s="57"/>
    </row>
    <row r="225" spans="18:20" x14ac:dyDescent="0.25">
      <c r="R225" s="56"/>
      <c r="S225" s="56"/>
      <c r="T225" s="57"/>
    </row>
    <row r="226" spans="18:20" x14ac:dyDescent="0.25">
      <c r="R226" s="56"/>
      <c r="S226" s="56"/>
      <c r="T226" s="57"/>
    </row>
    <row r="227" spans="18:20" x14ac:dyDescent="0.25">
      <c r="R227" s="56"/>
      <c r="S227" s="56"/>
      <c r="T227" s="57"/>
    </row>
    <row r="228" spans="18:20" x14ac:dyDescent="0.25">
      <c r="R228" s="56"/>
      <c r="S228" s="56"/>
      <c r="T228" s="57"/>
    </row>
    <row r="229" spans="18:20" x14ac:dyDescent="0.25">
      <c r="R229" s="56"/>
      <c r="S229" s="56"/>
      <c r="T229" s="57"/>
    </row>
    <row r="230" spans="18:20" x14ac:dyDescent="0.25">
      <c r="R230" s="56"/>
      <c r="S230" s="56"/>
      <c r="T230" s="57"/>
    </row>
    <row r="231" spans="18:20" x14ac:dyDescent="0.25">
      <c r="R231" s="56"/>
      <c r="S231" s="56"/>
      <c r="T231" s="57"/>
    </row>
    <row r="232" spans="18:20" x14ac:dyDescent="0.25">
      <c r="R232" s="56"/>
      <c r="S232" s="56"/>
      <c r="T232" s="57"/>
    </row>
    <row r="233" spans="18:20" x14ac:dyDescent="0.25">
      <c r="R233" s="56"/>
      <c r="S233" s="56"/>
      <c r="T233" s="57"/>
    </row>
    <row r="234" spans="18:20" x14ac:dyDescent="0.25">
      <c r="R234" s="56"/>
      <c r="S234" s="56"/>
      <c r="T234" s="57"/>
    </row>
    <row r="235" spans="18:20" x14ac:dyDescent="0.25">
      <c r="R235" s="56"/>
      <c r="S235" s="56"/>
      <c r="T235" s="57"/>
    </row>
    <row r="236" spans="18:20" x14ac:dyDescent="0.25">
      <c r="R236" s="56"/>
      <c r="S236" s="56"/>
      <c r="T236" s="57"/>
    </row>
    <row r="237" spans="18:20" x14ac:dyDescent="0.25">
      <c r="R237" s="56"/>
      <c r="S237" s="56"/>
      <c r="T237" s="57"/>
    </row>
    <row r="238" spans="18:20" x14ac:dyDescent="0.25">
      <c r="R238" s="56"/>
      <c r="S238" s="56"/>
      <c r="T238" s="57"/>
    </row>
    <row r="239" spans="18:20" x14ac:dyDescent="0.25">
      <c r="R239" s="56"/>
      <c r="S239" s="56"/>
      <c r="T239" s="57"/>
    </row>
    <row r="240" spans="18:20" x14ac:dyDescent="0.25">
      <c r="R240" s="56"/>
      <c r="S240" s="56"/>
      <c r="T240" s="57"/>
    </row>
    <row r="241" spans="18:20" x14ac:dyDescent="0.25">
      <c r="R241" s="56"/>
      <c r="S241" s="56"/>
      <c r="T241" s="57"/>
    </row>
    <row r="242" spans="18:20" x14ac:dyDescent="0.25">
      <c r="R242" s="56"/>
      <c r="S242" s="56"/>
      <c r="T242" s="57"/>
    </row>
    <row r="243" spans="18:20" x14ac:dyDescent="0.25">
      <c r="R243" s="56"/>
      <c r="S243" s="56"/>
      <c r="T243" s="57"/>
    </row>
    <row r="244" spans="18:20" x14ac:dyDescent="0.25">
      <c r="R244" s="56"/>
      <c r="S244" s="56"/>
      <c r="T244" s="57"/>
    </row>
    <row r="245" spans="18:20" x14ac:dyDescent="0.25">
      <c r="R245" s="56"/>
      <c r="S245" s="56"/>
      <c r="T245" s="57"/>
    </row>
    <row r="246" spans="18:20" x14ac:dyDescent="0.25">
      <c r="R246" s="56"/>
      <c r="S246" s="56"/>
      <c r="T246" s="57"/>
    </row>
    <row r="247" spans="18:20" x14ac:dyDescent="0.25">
      <c r="R247" s="56"/>
      <c r="S247" s="56"/>
      <c r="T247" s="57"/>
    </row>
    <row r="248" spans="18:20" x14ac:dyDescent="0.25">
      <c r="R248" s="56"/>
      <c r="S248" s="56"/>
      <c r="T248" s="57"/>
    </row>
    <row r="249" spans="18:20" x14ac:dyDescent="0.25">
      <c r="R249" s="56"/>
      <c r="S249" s="56"/>
      <c r="T249" s="57"/>
    </row>
    <row r="250" spans="18:20" x14ac:dyDescent="0.25">
      <c r="R250" s="56"/>
      <c r="S250" s="56"/>
      <c r="T250" s="57"/>
    </row>
    <row r="251" spans="18:20" x14ac:dyDescent="0.25">
      <c r="R251" s="56"/>
      <c r="S251" s="56"/>
      <c r="T251" s="57"/>
    </row>
    <row r="252" spans="18:20" x14ac:dyDescent="0.25">
      <c r="R252" s="56"/>
      <c r="S252" s="56"/>
      <c r="T252" s="57"/>
    </row>
    <row r="253" spans="18:20" x14ac:dyDescent="0.25">
      <c r="R253" s="56"/>
      <c r="S253" s="56"/>
      <c r="T253" s="57"/>
    </row>
    <row r="254" spans="18:20" x14ac:dyDescent="0.25">
      <c r="R254" s="56"/>
      <c r="S254" s="56"/>
      <c r="T254" s="57"/>
    </row>
    <row r="255" spans="18:20" x14ac:dyDescent="0.25">
      <c r="R255" s="56"/>
      <c r="S255" s="56"/>
      <c r="T255" s="57"/>
    </row>
    <row r="256" spans="18:20" x14ac:dyDescent="0.25">
      <c r="R256" s="56"/>
      <c r="S256" s="56"/>
      <c r="T256" s="57"/>
    </row>
    <row r="257" spans="18:20" x14ac:dyDescent="0.25">
      <c r="R257" s="56"/>
      <c r="S257" s="56"/>
      <c r="T257" s="57"/>
    </row>
    <row r="258" spans="18:20" x14ac:dyDescent="0.25">
      <c r="R258" s="56"/>
      <c r="S258" s="56"/>
      <c r="T258" s="57"/>
    </row>
    <row r="259" spans="18:20" x14ac:dyDescent="0.25">
      <c r="R259" s="56"/>
      <c r="S259" s="56"/>
      <c r="T259" s="57"/>
    </row>
    <row r="260" spans="18:20" x14ac:dyDescent="0.25">
      <c r="R260" s="56"/>
      <c r="S260" s="56"/>
      <c r="T260" s="57"/>
    </row>
    <row r="261" spans="18:20" x14ac:dyDescent="0.25">
      <c r="R261" s="56"/>
      <c r="S261" s="56"/>
      <c r="T261" s="57"/>
    </row>
    <row r="262" spans="18:20" x14ac:dyDescent="0.25">
      <c r="R262" s="56"/>
      <c r="S262" s="56"/>
      <c r="T262" s="57"/>
    </row>
    <row r="263" spans="18:20" x14ac:dyDescent="0.25">
      <c r="R263" s="56"/>
      <c r="S263" s="56"/>
      <c r="T263" s="57"/>
    </row>
    <row r="264" spans="18:20" x14ac:dyDescent="0.25">
      <c r="R264" s="56"/>
      <c r="S264" s="57"/>
      <c r="T264" s="57"/>
    </row>
    <row r="265" spans="18:20" x14ac:dyDescent="0.25">
      <c r="R265" s="56"/>
      <c r="S265" s="57"/>
      <c r="T265" s="57"/>
    </row>
    <row r="266" spans="18:20" x14ac:dyDescent="0.25">
      <c r="R266" s="56"/>
      <c r="S266" s="57"/>
      <c r="T266" s="57"/>
    </row>
    <row r="267" spans="18:20" x14ac:dyDescent="0.25">
      <c r="R267" s="56"/>
      <c r="S267" s="57"/>
      <c r="T267" s="57"/>
    </row>
    <row r="268" spans="18:20" x14ac:dyDescent="0.25">
      <c r="R268" s="56"/>
      <c r="S268" s="57"/>
      <c r="T268" s="57"/>
    </row>
    <row r="269" spans="18:20" x14ac:dyDescent="0.25">
      <c r="R269" s="56"/>
      <c r="S269" s="57"/>
      <c r="T269" s="57"/>
    </row>
    <row r="270" spans="18:20" x14ac:dyDescent="0.25">
      <c r="R270" s="56"/>
      <c r="S270" s="57"/>
      <c r="T270" s="57"/>
    </row>
    <row r="271" spans="18:20" x14ac:dyDescent="0.25">
      <c r="R271" s="56"/>
      <c r="S271" s="57"/>
      <c r="T271" s="57"/>
    </row>
    <row r="272" spans="18:20" x14ac:dyDescent="0.25">
      <c r="R272" s="56"/>
      <c r="S272" s="57"/>
      <c r="T272" s="57"/>
    </row>
    <row r="273" spans="18:19" x14ac:dyDescent="0.25">
      <c r="R273" s="56"/>
      <c r="S273" s="56"/>
    </row>
    <row r="274" spans="18:19" x14ac:dyDescent="0.25">
      <c r="R274" s="56"/>
      <c r="S274" s="56"/>
    </row>
    <row r="275" spans="18:19" x14ac:dyDescent="0.25">
      <c r="R275" s="56"/>
      <c r="S275" s="56"/>
    </row>
    <row r="276" spans="18:19" x14ac:dyDescent="0.25">
      <c r="R276" s="56"/>
      <c r="S276" s="56"/>
    </row>
    <row r="277" spans="18:19" x14ac:dyDescent="0.25">
      <c r="R277" s="56"/>
      <c r="S277" s="56"/>
    </row>
    <row r="278" spans="18:19" x14ac:dyDescent="0.25">
      <c r="R278" s="56"/>
      <c r="S278" s="56"/>
    </row>
    <row r="279" spans="18:19" x14ac:dyDescent="0.25">
      <c r="R279" s="56"/>
      <c r="S279" s="56"/>
    </row>
    <row r="280" spans="18:19" x14ac:dyDescent="0.25">
      <c r="R280" s="56"/>
      <c r="S280" s="56"/>
    </row>
    <row r="281" spans="18:19" x14ac:dyDescent="0.25">
      <c r="R281" s="56"/>
      <c r="S281" s="56"/>
    </row>
    <row r="282" spans="18:19" x14ac:dyDescent="0.25">
      <c r="R282" s="56"/>
      <c r="S282" s="56"/>
    </row>
    <row r="283" spans="18:19" x14ac:dyDescent="0.25">
      <c r="R283" s="56"/>
      <c r="S283" s="56"/>
    </row>
    <row r="284" spans="18:19" x14ac:dyDescent="0.25">
      <c r="R284" s="56"/>
      <c r="S284" s="56"/>
    </row>
    <row r="285" spans="18:19" x14ac:dyDescent="0.25">
      <c r="R285" s="56"/>
      <c r="S285" s="56"/>
    </row>
    <row r="286" spans="18:19" x14ac:dyDescent="0.25">
      <c r="R286" s="56"/>
      <c r="S286" s="56"/>
    </row>
    <row r="287" spans="18:19" x14ac:dyDescent="0.25">
      <c r="R287" s="56"/>
      <c r="S287" s="56"/>
    </row>
    <row r="288" spans="18:19" x14ac:dyDescent="0.25">
      <c r="R288" s="56"/>
      <c r="S288" s="56"/>
    </row>
    <row r="289" spans="18:19" x14ac:dyDescent="0.25">
      <c r="R289" s="56"/>
      <c r="S289" s="56"/>
    </row>
    <row r="290" spans="18:19" x14ac:dyDescent="0.25">
      <c r="R290" s="56"/>
      <c r="S290" s="56"/>
    </row>
    <row r="291" spans="18:19" x14ac:dyDescent="0.25">
      <c r="R291" s="56"/>
      <c r="S291" s="56"/>
    </row>
    <row r="292" spans="18:19" x14ac:dyDescent="0.25">
      <c r="R292" s="56"/>
      <c r="S292" s="56"/>
    </row>
  </sheetData>
  <mergeCells count="8">
    <mergeCell ref="S17:U17"/>
    <mergeCell ref="H144:H147"/>
    <mergeCell ref="H148:H151"/>
    <mergeCell ref="H152:H155"/>
    <mergeCell ref="H17:I17"/>
    <mergeCell ref="J17:L17"/>
    <mergeCell ref="M17:O17"/>
    <mergeCell ref="P17:R17"/>
  </mergeCells>
  <conditionalFormatting sqref="F19:G143">
    <cfRule type="cellIs" dxfId="6" priority="1" operator="lessThan">
      <formula>$D$5</formula>
    </cfRule>
  </conditionalFormatting>
  <pageMargins left="0.7" right="0.7" top="0.75" bottom="0.75" header="0.3" footer="0.3"/>
  <pageSetup paperSize="9" orientation="portrait" r:id="rId1"/>
  <ignoredErrors>
    <ignoredError sqref="K8:AN8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AO285"/>
  <sheetViews>
    <sheetView showGridLines="0" zoomScale="60" zoomScaleNormal="60" workbookViewId="0">
      <selection activeCell="V18" sqref="V18:V147"/>
    </sheetView>
  </sheetViews>
  <sheetFormatPr defaultRowHeight="15" outlineLevelCol="1" x14ac:dyDescent="0.25"/>
  <cols>
    <col min="2" max="2" width="12.7109375" customWidth="1"/>
    <col min="3" max="3" width="10.85546875" customWidth="1"/>
    <col min="4" max="4" width="17.42578125" customWidth="1"/>
    <col min="5" max="7" width="17.42578125" hidden="1" customWidth="1" outlineLevel="1"/>
    <col min="8" max="8" width="14.85546875" customWidth="1" collapsed="1"/>
    <col min="9" max="10" width="17.28515625" bestFit="1" customWidth="1"/>
    <col min="11" max="11" width="17.28515625" customWidth="1"/>
    <col min="12" max="18" width="17.28515625" bestFit="1" customWidth="1"/>
    <col min="19" max="19" width="17.5703125" customWidth="1"/>
    <col min="20" max="20" width="17.28515625" bestFit="1" customWidth="1"/>
    <col min="21" max="21" width="17.5703125" customWidth="1"/>
    <col min="22" max="22" width="17.28515625" bestFit="1" customWidth="1"/>
    <col min="23" max="23" width="17.5703125" customWidth="1"/>
    <col min="24" max="24" width="17.140625" customWidth="1"/>
    <col min="25" max="25" width="18" customWidth="1"/>
    <col min="26" max="41" width="15.5703125" customWidth="1"/>
  </cols>
  <sheetData>
    <row r="2" spans="2:41" x14ac:dyDescent="0.25">
      <c r="C2" s="32" t="s">
        <v>9</v>
      </c>
      <c r="D2" s="32"/>
      <c r="E2" s="101"/>
      <c r="F2" s="101"/>
      <c r="G2" s="101"/>
    </row>
    <row r="3" spans="2:41" x14ac:dyDescent="0.25">
      <c r="C3" s="33" t="s">
        <v>25</v>
      </c>
      <c r="D3" s="33">
        <v>4</v>
      </c>
      <c r="E3" s="71"/>
      <c r="F3" s="71"/>
      <c r="G3" s="71"/>
    </row>
    <row r="4" spans="2:41" x14ac:dyDescent="0.25">
      <c r="C4" s="33" t="s">
        <v>11</v>
      </c>
      <c r="D4" s="34" t="s">
        <v>43</v>
      </c>
      <c r="E4" s="102"/>
      <c r="F4" s="102"/>
      <c r="G4" s="102"/>
    </row>
    <row r="5" spans="2:41" x14ac:dyDescent="0.25">
      <c r="C5" s="33" t="s">
        <v>4</v>
      </c>
      <c r="D5" s="34">
        <v>1.0000009999999999</v>
      </c>
      <c r="E5" s="102"/>
      <c r="F5" s="102"/>
      <c r="G5" s="102"/>
      <c r="I5" t="s">
        <v>21</v>
      </c>
    </row>
    <row r="6" spans="2:41" x14ac:dyDescent="0.25">
      <c r="C6" s="33" t="s">
        <v>6</v>
      </c>
      <c r="D6" s="34" t="s">
        <v>42</v>
      </c>
      <c r="E6" s="102"/>
      <c r="F6" s="102"/>
      <c r="G6" s="102"/>
      <c r="I6" s="10"/>
      <c r="J6" s="4">
        <v>0</v>
      </c>
      <c r="K6" s="4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11">
        <v>10</v>
      </c>
      <c r="U6" s="4">
        <v>11</v>
      </c>
      <c r="V6" s="4">
        <v>12</v>
      </c>
      <c r="W6" s="4">
        <v>13</v>
      </c>
      <c r="X6" s="4">
        <v>14</v>
      </c>
      <c r="Y6" s="4">
        <v>15</v>
      </c>
      <c r="Z6" s="4">
        <v>16</v>
      </c>
      <c r="AA6" s="4">
        <v>17</v>
      </c>
      <c r="AB6" s="4">
        <v>18</v>
      </c>
      <c r="AC6" s="4">
        <v>19</v>
      </c>
      <c r="AD6" s="4">
        <v>20</v>
      </c>
      <c r="AE6" s="4">
        <v>21</v>
      </c>
      <c r="AF6" s="4">
        <v>22</v>
      </c>
      <c r="AG6" s="4">
        <v>23</v>
      </c>
      <c r="AH6" s="4">
        <v>24</v>
      </c>
      <c r="AI6" s="4">
        <v>25</v>
      </c>
      <c r="AJ6" s="4">
        <v>26</v>
      </c>
      <c r="AK6" s="4">
        <v>27</v>
      </c>
      <c r="AL6" s="4">
        <v>28</v>
      </c>
      <c r="AM6" s="4">
        <v>29</v>
      </c>
      <c r="AN6" s="4">
        <v>30</v>
      </c>
      <c r="AO6" s="4" t="s">
        <v>24</v>
      </c>
    </row>
    <row r="7" spans="2:41" x14ac:dyDescent="0.25">
      <c r="C7" s="33" t="s">
        <v>7</v>
      </c>
      <c r="D7" s="34">
        <v>30</v>
      </c>
      <c r="E7" s="102"/>
      <c r="F7" s="102"/>
      <c r="G7" s="102"/>
      <c r="I7" s="1" t="s">
        <v>22</v>
      </c>
      <c r="J7" s="14">
        <f>1/31</f>
        <v>3.2258064516129031E-2</v>
      </c>
      <c r="K7" s="14">
        <f t="shared" ref="K7:AN7" si="0">1/31</f>
        <v>3.2258064516129031E-2</v>
      </c>
      <c r="L7" s="14">
        <f t="shared" si="0"/>
        <v>3.2258064516129031E-2</v>
      </c>
      <c r="M7" s="14">
        <f t="shared" si="0"/>
        <v>3.2258064516129031E-2</v>
      </c>
      <c r="N7" s="14">
        <f t="shared" si="0"/>
        <v>3.2258064516129031E-2</v>
      </c>
      <c r="O7" s="14">
        <f t="shared" si="0"/>
        <v>3.2258064516129031E-2</v>
      </c>
      <c r="P7" s="14">
        <f t="shared" si="0"/>
        <v>3.2258064516129031E-2</v>
      </c>
      <c r="Q7" s="14">
        <f t="shared" si="0"/>
        <v>3.2258064516129031E-2</v>
      </c>
      <c r="R7" s="14">
        <f t="shared" si="0"/>
        <v>3.2258064516129031E-2</v>
      </c>
      <c r="S7" s="14">
        <f t="shared" si="0"/>
        <v>3.2258064516129031E-2</v>
      </c>
      <c r="T7" s="14">
        <f t="shared" si="0"/>
        <v>3.2258064516129031E-2</v>
      </c>
      <c r="U7" s="14">
        <f t="shared" si="0"/>
        <v>3.2258064516129031E-2</v>
      </c>
      <c r="V7" s="14">
        <f t="shared" si="0"/>
        <v>3.2258064516129031E-2</v>
      </c>
      <c r="W7" s="14">
        <f t="shared" si="0"/>
        <v>3.2258064516129031E-2</v>
      </c>
      <c r="X7" s="14">
        <f t="shared" si="0"/>
        <v>3.2258064516129031E-2</v>
      </c>
      <c r="Y7" s="14">
        <f t="shared" si="0"/>
        <v>3.2258064516129031E-2</v>
      </c>
      <c r="Z7" s="14">
        <f t="shared" si="0"/>
        <v>3.2258064516129031E-2</v>
      </c>
      <c r="AA7" s="14">
        <f t="shared" si="0"/>
        <v>3.2258064516129031E-2</v>
      </c>
      <c r="AB7" s="14">
        <f t="shared" si="0"/>
        <v>3.2258064516129031E-2</v>
      </c>
      <c r="AC7" s="14">
        <f t="shared" si="0"/>
        <v>3.2258064516129031E-2</v>
      </c>
      <c r="AD7" s="14">
        <f t="shared" si="0"/>
        <v>3.2258064516129031E-2</v>
      </c>
      <c r="AE7" s="14">
        <f t="shared" si="0"/>
        <v>3.2258064516129031E-2</v>
      </c>
      <c r="AF7" s="14">
        <f t="shared" si="0"/>
        <v>3.2258064516129031E-2</v>
      </c>
      <c r="AG7" s="14">
        <f t="shared" si="0"/>
        <v>3.2258064516129031E-2</v>
      </c>
      <c r="AH7" s="14">
        <f t="shared" si="0"/>
        <v>3.2258064516129031E-2</v>
      </c>
      <c r="AI7" s="14">
        <f t="shared" si="0"/>
        <v>3.2258064516129031E-2</v>
      </c>
      <c r="AJ7" s="14">
        <f t="shared" si="0"/>
        <v>3.2258064516129031E-2</v>
      </c>
      <c r="AK7" s="14">
        <f t="shared" si="0"/>
        <v>3.2258064516129031E-2</v>
      </c>
      <c r="AL7" s="14">
        <f t="shared" si="0"/>
        <v>3.2258064516129031E-2</v>
      </c>
      <c r="AM7" s="14">
        <f t="shared" si="0"/>
        <v>3.2258064516129031E-2</v>
      </c>
      <c r="AN7" s="14">
        <f t="shared" si="0"/>
        <v>3.2258064516129031E-2</v>
      </c>
      <c r="AO7" s="76">
        <f>SUMPRODUCT(J6:AN6,J7:AN7)</f>
        <v>15</v>
      </c>
    </row>
    <row r="8" spans="2:41" x14ac:dyDescent="0.25">
      <c r="C8" s="33" t="s">
        <v>8</v>
      </c>
      <c r="D8" s="34">
        <v>120</v>
      </c>
      <c r="E8" s="102"/>
      <c r="F8" s="102"/>
      <c r="G8" s="102"/>
      <c r="I8" s="1" t="s">
        <v>23</v>
      </c>
      <c r="J8" s="16">
        <f>SUM(J7)</f>
        <v>3.2258064516129031E-2</v>
      </c>
      <c r="K8" s="16">
        <f>SUM(J7:K7)</f>
        <v>6.4516129032258063E-2</v>
      </c>
      <c r="L8" s="16">
        <f>SUM(J7:L7)</f>
        <v>9.6774193548387094E-2</v>
      </c>
      <c r="M8" s="16">
        <f>SUM(J7:M7)</f>
        <v>0.12903225806451613</v>
      </c>
      <c r="N8" s="16">
        <f>SUM(J7:N7)</f>
        <v>0.16129032258064516</v>
      </c>
      <c r="O8" s="16">
        <f>SUM(J7:O7)</f>
        <v>0.19354838709677419</v>
      </c>
      <c r="P8" s="16">
        <f>SUM(J7:P7)</f>
        <v>0.22580645161290322</v>
      </c>
      <c r="Q8" s="16">
        <f>SUM(J7:Q7)</f>
        <v>0.25806451612903225</v>
      </c>
      <c r="R8" s="16">
        <f>SUM(J7:R7)</f>
        <v>0.29032258064516125</v>
      </c>
      <c r="S8" s="16">
        <f>SUM(J7:S7)</f>
        <v>0.32258064516129026</v>
      </c>
      <c r="T8" s="16">
        <f>SUM(J7:T7)</f>
        <v>0.35483870967741926</v>
      </c>
      <c r="U8" s="16">
        <f>SUM(J7:U7)</f>
        <v>0.38709677419354827</v>
      </c>
      <c r="V8" s="16">
        <f>SUM(J7:V7)</f>
        <v>0.41935483870967727</v>
      </c>
      <c r="W8" s="16">
        <f>SUM(J7:W7)</f>
        <v>0.45161290322580627</v>
      </c>
      <c r="X8" s="16">
        <f>SUM(J7:X7)</f>
        <v>0.48387096774193528</v>
      </c>
      <c r="Y8" s="16">
        <f>SUM(J7:Y7)</f>
        <v>0.51612903225806428</v>
      </c>
      <c r="Z8" s="16">
        <f>SUM(J7:Z7)</f>
        <v>0.54838709677419328</v>
      </c>
      <c r="AA8" s="16">
        <f>SUM(J7:AA7)</f>
        <v>0.58064516129032229</v>
      </c>
      <c r="AB8" s="16">
        <f>SUM(J7:AB7)</f>
        <v>0.61290322580645129</v>
      </c>
      <c r="AC8" s="16">
        <f>SUM(J7:AC7)</f>
        <v>0.64516129032258029</v>
      </c>
      <c r="AD8" s="16">
        <f>SUM(J7:AD7)</f>
        <v>0.6774193548387093</v>
      </c>
      <c r="AE8" s="16">
        <f>SUM(J7:AE7)</f>
        <v>0.7096774193548383</v>
      </c>
      <c r="AF8" s="16">
        <f>SUM(J7:AF7)</f>
        <v>0.74193548387096731</v>
      </c>
      <c r="AG8" s="16">
        <f>SUM(J7:AG7)</f>
        <v>0.77419354838709631</v>
      </c>
      <c r="AH8" s="16">
        <f>SUM(J7:AH7)</f>
        <v>0.80645161290322531</v>
      </c>
      <c r="AI8" s="16">
        <f>SUM(J7:AI7)</f>
        <v>0.83870967741935432</v>
      </c>
      <c r="AJ8" s="16">
        <f>SUM(J7:AJ7)</f>
        <v>0.87096774193548332</v>
      </c>
      <c r="AK8" s="16">
        <f>SUM(J7:AK7)</f>
        <v>0.90322580645161232</v>
      </c>
      <c r="AL8" s="16">
        <f>SUM(J7:AL7)</f>
        <v>0.93548387096774133</v>
      </c>
      <c r="AM8" s="16">
        <f>SUM(J7:AM7)</f>
        <v>0.96774193548387033</v>
      </c>
      <c r="AN8" s="16">
        <f>SUM(J7:AN7)</f>
        <v>0.99999999999999933</v>
      </c>
      <c r="AO8" s="76"/>
    </row>
    <row r="9" spans="2:41" x14ac:dyDescent="0.25">
      <c r="C9" s="33" t="s">
        <v>5</v>
      </c>
      <c r="D9" s="34">
        <v>0.49</v>
      </c>
      <c r="E9" s="102"/>
      <c r="F9" s="102"/>
      <c r="G9" s="102"/>
    </row>
    <row r="10" spans="2:41" x14ac:dyDescent="0.25">
      <c r="C10" s="33" t="s">
        <v>12</v>
      </c>
      <c r="D10" s="34">
        <v>40</v>
      </c>
      <c r="E10" s="102"/>
      <c r="F10" s="102"/>
      <c r="G10" s="102"/>
      <c r="I10" s="97">
        <v>0.2</v>
      </c>
      <c r="J10" s="97">
        <v>0.8</v>
      </c>
      <c r="K10" s="97">
        <v>0</v>
      </c>
      <c r="L10" s="97">
        <v>0</v>
      </c>
      <c r="M10" s="97">
        <v>0</v>
      </c>
      <c r="N10" s="95">
        <f>10*I10+15*J10+20*K10+25*L10+30*M10</f>
        <v>14</v>
      </c>
      <c r="O10" s="71"/>
      <c r="P10" s="97">
        <v>0.8</v>
      </c>
      <c r="Q10" s="97">
        <v>0.2</v>
      </c>
      <c r="R10" s="97">
        <v>0</v>
      </c>
      <c r="S10" s="97">
        <v>0</v>
      </c>
      <c r="T10" s="97">
        <v>0</v>
      </c>
      <c r="U10" s="95">
        <f>10*P10+15*Q10+20*R10+25*S10+30*T10</f>
        <v>11</v>
      </c>
    </row>
    <row r="11" spans="2:41" x14ac:dyDescent="0.25">
      <c r="I11" s="98">
        <v>0.1</v>
      </c>
      <c r="J11" s="98">
        <v>0.3</v>
      </c>
      <c r="K11" s="98">
        <v>0.6</v>
      </c>
      <c r="L11" s="98">
        <v>0</v>
      </c>
      <c r="M11" s="98">
        <v>0</v>
      </c>
      <c r="N11" s="95">
        <f t="shared" ref="N11:N14" si="1">10*I11+15*J11+20*K11+25*L11+30*M11</f>
        <v>17.5</v>
      </c>
      <c r="O11" s="68"/>
      <c r="P11" s="98">
        <v>0.6</v>
      </c>
      <c r="Q11" s="98">
        <v>0.3</v>
      </c>
      <c r="R11" s="98">
        <v>0.1</v>
      </c>
      <c r="S11" s="98">
        <v>0</v>
      </c>
      <c r="T11" s="98">
        <v>0</v>
      </c>
      <c r="U11" s="95">
        <f t="shared" ref="U11:U14" si="2">10*P11+15*Q11+20*R11+25*S11+30*T11</f>
        <v>12.5</v>
      </c>
    </row>
    <row r="12" spans="2:41" x14ac:dyDescent="0.25">
      <c r="H12" t="s">
        <v>55</v>
      </c>
      <c r="I12" s="97">
        <v>0</v>
      </c>
      <c r="J12" s="97">
        <v>0.1</v>
      </c>
      <c r="K12" s="97">
        <v>0.8</v>
      </c>
      <c r="L12" s="97">
        <v>0.1</v>
      </c>
      <c r="M12" s="97">
        <v>0</v>
      </c>
      <c r="N12" s="95">
        <f t="shared" si="1"/>
        <v>20</v>
      </c>
      <c r="O12" s="78" t="s">
        <v>56</v>
      </c>
      <c r="P12" s="97">
        <v>0</v>
      </c>
      <c r="Q12" s="97">
        <v>0.5</v>
      </c>
      <c r="R12" s="97">
        <v>0</v>
      </c>
      <c r="S12" s="97">
        <v>0.5</v>
      </c>
      <c r="T12" s="97">
        <v>0</v>
      </c>
      <c r="U12" s="95">
        <f t="shared" si="2"/>
        <v>20</v>
      </c>
    </row>
    <row r="13" spans="2:41" x14ac:dyDescent="0.25">
      <c r="I13" s="97">
        <v>0</v>
      </c>
      <c r="J13" s="97">
        <v>0</v>
      </c>
      <c r="K13" s="97">
        <v>0.6</v>
      </c>
      <c r="L13" s="97">
        <v>0.3</v>
      </c>
      <c r="M13" s="97">
        <v>0.1</v>
      </c>
      <c r="N13" s="95">
        <f t="shared" si="1"/>
        <v>22.5</v>
      </c>
      <c r="O13" s="78"/>
      <c r="P13" s="97">
        <v>0</v>
      </c>
      <c r="Q13" s="97">
        <v>0</v>
      </c>
      <c r="R13" s="97">
        <v>0.1</v>
      </c>
      <c r="S13" s="97">
        <v>0.3</v>
      </c>
      <c r="T13" s="97">
        <v>0.6</v>
      </c>
      <c r="U13" s="95">
        <f t="shared" si="2"/>
        <v>27.5</v>
      </c>
      <c r="AH13" s="3"/>
      <c r="AI13" s="3"/>
      <c r="AJ13" s="3"/>
      <c r="AK13" s="3"/>
      <c r="AL13" s="3"/>
      <c r="AM13" s="3"/>
      <c r="AN13" s="3"/>
      <c r="AO13" s="3"/>
    </row>
    <row r="14" spans="2:41" x14ac:dyDescent="0.25">
      <c r="I14" s="99">
        <v>0</v>
      </c>
      <c r="J14" s="99">
        <v>0</v>
      </c>
      <c r="K14" s="99">
        <v>0</v>
      </c>
      <c r="L14" s="99">
        <v>0.8</v>
      </c>
      <c r="M14" s="99">
        <v>0.2</v>
      </c>
      <c r="N14" s="95">
        <f t="shared" si="1"/>
        <v>26</v>
      </c>
      <c r="P14" s="99">
        <v>0</v>
      </c>
      <c r="Q14" s="99">
        <v>0</v>
      </c>
      <c r="R14" s="99">
        <v>0</v>
      </c>
      <c r="S14" s="99">
        <v>0.2</v>
      </c>
      <c r="T14" s="99">
        <v>0.8</v>
      </c>
      <c r="U14" s="95">
        <f t="shared" si="2"/>
        <v>29</v>
      </c>
    </row>
    <row r="15" spans="2:41" x14ac:dyDescent="0.25">
      <c r="B15" s="15">
        <f>0.5+D9</f>
        <v>0.99</v>
      </c>
      <c r="C15" s="15">
        <f>0.5-D9</f>
        <v>1.0000000000000009E-2</v>
      </c>
    </row>
    <row r="16" spans="2:41" ht="15.75" thickBot="1" x14ac:dyDescent="0.3">
      <c r="B16" s="15">
        <f>0.5-D9</f>
        <v>1.0000000000000009E-2</v>
      </c>
      <c r="C16" s="15">
        <f>0.5+D9</f>
        <v>0.99</v>
      </c>
    </row>
    <row r="17" spans="1:27" x14ac:dyDescent="0.25">
      <c r="B17" s="35"/>
      <c r="C17" s="35"/>
      <c r="D17" s="35"/>
      <c r="E17" s="35"/>
      <c r="F17" s="35"/>
      <c r="G17" s="35"/>
      <c r="H17" s="122" t="s">
        <v>33</v>
      </c>
      <c r="I17" s="124"/>
      <c r="J17" s="122" t="s">
        <v>16</v>
      </c>
      <c r="K17" s="123"/>
      <c r="L17" s="124"/>
      <c r="M17" s="122" t="s">
        <v>37</v>
      </c>
      <c r="N17" s="123"/>
      <c r="O17" s="124"/>
      <c r="P17" s="122" t="s">
        <v>38</v>
      </c>
      <c r="Q17" s="123"/>
      <c r="R17" s="124"/>
      <c r="S17" s="122" t="s">
        <v>45</v>
      </c>
      <c r="T17" s="123"/>
      <c r="U17" s="124"/>
      <c r="V17" s="122" t="s">
        <v>66</v>
      </c>
      <c r="W17" s="123"/>
      <c r="X17" s="124"/>
    </row>
    <row r="18" spans="1:27" ht="44.25" customHeight="1" x14ac:dyDescent="0.25">
      <c r="B18" s="4" t="s">
        <v>0</v>
      </c>
      <c r="C18" s="4" t="s">
        <v>41</v>
      </c>
      <c r="D18" s="4" t="s">
        <v>1</v>
      </c>
      <c r="E18" s="4" t="s">
        <v>57</v>
      </c>
      <c r="F18" s="5" t="s">
        <v>58</v>
      </c>
      <c r="G18" s="103" t="s">
        <v>59</v>
      </c>
      <c r="H18" s="23" t="s">
        <v>10</v>
      </c>
      <c r="I18" s="47" t="s">
        <v>15</v>
      </c>
      <c r="J18" s="23" t="s">
        <v>13</v>
      </c>
      <c r="K18" s="5" t="s">
        <v>14</v>
      </c>
      <c r="L18" s="24" t="s">
        <v>26</v>
      </c>
      <c r="M18" s="23" t="s">
        <v>13</v>
      </c>
      <c r="N18" s="5" t="s">
        <v>14</v>
      </c>
      <c r="O18" s="24" t="s">
        <v>26</v>
      </c>
      <c r="P18" s="23" t="s">
        <v>13</v>
      </c>
      <c r="Q18" s="5" t="s">
        <v>14</v>
      </c>
      <c r="R18" s="24" t="s">
        <v>26</v>
      </c>
      <c r="S18" s="23" t="s">
        <v>13</v>
      </c>
      <c r="T18" s="5" t="s">
        <v>14</v>
      </c>
      <c r="U18" s="24" t="s">
        <v>26</v>
      </c>
      <c r="V18" s="23" t="s">
        <v>13</v>
      </c>
      <c r="W18" s="5" t="s">
        <v>14</v>
      </c>
      <c r="X18" s="24" t="s">
        <v>26</v>
      </c>
      <c r="Y18" s="69"/>
      <c r="Z18" s="69"/>
    </row>
    <row r="19" spans="1:27" s="3" customFormat="1" x14ac:dyDescent="0.25">
      <c r="A19" s="45">
        <v>1</v>
      </c>
      <c r="B19" s="8">
        <v>0.1</v>
      </c>
      <c r="C19" s="8">
        <v>10</v>
      </c>
      <c r="D19" s="8">
        <v>10</v>
      </c>
      <c r="E19" s="14">
        <f>(B19*$B$15*$I$10+(1-B19)*$B$16*$P$10)/(B19*$I$10+(1-B19)*$P$10)</f>
        <v>3.6486486486486495E-2</v>
      </c>
      <c r="F19" s="104">
        <f>E19*$N$10+(1-E19)*$U$10-D19</f>
        <v>1.10945945945946</v>
      </c>
      <c r="G19" s="105">
        <f>B19*$N$10+(1-B19)*$U$10-D19</f>
        <v>1.3000000000000007</v>
      </c>
      <c r="H19" s="26">
        <v>32</v>
      </c>
      <c r="I19" s="48">
        <v>820.98249999999996</v>
      </c>
      <c r="J19" s="26">
        <v>36</v>
      </c>
      <c r="K19" s="27">
        <v>3.0904999999999998E-2</v>
      </c>
      <c r="L19" s="44">
        <f t="shared" ref="L19:L62" si="3">ABS((100/$H19*J19)-100)</f>
        <v>12.5</v>
      </c>
      <c r="M19" s="26">
        <v>57</v>
      </c>
      <c r="N19" s="27">
        <v>3.4098000000000002</v>
      </c>
      <c r="O19" s="44">
        <f t="shared" ref="O19:O62" si="4">ABS((100/$H19*M19)-100)</f>
        <v>78.125</v>
      </c>
      <c r="P19" s="26">
        <v>30</v>
      </c>
      <c r="Q19" s="27">
        <v>1.1037E-2</v>
      </c>
      <c r="R19" s="60">
        <f t="shared" ref="R19:R62" si="5">ABS((100/$H19*P19)-100)</f>
        <v>6.25</v>
      </c>
      <c r="S19" s="26">
        <v>15</v>
      </c>
      <c r="T19" s="27">
        <v>14.3003</v>
      </c>
      <c r="U19" s="60">
        <f t="shared" ref="U19:U82" si="6">ABS((100/$H19*S19)-100)</f>
        <v>53.125</v>
      </c>
      <c r="V19" s="26">
        <v>29</v>
      </c>
      <c r="W19" s="27">
        <v>0.13886000000000001</v>
      </c>
      <c r="X19" s="60">
        <f t="shared" ref="X19:X82" si="7">ABS((100/$H19*V19)-100)</f>
        <v>9.375</v>
      </c>
      <c r="AA19" s="54"/>
    </row>
    <row r="20" spans="1:27" s="3" customFormat="1" x14ac:dyDescent="0.25">
      <c r="A20" s="45">
        <v>2</v>
      </c>
      <c r="B20" s="8">
        <v>0.3</v>
      </c>
      <c r="C20" s="8">
        <v>10</v>
      </c>
      <c r="D20" s="8">
        <v>10</v>
      </c>
      <c r="E20" s="14">
        <f t="shared" ref="E20:E23" si="8">(B20*$B$15*$I$10+(1-B20)*$B$16*$P$10)/(B20*$I$10+(1-B20)*$P$10)</f>
        <v>0.10483870967741937</v>
      </c>
      <c r="F20" s="104">
        <f t="shared" ref="F20:F43" si="9">E20*$N$10+(1-E20)*$U$10-D20</f>
        <v>1.314516129032258</v>
      </c>
      <c r="G20" s="105">
        <f t="shared" ref="G20:G43" si="10">B20*$N$10+(1-B20)*$U$10-D20</f>
        <v>1.8999999999999986</v>
      </c>
      <c r="H20" s="26">
        <v>38</v>
      </c>
      <c r="I20" s="48">
        <v>830.47</v>
      </c>
      <c r="J20" s="26">
        <v>44</v>
      </c>
      <c r="K20" s="27">
        <v>0.18831000000000001</v>
      </c>
      <c r="L20" s="44">
        <f t="shared" si="3"/>
        <v>15.789473684210535</v>
      </c>
      <c r="M20" s="26">
        <v>57</v>
      </c>
      <c r="N20" s="27">
        <v>2.6939000000000002</v>
      </c>
      <c r="O20" s="44">
        <f t="shared" si="4"/>
        <v>50</v>
      </c>
      <c r="P20" s="26">
        <v>30</v>
      </c>
      <c r="Q20" s="27">
        <v>0.15617</v>
      </c>
      <c r="R20" s="60">
        <f t="shared" si="5"/>
        <v>21.05263157894737</v>
      </c>
      <c r="S20" s="26">
        <v>15</v>
      </c>
      <c r="T20" s="27">
        <v>14.5593</v>
      </c>
      <c r="U20" s="60">
        <f t="shared" si="6"/>
        <v>60.526315789473685</v>
      </c>
      <c r="V20" s="26">
        <v>29</v>
      </c>
      <c r="W20" s="27">
        <v>0.30778</v>
      </c>
      <c r="X20" s="60">
        <f t="shared" si="7"/>
        <v>23.68421052631578</v>
      </c>
      <c r="AA20" s="54"/>
    </row>
    <row r="21" spans="1:27" s="3" customFormat="1" x14ac:dyDescent="0.25">
      <c r="A21" s="45">
        <v>3</v>
      </c>
      <c r="B21" s="8">
        <v>0.5</v>
      </c>
      <c r="C21" s="8">
        <v>10</v>
      </c>
      <c r="D21" s="8">
        <v>10</v>
      </c>
      <c r="E21" s="14">
        <f t="shared" si="8"/>
        <v>0.20600000000000002</v>
      </c>
      <c r="F21" s="104">
        <f t="shared" si="9"/>
        <v>1.6180000000000003</v>
      </c>
      <c r="G21" s="105">
        <f t="shared" si="10"/>
        <v>2.5</v>
      </c>
      <c r="H21" s="26">
        <v>42</v>
      </c>
      <c r="I21" s="48">
        <v>842.65409999999997</v>
      </c>
      <c r="J21" s="26">
        <v>49</v>
      </c>
      <c r="K21" s="27">
        <v>0.30442000000000002</v>
      </c>
      <c r="L21" s="44">
        <f t="shared" si="3"/>
        <v>16.666666666666671</v>
      </c>
      <c r="M21" s="26">
        <v>57</v>
      </c>
      <c r="N21" s="27">
        <v>1.8969</v>
      </c>
      <c r="O21" s="44">
        <f t="shared" si="4"/>
        <v>35.714285714285722</v>
      </c>
      <c r="P21" s="26">
        <v>30</v>
      </c>
      <c r="Q21" s="27">
        <v>0.57247000000000003</v>
      </c>
      <c r="R21" s="60">
        <f t="shared" si="5"/>
        <v>28.571428571428569</v>
      </c>
      <c r="S21" s="26">
        <v>15</v>
      </c>
      <c r="T21" s="27">
        <v>15.169499999999999</v>
      </c>
      <c r="U21" s="60">
        <f t="shared" si="6"/>
        <v>64.285714285714278</v>
      </c>
      <c r="V21" s="26">
        <v>29</v>
      </c>
      <c r="W21" s="27">
        <v>0.75780999999999998</v>
      </c>
      <c r="X21" s="60">
        <f t="shared" si="7"/>
        <v>30.952380952380949</v>
      </c>
      <c r="AA21" s="54"/>
    </row>
    <row r="22" spans="1:27" s="3" customFormat="1" x14ac:dyDescent="0.25">
      <c r="A22" s="45">
        <v>4</v>
      </c>
      <c r="B22" s="8">
        <v>0.7</v>
      </c>
      <c r="C22" s="8">
        <v>10</v>
      </c>
      <c r="D22" s="8">
        <v>10</v>
      </c>
      <c r="E22" s="14">
        <f t="shared" si="8"/>
        <v>0.37105263157894741</v>
      </c>
      <c r="F22" s="104">
        <f t="shared" si="9"/>
        <v>2.1131578947368421</v>
      </c>
      <c r="G22" s="105">
        <f t="shared" si="10"/>
        <v>3.0999999999999996</v>
      </c>
      <c r="H22" s="26">
        <v>47</v>
      </c>
      <c r="I22" s="48">
        <v>859.50599999999997</v>
      </c>
      <c r="J22" s="26">
        <v>53</v>
      </c>
      <c r="K22" s="27">
        <v>0.30759999999999998</v>
      </c>
      <c r="L22" s="44">
        <f t="shared" si="3"/>
        <v>12.765957446808514</v>
      </c>
      <c r="M22" s="26">
        <v>57</v>
      </c>
      <c r="N22" s="27">
        <v>1.018</v>
      </c>
      <c r="O22" s="44">
        <f t="shared" si="4"/>
        <v>21.276595744680847</v>
      </c>
      <c r="P22" s="26">
        <v>30</v>
      </c>
      <c r="Q22" s="27">
        <v>1.5605</v>
      </c>
      <c r="R22" s="60">
        <f t="shared" si="5"/>
        <v>36.170212765957444</v>
      </c>
      <c r="S22" s="26">
        <v>15</v>
      </c>
      <c r="T22" s="27">
        <v>16.512899999999998</v>
      </c>
      <c r="U22" s="60">
        <f t="shared" si="6"/>
        <v>68.085106382978722</v>
      </c>
      <c r="V22" s="26">
        <v>29</v>
      </c>
      <c r="W22" s="27">
        <v>1.7984</v>
      </c>
      <c r="X22" s="60">
        <f t="shared" si="7"/>
        <v>38.297872340425535</v>
      </c>
      <c r="AA22" s="54"/>
    </row>
    <row r="23" spans="1:27" s="3" customFormat="1" x14ac:dyDescent="0.25">
      <c r="A23" s="45">
        <v>5</v>
      </c>
      <c r="B23" s="8">
        <v>0.9</v>
      </c>
      <c r="C23" s="8">
        <v>10</v>
      </c>
      <c r="D23" s="8">
        <v>10</v>
      </c>
      <c r="E23" s="14">
        <f t="shared" si="8"/>
        <v>0.68846153846153857</v>
      </c>
      <c r="F23" s="104">
        <f t="shared" si="9"/>
        <v>3.065384615384616</v>
      </c>
      <c r="G23" s="105">
        <f t="shared" si="10"/>
        <v>3.6999999999999993</v>
      </c>
      <c r="H23" s="26">
        <v>53</v>
      </c>
      <c r="I23" s="48">
        <v>885.76329999999996</v>
      </c>
      <c r="J23" s="26">
        <v>56</v>
      </c>
      <c r="K23" s="27">
        <v>9.1330999999999996E-2</v>
      </c>
      <c r="L23" s="44">
        <f t="shared" si="3"/>
        <v>5.6603773584905639</v>
      </c>
      <c r="M23" s="26">
        <v>57</v>
      </c>
      <c r="N23" s="27">
        <v>0.18354000000000001</v>
      </c>
      <c r="O23" s="44">
        <f t="shared" si="4"/>
        <v>7.5471698113207566</v>
      </c>
      <c r="P23" s="26">
        <v>30</v>
      </c>
      <c r="Q23" s="27">
        <v>4.0387000000000004</v>
      </c>
      <c r="R23" s="60">
        <f t="shared" si="5"/>
        <v>43.39622641509434</v>
      </c>
      <c r="S23" s="26">
        <v>15</v>
      </c>
      <c r="T23" s="27">
        <v>19.744399999999999</v>
      </c>
      <c r="U23" s="60">
        <f t="shared" si="6"/>
        <v>71.698113207547166</v>
      </c>
      <c r="V23" s="26">
        <v>29</v>
      </c>
      <c r="W23" s="27">
        <v>4.3737000000000004</v>
      </c>
      <c r="X23" s="60">
        <f t="shared" si="7"/>
        <v>45.283018867924525</v>
      </c>
      <c r="AA23" s="54"/>
    </row>
    <row r="24" spans="1:27" s="3" customFormat="1" x14ac:dyDescent="0.25">
      <c r="A24" s="45">
        <v>6</v>
      </c>
      <c r="B24" s="8">
        <v>0.1</v>
      </c>
      <c r="C24" s="8">
        <v>15</v>
      </c>
      <c r="D24" s="8">
        <v>10</v>
      </c>
      <c r="E24" s="14">
        <f>(B24*$B$15*$I$11+(1-B24)*$B$16*$P$11)/(B24*$I$11+(1-B24)*$P$11)</f>
        <v>2.7818181818181825E-2</v>
      </c>
      <c r="F24" s="104">
        <f t="shared" si="9"/>
        <v>1.0834545454545452</v>
      </c>
      <c r="G24" s="105">
        <f t="shared" si="10"/>
        <v>1.3000000000000007</v>
      </c>
      <c r="H24" s="26">
        <v>32</v>
      </c>
      <c r="I24" s="48">
        <v>820.46199999999999</v>
      </c>
      <c r="J24" s="26">
        <f t="shared" ref="J24:J28" si="11">J19</f>
        <v>36</v>
      </c>
      <c r="K24" s="27">
        <v>4.2187000000000002E-2</v>
      </c>
      <c r="L24" s="44">
        <f t="shared" si="3"/>
        <v>12.5</v>
      </c>
      <c r="M24" s="26">
        <v>57</v>
      </c>
      <c r="N24" s="27">
        <v>3.4630000000000001</v>
      </c>
      <c r="O24" s="44">
        <f t="shared" si="4"/>
        <v>78.125</v>
      </c>
      <c r="P24" s="26">
        <v>30</v>
      </c>
      <c r="Q24" s="27">
        <v>5.0296000000000004E-3</v>
      </c>
      <c r="R24" s="60">
        <f t="shared" si="5"/>
        <v>6.25</v>
      </c>
      <c r="S24" s="26">
        <v>15</v>
      </c>
      <c r="T24" s="27">
        <v>14.2682</v>
      </c>
      <c r="U24" s="60">
        <f t="shared" si="6"/>
        <v>53.125</v>
      </c>
      <c r="V24" s="26">
        <v>29</v>
      </c>
      <c r="W24" s="27">
        <v>0.12992999999999999</v>
      </c>
      <c r="X24" s="60">
        <f t="shared" si="7"/>
        <v>9.375</v>
      </c>
      <c r="Y24" s="55"/>
      <c r="Z24" s="55"/>
      <c r="AA24" s="54"/>
    </row>
    <row r="25" spans="1:27" s="3" customFormat="1" x14ac:dyDescent="0.25">
      <c r="A25" s="45">
        <v>7</v>
      </c>
      <c r="B25" s="8">
        <v>0.3</v>
      </c>
      <c r="C25" s="8">
        <v>15</v>
      </c>
      <c r="D25" s="8">
        <v>10</v>
      </c>
      <c r="E25" s="14">
        <f t="shared" ref="E25:E28" si="12">(B25*$B$15*$I$11+(1-B25)*$B$16*$P$11)/(B25*$I$11+(1-B25)*$P$11)</f>
        <v>7.5333333333333349E-2</v>
      </c>
      <c r="F25" s="104">
        <f t="shared" si="9"/>
        <v>1.2259999999999991</v>
      </c>
      <c r="G25" s="105">
        <f t="shared" si="10"/>
        <v>1.8999999999999986</v>
      </c>
      <c r="H25" s="26">
        <v>36</v>
      </c>
      <c r="I25" s="48">
        <v>828.78129999999999</v>
      </c>
      <c r="J25" s="26">
        <f t="shared" si="11"/>
        <v>44</v>
      </c>
      <c r="K25" s="27">
        <v>0.25047999999999998</v>
      </c>
      <c r="L25" s="44">
        <f t="shared" si="3"/>
        <v>22.222222222222214</v>
      </c>
      <c r="M25" s="26">
        <v>57</v>
      </c>
      <c r="N25" s="27">
        <v>2.8433999999999999</v>
      </c>
      <c r="O25" s="44">
        <f t="shared" si="4"/>
        <v>58.333333333333314</v>
      </c>
      <c r="P25" s="26">
        <v>30</v>
      </c>
      <c r="Q25" s="27">
        <v>8.8109000000000007E-2</v>
      </c>
      <c r="R25" s="60">
        <f t="shared" si="5"/>
        <v>16.666666666666671</v>
      </c>
      <c r="S25" s="26">
        <v>15</v>
      </c>
      <c r="T25" s="27">
        <v>14.401899999999999</v>
      </c>
      <c r="U25" s="60">
        <f t="shared" si="6"/>
        <v>58.333333333333336</v>
      </c>
      <c r="V25" s="26">
        <v>29</v>
      </c>
      <c r="W25" s="27">
        <v>0.2298</v>
      </c>
      <c r="X25" s="60">
        <f t="shared" si="7"/>
        <v>19.444444444444443</v>
      </c>
      <c r="Y25" s="55"/>
      <c r="Z25" s="55"/>
      <c r="AA25" s="54"/>
    </row>
    <row r="26" spans="1:27" s="3" customFormat="1" x14ac:dyDescent="0.25">
      <c r="A26" s="45">
        <v>8</v>
      </c>
      <c r="B26" s="8">
        <v>0.5</v>
      </c>
      <c r="C26" s="8">
        <v>15</v>
      </c>
      <c r="D26" s="8">
        <v>10</v>
      </c>
      <c r="E26" s="14">
        <f t="shared" si="12"/>
        <v>0.15000000000000002</v>
      </c>
      <c r="F26" s="104">
        <f t="shared" si="9"/>
        <v>1.4499999999999993</v>
      </c>
      <c r="G26" s="105">
        <f t="shared" si="10"/>
        <v>2.5</v>
      </c>
      <c r="H26" s="26">
        <v>41</v>
      </c>
      <c r="I26" s="48">
        <v>839.61620000000005</v>
      </c>
      <c r="J26" s="26">
        <f t="shared" si="11"/>
        <v>49</v>
      </c>
      <c r="K26" s="27">
        <v>0.42264000000000002</v>
      </c>
      <c r="L26" s="44">
        <f t="shared" si="3"/>
        <v>19.512195121951223</v>
      </c>
      <c r="M26" s="26">
        <v>57</v>
      </c>
      <c r="N26" s="27">
        <v>2.1208999999999998</v>
      </c>
      <c r="O26" s="44">
        <f t="shared" si="4"/>
        <v>39.024390243902445</v>
      </c>
      <c r="P26" s="26">
        <v>30</v>
      </c>
      <c r="Q26" s="27">
        <v>0.35911999999999999</v>
      </c>
      <c r="R26" s="60">
        <f t="shared" si="5"/>
        <v>26.829268292682926</v>
      </c>
      <c r="S26" s="26">
        <v>15</v>
      </c>
      <c r="T26" s="27">
        <v>14.7864</v>
      </c>
      <c r="U26" s="60">
        <f t="shared" si="6"/>
        <v>63.414634146341463</v>
      </c>
      <c r="V26" s="26">
        <v>29</v>
      </c>
      <c r="W26" s="27">
        <v>0.52581999999999995</v>
      </c>
      <c r="X26" s="60">
        <f t="shared" si="7"/>
        <v>29.268292682926827</v>
      </c>
      <c r="Y26" s="55"/>
      <c r="Z26" s="55"/>
      <c r="AA26" s="54"/>
    </row>
    <row r="27" spans="1:27" s="3" customFormat="1" x14ac:dyDescent="0.25">
      <c r="A27" s="45">
        <v>9</v>
      </c>
      <c r="B27" s="8">
        <v>0.7</v>
      </c>
      <c r="C27" s="8">
        <v>15</v>
      </c>
      <c r="D27" s="8">
        <v>10</v>
      </c>
      <c r="E27" s="14">
        <f t="shared" si="12"/>
        <v>0.28439999999999999</v>
      </c>
      <c r="F27" s="104">
        <f t="shared" si="9"/>
        <v>1.8531999999999993</v>
      </c>
      <c r="G27" s="105">
        <f t="shared" si="10"/>
        <v>3.0999999999999996</v>
      </c>
      <c r="H27" s="26">
        <v>46</v>
      </c>
      <c r="I27" s="48">
        <v>855.27909999999997</v>
      </c>
      <c r="J27" s="26">
        <f t="shared" si="11"/>
        <v>53</v>
      </c>
      <c r="K27" s="27">
        <v>0.45896999999999999</v>
      </c>
      <c r="L27" s="44">
        <f t="shared" si="3"/>
        <v>15.217391304347814</v>
      </c>
      <c r="M27" s="26">
        <v>57</v>
      </c>
      <c r="N27" s="31">
        <v>1.2534000000000001</v>
      </c>
      <c r="O27" s="44">
        <f t="shared" si="4"/>
        <v>23.91304347826086</v>
      </c>
      <c r="P27" s="26">
        <v>30</v>
      </c>
      <c r="Q27" s="31">
        <v>1.0959000000000001</v>
      </c>
      <c r="R27" s="60">
        <f t="shared" si="5"/>
        <v>34.782608695652172</v>
      </c>
      <c r="S27" s="26">
        <v>15</v>
      </c>
      <c r="T27" s="27">
        <v>15.784000000000001</v>
      </c>
      <c r="U27" s="60">
        <f t="shared" si="6"/>
        <v>67.391304347826093</v>
      </c>
      <c r="V27" s="26">
        <v>29</v>
      </c>
      <c r="W27" s="27">
        <v>1.3056000000000001</v>
      </c>
      <c r="X27" s="60">
        <f t="shared" si="7"/>
        <v>36.956521739130437</v>
      </c>
      <c r="Y27" s="55"/>
      <c r="Z27" s="55"/>
      <c r="AA27" s="54"/>
    </row>
    <row r="28" spans="1:27" s="3" customFormat="1" x14ac:dyDescent="0.25">
      <c r="A28" s="45">
        <v>10</v>
      </c>
      <c r="B28" s="8">
        <v>0.9</v>
      </c>
      <c r="C28" s="8">
        <v>15</v>
      </c>
      <c r="D28" s="8">
        <v>10</v>
      </c>
      <c r="E28" s="14">
        <f t="shared" si="12"/>
        <v>0.59800000000000009</v>
      </c>
      <c r="F28" s="104">
        <f t="shared" si="9"/>
        <v>2.7940000000000005</v>
      </c>
      <c r="G28" s="105">
        <f t="shared" si="10"/>
        <v>3.6999999999999993</v>
      </c>
      <c r="H28" s="26">
        <v>53</v>
      </c>
      <c r="I28" s="48">
        <v>882.51189999999997</v>
      </c>
      <c r="J28" s="26">
        <f t="shared" si="11"/>
        <v>56</v>
      </c>
      <c r="K28" s="27">
        <v>0.15773000000000001</v>
      </c>
      <c r="L28" s="44">
        <f t="shared" si="3"/>
        <v>5.6603773584905639</v>
      </c>
      <c r="M28" s="26">
        <v>57</v>
      </c>
      <c r="N28" s="27">
        <v>0.27079999999999999</v>
      </c>
      <c r="O28" s="44">
        <f t="shared" si="4"/>
        <v>7.5471698113207566</v>
      </c>
      <c r="P28" s="26">
        <v>30</v>
      </c>
      <c r="Q28" s="27">
        <v>3.4028999999999998</v>
      </c>
      <c r="R28" s="60">
        <f t="shared" si="5"/>
        <v>43.39622641509434</v>
      </c>
      <c r="S28" s="26">
        <v>15</v>
      </c>
      <c r="T28" s="27">
        <v>18.824200000000001</v>
      </c>
      <c r="U28" s="60">
        <f t="shared" si="6"/>
        <v>71.698113207547166</v>
      </c>
      <c r="V28" s="26">
        <v>29</v>
      </c>
      <c r="W28" s="27">
        <v>3.7092999999999998</v>
      </c>
      <c r="X28" s="60">
        <f t="shared" si="7"/>
        <v>45.283018867924525</v>
      </c>
      <c r="Y28" s="55"/>
      <c r="Z28" s="55"/>
      <c r="AA28" s="54"/>
    </row>
    <row r="29" spans="1:27" s="3" customFormat="1" x14ac:dyDescent="0.25">
      <c r="A29" s="45">
        <v>11</v>
      </c>
      <c r="B29" s="8">
        <v>0.1</v>
      </c>
      <c r="C29" s="8">
        <v>20</v>
      </c>
      <c r="D29" s="8">
        <v>10</v>
      </c>
      <c r="E29" s="106" t="e">
        <f>(B29*$B$15*$I$12+(1-B29)*$B$16*$P$12)/(B29*$I$12+(1-B29)*$P$12)</f>
        <v>#DIV/0!</v>
      </c>
      <c r="F29" s="104" t="e">
        <f t="shared" si="9"/>
        <v>#DIV/0!</v>
      </c>
      <c r="G29" s="105">
        <f t="shared" si="10"/>
        <v>1.3000000000000007</v>
      </c>
      <c r="H29" s="26">
        <v>36</v>
      </c>
      <c r="I29" s="48">
        <v>824.37249999999995</v>
      </c>
      <c r="J29" s="26">
        <f t="shared" ref="J29:J33" si="13">J19</f>
        <v>36</v>
      </c>
      <c r="K29" s="27">
        <v>0</v>
      </c>
      <c r="L29" s="44">
        <f t="shared" si="3"/>
        <v>0</v>
      </c>
      <c r="M29" s="26">
        <v>57</v>
      </c>
      <c r="N29" s="27">
        <v>3.0752000000000002</v>
      </c>
      <c r="O29" s="44">
        <f t="shared" si="4"/>
        <v>58.333333333333314</v>
      </c>
      <c r="P29" s="26">
        <v>30</v>
      </c>
      <c r="Q29" s="27">
        <v>0.10621</v>
      </c>
      <c r="R29" s="60">
        <f t="shared" si="5"/>
        <v>16.666666666666671</v>
      </c>
      <c r="S29" s="26">
        <v>15</v>
      </c>
      <c r="T29" s="27">
        <v>14.5932</v>
      </c>
      <c r="U29" s="60">
        <f t="shared" si="6"/>
        <v>58.333333333333336</v>
      </c>
      <c r="V29" s="26">
        <v>29</v>
      </c>
      <c r="W29" s="27">
        <v>0.25535999999999998</v>
      </c>
      <c r="X29" s="60">
        <f t="shared" si="7"/>
        <v>19.444444444444443</v>
      </c>
      <c r="Y29" s="55"/>
      <c r="AA29" s="54"/>
    </row>
    <row r="30" spans="1:27" s="3" customFormat="1" x14ac:dyDescent="0.25">
      <c r="A30" s="45">
        <v>12</v>
      </c>
      <c r="B30" s="8">
        <v>0.3</v>
      </c>
      <c r="C30" s="8">
        <v>20</v>
      </c>
      <c r="D30" s="8">
        <v>10</v>
      </c>
      <c r="E30" s="106" t="e">
        <f t="shared" ref="E30:E33" si="14">(B30*$B$15*$I$12+(1-B30)*$B$16*$P$12)/(B30*$I$12+(1-B30)*$P$12)</f>
        <v>#DIV/0!</v>
      </c>
      <c r="F30" s="104" t="e">
        <f t="shared" si="9"/>
        <v>#DIV/0!</v>
      </c>
      <c r="G30" s="105">
        <f t="shared" si="10"/>
        <v>1.8999999999999986</v>
      </c>
      <c r="H30" s="26">
        <v>43</v>
      </c>
      <c r="I30" s="48">
        <v>839.76570000000004</v>
      </c>
      <c r="J30" s="26">
        <f t="shared" si="13"/>
        <v>44</v>
      </c>
      <c r="K30" s="27">
        <v>6.0943000000000004E-3</v>
      </c>
      <c r="L30" s="44">
        <f t="shared" si="3"/>
        <v>2.3255813953488484</v>
      </c>
      <c r="M30" s="26">
        <v>57</v>
      </c>
      <c r="N30" s="27">
        <v>1.9474</v>
      </c>
      <c r="O30" s="44">
        <f t="shared" si="4"/>
        <v>32.558139534883736</v>
      </c>
      <c r="P30" s="26">
        <v>30</v>
      </c>
      <c r="Q30" s="27">
        <v>0.82403000000000004</v>
      </c>
      <c r="R30" s="60">
        <f t="shared" si="5"/>
        <v>30.232558139534873</v>
      </c>
      <c r="S30" s="26">
        <v>15</v>
      </c>
      <c r="T30" s="27">
        <v>15.8428</v>
      </c>
      <c r="U30" s="60">
        <f t="shared" si="6"/>
        <v>65.116279069767444</v>
      </c>
      <c r="V30" s="26">
        <v>29</v>
      </c>
      <c r="W30" s="27">
        <v>1.0407</v>
      </c>
      <c r="X30" s="60">
        <f t="shared" si="7"/>
        <v>32.558139534883722</v>
      </c>
      <c r="Y30" s="55"/>
      <c r="AA30" s="54"/>
    </row>
    <row r="31" spans="1:27" s="3" customFormat="1" x14ac:dyDescent="0.25">
      <c r="A31" s="45">
        <v>13</v>
      </c>
      <c r="B31" s="8">
        <v>0.5</v>
      </c>
      <c r="C31" s="8">
        <v>20</v>
      </c>
      <c r="D31" s="8">
        <v>10</v>
      </c>
      <c r="E31" s="106" t="e">
        <f t="shared" si="14"/>
        <v>#DIV/0!</v>
      </c>
      <c r="F31" s="104" t="e">
        <f t="shared" si="9"/>
        <v>#DIV/0!</v>
      </c>
      <c r="G31" s="105">
        <f t="shared" si="10"/>
        <v>2.5</v>
      </c>
      <c r="H31" s="26">
        <v>48</v>
      </c>
      <c r="I31" s="48">
        <v>855.8691</v>
      </c>
      <c r="J31" s="26">
        <f t="shared" si="13"/>
        <v>49</v>
      </c>
      <c r="K31" s="27">
        <v>1.5968E-2</v>
      </c>
      <c r="L31" s="44">
        <f t="shared" si="3"/>
        <v>2.0833333333333428</v>
      </c>
      <c r="M31" s="26">
        <v>57</v>
      </c>
      <c r="N31" s="27">
        <v>1.0683</v>
      </c>
      <c r="O31" s="44">
        <f t="shared" si="4"/>
        <v>18.750000000000014</v>
      </c>
      <c r="P31" s="26">
        <v>30</v>
      </c>
      <c r="Q31" s="27">
        <v>1.9924999999999999</v>
      </c>
      <c r="R31" s="60">
        <f t="shared" si="5"/>
        <v>37.499999999999993</v>
      </c>
      <c r="S31" s="26">
        <v>15</v>
      </c>
      <c r="T31" s="27">
        <v>17.5108</v>
      </c>
      <c r="U31" s="60">
        <f t="shared" si="6"/>
        <v>68.75</v>
      </c>
      <c r="V31" s="26">
        <v>29</v>
      </c>
      <c r="W31" s="27">
        <v>2.2745000000000002</v>
      </c>
      <c r="X31" s="60">
        <f t="shared" si="7"/>
        <v>39.583333333333329</v>
      </c>
      <c r="Y31" s="55"/>
      <c r="AA31" s="54"/>
    </row>
    <row r="32" spans="1:27" s="3" customFormat="1" x14ac:dyDescent="0.25">
      <c r="A32" s="45">
        <v>14</v>
      </c>
      <c r="B32" s="8">
        <v>0.7</v>
      </c>
      <c r="C32" s="8">
        <v>20</v>
      </c>
      <c r="D32" s="8">
        <v>10</v>
      </c>
      <c r="E32" s="106" t="e">
        <f t="shared" si="14"/>
        <v>#DIV/0!</v>
      </c>
      <c r="F32" s="104" t="e">
        <f t="shared" si="9"/>
        <v>#DIV/0!</v>
      </c>
      <c r="G32" s="105">
        <f t="shared" si="10"/>
        <v>3.0999999999999996</v>
      </c>
      <c r="H32" s="26">
        <v>52</v>
      </c>
      <c r="I32" s="48">
        <v>873.11900000000003</v>
      </c>
      <c r="J32" s="26">
        <f t="shared" si="13"/>
        <v>53</v>
      </c>
      <c r="K32" s="27">
        <v>2.4226000000000001E-2</v>
      </c>
      <c r="L32" s="44">
        <f t="shared" si="3"/>
        <v>1.9230769230769198</v>
      </c>
      <c r="M32" s="26">
        <v>57</v>
      </c>
      <c r="N32" s="27">
        <v>0.42433999999999999</v>
      </c>
      <c r="O32" s="44">
        <f t="shared" si="4"/>
        <v>9.6153846153846132</v>
      </c>
      <c r="P32" s="26">
        <v>30</v>
      </c>
      <c r="Q32" s="27">
        <v>3.5710999999999999</v>
      </c>
      <c r="R32" s="60">
        <f t="shared" si="5"/>
        <v>42.307692307692307</v>
      </c>
      <c r="S32" s="26">
        <v>15</v>
      </c>
      <c r="T32" s="27">
        <v>19.548300000000001</v>
      </c>
      <c r="U32" s="60">
        <f t="shared" si="6"/>
        <v>71.15384615384616</v>
      </c>
      <c r="V32" s="26">
        <v>29</v>
      </c>
      <c r="W32" s="27">
        <v>3.9146999999999998</v>
      </c>
      <c r="X32" s="60">
        <f t="shared" si="7"/>
        <v>44.230769230769226</v>
      </c>
      <c r="Y32" s="55"/>
      <c r="AA32" s="54"/>
    </row>
    <row r="33" spans="1:27" s="3" customFormat="1" x14ac:dyDescent="0.25">
      <c r="A33" s="45">
        <v>15</v>
      </c>
      <c r="B33" s="8">
        <v>0.9</v>
      </c>
      <c r="C33" s="8">
        <v>20</v>
      </c>
      <c r="D33" s="8">
        <v>10</v>
      </c>
      <c r="E33" s="106" t="e">
        <f t="shared" si="14"/>
        <v>#DIV/0!</v>
      </c>
      <c r="F33" s="104" t="e">
        <f t="shared" si="9"/>
        <v>#DIV/0!</v>
      </c>
      <c r="G33" s="105">
        <f t="shared" si="10"/>
        <v>3.6999999999999993</v>
      </c>
      <c r="H33" s="26">
        <v>55</v>
      </c>
      <c r="I33" s="48">
        <v>892.71939999999995</v>
      </c>
      <c r="J33" s="26">
        <f t="shared" si="13"/>
        <v>56</v>
      </c>
      <c r="K33" s="27">
        <v>1.0364999999999999E-2</v>
      </c>
      <c r="L33" s="44">
        <f t="shared" si="3"/>
        <v>1.818181818181813</v>
      </c>
      <c r="M33" s="26">
        <v>57</v>
      </c>
      <c r="N33" s="27">
        <v>5.4443999999999999E-2</v>
      </c>
      <c r="O33" s="44">
        <f t="shared" si="4"/>
        <v>3.636363636363626</v>
      </c>
      <c r="P33" s="26">
        <v>30</v>
      </c>
      <c r="Q33" s="27">
        <v>5.5839999999999996</v>
      </c>
      <c r="R33" s="60">
        <f t="shared" si="5"/>
        <v>45.454545454545453</v>
      </c>
      <c r="S33" s="26">
        <v>15</v>
      </c>
      <c r="T33" s="27">
        <v>21.958400000000001</v>
      </c>
      <c r="U33" s="60">
        <f t="shared" si="6"/>
        <v>72.72727272727272</v>
      </c>
      <c r="V33" s="26">
        <v>29</v>
      </c>
      <c r="W33" s="27">
        <v>5.9851000000000001</v>
      </c>
      <c r="X33" s="60">
        <f t="shared" si="7"/>
        <v>47.272727272727273</v>
      </c>
      <c r="Y33" s="55"/>
      <c r="AA33" s="54"/>
    </row>
    <row r="34" spans="1:27" s="3" customFormat="1" x14ac:dyDescent="0.25">
      <c r="A34" s="45">
        <v>16</v>
      </c>
      <c r="B34" s="8">
        <v>0.1</v>
      </c>
      <c r="C34" s="8">
        <v>25</v>
      </c>
      <c r="D34" s="8">
        <v>10</v>
      </c>
      <c r="E34" s="106" t="e">
        <f>(B34*$B$15*$I$13+(1-B34)*$B$16*$P$13)/(B34*$I$13+(1-B34)*$P$13)</f>
        <v>#DIV/0!</v>
      </c>
      <c r="F34" s="104" t="e">
        <f t="shared" si="9"/>
        <v>#DIV/0!</v>
      </c>
      <c r="G34" s="105">
        <f t="shared" si="10"/>
        <v>1.3000000000000007</v>
      </c>
      <c r="H34" s="26">
        <v>36</v>
      </c>
      <c r="I34" s="48">
        <v>824.37249999999995</v>
      </c>
      <c r="J34" s="26">
        <f t="shared" ref="J34:J38" si="15">J19</f>
        <v>36</v>
      </c>
      <c r="K34" s="27">
        <v>0</v>
      </c>
      <c r="L34" s="44">
        <f t="shared" si="3"/>
        <v>0</v>
      </c>
      <c r="M34" s="26">
        <v>57</v>
      </c>
      <c r="N34" s="27">
        <v>3.0752000000000002</v>
      </c>
      <c r="O34" s="44">
        <f t="shared" si="4"/>
        <v>58.333333333333314</v>
      </c>
      <c r="P34" s="26">
        <v>30</v>
      </c>
      <c r="Q34" s="27">
        <v>0.10621</v>
      </c>
      <c r="R34" s="60">
        <f t="shared" si="5"/>
        <v>16.666666666666671</v>
      </c>
      <c r="S34" s="26">
        <v>15</v>
      </c>
      <c r="T34" s="27">
        <v>14.5932</v>
      </c>
      <c r="U34" s="60">
        <f t="shared" si="6"/>
        <v>58.333333333333336</v>
      </c>
      <c r="V34" s="26">
        <v>29</v>
      </c>
      <c r="W34" s="27">
        <v>0.25535999999999998</v>
      </c>
      <c r="X34" s="60">
        <f t="shared" si="7"/>
        <v>19.444444444444443</v>
      </c>
      <c r="Y34" s="55"/>
      <c r="AA34" s="54"/>
    </row>
    <row r="35" spans="1:27" s="3" customFormat="1" x14ac:dyDescent="0.25">
      <c r="A35" s="45">
        <v>17</v>
      </c>
      <c r="B35" s="8">
        <v>0.3</v>
      </c>
      <c r="C35" s="8">
        <v>25</v>
      </c>
      <c r="D35" s="8">
        <v>10</v>
      </c>
      <c r="E35" s="106" t="e">
        <f t="shared" ref="E35:E38" si="16">(B35*$B$15*$I$13+(1-B35)*$B$16*$P$13)/(B35*$I$13+(1-B35)*$P$13)</f>
        <v>#DIV/0!</v>
      </c>
      <c r="F35" s="104" t="e">
        <f t="shared" si="9"/>
        <v>#DIV/0!</v>
      </c>
      <c r="G35" s="105">
        <f t="shared" si="10"/>
        <v>1.8999999999999986</v>
      </c>
      <c r="H35" s="26">
        <v>43</v>
      </c>
      <c r="I35" s="48">
        <v>839.76570000000004</v>
      </c>
      <c r="J35" s="26">
        <f t="shared" si="15"/>
        <v>44</v>
      </c>
      <c r="K35" s="27">
        <v>6.0943000000000004E-3</v>
      </c>
      <c r="L35" s="44">
        <f t="shared" si="3"/>
        <v>2.3255813953488484</v>
      </c>
      <c r="M35" s="26">
        <v>57</v>
      </c>
      <c r="N35" s="27">
        <v>1.9474</v>
      </c>
      <c r="O35" s="44">
        <f t="shared" si="4"/>
        <v>32.558139534883736</v>
      </c>
      <c r="P35" s="26">
        <v>30</v>
      </c>
      <c r="Q35" s="27">
        <v>0.82403000000000004</v>
      </c>
      <c r="R35" s="60">
        <f t="shared" si="5"/>
        <v>30.232558139534873</v>
      </c>
      <c r="S35" s="26">
        <v>15</v>
      </c>
      <c r="T35" s="27">
        <v>15.8428</v>
      </c>
      <c r="U35" s="60">
        <f t="shared" si="6"/>
        <v>65.116279069767444</v>
      </c>
      <c r="V35" s="26">
        <v>29</v>
      </c>
      <c r="W35" s="27">
        <v>1.0407</v>
      </c>
      <c r="X35" s="60">
        <f t="shared" si="7"/>
        <v>32.558139534883722</v>
      </c>
      <c r="Y35" s="55"/>
      <c r="AA35" s="54"/>
    </row>
    <row r="36" spans="1:27" s="3" customFormat="1" x14ac:dyDescent="0.25">
      <c r="A36" s="45">
        <v>18</v>
      </c>
      <c r="B36" s="8">
        <v>0.5</v>
      </c>
      <c r="C36" s="8">
        <v>25</v>
      </c>
      <c r="D36" s="8">
        <v>10</v>
      </c>
      <c r="E36" s="106" t="e">
        <f t="shared" si="16"/>
        <v>#DIV/0!</v>
      </c>
      <c r="F36" s="104" t="e">
        <f t="shared" si="9"/>
        <v>#DIV/0!</v>
      </c>
      <c r="G36" s="105">
        <f t="shared" si="10"/>
        <v>2.5</v>
      </c>
      <c r="H36" s="26">
        <v>48</v>
      </c>
      <c r="I36" s="48">
        <v>855.8691</v>
      </c>
      <c r="J36" s="26">
        <f t="shared" si="15"/>
        <v>49</v>
      </c>
      <c r="K36" s="27">
        <v>1.5968E-2</v>
      </c>
      <c r="L36" s="44">
        <f t="shared" si="3"/>
        <v>2.0833333333333428</v>
      </c>
      <c r="M36" s="26">
        <v>57</v>
      </c>
      <c r="N36" s="27">
        <v>1.0683</v>
      </c>
      <c r="O36" s="44">
        <f t="shared" si="4"/>
        <v>18.750000000000014</v>
      </c>
      <c r="P36" s="26">
        <v>30</v>
      </c>
      <c r="Q36" s="27">
        <v>1.9924999999999999</v>
      </c>
      <c r="R36" s="60">
        <f t="shared" si="5"/>
        <v>37.499999999999993</v>
      </c>
      <c r="S36" s="26">
        <v>15</v>
      </c>
      <c r="T36" s="27">
        <v>17.5108</v>
      </c>
      <c r="U36" s="60">
        <f t="shared" si="6"/>
        <v>68.75</v>
      </c>
      <c r="V36" s="26">
        <v>29</v>
      </c>
      <c r="W36" s="27">
        <v>2.2745000000000002</v>
      </c>
      <c r="X36" s="60">
        <f t="shared" si="7"/>
        <v>39.583333333333329</v>
      </c>
      <c r="Y36" s="55"/>
      <c r="AA36" s="54"/>
    </row>
    <row r="37" spans="1:27" s="3" customFormat="1" x14ac:dyDescent="0.25">
      <c r="A37" s="45">
        <v>19</v>
      </c>
      <c r="B37" s="8">
        <v>0.7</v>
      </c>
      <c r="C37" s="8">
        <v>25</v>
      </c>
      <c r="D37" s="8">
        <v>10</v>
      </c>
      <c r="E37" s="106" t="e">
        <f t="shared" si="16"/>
        <v>#DIV/0!</v>
      </c>
      <c r="F37" s="104" t="e">
        <f t="shared" si="9"/>
        <v>#DIV/0!</v>
      </c>
      <c r="G37" s="105">
        <f t="shared" si="10"/>
        <v>3.0999999999999996</v>
      </c>
      <c r="H37" s="26">
        <v>52</v>
      </c>
      <c r="I37" s="48">
        <v>873.11900000000003</v>
      </c>
      <c r="J37" s="26">
        <f t="shared" si="15"/>
        <v>53</v>
      </c>
      <c r="K37" s="27">
        <v>2.4226000000000001E-2</v>
      </c>
      <c r="L37" s="44">
        <f t="shared" si="3"/>
        <v>1.9230769230769198</v>
      </c>
      <c r="M37" s="26">
        <v>57</v>
      </c>
      <c r="N37" s="27">
        <v>0.42433999999999999</v>
      </c>
      <c r="O37" s="44">
        <f t="shared" si="4"/>
        <v>9.6153846153846132</v>
      </c>
      <c r="P37" s="26">
        <v>30</v>
      </c>
      <c r="Q37" s="27">
        <v>3.5710999999999999</v>
      </c>
      <c r="R37" s="60">
        <f t="shared" si="5"/>
        <v>42.307692307692307</v>
      </c>
      <c r="S37" s="26">
        <v>15</v>
      </c>
      <c r="T37" s="27">
        <v>19.548300000000001</v>
      </c>
      <c r="U37" s="60">
        <f t="shared" si="6"/>
        <v>71.15384615384616</v>
      </c>
      <c r="V37" s="26">
        <v>29</v>
      </c>
      <c r="W37" s="27">
        <v>3.9146999999999998</v>
      </c>
      <c r="X37" s="60">
        <f t="shared" si="7"/>
        <v>44.230769230769226</v>
      </c>
      <c r="Y37" s="55"/>
      <c r="AA37" s="54"/>
    </row>
    <row r="38" spans="1:27" s="3" customFormat="1" x14ac:dyDescent="0.25">
      <c r="A38" s="45">
        <v>20</v>
      </c>
      <c r="B38" s="8">
        <v>0.9</v>
      </c>
      <c r="C38" s="8">
        <v>25</v>
      </c>
      <c r="D38" s="8">
        <v>10</v>
      </c>
      <c r="E38" s="106" t="e">
        <f t="shared" si="16"/>
        <v>#DIV/0!</v>
      </c>
      <c r="F38" s="104" t="e">
        <f t="shared" si="9"/>
        <v>#DIV/0!</v>
      </c>
      <c r="G38" s="105">
        <f t="shared" si="10"/>
        <v>3.6999999999999993</v>
      </c>
      <c r="H38" s="26">
        <v>55</v>
      </c>
      <c r="I38" s="48">
        <v>892.71939999999995</v>
      </c>
      <c r="J38" s="26">
        <f t="shared" si="15"/>
        <v>56</v>
      </c>
      <c r="K38" s="27">
        <v>1.0364999999999999E-2</v>
      </c>
      <c r="L38" s="44">
        <f t="shared" si="3"/>
        <v>1.818181818181813</v>
      </c>
      <c r="M38" s="26">
        <v>57</v>
      </c>
      <c r="N38" s="27">
        <v>5.4443999999999999E-2</v>
      </c>
      <c r="O38" s="44">
        <f t="shared" si="4"/>
        <v>3.636363636363626</v>
      </c>
      <c r="P38" s="26">
        <v>30</v>
      </c>
      <c r="Q38" s="27">
        <v>5.5839999999999996</v>
      </c>
      <c r="R38" s="60">
        <f t="shared" si="5"/>
        <v>45.454545454545453</v>
      </c>
      <c r="S38" s="26">
        <v>15</v>
      </c>
      <c r="T38" s="27">
        <v>21.958400000000001</v>
      </c>
      <c r="U38" s="60">
        <f t="shared" si="6"/>
        <v>72.72727272727272</v>
      </c>
      <c r="V38" s="26">
        <v>29</v>
      </c>
      <c r="W38" s="27">
        <v>5.9851000000000001</v>
      </c>
      <c r="X38" s="60">
        <f t="shared" si="7"/>
        <v>47.272727272727273</v>
      </c>
      <c r="Y38" s="55"/>
      <c r="Z38" s="55"/>
      <c r="AA38" s="54"/>
    </row>
    <row r="39" spans="1:27" s="3" customFormat="1" x14ac:dyDescent="0.25">
      <c r="A39" s="45">
        <v>21</v>
      </c>
      <c r="B39" s="8">
        <v>0.1</v>
      </c>
      <c r="C39" s="8">
        <v>30</v>
      </c>
      <c r="D39" s="8">
        <v>10</v>
      </c>
      <c r="E39" s="106" t="e">
        <f>(B39*$B$15*$I$14+(1-B39)*$B$16*$P$14)/(B39*$I$14+(1-B39)*$P$14)</f>
        <v>#DIV/0!</v>
      </c>
      <c r="F39" s="104" t="e">
        <f t="shared" si="9"/>
        <v>#DIV/0!</v>
      </c>
      <c r="G39" s="105">
        <f t="shared" si="10"/>
        <v>1.3000000000000007</v>
      </c>
      <c r="H39" s="26">
        <v>36</v>
      </c>
      <c r="I39" s="48">
        <v>824.37249999999995</v>
      </c>
      <c r="J39" s="26">
        <f t="shared" ref="J39:J43" si="17">J19</f>
        <v>36</v>
      </c>
      <c r="K39" s="27">
        <v>0</v>
      </c>
      <c r="L39" s="44">
        <f t="shared" si="3"/>
        <v>0</v>
      </c>
      <c r="M39" s="26">
        <v>57</v>
      </c>
      <c r="N39" s="27">
        <v>3.0752000000000002</v>
      </c>
      <c r="O39" s="44">
        <f t="shared" si="4"/>
        <v>58.333333333333314</v>
      </c>
      <c r="P39" s="26">
        <v>30</v>
      </c>
      <c r="Q39" s="27">
        <v>0.10621</v>
      </c>
      <c r="R39" s="60">
        <f t="shared" si="5"/>
        <v>16.666666666666671</v>
      </c>
      <c r="S39" s="26">
        <v>15</v>
      </c>
      <c r="T39" s="27">
        <v>14.5932</v>
      </c>
      <c r="U39" s="60">
        <f t="shared" si="6"/>
        <v>58.333333333333336</v>
      </c>
      <c r="V39" s="26">
        <v>29</v>
      </c>
      <c r="W39" s="27">
        <v>0.25535999999999998</v>
      </c>
      <c r="X39" s="60">
        <f t="shared" si="7"/>
        <v>19.444444444444443</v>
      </c>
      <c r="Y39" s="55"/>
      <c r="AA39" s="54"/>
    </row>
    <row r="40" spans="1:27" s="3" customFormat="1" x14ac:dyDescent="0.25">
      <c r="A40" s="45">
        <v>22</v>
      </c>
      <c r="B40" s="8">
        <v>0.3</v>
      </c>
      <c r="C40" s="8">
        <v>30</v>
      </c>
      <c r="D40" s="8">
        <v>10</v>
      </c>
      <c r="E40" s="106" t="e">
        <f t="shared" ref="E40:E43" si="18">(B40*$B$15*$I$14+(1-B40)*$B$16*$P$14)/(B40*$I$14+(1-B40)*$P$14)</f>
        <v>#DIV/0!</v>
      </c>
      <c r="F40" s="104" t="e">
        <f t="shared" si="9"/>
        <v>#DIV/0!</v>
      </c>
      <c r="G40" s="105">
        <f t="shared" si="10"/>
        <v>1.8999999999999986</v>
      </c>
      <c r="H40" s="26">
        <v>43</v>
      </c>
      <c r="I40" s="48">
        <v>839.76570000000004</v>
      </c>
      <c r="J40" s="26">
        <f t="shared" si="17"/>
        <v>44</v>
      </c>
      <c r="K40" s="27">
        <v>6.0943000000000004E-3</v>
      </c>
      <c r="L40" s="44">
        <f t="shared" si="3"/>
        <v>2.3255813953488484</v>
      </c>
      <c r="M40" s="26">
        <v>57</v>
      </c>
      <c r="N40" s="27">
        <v>1.9474</v>
      </c>
      <c r="O40" s="44">
        <f t="shared" si="4"/>
        <v>32.558139534883736</v>
      </c>
      <c r="P40" s="26">
        <v>30</v>
      </c>
      <c r="Q40" s="27">
        <v>0.82403000000000004</v>
      </c>
      <c r="R40" s="60">
        <f t="shared" si="5"/>
        <v>30.232558139534873</v>
      </c>
      <c r="S40" s="26">
        <v>15</v>
      </c>
      <c r="T40" s="27">
        <v>15.8428</v>
      </c>
      <c r="U40" s="60">
        <f t="shared" si="6"/>
        <v>65.116279069767444</v>
      </c>
      <c r="V40" s="26">
        <v>29</v>
      </c>
      <c r="W40" s="27">
        <v>1.0407</v>
      </c>
      <c r="X40" s="60">
        <f t="shared" si="7"/>
        <v>32.558139534883722</v>
      </c>
      <c r="Y40" s="55"/>
      <c r="AA40" s="54"/>
    </row>
    <row r="41" spans="1:27" s="3" customFormat="1" x14ac:dyDescent="0.25">
      <c r="A41" s="45">
        <v>23</v>
      </c>
      <c r="B41" s="8">
        <v>0.5</v>
      </c>
      <c r="C41" s="8">
        <v>30</v>
      </c>
      <c r="D41" s="8">
        <v>10</v>
      </c>
      <c r="E41" s="106" t="e">
        <f t="shared" si="18"/>
        <v>#DIV/0!</v>
      </c>
      <c r="F41" s="104" t="e">
        <f t="shared" si="9"/>
        <v>#DIV/0!</v>
      </c>
      <c r="G41" s="105">
        <f t="shared" si="10"/>
        <v>2.5</v>
      </c>
      <c r="H41" s="26">
        <v>48</v>
      </c>
      <c r="I41" s="48">
        <v>855.8691</v>
      </c>
      <c r="J41" s="26">
        <f t="shared" si="17"/>
        <v>49</v>
      </c>
      <c r="K41" s="27">
        <v>1.5968E-2</v>
      </c>
      <c r="L41" s="44">
        <f t="shared" si="3"/>
        <v>2.0833333333333428</v>
      </c>
      <c r="M41" s="26">
        <v>57</v>
      </c>
      <c r="N41" s="27">
        <v>1.0683</v>
      </c>
      <c r="O41" s="44">
        <f t="shared" si="4"/>
        <v>18.750000000000014</v>
      </c>
      <c r="P41" s="26">
        <v>30</v>
      </c>
      <c r="Q41" s="27">
        <v>1.9924999999999999</v>
      </c>
      <c r="R41" s="60">
        <f t="shared" si="5"/>
        <v>37.499999999999993</v>
      </c>
      <c r="S41" s="26">
        <v>15</v>
      </c>
      <c r="T41" s="27">
        <v>17.5108</v>
      </c>
      <c r="U41" s="60">
        <f t="shared" si="6"/>
        <v>68.75</v>
      </c>
      <c r="V41" s="26">
        <v>29</v>
      </c>
      <c r="W41" s="27">
        <v>2.2745000000000002</v>
      </c>
      <c r="X41" s="60">
        <f t="shared" si="7"/>
        <v>39.583333333333329</v>
      </c>
      <c r="Y41" s="55"/>
      <c r="AA41" s="54"/>
    </row>
    <row r="42" spans="1:27" s="3" customFormat="1" x14ac:dyDescent="0.25">
      <c r="A42" s="45">
        <v>24</v>
      </c>
      <c r="B42" s="8">
        <v>0.7</v>
      </c>
      <c r="C42" s="8">
        <v>30</v>
      </c>
      <c r="D42" s="8">
        <v>10</v>
      </c>
      <c r="E42" s="106" t="e">
        <f t="shared" si="18"/>
        <v>#DIV/0!</v>
      </c>
      <c r="F42" s="104" t="e">
        <f t="shared" si="9"/>
        <v>#DIV/0!</v>
      </c>
      <c r="G42" s="105">
        <f t="shared" si="10"/>
        <v>3.0999999999999996</v>
      </c>
      <c r="H42" s="26">
        <v>52</v>
      </c>
      <c r="I42" s="48">
        <v>873.11900000000003</v>
      </c>
      <c r="J42" s="26">
        <f t="shared" si="17"/>
        <v>53</v>
      </c>
      <c r="K42" s="27">
        <v>2.4226000000000001E-2</v>
      </c>
      <c r="L42" s="44">
        <f t="shared" si="3"/>
        <v>1.9230769230769198</v>
      </c>
      <c r="M42" s="26">
        <v>57</v>
      </c>
      <c r="N42" s="27">
        <v>0.42433999999999999</v>
      </c>
      <c r="O42" s="44">
        <f t="shared" si="4"/>
        <v>9.6153846153846132</v>
      </c>
      <c r="P42" s="26">
        <v>30</v>
      </c>
      <c r="Q42" s="27">
        <v>3.5710999999999999</v>
      </c>
      <c r="R42" s="60">
        <f t="shared" si="5"/>
        <v>42.307692307692307</v>
      </c>
      <c r="S42" s="26">
        <v>15</v>
      </c>
      <c r="T42" s="27">
        <v>19.548300000000001</v>
      </c>
      <c r="U42" s="60">
        <f t="shared" si="6"/>
        <v>71.15384615384616</v>
      </c>
      <c r="V42" s="26">
        <v>29</v>
      </c>
      <c r="W42" s="27">
        <v>3.9146999999999998</v>
      </c>
      <c r="X42" s="60">
        <f t="shared" si="7"/>
        <v>44.230769230769226</v>
      </c>
      <c r="Y42" s="55"/>
      <c r="Z42" s="55"/>
      <c r="AA42" s="54"/>
    </row>
    <row r="43" spans="1:27" s="3" customFormat="1" x14ac:dyDescent="0.25">
      <c r="A43" s="45">
        <v>25</v>
      </c>
      <c r="B43" s="8">
        <v>0.9</v>
      </c>
      <c r="C43" s="8">
        <v>30</v>
      </c>
      <c r="D43" s="8">
        <v>10</v>
      </c>
      <c r="E43" s="106" t="e">
        <f t="shared" si="18"/>
        <v>#DIV/0!</v>
      </c>
      <c r="F43" s="104" t="e">
        <f t="shared" si="9"/>
        <v>#DIV/0!</v>
      </c>
      <c r="G43" s="105">
        <f t="shared" si="10"/>
        <v>3.6999999999999993</v>
      </c>
      <c r="H43" s="26">
        <v>55</v>
      </c>
      <c r="I43" s="48">
        <v>892.71939999999995</v>
      </c>
      <c r="J43" s="26">
        <f t="shared" si="17"/>
        <v>56</v>
      </c>
      <c r="K43" s="27">
        <v>1.0364999999999999E-2</v>
      </c>
      <c r="L43" s="44">
        <f t="shared" si="3"/>
        <v>1.818181818181813</v>
      </c>
      <c r="M43" s="26">
        <v>57</v>
      </c>
      <c r="N43" s="27">
        <v>5.4443999999999999E-2</v>
      </c>
      <c r="O43" s="44">
        <f t="shared" si="4"/>
        <v>3.636363636363626</v>
      </c>
      <c r="P43" s="26">
        <v>30</v>
      </c>
      <c r="Q43" s="27">
        <v>5.5839999999999996</v>
      </c>
      <c r="R43" s="60">
        <f t="shared" si="5"/>
        <v>45.454545454545453</v>
      </c>
      <c r="S43" s="26">
        <v>15</v>
      </c>
      <c r="T43" s="27">
        <v>21.958400000000001</v>
      </c>
      <c r="U43" s="60">
        <f t="shared" si="6"/>
        <v>72.72727272727272</v>
      </c>
      <c r="V43" s="26">
        <v>29</v>
      </c>
      <c r="W43" s="27">
        <v>5.9851000000000001</v>
      </c>
      <c r="X43" s="60">
        <f t="shared" si="7"/>
        <v>47.272727272727273</v>
      </c>
      <c r="Y43" s="55"/>
      <c r="Z43" s="55"/>
      <c r="AA43" s="54"/>
    </row>
    <row r="44" spans="1:27" s="3" customFormat="1" x14ac:dyDescent="0.25">
      <c r="A44" s="45">
        <v>26</v>
      </c>
      <c r="B44" s="8">
        <v>0.1</v>
      </c>
      <c r="C44" s="8">
        <v>10</v>
      </c>
      <c r="D44" s="8">
        <v>15</v>
      </c>
      <c r="E44" s="14">
        <f>(B44*$B$15*$J$10+(1-B44)*$B$16*$Q$10)/(B44*$J$10+(1-B44)*$Q$10)</f>
        <v>0.31153846153846154</v>
      </c>
      <c r="F44" s="104">
        <f>E44*$N$11+(1-E44)*$U$11-D44</f>
        <v>-0.9423076923076934</v>
      </c>
      <c r="G44" s="105">
        <f>B44*$N$11+(1-B44)*$U$11-D44</f>
        <v>-2</v>
      </c>
      <c r="H44" s="26">
        <v>28</v>
      </c>
      <c r="I44" s="48">
        <v>1064.4996000000001</v>
      </c>
      <c r="J44" s="26">
        <v>27</v>
      </c>
      <c r="K44" s="27">
        <v>6.2472E-2</v>
      </c>
      <c r="L44" s="44">
        <f t="shared" si="3"/>
        <v>3.5714285714285694</v>
      </c>
      <c r="M44" s="26">
        <v>45</v>
      </c>
      <c r="N44" s="27">
        <v>3.6627999999999998</v>
      </c>
      <c r="O44" s="44">
        <f t="shared" si="4"/>
        <v>60.714285714285722</v>
      </c>
      <c r="P44" s="26">
        <v>27</v>
      </c>
      <c r="Q44" s="27">
        <v>6.2472E-2</v>
      </c>
      <c r="R44" s="60">
        <f t="shared" si="5"/>
        <v>3.5714285714285694</v>
      </c>
      <c r="S44" s="26">
        <v>15</v>
      </c>
      <c r="T44" s="27">
        <v>7.1803999999999997</v>
      </c>
      <c r="U44" s="60">
        <f t="shared" si="6"/>
        <v>46.428571428571423</v>
      </c>
      <c r="V44" s="26">
        <v>29</v>
      </c>
      <c r="W44" s="27">
        <v>1.9473000000000001E-2</v>
      </c>
      <c r="X44" s="60">
        <f t="shared" si="7"/>
        <v>3.5714285714285836</v>
      </c>
      <c r="Y44" s="55"/>
      <c r="AA44" s="54"/>
    </row>
    <row r="45" spans="1:27" s="3" customFormat="1" x14ac:dyDescent="0.25">
      <c r="A45" s="45">
        <v>27</v>
      </c>
      <c r="B45" s="8">
        <v>0.3</v>
      </c>
      <c r="C45" s="8">
        <v>10</v>
      </c>
      <c r="D45" s="8">
        <v>15</v>
      </c>
      <c r="E45" s="14">
        <f t="shared" ref="E45:E48" si="19">(B45*$B$15*$J$10+(1-B45)*$B$16*$Q$10)/(B45*$J$10+(1-B45)*$Q$10)</f>
        <v>0.6289473684210527</v>
      </c>
      <c r="F45" s="104">
        <f t="shared" ref="F45:F68" si="20">E45*$N$11+(1-E45)*$U$11-D45</f>
        <v>0.64473684210526372</v>
      </c>
      <c r="G45" s="105">
        <f t="shared" ref="G45:G68" si="21">B45*$N$11+(1-B45)*$U$11-D45</f>
        <v>-1</v>
      </c>
      <c r="H45" s="26">
        <v>30</v>
      </c>
      <c r="I45" s="48">
        <v>1126.6547</v>
      </c>
      <c r="J45" s="26">
        <v>28</v>
      </c>
      <c r="K45" s="27">
        <v>0.15371000000000001</v>
      </c>
      <c r="L45" s="44">
        <f t="shared" si="3"/>
        <v>6.6666666666666572</v>
      </c>
      <c r="M45" s="26">
        <v>45</v>
      </c>
      <c r="N45" s="27">
        <v>1.1955</v>
      </c>
      <c r="O45" s="44">
        <f t="shared" si="4"/>
        <v>50</v>
      </c>
      <c r="P45" s="26">
        <v>27</v>
      </c>
      <c r="Q45" s="27">
        <v>0.33996999999999999</v>
      </c>
      <c r="R45" s="60">
        <f t="shared" si="5"/>
        <v>10</v>
      </c>
      <c r="S45" s="26">
        <v>15</v>
      </c>
      <c r="T45" s="27">
        <v>8.2376000000000005</v>
      </c>
      <c r="U45" s="60">
        <f t="shared" si="6"/>
        <v>50</v>
      </c>
      <c r="V45" s="26">
        <v>29</v>
      </c>
      <c r="W45" s="27">
        <v>4.0050000000000002E-2</v>
      </c>
      <c r="X45" s="60">
        <f t="shared" si="7"/>
        <v>3.3333333333333286</v>
      </c>
      <c r="Z45" s="55"/>
      <c r="AA45" s="54"/>
    </row>
    <row r="46" spans="1:27" s="3" customFormat="1" x14ac:dyDescent="0.25">
      <c r="A46" s="45">
        <v>28</v>
      </c>
      <c r="B46" s="8">
        <v>0.5</v>
      </c>
      <c r="C46" s="8">
        <v>10</v>
      </c>
      <c r="D46" s="8">
        <v>15</v>
      </c>
      <c r="E46" s="14">
        <f t="shared" si="19"/>
        <v>0.79400000000000004</v>
      </c>
      <c r="F46" s="104">
        <f t="shared" si="20"/>
        <v>1.4699999999999989</v>
      </c>
      <c r="G46" s="105">
        <f t="shared" si="21"/>
        <v>0</v>
      </c>
      <c r="H46" s="26">
        <v>38</v>
      </c>
      <c r="I46" s="48">
        <v>1156.3566000000001</v>
      </c>
      <c r="J46" s="26">
        <v>29</v>
      </c>
      <c r="K46" s="27">
        <v>0.28545999999999999</v>
      </c>
      <c r="L46" s="44">
        <f t="shared" si="3"/>
        <v>23.68421052631578</v>
      </c>
      <c r="M46" s="26">
        <v>45</v>
      </c>
      <c r="N46" s="27">
        <v>0.26807999999999998</v>
      </c>
      <c r="O46" s="44">
        <f t="shared" si="4"/>
        <v>18.421052631578959</v>
      </c>
      <c r="P46" s="26">
        <v>27</v>
      </c>
      <c r="Q46" s="27">
        <v>0.70889999999999997</v>
      </c>
      <c r="R46" s="60">
        <f t="shared" si="5"/>
        <v>28.94736842105263</v>
      </c>
      <c r="S46" s="26">
        <v>15</v>
      </c>
      <c r="T46" s="27">
        <v>8.9976000000000003</v>
      </c>
      <c r="U46" s="60">
        <f t="shared" si="6"/>
        <v>60.526315789473685</v>
      </c>
      <c r="V46" s="26">
        <v>29</v>
      </c>
      <c r="W46" s="27">
        <v>0.28545999999999999</v>
      </c>
      <c r="X46" s="60">
        <f t="shared" si="7"/>
        <v>23.68421052631578</v>
      </c>
      <c r="Z46" s="55"/>
      <c r="AA46" s="54"/>
    </row>
    <row r="47" spans="1:27" s="3" customFormat="1" x14ac:dyDescent="0.25">
      <c r="A47" s="45">
        <v>29</v>
      </c>
      <c r="B47" s="8">
        <v>0.7</v>
      </c>
      <c r="C47" s="8">
        <v>10</v>
      </c>
      <c r="D47" s="8">
        <v>15</v>
      </c>
      <c r="E47" s="14">
        <f t="shared" si="19"/>
        <v>0.89516129032258074</v>
      </c>
      <c r="F47" s="104">
        <f t="shared" si="20"/>
        <v>1.9758064516129039</v>
      </c>
      <c r="G47" s="105">
        <f t="shared" si="21"/>
        <v>1</v>
      </c>
      <c r="H47" s="26">
        <v>42</v>
      </c>
      <c r="I47" s="48">
        <v>1171.2517</v>
      </c>
      <c r="J47" s="26">
        <v>30</v>
      </c>
      <c r="K47" s="27">
        <v>0.61048000000000002</v>
      </c>
      <c r="L47" s="44">
        <f t="shared" si="3"/>
        <v>28.571428571428569</v>
      </c>
      <c r="M47" s="26">
        <v>45</v>
      </c>
      <c r="N47" s="27">
        <v>5.7374000000000001E-2</v>
      </c>
      <c r="O47" s="44">
        <f t="shared" si="4"/>
        <v>7.1428571428571388</v>
      </c>
      <c r="P47" s="26">
        <v>27</v>
      </c>
      <c r="Q47" s="27">
        <v>1.2561</v>
      </c>
      <c r="R47" s="60">
        <f t="shared" si="5"/>
        <v>35.714285714285708</v>
      </c>
      <c r="S47" s="26">
        <v>15</v>
      </c>
      <c r="T47" s="27">
        <v>9.7988999999999997</v>
      </c>
      <c r="U47" s="60">
        <f t="shared" si="6"/>
        <v>64.285714285714278</v>
      </c>
      <c r="V47" s="26">
        <v>29</v>
      </c>
      <c r="W47" s="27">
        <v>0.75868999999999998</v>
      </c>
      <c r="X47" s="60">
        <f t="shared" si="7"/>
        <v>30.952380952380949</v>
      </c>
      <c r="Z47" s="55"/>
      <c r="AA47" s="54"/>
    </row>
    <row r="48" spans="1:27" s="3" customFormat="1" x14ac:dyDescent="0.25">
      <c r="A48" s="45">
        <v>30</v>
      </c>
      <c r="B48" s="8">
        <v>0.9</v>
      </c>
      <c r="C48" s="8">
        <v>10</v>
      </c>
      <c r="D48" s="8">
        <v>15</v>
      </c>
      <c r="E48" s="14">
        <f t="shared" si="19"/>
        <v>0.96351351351351344</v>
      </c>
      <c r="F48" s="104">
        <f t="shared" si="20"/>
        <v>2.3175675675675649</v>
      </c>
      <c r="G48" s="105">
        <f t="shared" si="21"/>
        <v>2</v>
      </c>
      <c r="H48" s="26">
        <v>44</v>
      </c>
      <c r="I48" s="48">
        <v>1181.8829000000001</v>
      </c>
      <c r="J48" s="26">
        <v>43</v>
      </c>
      <c r="K48" s="27">
        <v>1.0193000000000001E-2</v>
      </c>
      <c r="L48" s="44">
        <f t="shared" si="3"/>
        <v>2.2727272727272663</v>
      </c>
      <c r="M48" s="26">
        <v>45</v>
      </c>
      <c r="N48" s="27">
        <v>4.5424000000000003E-3</v>
      </c>
      <c r="O48" s="44">
        <f t="shared" si="4"/>
        <v>2.2727272727272805</v>
      </c>
      <c r="P48" s="26">
        <v>27</v>
      </c>
      <c r="Q48" s="27">
        <v>1.7012</v>
      </c>
      <c r="R48" s="60">
        <f t="shared" si="5"/>
        <v>38.636363636363633</v>
      </c>
      <c r="S48" s="26">
        <v>15</v>
      </c>
      <c r="T48" s="27">
        <v>10.4078</v>
      </c>
      <c r="U48" s="60">
        <f t="shared" si="6"/>
        <v>65.909090909090907</v>
      </c>
      <c r="V48" s="26">
        <v>29</v>
      </c>
      <c r="W48" s="27">
        <v>1.1551</v>
      </c>
      <c r="X48" s="60">
        <f t="shared" si="7"/>
        <v>34.090909090909079</v>
      </c>
      <c r="Z48" s="55"/>
      <c r="AA48" s="54"/>
    </row>
    <row r="49" spans="1:27" s="3" customFormat="1" x14ac:dyDescent="0.25">
      <c r="A49" s="45">
        <v>31</v>
      </c>
      <c r="B49" s="8">
        <v>0.1</v>
      </c>
      <c r="C49" s="8">
        <v>15</v>
      </c>
      <c r="D49" s="8">
        <v>15</v>
      </c>
      <c r="E49" s="14">
        <f>(B49*$B$15*$J$11+(1-B49)*$B$16*$Q$11)/(B49*$J$11+(1-B49)*$Q$11)</f>
        <v>0.108</v>
      </c>
      <c r="F49" s="104">
        <f t="shared" si="20"/>
        <v>-1.9599999999999991</v>
      </c>
      <c r="G49" s="105">
        <f t="shared" si="21"/>
        <v>-2</v>
      </c>
      <c r="H49" s="26">
        <v>27</v>
      </c>
      <c r="I49" s="48">
        <v>1030.9048</v>
      </c>
      <c r="J49" s="26">
        <f t="shared" ref="J49:J53" si="22">J44</f>
        <v>27</v>
      </c>
      <c r="K49" s="27">
        <v>0</v>
      </c>
      <c r="L49" s="44">
        <f t="shared" si="3"/>
        <v>0</v>
      </c>
      <c r="M49" s="26">
        <v>45</v>
      </c>
      <c r="N49" s="27">
        <v>5.3701999999999996</v>
      </c>
      <c r="O49" s="44">
        <f t="shared" si="4"/>
        <v>66.666666666666657</v>
      </c>
      <c r="P49" s="26">
        <v>27</v>
      </c>
      <c r="Q49" s="27">
        <v>0</v>
      </c>
      <c r="R49" s="60">
        <f t="shared" si="5"/>
        <v>0</v>
      </c>
      <c r="S49" s="26">
        <v>15</v>
      </c>
      <c r="T49" s="27">
        <v>6.5282999999999998</v>
      </c>
      <c r="U49" s="60">
        <f t="shared" si="6"/>
        <v>44.444444444444443</v>
      </c>
      <c r="V49" s="26">
        <v>29</v>
      </c>
      <c r="W49" s="27">
        <v>0.13711000000000001</v>
      </c>
      <c r="X49" s="60">
        <f t="shared" si="7"/>
        <v>7.4074074074074048</v>
      </c>
      <c r="AA49" s="54"/>
    </row>
    <row r="50" spans="1:27" s="3" customFormat="1" x14ac:dyDescent="0.25">
      <c r="A50" s="45">
        <v>32</v>
      </c>
      <c r="B50" s="8">
        <v>0.3</v>
      </c>
      <c r="C50" s="8">
        <v>15</v>
      </c>
      <c r="D50" s="8">
        <v>15</v>
      </c>
      <c r="E50" s="14">
        <f t="shared" ref="E50:E53" si="23">(B50*$B$15*$J$11+(1-B50)*$B$16*$Q$11)/(B50*$J$11+(1-B50)*$Q$11)</f>
        <v>0.30400000000000005</v>
      </c>
      <c r="F50" s="104">
        <f t="shared" si="20"/>
        <v>-0.98000000000000043</v>
      </c>
      <c r="G50" s="105">
        <f t="shared" si="21"/>
        <v>-1</v>
      </c>
      <c r="H50" s="26">
        <v>28</v>
      </c>
      <c r="I50" s="48">
        <v>1075.963</v>
      </c>
      <c r="J50" s="26">
        <f t="shared" si="22"/>
        <v>28</v>
      </c>
      <c r="K50" s="27">
        <v>0</v>
      </c>
      <c r="L50" s="44">
        <f t="shared" si="3"/>
        <v>0</v>
      </c>
      <c r="M50" s="26">
        <v>45</v>
      </c>
      <c r="N50" s="27">
        <v>3.47</v>
      </c>
      <c r="O50" s="44">
        <f t="shared" si="4"/>
        <v>60.714285714285722</v>
      </c>
      <c r="P50" s="26">
        <v>27</v>
      </c>
      <c r="Q50" s="27">
        <v>5.8642E-2</v>
      </c>
      <c r="R50" s="60">
        <f t="shared" si="5"/>
        <v>3.5714285714285694</v>
      </c>
      <c r="S50" s="26">
        <v>15</v>
      </c>
      <c r="T50" s="27">
        <v>7.0716000000000001</v>
      </c>
      <c r="U50" s="60">
        <f t="shared" si="6"/>
        <v>46.428571428571423</v>
      </c>
      <c r="V50" s="26">
        <v>29</v>
      </c>
      <c r="W50" s="27">
        <v>2.2245999999999998E-2</v>
      </c>
      <c r="X50" s="60">
        <f t="shared" si="7"/>
        <v>3.5714285714285836</v>
      </c>
      <c r="AA50" s="54"/>
    </row>
    <row r="51" spans="1:27" s="3" customFormat="1" x14ac:dyDescent="0.25">
      <c r="A51" s="45">
        <v>33</v>
      </c>
      <c r="B51" s="8">
        <v>0.5</v>
      </c>
      <c r="C51" s="8">
        <v>15</v>
      </c>
      <c r="D51" s="8">
        <v>15</v>
      </c>
      <c r="E51" s="14">
        <f t="shared" si="23"/>
        <v>0.5</v>
      </c>
      <c r="F51" s="104">
        <f t="shared" si="20"/>
        <v>0</v>
      </c>
      <c r="G51" s="105">
        <f t="shared" si="21"/>
        <v>0</v>
      </c>
      <c r="H51" s="26">
        <v>29</v>
      </c>
      <c r="I51" s="48">
        <v>1114.5592999999999</v>
      </c>
      <c r="J51" s="26">
        <f t="shared" si="22"/>
        <v>29</v>
      </c>
      <c r="K51" s="27">
        <v>0</v>
      </c>
      <c r="L51" s="44">
        <f t="shared" si="3"/>
        <v>0</v>
      </c>
      <c r="M51" s="26">
        <v>45</v>
      </c>
      <c r="N51" s="27">
        <v>1.9282999999999999</v>
      </c>
      <c r="O51" s="44">
        <f t="shared" si="4"/>
        <v>55.172413793103431</v>
      </c>
      <c r="P51" s="26">
        <v>27</v>
      </c>
      <c r="Q51" s="27">
        <v>0.19681000000000001</v>
      </c>
      <c r="R51" s="60">
        <f t="shared" si="5"/>
        <v>6.8965517241379359</v>
      </c>
      <c r="S51" s="26">
        <v>15</v>
      </c>
      <c r="T51" s="27">
        <v>7.6986999999999997</v>
      </c>
      <c r="U51" s="60">
        <f t="shared" si="6"/>
        <v>48.275862068965523</v>
      </c>
      <c r="V51" s="26">
        <v>29</v>
      </c>
      <c r="W51" s="27">
        <v>0</v>
      </c>
      <c r="X51" s="60">
        <f t="shared" si="7"/>
        <v>0</v>
      </c>
      <c r="AA51" s="54"/>
    </row>
    <row r="52" spans="1:27" s="3" customFormat="1" x14ac:dyDescent="0.25">
      <c r="A52" s="45">
        <v>34</v>
      </c>
      <c r="B52" s="8">
        <v>0.7</v>
      </c>
      <c r="C52" s="8">
        <v>15</v>
      </c>
      <c r="D52" s="8">
        <v>15</v>
      </c>
      <c r="E52" s="14">
        <f t="shared" si="23"/>
        <v>0.69599999999999995</v>
      </c>
      <c r="F52" s="104">
        <f t="shared" si="20"/>
        <v>0.98000000000000043</v>
      </c>
      <c r="G52" s="105">
        <f t="shared" si="21"/>
        <v>1</v>
      </c>
      <c r="H52" s="26">
        <v>30</v>
      </c>
      <c r="I52" s="48">
        <v>1149.6049</v>
      </c>
      <c r="J52" s="26">
        <f t="shared" si="22"/>
        <v>30</v>
      </c>
      <c r="K52" s="27">
        <v>0</v>
      </c>
      <c r="L52" s="44">
        <f t="shared" si="3"/>
        <v>0</v>
      </c>
      <c r="M52" s="26">
        <v>45</v>
      </c>
      <c r="N52" s="27">
        <v>0.62753000000000003</v>
      </c>
      <c r="O52" s="44">
        <f t="shared" si="4"/>
        <v>50</v>
      </c>
      <c r="P52" s="26">
        <v>27</v>
      </c>
      <c r="Q52" s="27">
        <v>0.41496</v>
      </c>
      <c r="R52" s="60">
        <f t="shared" si="5"/>
        <v>10</v>
      </c>
      <c r="S52" s="26">
        <v>15</v>
      </c>
      <c r="T52" s="27">
        <v>8.3976000000000006</v>
      </c>
      <c r="U52" s="60">
        <f t="shared" si="6"/>
        <v>50</v>
      </c>
      <c r="V52" s="26">
        <v>29</v>
      </c>
      <c r="W52" s="27">
        <v>6.7409999999999998E-2</v>
      </c>
      <c r="X52" s="60">
        <f t="shared" si="7"/>
        <v>3.3333333333333286</v>
      </c>
      <c r="AA52" s="54"/>
    </row>
    <row r="53" spans="1:27" s="3" customFormat="1" x14ac:dyDescent="0.25">
      <c r="A53" s="45">
        <v>35</v>
      </c>
      <c r="B53" s="8">
        <v>0.9</v>
      </c>
      <c r="C53" s="8">
        <v>15</v>
      </c>
      <c r="D53" s="8">
        <v>15</v>
      </c>
      <c r="E53" s="14">
        <f t="shared" si="23"/>
        <v>0.89200000000000002</v>
      </c>
      <c r="F53" s="104">
        <f t="shared" si="20"/>
        <v>1.9600000000000009</v>
      </c>
      <c r="G53" s="105">
        <f t="shared" si="21"/>
        <v>2</v>
      </c>
      <c r="H53" s="26">
        <v>42</v>
      </c>
      <c r="I53" s="48">
        <v>1176.3696</v>
      </c>
      <c r="J53" s="26">
        <f t="shared" si="22"/>
        <v>43</v>
      </c>
      <c r="K53" s="27">
        <v>1.9172E-3</v>
      </c>
      <c r="L53" s="44">
        <f t="shared" si="3"/>
        <v>2.3809523809523796</v>
      </c>
      <c r="M53" s="26">
        <v>45</v>
      </c>
      <c r="N53" s="27">
        <v>4.5747999999999997E-2</v>
      </c>
      <c r="O53" s="44">
        <f t="shared" si="4"/>
        <v>7.1428571428571388</v>
      </c>
      <c r="P53" s="26">
        <v>27</v>
      </c>
      <c r="Q53" s="27">
        <v>1.2479</v>
      </c>
      <c r="R53" s="60">
        <f t="shared" si="5"/>
        <v>35.714285714285708</v>
      </c>
      <c r="S53" s="26">
        <v>15</v>
      </c>
      <c r="T53" s="27">
        <v>9.7423000000000002</v>
      </c>
      <c r="U53" s="60">
        <f t="shared" si="6"/>
        <v>64.285714285714278</v>
      </c>
      <c r="V53" s="26">
        <v>29</v>
      </c>
      <c r="W53" s="27">
        <v>0.75509000000000004</v>
      </c>
      <c r="X53" s="60">
        <f t="shared" si="7"/>
        <v>30.952380952380949</v>
      </c>
      <c r="AA53" s="54"/>
    </row>
    <row r="54" spans="1:27" s="3" customFormat="1" x14ac:dyDescent="0.25">
      <c r="A54" s="45">
        <v>36</v>
      </c>
      <c r="B54" s="8">
        <v>0.1</v>
      </c>
      <c r="C54" s="8">
        <v>20</v>
      </c>
      <c r="D54" s="8">
        <v>15</v>
      </c>
      <c r="E54" s="14">
        <f>(B54*$B$15*$J$12+(1-B54)*$B$16*$Q$12)/(B54*$J$12+(1-B54)*$Q$12)</f>
        <v>3.1304347826086966E-2</v>
      </c>
      <c r="F54" s="104">
        <f t="shared" si="20"/>
        <v>-2.3434782608695635</v>
      </c>
      <c r="G54" s="105">
        <f t="shared" si="21"/>
        <v>-2</v>
      </c>
      <c r="H54" s="26">
        <v>27</v>
      </c>
      <c r="I54" s="48">
        <v>1017.9953</v>
      </c>
      <c r="J54" s="26">
        <f t="shared" ref="J54:J58" si="24">J44</f>
        <v>27</v>
      </c>
      <c r="K54" s="27">
        <v>0</v>
      </c>
      <c r="L54" s="44">
        <f t="shared" si="3"/>
        <v>0</v>
      </c>
      <c r="M54" s="26">
        <v>45</v>
      </c>
      <c r="N54" s="27">
        <v>6.0688000000000004</v>
      </c>
      <c r="O54" s="44">
        <f t="shared" si="4"/>
        <v>66.666666666666657</v>
      </c>
      <c r="P54" s="26">
        <v>27</v>
      </c>
      <c r="Q54" s="27">
        <v>0</v>
      </c>
      <c r="R54" s="60">
        <f t="shared" si="5"/>
        <v>0</v>
      </c>
      <c r="S54" s="26">
        <v>15</v>
      </c>
      <c r="T54" s="27">
        <v>6.2976000000000001</v>
      </c>
      <c r="U54" s="60">
        <f t="shared" si="6"/>
        <v>44.444444444444443</v>
      </c>
      <c r="V54" s="26">
        <v>29</v>
      </c>
      <c r="W54" s="27">
        <v>0.20810999999999999</v>
      </c>
      <c r="X54" s="60">
        <f t="shared" si="7"/>
        <v>7.4074074074074048</v>
      </c>
      <c r="AA54" s="54"/>
    </row>
    <row r="55" spans="1:27" s="3" customFormat="1" x14ac:dyDescent="0.25">
      <c r="A55" s="45">
        <v>37</v>
      </c>
      <c r="B55" s="8">
        <v>0.3</v>
      </c>
      <c r="C55" s="8">
        <v>20</v>
      </c>
      <c r="D55" s="8">
        <v>15</v>
      </c>
      <c r="E55" s="14">
        <f t="shared" ref="E55:E58" si="25">(B55*$B$15*$J$12+(1-B55)*$B$16*$Q$12)/(B55*$J$12+(1-B55)*$Q$12)</f>
        <v>8.7368421052631581E-2</v>
      </c>
      <c r="F55" s="104">
        <f t="shared" si="20"/>
        <v>-2.0631578947368414</v>
      </c>
      <c r="G55" s="105">
        <f t="shared" si="21"/>
        <v>-1</v>
      </c>
      <c r="H55" s="26">
        <v>27</v>
      </c>
      <c r="I55" s="48">
        <v>1040.6667</v>
      </c>
      <c r="J55" s="26">
        <f t="shared" si="24"/>
        <v>28</v>
      </c>
      <c r="K55" s="27">
        <v>3.3378999999999999E-2</v>
      </c>
      <c r="L55" s="44">
        <f t="shared" si="3"/>
        <v>3.7037037037037095</v>
      </c>
      <c r="M55" s="26">
        <v>45</v>
      </c>
      <c r="N55" s="27">
        <v>5.2609000000000004</v>
      </c>
      <c r="O55" s="44">
        <f t="shared" si="4"/>
        <v>66.666666666666657</v>
      </c>
      <c r="P55" s="26">
        <v>27</v>
      </c>
      <c r="Q55" s="27">
        <v>0</v>
      </c>
      <c r="R55" s="60">
        <f t="shared" si="5"/>
        <v>0</v>
      </c>
      <c r="S55" s="26">
        <v>15</v>
      </c>
      <c r="T55" s="27">
        <v>6.3845999999999998</v>
      </c>
      <c r="U55" s="60">
        <f t="shared" si="6"/>
        <v>44.444444444444443</v>
      </c>
      <c r="V55" s="26">
        <v>29</v>
      </c>
      <c r="W55" s="27">
        <v>0.15375</v>
      </c>
      <c r="X55" s="60">
        <f t="shared" si="7"/>
        <v>7.4074074074074048</v>
      </c>
      <c r="AA55" s="54"/>
    </row>
    <row r="56" spans="1:27" s="3" customFormat="1" x14ac:dyDescent="0.25">
      <c r="A56" s="45">
        <v>38</v>
      </c>
      <c r="B56" s="8">
        <v>0.5</v>
      </c>
      <c r="C56" s="8">
        <v>20</v>
      </c>
      <c r="D56" s="8">
        <v>15</v>
      </c>
      <c r="E56" s="14">
        <f t="shared" si="25"/>
        <v>0.17333333333333337</v>
      </c>
      <c r="F56" s="104">
        <f t="shared" si="20"/>
        <v>-1.6333333333333329</v>
      </c>
      <c r="G56" s="105">
        <f t="shared" si="21"/>
        <v>0</v>
      </c>
      <c r="H56" s="26">
        <v>28</v>
      </c>
      <c r="I56" s="48">
        <v>1063.5997</v>
      </c>
      <c r="J56" s="26">
        <f t="shared" si="24"/>
        <v>29</v>
      </c>
      <c r="K56" s="27">
        <v>7.9967999999999997E-2</v>
      </c>
      <c r="L56" s="44">
        <f t="shared" si="3"/>
        <v>3.5714285714285836</v>
      </c>
      <c r="M56" s="26">
        <v>45</v>
      </c>
      <c r="N56" s="27">
        <v>4.3669000000000002</v>
      </c>
      <c r="O56" s="44">
        <f t="shared" si="4"/>
        <v>60.714285714285722</v>
      </c>
      <c r="P56" s="26">
        <v>27</v>
      </c>
      <c r="Q56" s="27">
        <v>3.8417E-3</v>
      </c>
      <c r="R56" s="60">
        <f t="shared" si="5"/>
        <v>3.5714285714285694</v>
      </c>
      <c r="S56" s="26">
        <v>15</v>
      </c>
      <c r="T56" s="27">
        <v>6.5871000000000004</v>
      </c>
      <c r="U56" s="60">
        <f t="shared" si="6"/>
        <v>46.428571428571423</v>
      </c>
      <c r="V56" s="26">
        <v>29</v>
      </c>
      <c r="W56" s="27">
        <v>7.9967999999999997E-2</v>
      </c>
      <c r="X56" s="60">
        <f t="shared" si="7"/>
        <v>3.5714285714285836</v>
      </c>
      <c r="AA56" s="54"/>
    </row>
    <row r="57" spans="1:27" s="3" customFormat="1" x14ac:dyDescent="0.25">
      <c r="A57" s="45">
        <v>39</v>
      </c>
      <c r="B57" s="8">
        <v>0.7</v>
      </c>
      <c r="C57" s="8">
        <v>20</v>
      </c>
      <c r="D57" s="8">
        <v>15</v>
      </c>
      <c r="E57" s="14">
        <f t="shared" si="25"/>
        <v>0.32181818181818178</v>
      </c>
      <c r="F57" s="104">
        <f t="shared" si="20"/>
        <v>-0.89090909090909065</v>
      </c>
      <c r="G57" s="105">
        <f t="shared" si="21"/>
        <v>1</v>
      </c>
      <c r="H57" s="26">
        <v>28</v>
      </c>
      <c r="I57" s="48">
        <v>1094.3149000000001</v>
      </c>
      <c r="J57" s="26">
        <f t="shared" si="24"/>
        <v>30</v>
      </c>
      <c r="K57" s="27">
        <v>0.10843</v>
      </c>
      <c r="L57" s="44">
        <f t="shared" si="3"/>
        <v>7.142857142857153</v>
      </c>
      <c r="M57" s="26">
        <v>45</v>
      </c>
      <c r="N57" s="27">
        <v>3.1185</v>
      </c>
      <c r="O57" s="44">
        <f t="shared" si="4"/>
        <v>60.714285714285722</v>
      </c>
      <c r="P57" s="26">
        <v>27</v>
      </c>
      <c r="Q57" s="27">
        <v>6.5012E-2</v>
      </c>
      <c r="R57" s="60">
        <f t="shared" si="5"/>
        <v>3.5714285714285694</v>
      </c>
      <c r="S57" s="26">
        <v>15</v>
      </c>
      <c r="T57" s="27">
        <v>7.0281000000000002</v>
      </c>
      <c r="U57" s="60">
        <f t="shared" si="6"/>
        <v>46.428571428571423</v>
      </c>
      <c r="V57" s="26">
        <v>29</v>
      </c>
      <c r="W57" s="27">
        <v>1.4257000000000001E-2</v>
      </c>
      <c r="X57" s="60">
        <f t="shared" si="7"/>
        <v>3.5714285714285836</v>
      </c>
      <c r="AA57" s="54"/>
    </row>
    <row r="58" spans="1:27" s="3" customFormat="1" x14ac:dyDescent="0.25">
      <c r="A58" s="45">
        <v>40</v>
      </c>
      <c r="B58" s="8">
        <v>0.9</v>
      </c>
      <c r="C58" s="8">
        <v>20</v>
      </c>
      <c r="D58" s="8">
        <v>15</v>
      </c>
      <c r="E58" s="14">
        <f t="shared" si="25"/>
        <v>0.64</v>
      </c>
      <c r="F58" s="104">
        <f t="shared" si="20"/>
        <v>0.70000000000000107</v>
      </c>
      <c r="G58" s="105">
        <f t="shared" si="21"/>
        <v>2</v>
      </c>
      <c r="H58" s="26">
        <v>30</v>
      </c>
      <c r="I58" s="48">
        <v>1148.5146999999999</v>
      </c>
      <c r="J58" s="26">
        <f t="shared" si="24"/>
        <v>43</v>
      </c>
      <c r="K58" s="27">
        <v>0.70567999999999997</v>
      </c>
      <c r="L58" s="44">
        <f t="shared" si="3"/>
        <v>43.333333333333343</v>
      </c>
      <c r="M58" s="26">
        <v>45</v>
      </c>
      <c r="N58" s="27">
        <v>0.92927000000000004</v>
      </c>
      <c r="O58" s="44">
        <f t="shared" si="4"/>
        <v>50</v>
      </c>
      <c r="P58" s="26">
        <v>27</v>
      </c>
      <c r="Q58" s="27">
        <v>0.34700999999999999</v>
      </c>
      <c r="R58" s="60">
        <f t="shared" si="5"/>
        <v>10</v>
      </c>
      <c r="S58" s="26">
        <v>15</v>
      </c>
      <c r="T58" s="27">
        <v>8.1342999999999996</v>
      </c>
      <c r="U58" s="60">
        <f t="shared" si="6"/>
        <v>50</v>
      </c>
      <c r="V58" s="26">
        <v>29</v>
      </c>
      <c r="W58" s="27">
        <v>4.3956000000000002E-2</v>
      </c>
      <c r="X58" s="60">
        <f t="shared" si="7"/>
        <v>3.3333333333333286</v>
      </c>
      <c r="AA58" s="54"/>
    </row>
    <row r="59" spans="1:27" s="3" customFormat="1" x14ac:dyDescent="0.25">
      <c r="A59" s="45">
        <v>41</v>
      </c>
      <c r="B59" s="8">
        <v>0.1</v>
      </c>
      <c r="C59" s="8">
        <v>25</v>
      </c>
      <c r="D59" s="8">
        <v>15</v>
      </c>
      <c r="E59" s="106" t="e">
        <f>(B59*$B$15*$J$13+(1-B59)*$B$16*$Q$13)/(B59*$J$13+(1-B59)*$Q$13)</f>
        <v>#DIV/0!</v>
      </c>
      <c r="F59" s="104" t="e">
        <f t="shared" si="20"/>
        <v>#DIV/0!</v>
      </c>
      <c r="G59" s="105">
        <f t="shared" si="21"/>
        <v>-2</v>
      </c>
      <c r="H59" s="26">
        <v>27</v>
      </c>
      <c r="I59" s="48">
        <v>1029.5581999999999</v>
      </c>
      <c r="J59" s="26">
        <f t="shared" ref="J59:J63" si="26">J44</f>
        <v>27</v>
      </c>
      <c r="K59" s="27">
        <v>0</v>
      </c>
      <c r="L59" s="44">
        <f t="shared" si="3"/>
        <v>0</v>
      </c>
      <c r="M59" s="26">
        <v>45</v>
      </c>
      <c r="N59" s="27">
        <v>5.4421999999999997</v>
      </c>
      <c r="O59" s="44">
        <f t="shared" si="4"/>
        <v>66.666666666666657</v>
      </c>
      <c r="P59" s="26">
        <v>27</v>
      </c>
      <c r="Q59" s="27">
        <v>0</v>
      </c>
      <c r="R59" s="60">
        <f t="shared" si="5"/>
        <v>0</v>
      </c>
      <c r="S59" s="26">
        <v>15</v>
      </c>
      <c r="T59" s="27">
        <v>6.5045000000000002</v>
      </c>
      <c r="U59" s="60">
        <f t="shared" si="6"/>
        <v>44.444444444444443</v>
      </c>
      <c r="V59" s="26">
        <v>29</v>
      </c>
      <c r="W59" s="27">
        <v>0.14444000000000001</v>
      </c>
      <c r="X59" s="60">
        <f t="shared" si="7"/>
        <v>7.4074074074074048</v>
      </c>
      <c r="AA59" s="54"/>
    </row>
    <row r="60" spans="1:27" s="3" customFormat="1" x14ac:dyDescent="0.25">
      <c r="A60" s="45">
        <v>42</v>
      </c>
      <c r="B60" s="8">
        <v>0.3</v>
      </c>
      <c r="C60" s="8">
        <v>25</v>
      </c>
      <c r="D60" s="8">
        <v>15</v>
      </c>
      <c r="E60" s="106" t="e">
        <f t="shared" ref="E60:E63" si="27">(B60*$B$15*$J$13+(1-B60)*$B$16*$Q$13)/(B60*$J$13+(1-B60)*$Q$13)</f>
        <v>#DIV/0!</v>
      </c>
      <c r="F60" s="104" t="e">
        <f t="shared" si="20"/>
        <v>#DIV/0!</v>
      </c>
      <c r="G60" s="105">
        <f t="shared" si="21"/>
        <v>-1</v>
      </c>
      <c r="H60" s="26">
        <v>28</v>
      </c>
      <c r="I60" s="48">
        <v>1075.3177000000001</v>
      </c>
      <c r="J60" s="26">
        <f t="shared" si="26"/>
        <v>28</v>
      </c>
      <c r="K60" s="27">
        <v>0</v>
      </c>
      <c r="L60" s="44">
        <f t="shared" si="3"/>
        <v>0</v>
      </c>
      <c r="M60" s="26">
        <v>45</v>
      </c>
      <c r="N60" s="27">
        <v>3.5013999999999998</v>
      </c>
      <c r="O60" s="44">
        <f t="shared" si="4"/>
        <v>60.714285714285722</v>
      </c>
      <c r="P60" s="26">
        <v>27</v>
      </c>
      <c r="Q60" s="27">
        <v>5.6996999999999999E-2</v>
      </c>
      <c r="R60" s="60">
        <f t="shared" si="5"/>
        <v>3.5714285714285694</v>
      </c>
      <c r="S60" s="26">
        <v>15</v>
      </c>
      <c r="T60" s="27">
        <v>7.0587</v>
      </c>
      <c r="U60" s="60">
        <f t="shared" si="6"/>
        <v>46.428571428571423</v>
      </c>
      <c r="V60" s="26">
        <v>29</v>
      </c>
      <c r="W60" s="27">
        <v>2.3998999999999999E-2</v>
      </c>
      <c r="X60" s="60">
        <f t="shared" si="7"/>
        <v>3.5714285714285836</v>
      </c>
      <c r="Y60" s="7"/>
      <c r="Z60" s="7"/>
      <c r="AA60" s="54"/>
    </row>
    <row r="61" spans="1:27" s="3" customFormat="1" x14ac:dyDescent="0.25">
      <c r="A61" s="45">
        <v>43</v>
      </c>
      <c r="B61" s="8">
        <v>0.5</v>
      </c>
      <c r="C61" s="8">
        <v>25</v>
      </c>
      <c r="D61" s="8">
        <v>15</v>
      </c>
      <c r="E61" s="106" t="e">
        <f t="shared" si="27"/>
        <v>#DIV/0!</v>
      </c>
      <c r="F61" s="104" t="e">
        <f t="shared" si="20"/>
        <v>#DIV/0!</v>
      </c>
      <c r="G61" s="105">
        <f t="shared" si="21"/>
        <v>0</v>
      </c>
      <c r="H61" s="26">
        <v>29</v>
      </c>
      <c r="I61" s="48">
        <v>1114.5592999999999</v>
      </c>
      <c r="J61" s="26">
        <f t="shared" si="26"/>
        <v>29</v>
      </c>
      <c r="K61" s="27">
        <v>0</v>
      </c>
      <c r="L61" s="44">
        <f t="shared" si="3"/>
        <v>0</v>
      </c>
      <c r="M61" s="26">
        <v>45</v>
      </c>
      <c r="N61" s="27">
        <v>1.9282999999999999</v>
      </c>
      <c r="O61" s="44">
        <f t="shared" si="4"/>
        <v>55.172413793103431</v>
      </c>
      <c r="P61" s="26">
        <v>27</v>
      </c>
      <c r="Q61" s="27">
        <v>0.19681000000000001</v>
      </c>
      <c r="R61" s="60">
        <f t="shared" si="5"/>
        <v>6.8965517241379359</v>
      </c>
      <c r="S61" s="26">
        <v>15</v>
      </c>
      <c r="T61" s="27">
        <v>7.6986999999999997</v>
      </c>
      <c r="U61" s="60">
        <f t="shared" si="6"/>
        <v>48.275862068965523</v>
      </c>
      <c r="V61" s="26">
        <v>29</v>
      </c>
      <c r="W61" s="27">
        <v>0</v>
      </c>
      <c r="X61" s="60">
        <f t="shared" si="7"/>
        <v>0</v>
      </c>
      <c r="Y61" s="7"/>
      <c r="Z61" s="7"/>
      <c r="AA61" s="54"/>
    </row>
    <row r="62" spans="1:27" s="3" customFormat="1" x14ac:dyDescent="0.25">
      <c r="A62" s="45">
        <v>44</v>
      </c>
      <c r="B62" s="8">
        <v>0.7</v>
      </c>
      <c r="C62" s="8">
        <v>25</v>
      </c>
      <c r="D62" s="8">
        <v>15</v>
      </c>
      <c r="E62" s="106" t="e">
        <f t="shared" si="27"/>
        <v>#DIV/0!</v>
      </c>
      <c r="F62" s="104" t="e">
        <f t="shared" si="20"/>
        <v>#DIV/0!</v>
      </c>
      <c r="G62" s="105">
        <f t="shared" si="21"/>
        <v>1</v>
      </c>
      <c r="H62" s="26">
        <v>30</v>
      </c>
      <c r="I62" s="48">
        <v>1150.1832999999999</v>
      </c>
      <c r="J62" s="26">
        <f t="shared" si="26"/>
        <v>30</v>
      </c>
      <c r="K62" s="27">
        <v>0</v>
      </c>
      <c r="L62" s="44">
        <f t="shared" si="3"/>
        <v>0</v>
      </c>
      <c r="M62" s="26">
        <v>45</v>
      </c>
      <c r="N62" s="27">
        <v>0.60331000000000001</v>
      </c>
      <c r="O62" s="44">
        <f t="shared" si="4"/>
        <v>50</v>
      </c>
      <c r="P62" s="26">
        <v>27</v>
      </c>
      <c r="Q62" s="27">
        <v>0.41963</v>
      </c>
      <c r="R62" s="60">
        <f t="shared" si="5"/>
        <v>10</v>
      </c>
      <c r="S62" s="26">
        <v>15</v>
      </c>
      <c r="T62" s="27">
        <v>8.4126999999999992</v>
      </c>
      <c r="U62" s="60">
        <f t="shared" si="6"/>
        <v>50</v>
      </c>
      <c r="V62" s="26">
        <v>29</v>
      </c>
      <c r="W62" s="27">
        <v>6.9055000000000005E-2</v>
      </c>
      <c r="X62" s="60">
        <f t="shared" si="7"/>
        <v>3.3333333333333286</v>
      </c>
      <c r="Y62" s="7"/>
      <c r="Z62" s="7"/>
      <c r="AA62" s="54"/>
    </row>
    <row r="63" spans="1:27" s="3" customFormat="1" x14ac:dyDescent="0.25">
      <c r="A63" s="45">
        <v>45</v>
      </c>
      <c r="B63" s="8">
        <v>0.9</v>
      </c>
      <c r="C63" s="8">
        <v>25</v>
      </c>
      <c r="D63" s="8">
        <v>15</v>
      </c>
      <c r="E63" s="106" t="e">
        <f t="shared" si="27"/>
        <v>#DIV/0!</v>
      </c>
      <c r="F63" s="104" t="e">
        <f t="shared" si="20"/>
        <v>#DIV/0!</v>
      </c>
      <c r="G63" s="105">
        <f t="shared" si="21"/>
        <v>2</v>
      </c>
      <c r="H63" s="79">
        <v>43</v>
      </c>
      <c r="I63" s="80">
        <v>1177.0199</v>
      </c>
      <c r="J63" s="26">
        <f t="shared" si="26"/>
        <v>43</v>
      </c>
      <c r="K63" s="27">
        <v>0</v>
      </c>
      <c r="L63" s="44">
        <f t="shared" ref="L63:L126" si="28">ABS((100/$H63*J63)-100)</f>
        <v>0</v>
      </c>
      <c r="M63" s="26">
        <v>45</v>
      </c>
      <c r="N63" s="27">
        <v>3.8270999999999999E-2</v>
      </c>
      <c r="O63" s="44">
        <f t="shared" ref="O63:O126" si="29">ABS((100/$H63*M63)-100)</f>
        <v>4.6511627906976827</v>
      </c>
      <c r="P63" s="26">
        <v>27</v>
      </c>
      <c r="Q63" s="27">
        <v>1.2959000000000001</v>
      </c>
      <c r="R63" s="60">
        <f t="shared" ref="R63:R126" si="30">ABS((100/$H63*P63)-100)</f>
        <v>37.20930232558139</v>
      </c>
      <c r="S63" s="26">
        <v>15</v>
      </c>
      <c r="T63" s="27">
        <v>9.8139000000000003</v>
      </c>
      <c r="U63" s="60">
        <f t="shared" si="6"/>
        <v>65.116279069767444</v>
      </c>
      <c r="V63" s="26">
        <v>29</v>
      </c>
      <c r="W63" s="27">
        <v>0.79715000000000003</v>
      </c>
      <c r="X63" s="60">
        <f t="shared" si="7"/>
        <v>32.558139534883722</v>
      </c>
      <c r="Y63" s="7"/>
      <c r="Z63" s="7"/>
      <c r="AA63" s="54"/>
    </row>
    <row r="64" spans="1:27" s="3" customFormat="1" x14ac:dyDescent="0.25">
      <c r="A64" s="45">
        <v>46</v>
      </c>
      <c r="B64" s="8">
        <v>0.1</v>
      </c>
      <c r="C64" s="8">
        <v>30</v>
      </c>
      <c r="D64" s="8">
        <v>15</v>
      </c>
      <c r="E64" s="106" t="e">
        <f>(B64*$B$15*$J$14+(1-B64)*$B$16*$Q$14)/(B64*$J$14+(1-B64)*$Q$14)</f>
        <v>#DIV/0!</v>
      </c>
      <c r="F64" s="104" t="e">
        <f t="shared" si="20"/>
        <v>#DIV/0!</v>
      </c>
      <c r="G64" s="105">
        <f t="shared" si="21"/>
        <v>-2</v>
      </c>
      <c r="H64" s="79">
        <v>27</v>
      </c>
      <c r="I64" s="80">
        <v>1029.5581999999999</v>
      </c>
      <c r="J64" s="26">
        <f t="shared" ref="J64:J68" si="31">J44</f>
        <v>27</v>
      </c>
      <c r="K64" s="27">
        <v>0</v>
      </c>
      <c r="L64" s="44">
        <f t="shared" si="28"/>
        <v>0</v>
      </c>
      <c r="M64" s="26">
        <v>45</v>
      </c>
      <c r="N64" s="27">
        <v>5.4421999999999997</v>
      </c>
      <c r="O64" s="44">
        <f t="shared" si="29"/>
        <v>66.666666666666657</v>
      </c>
      <c r="P64" s="26">
        <v>27</v>
      </c>
      <c r="Q64" s="27">
        <v>0</v>
      </c>
      <c r="R64" s="60">
        <f t="shared" si="30"/>
        <v>0</v>
      </c>
      <c r="S64" s="26">
        <v>15</v>
      </c>
      <c r="T64" s="27">
        <v>6.5045000000000002</v>
      </c>
      <c r="U64" s="60">
        <f t="shared" si="6"/>
        <v>44.444444444444443</v>
      </c>
      <c r="V64" s="26">
        <v>29</v>
      </c>
      <c r="W64" s="27">
        <v>0.14444000000000001</v>
      </c>
      <c r="X64" s="60">
        <f t="shared" si="7"/>
        <v>7.4074074074074048</v>
      </c>
      <c r="Y64" s="7"/>
      <c r="Z64" s="7"/>
      <c r="AA64" s="54"/>
    </row>
    <row r="65" spans="1:27" s="3" customFormat="1" x14ac:dyDescent="0.25">
      <c r="A65" s="45">
        <v>47</v>
      </c>
      <c r="B65" s="8">
        <v>0.3</v>
      </c>
      <c r="C65" s="8">
        <v>30</v>
      </c>
      <c r="D65" s="8">
        <v>15</v>
      </c>
      <c r="E65" s="106" t="e">
        <f t="shared" ref="E65:E68" si="32">(B65*$B$15*$J$14+(1-B65)*$B$16*$Q$14)/(B65*$J$14+(1-B65)*$Q$14)</f>
        <v>#DIV/0!</v>
      </c>
      <c r="F65" s="104" t="e">
        <f t="shared" si="20"/>
        <v>#DIV/0!</v>
      </c>
      <c r="G65" s="105">
        <f t="shared" si="21"/>
        <v>-1</v>
      </c>
      <c r="H65" s="79">
        <v>28</v>
      </c>
      <c r="I65" s="80">
        <v>1075.3177000000001</v>
      </c>
      <c r="J65" s="26">
        <f t="shared" si="31"/>
        <v>28</v>
      </c>
      <c r="K65" s="27">
        <v>0</v>
      </c>
      <c r="L65" s="44">
        <f t="shared" si="28"/>
        <v>0</v>
      </c>
      <c r="M65" s="26">
        <v>45</v>
      </c>
      <c r="N65" s="27">
        <v>3.5013999999999998</v>
      </c>
      <c r="O65" s="44">
        <f t="shared" si="29"/>
        <v>60.714285714285722</v>
      </c>
      <c r="P65" s="26">
        <v>27</v>
      </c>
      <c r="Q65" s="27">
        <v>5.6996999999999999E-2</v>
      </c>
      <c r="R65" s="60">
        <f t="shared" si="30"/>
        <v>3.5714285714285694</v>
      </c>
      <c r="S65" s="26">
        <v>15</v>
      </c>
      <c r="T65" s="27">
        <v>7.0587</v>
      </c>
      <c r="U65" s="60">
        <f t="shared" si="6"/>
        <v>46.428571428571423</v>
      </c>
      <c r="V65" s="26">
        <v>29</v>
      </c>
      <c r="W65" s="27">
        <v>2.3998999999999999E-2</v>
      </c>
      <c r="X65" s="60">
        <f t="shared" si="7"/>
        <v>3.5714285714285836</v>
      </c>
      <c r="Y65" s="7"/>
      <c r="Z65" s="7"/>
      <c r="AA65" s="54"/>
    </row>
    <row r="66" spans="1:27" s="3" customFormat="1" x14ac:dyDescent="0.25">
      <c r="A66" s="45">
        <v>48</v>
      </c>
      <c r="B66" s="8">
        <v>0.5</v>
      </c>
      <c r="C66" s="8">
        <v>30</v>
      </c>
      <c r="D66" s="8">
        <v>15</v>
      </c>
      <c r="E66" s="106" t="e">
        <f t="shared" si="32"/>
        <v>#DIV/0!</v>
      </c>
      <c r="F66" s="104" t="e">
        <f t="shared" si="20"/>
        <v>#DIV/0!</v>
      </c>
      <c r="G66" s="105">
        <f t="shared" si="21"/>
        <v>0</v>
      </c>
      <c r="H66" s="79">
        <v>29</v>
      </c>
      <c r="I66" s="80">
        <v>1114.5592999999999</v>
      </c>
      <c r="J66" s="26">
        <f t="shared" si="31"/>
        <v>29</v>
      </c>
      <c r="K66" s="27">
        <v>0</v>
      </c>
      <c r="L66" s="44">
        <f t="shared" si="28"/>
        <v>0</v>
      </c>
      <c r="M66" s="26">
        <v>45</v>
      </c>
      <c r="N66" s="27">
        <v>1.9282999999999999</v>
      </c>
      <c r="O66" s="44">
        <f t="shared" si="29"/>
        <v>55.172413793103431</v>
      </c>
      <c r="P66" s="26">
        <v>27</v>
      </c>
      <c r="Q66" s="27">
        <v>0.19681000000000001</v>
      </c>
      <c r="R66" s="60">
        <f t="shared" si="30"/>
        <v>6.8965517241379359</v>
      </c>
      <c r="S66" s="26">
        <v>15</v>
      </c>
      <c r="T66" s="27">
        <v>7.6986999999999997</v>
      </c>
      <c r="U66" s="60">
        <f t="shared" si="6"/>
        <v>48.275862068965523</v>
      </c>
      <c r="V66" s="26">
        <v>29</v>
      </c>
      <c r="W66" s="27">
        <v>0</v>
      </c>
      <c r="X66" s="60">
        <f t="shared" si="7"/>
        <v>0</v>
      </c>
      <c r="Y66" s="7"/>
      <c r="Z66" s="7"/>
      <c r="AA66" s="54"/>
    </row>
    <row r="67" spans="1:27" s="3" customFormat="1" x14ac:dyDescent="0.25">
      <c r="A67" s="45">
        <v>49</v>
      </c>
      <c r="B67" s="8">
        <v>0.7</v>
      </c>
      <c r="C67" s="8">
        <v>30</v>
      </c>
      <c r="D67" s="8">
        <v>15</v>
      </c>
      <c r="E67" s="106" t="e">
        <f t="shared" si="32"/>
        <v>#DIV/0!</v>
      </c>
      <c r="F67" s="104" t="e">
        <f t="shared" si="20"/>
        <v>#DIV/0!</v>
      </c>
      <c r="G67" s="105">
        <f t="shared" si="21"/>
        <v>1</v>
      </c>
      <c r="H67" s="79">
        <v>30</v>
      </c>
      <c r="I67" s="80">
        <v>1150.1832999999999</v>
      </c>
      <c r="J67" s="26">
        <f t="shared" si="31"/>
        <v>30</v>
      </c>
      <c r="K67" s="27">
        <v>0</v>
      </c>
      <c r="L67" s="44">
        <f t="shared" si="28"/>
        <v>0</v>
      </c>
      <c r="M67" s="26">
        <v>45</v>
      </c>
      <c r="N67" s="27">
        <v>0.60331000000000001</v>
      </c>
      <c r="O67" s="44">
        <f t="shared" si="29"/>
        <v>50</v>
      </c>
      <c r="P67" s="26">
        <v>27</v>
      </c>
      <c r="Q67" s="27">
        <v>0.41963</v>
      </c>
      <c r="R67" s="60">
        <f t="shared" si="30"/>
        <v>10</v>
      </c>
      <c r="S67" s="26">
        <v>15</v>
      </c>
      <c r="T67" s="27">
        <v>8.4126999999999992</v>
      </c>
      <c r="U67" s="60">
        <f t="shared" si="6"/>
        <v>50</v>
      </c>
      <c r="V67" s="26">
        <v>29</v>
      </c>
      <c r="W67" s="27">
        <v>6.9055000000000005E-2</v>
      </c>
      <c r="X67" s="60">
        <f t="shared" si="7"/>
        <v>3.3333333333333286</v>
      </c>
      <c r="Y67" s="7"/>
      <c r="Z67" s="7"/>
      <c r="AA67" s="54"/>
    </row>
    <row r="68" spans="1:27" s="3" customFormat="1" x14ac:dyDescent="0.25">
      <c r="A68" s="45">
        <v>50</v>
      </c>
      <c r="B68" s="8">
        <v>0.9</v>
      </c>
      <c r="C68" s="8">
        <v>30</v>
      </c>
      <c r="D68" s="8">
        <v>15</v>
      </c>
      <c r="E68" s="106" t="e">
        <f t="shared" si="32"/>
        <v>#DIV/0!</v>
      </c>
      <c r="F68" s="104" t="e">
        <f t="shared" si="20"/>
        <v>#DIV/0!</v>
      </c>
      <c r="G68" s="105">
        <f t="shared" si="21"/>
        <v>2</v>
      </c>
      <c r="H68" s="79">
        <v>43</v>
      </c>
      <c r="I68" s="80">
        <v>1177.0199</v>
      </c>
      <c r="J68" s="26">
        <f t="shared" si="31"/>
        <v>43</v>
      </c>
      <c r="K68" s="27">
        <v>0</v>
      </c>
      <c r="L68" s="44">
        <f t="shared" si="28"/>
        <v>0</v>
      </c>
      <c r="M68" s="26">
        <v>45</v>
      </c>
      <c r="N68" s="27">
        <v>3.8270999999999999E-2</v>
      </c>
      <c r="O68" s="44">
        <f t="shared" si="29"/>
        <v>4.6511627906976827</v>
      </c>
      <c r="P68" s="26">
        <v>27</v>
      </c>
      <c r="Q68" s="27">
        <v>1.2959000000000001</v>
      </c>
      <c r="R68" s="60">
        <f t="shared" si="30"/>
        <v>37.20930232558139</v>
      </c>
      <c r="S68" s="26">
        <v>15</v>
      </c>
      <c r="T68" s="27">
        <v>9.8139000000000003</v>
      </c>
      <c r="U68" s="60">
        <f t="shared" si="6"/>
        <v>65.116279069767444</v>
      </c>
      <c r="V68" s="26">
        <v>29</v>
      </c>
      <c r="W68" s="27">
        <v>0.79715000000000003</v>
      </c>
      <c r="X68" s="60">
        <f t="shared" si="7"/>
        <v>32.558139534883722</v>
      </c>
      <c r="Y68" s="7"/>
      <c r="Z68" s="7"/>
      <c r="AA68" s="54"/>
    </row>
    <row r="69" spans="1:27" s="3" customFormat="1" x14ac:dyDescent="0.25">
      <c r="A69" s="45">
        <v>51</v>
      </c>
      <c r="B69" s="8">
        <v>0.1</v>
      </c>
      <c r="C69" s="8">
        <v>10</v>
      </c>
      <c r="D69" s="8">
        <v>20</v>
      </c>
      <c r="E69" s="106" t="e">
        <f>(B69*$B$15*$K$10+(1-B69)*$B$16*$R$10)/(B69*$K$10+(1-B69)*$R$10)</f>
        <v>#DIV/0!</v>
      </c>
      <c r="F69" s="104" t="e">
        <f>E69*$N$12+(1-E69)*$U$12-D69</f>
        <v>#DIV/0!</v>
      </c>
      <c r="G69" s="105">
        <f>B69*$N$12+(1-B69)*$U$12-D69</f>
        <v>0</v>
      </c>
      <c r="H69" s="79">
        <v>29</v>
      </c>
      <c r="I69" s="80"/>
      <c r="J69" s="26">
        <v>29</v>
      </c>
      <c r="K69" s="27">
        <v>0</v>
      </c>
      <c r="L69" s="44">
        <f t="shared" si="28"/>
        <v>0</v>
      </c>
      <c r="M69" s="26">
        <v>29</v>
      </c>
      <c r="N69" s="27">
        <v>0</v>
      </c>
      <c r="O69" s="44">
        <f t="shared" si="29"/>
        <v>0</v>
      </c>
      <c r="P69" s="26">
        <v>29</v>
      </c>
      <c r="Q69" s="27">
        <v>0</v>
      </c>
      <c r="R69" s="60">
        <f t="shared" si="30"/>
        <v>0</v>
      </c>
      <c r="S69" s="26">
        <v>15</v>
      </c>
      <c r="T69" s="27">
        <v>4.7778</v>
      </c>
      <c r="U69" s="60">
        <f t="shared" si="6"/>
        <v>48.275862068965523</v>
      </c>
      <c r="V69" s="26">
        <v>29</v>
      </c>
      <c r="W69" s="27">
        <v>0</v>
      </c>
      <c r="X69" s="60">
        <f t="shared" si="7"/>
        <v>0</v>
      </c>
      <c r="Y69" s="7"/>
      <c r="Z69" s="7"/>
      <c r="AA69" s="54"/>
    </row>
    <row r="70" spans="1:27" s="3" customFormat="1" x14ac:dyDescent="0.25">
      <c r="A70" s="45">
        <v>52</v>
      </c>
      <c r="B70" s="8">
        <v>0.3</v>
      </c>
      <c r="C70" s="8">
        <v>10</v>
      </c>
      <c r="D70" s="8">
        <v>20</v>
      </c>
      <c r="E70" s="106" t="e">
        <f t="shared" ref="E70:E73" si="33">(B70*$B$15*$K$10+(1-B70)*$B$16*$R$10)/(B70*$K$10+(1-B70)*$R$10)</f>
        <v>#DIV/0!</v>
      </c>
      <c r="F70" s="104" t="e">
        <f t="shared" ref="F70:F93" si="34">E70*$N$12+(1-E70)*$U$12-D70</f>
        <v>#DIV/0!</v>
      </c>
      <c r="G70" s="105">
        <f t="shared" ref="G70:G93" si="35">B70*$N$12+(1-B70)*$U$12-D70</f>
        <v>0</v>
      </c>
      <c r="H70" s="79">
        <v>29</v>
      </c>
      <c r="I70" s="80"/>
      <c r="J70" s="26">
        <v>29</v>
      </c>
      <c r="K70" s="27">
        <v>0</v>
      </c>
      <c r="L70" s="44">
        <f t="shared" si="28"/>
        <v>0</v>
      </c>
      <c r="M70" s="26">
        <v>29</v>
      </c>
      <c r="N70" s="27">
        <v>0</v>
      </c>
      <c r="O70" s="44">
        <f t="shared" si="29"/>
        <v>0</v>
      </c>
      <c r="P70" s="26">
        <v>29</v>
      </c>
      <c r="Q70" s="27">
        <v>0</v>
      </c>
      <c r="R70" s="60">
        <f t="shared" si="30"/>
        <v>0</v>
      </c>
      <c r="S70" s="26">
        <v>15</v>
      </c>
      <c r="T70" s="27">
        <v>4.7653999999999996</v>
      </c>
      <c r="U70" s="60">
        <f t="shared" si="6"/>
        <v>48.275862068965523</v>
      </c>
      <c r="V70" s="26">
        <v>29</v>
      </c>
      <c r="W70" s="27">
        <v>0</v>
      </c>
      <c r="X70" s="60">
        <f t="shared" si="7"/>
        <v>0</v>
      </c>
      <c r="Y70" s="7"/>
      <c r="Z70" s="7"/>
      <c r="AA70" s="54"/>
    </row>
    <row r="71" spans="1:27" s="3" customFormat="1" x14ac:dyDescent="0.25">
      <c r="A71" s="45">
        <v>53</v>
      </c>
      <c r="B71" s="8">
        <v>0.5</v>
      </c>
      <c r="C71" s="8">
        <v>10</v>
      </c>
      <c r="D71" s="8">
        <v>20</v>
      </c>
      <c r="E71" s="106" t="e">
        <f t="shared" si="33"/>
        <v>#DIV/0!</v>
      </c>
      <c r="F71" s="104" t="e">
        <f t="shared" si="34"/>
        <v>#DIV/0!</v>
      </c>
      <c r="G71" s="105">
        <f t="shared" si="35"/>
        <v>0</v>
      </c>
      <c r="H71" s="79">
        <v>29</v>
      </c>
      <c r="I71" s="80"/>
      <c r="J71" s="26">
        <v>29</v>
      </c>
      <c r="K71" s="27">
        <v>0</v>
      </c>
      <c r="L71" s="44">
        <f t="shared" si="28"/>
        <v>0</v>
      </c>
      <c r="M71" s="26">
        <v>29</v>
      </c>
      <c r="N71" s="27">
        <v>0</v>
      </c>
      <c r="O71" s="44">
        <f t="shared" si="29"/>
        <v>0</v>
      </c>
      <c r="P71" s="26">
        <v>29</v>
      </c>
      <c r="Q71" s="27">
        <v>0</v>
      </c>
      <c r="R71" s="60">
        <f t="shared" si="30"/>
        <v>0</v>
      </c>
      <c r="S71" s="26">
        <v>15</v>
      </c>
      <c r="T71" s="27">
        <v>4.7527999999999997</v>
      </c>
      <c r="U71" s="60">
        <f t="shared" si="6"/>
        <v>48.275862068965523</v>
      </c>
      <c r="V71" s="26">
        <v>29</v>
      </c>
      <c r="W71" s="27">
        <v>0</v>
      </c>
      <c r="X71" s="60">
        <f t="shared" si="7"/>
        <v>0</v>
      </c>
      <c r="Y71" s="7"/>
      <c r="Z71" s="7"/>
      <c r="AA71" s="54"/>
    </row>
    <row r="72" spans="1:27" s="3" customFormat="1" x14ac:dyDescent="0.25">
      <c r="A72" s="45">
        <v>54</v>
      </c>
      <c r="B72" s="8">
        <v>0.7</v>
      </c>
      <c r="C72" s="8">
        <v>10</v>
      </c>
      <c r="D72" s="8">
        <v>20</v>
      </c>
      <c r="E72" s="106" t="e">
        <f t="shared" si="33"/>
        <v>#DIV/0!</v>
      </c>
      <c r="F72" s="104" t="e">
        <f t="shared" si="34"/>
        <v>#DIV/0!</v>
      </c>
      <c r="G72" s="105">
        <f t="shared" si="35"/>
        <v>0</v>
      </c>
      <c r="H72" s="79">
        <v>29</v>
      </c>
      <c r="I72" s="80"/>
      <c r="J72" s="26">
        <v>29</v>
      </c>
      <c r="K72" s="27">
        <v>0</v>
      </c>
      <c r="L72" s="44">
        <f t="shared" si="28"/>
        <v>0</v>
      </c>
      <c r="M72" s="26">
        <v>29</v>
      </c>
      <c r="N72" s="27">
        <v>0</v>
      </c>
      <c r="O72" s="44">
        <f t="shared" si="29"/>
        <v>0</v>
      </c>
      <c r="P72" s="26">
        <v>29</v>
      </c>
      <c r="Q72" s="27">
        <v>0</v>
      </c>
      <c r="R72" s="60">
        <f t="shared" si="30"/>
        <v>0</v>
      </c>
      <c r="S72" s="26">
        <v>15</v>
      </c>
      <c r="T72" s="27">
        <v>4.7392000000000003</v>
      </c>
      <c r="U72" s="60">
        <f t="shared" si="6"/>
        <v>48.275862068965523</v>
      </c>
      <c r="V72" s="26">
        <v>29</v>
      </c>
      <c r="W72" s="27">
        <v>0</v>
      </c>
      <c r="X72" s="60">
        <f t="shared" si="7"/>
        <v>0</v>
      </c>
      <c r="Y72" s="7"/>
      <c r="Z72" s="7"/>
      <c r="AA72" s="54"/>
    </row>
    <row r="73" spans="1:27" s="3" customFormat="1" x14ac:dyDescent="0.25">
      <c r="A73" s="45">
        <v>55</v>
      </c>
      <c r="B73" s="8">
        <v>0.9</v>
      </c>
      <c r="C73" s="8">
        <v>10</v>
      </c>
      <c r="D73" s="8">
        <v>20</v>
      </c>
      <c r="E73" s="106" t="e">
        <f t="shared" si="33"/>
        <v>#DIV/0!</v>
      </c>
      <c r="F73" s="104" t="e">
        <f t="shared" si="34"/>
        <v>#DIV/0!</v>
      </c>
      <c r="G73" s="105">
        <f t="shared" si="35"/>
        <v>0</v>
      </c>
      <c r="H73" s="79">
        <v>29</v>
      </c>
      <c r="I73" s="80"/>
      <c r="J73" s="26">
        <v>29</v>
      </c>
      <c r="K73" s="27">
        <v>0</v>
      </c>
      <c r="L73" s="44">
        <f t="shared" si="28"/>
        <v>0</v>
      </c>
      <c r="M73" s="26">
        <v>29</v>
      </c>
      <c r="N73" s="27">
        <v>0</v>
      </c>
      <c r="O73" s="44">
        <f t="shared" si="29"/>
        <v>0</v>
      </c>
      <c r="P73" s="26">
        <v>29</v>
      </c>
      <c r="Q73" s="27">
        <v>0</v>
      </c>
      <c r="R73" s="60">
        <f t="shared" si="30"/>
        <v>0</v>
      </c>
      <c r="S73" s="26">
        <v>15</v>
      </c>
      <c r="T73" s="27">
        <v>4.7232000000000003</v>
      </c>
      <c r="U73" s="60">
        <f t="shared" si="6"/>
        <v>48.275862068965523</v>
      </c>
      <c r="V73" s="26">
        <v>29</v>
      </c>
      <c r="W73" s="27">
        <v>0</v>
      </c>
      <c r="X73" s="60">
        <f t="shared" si="7"/>
        <v>0</v>
      </c>
      <c r="Y73" s="7"/>
      <c r="Z73" s="7"/>
      <c r="AA73" s="54"/>
    </row>
    <row r="74" spans="1:27" s="3" customFormat="1" x14ac:dyDescent="0.25">
      <c r="A74" s="45">
        <v>56</v>
      </c>
      <c r="B74" s="8">
        <v>0.1</v>
      </c>
      <c r="C74" s="8">
        <v>15</v>
      </c>
      <c r="D74" s="8">
        <v>20</v>
      </c>
      <c r="E74" s="14">
        <f>(B74*$B$15*$K$11+(1-B74)*$B$16*$R$11)/(B74*$K$11+(1-B74)*$R$11)</f>
        <v>0.40199999999999991</v>
      </c>
      <c r="F74" s="104">
        <f t="shared" si="34"/>
        <v>0</v>
      </c>
      <c r="G74" s="105">
        <f t="shared" si="35"/>
        <v>0</v>
      </c>
      <c r="H74" s="79">
        <v>29</v>
      </c>
      <c r="I74" s="80"/>
      <c r="J74" s="26">
        <f t="shared" ref="J74:J78" si="36">J69</f>
        <v>29</v>
      </c>
      <c r="K74" s="27">
        <v>0</v>
      </c>
      <c r="L74" s="44">
        <f t="shared" si="28"/>
        <v>0</v>
      </c>
      <c r="M74" s="26">
        <v>29</v>
      </c>
      <c r="N74" s="27">
        <v>0</v>
      </c>
      <c r="O74" s="44">
        <f t="shared" si="29"/>
        <v>0</v>
      </c>
      <c r="P74" s="26">
        <v>29</v>
      </c>
      <c r="Q74" s="27">
        <v>0</v>
      </c>
      <c r="R74" s="60">
        <f t="shared" si="30"/>
        <v>0</v>
      </c>
      <c r="S74" s="26">
        <v>15</v>
      </c>
      <c r="T74" s="27">
        <v>4.7637999999999998</v>
      </c>
      <c r="U74" s="60">
        <f t="shared" si="6"/>
        <v>48.275862068965523</v>
      </c>
      <c r="V74" s="26">
        <v>29</v>
      </c>
      <c r="W74" s="27">
        <v>0</v>
      </c>
      <c r="X74" s="60">
        <f t="shared" si="7"/>
        <v>0</v>
      </c>
      <c r="Y74" s="7"/>
      <c r="Z74" s="7"/>
      <c r="AA74" s="54"/>
    </row>
    <row r="75" spans="1:27" s="3" customFormat="1" x14ac:dyDescent="0.25">
      <c r="A75" s="45">
        <v>57</v>
      </c>
      <c r="B75" s="8">
        <v>0.3</v>
      </c>
      <c r="C75" s="8">
        <v>15</v>
      </c>
      <c r="D75" s="8">
        <v>20</v>
      </c>
      <c r="E75" s="14">
        <f t="shared" ref="E75:E78" si="37">(B75*$B$15*$K$11+(1-B75)*$B$16*$R$11)/(B75*$K$11+(1-B75)*$R$11)</f>
        <v>0.71560000000000001</v>
      </c>
      <c r="F75" s="104">
        <f t="shared" si="34"/>
        <v>0</v>
      </c>
      <c r="G75" s="105">
        <f t="shared" si="35"/>
        <v>0</v>
      </c>
      <c r="H75" s="79">
        <v>29</v>
      </c>
      <c r="I75" s="80"/>
      <c r="J75" s="26">
        <f t="shared" si="36"/>
        <v>29</v>
      </c>
      <c r="K75" s="27">
        <v>0</v>
      </c>
      <c r="L75" s="44">
        <f t="shared" si="28"/>
        <v>0</v>
      </c>
      <c r="M75" s="26">
        <v>29</v>
      </c>
      <c r="N75" s="27">
        <v>0</v>
      </c>
      <c r="O75" s="44">
        <f t="shared" si="29"/>
        <v>0</v>
      </c>
      <c r="P75" s="26">
        <v>29</v>
      </c>
      <c r="Q75" s="27">
        <v>0</v>
      </c>
      <c r="R75" s="60">
        <f t="shared" si="30"/>
        <v>0</v>
      </c>
      <c r="S75" s="26">
        <v>15</v>
      </c>
      <c r="T75" s="27">
        <v>4.7472000000000003</v>
      </c>
      <c r="U75" s="60">
        <f t="shared" si="6"/>
        <v>48.275862068965523</v>
      </c>
      <c r="V75" s="26">
        <v>29</v>
      </c>
      <c r="W75" s="27">
        <v>0</v>
      </c>
      <c r="X75" s="60">
        <f t="shared" si="7"/>
        <v>0</v>
      </c>
      <c r="Y75" s="7"/>
      <c r="Z75" s="7"/>
      <c r="AA75" s="54"/>
    </row>
    <row r="76" spans="1:27" s="3" customFormat="1" x14ac:dyDescent="0.25">
      <c r="A76" s="45">
        <v>58</v>
      </c>
      <c r="B76" s="8">
        <v>0.5</v>
      </c>
      <c r="C76" s="8">
        <v>15</v>
      </c>
      <c r="D76" s="8">
        <v>20</v>
      </c>
      <c r="E76" s="14">
        <f t="shared" si="37"/>
        <v>0.85</v>
      </c>
      <c r="F76" s="104">
        <f t="shared" si="34"/>
        <v>0</v>
      </c>
      <c r="G76" s="105">
        <f t="shared" si="35"/>
        <v>0</v>
      </c>
      <c r="H76" s="79">
        <v>29</v>
      </c>
      <c r="I76" s="80"/>
      <c r="J76" s="26">
        <f t="shared" si="36"/>
        <v>29</v>
      </c>
      <c r="K76" s="27">
        <v>0</v>
      </c>
      <c r="L76" s="44">
        <f t="shared" si="28"/>
        <v>0</v>
      </c>
      <c r="M76" s="26">
        <v>29</v>
      </c>
      <c r="N76" s="27">
        <v>0</v>
      </c>
      <c r="O76" s="44">
        <f t="shared" si="29"/>
        <v>0</v>
      </c>
      <c r="P76" s="26">
        <v>29</v>
      </c>
      <c r="Q76" s="27">
        <v>0</v>
      </c>
      <c r="R76" s="60">
        <f t="shared" si="30"/>
        <v>0</v>
      </c>
      <c r="S76" s="26">
        <v>15</v>
      </c>
      <c r="T76" s="27">
        <v>4.7385999999999999</v>
      </c>
      <c r="U76" s="60">
        <f t="shared" si="6"/>
        <v>48.275862068965523</v>
      </c>
      <c r="V76" s="26">
        <v>29</v>
      </c>
      <c r="W76" s="27">
        <v>0</v>
      </c>
      <c r="X76" s="60">
        <f t="shared" si="7"/>
        <v>0</v>
      </c>
      <c r="Y76" s="7"/>
      <c r="Z76" s="7"/>
      <c r="AA76" s="54"/>
    </row>
    <row r="77" spans="1:27" s="3" customFormat="1" x14ac:dyDescent="0.25">
      <c r="A77" s="45">
        <v>59</v>
      </c>
      <c r="B77" s="8">
        <v>0.7</v>
      </c>
      <c r="C77" s="8">
        <v>15</v>
      </c>
      <c r="D77" s="8">
        <v>20</v>
      </c>
      <c r="E77" s="14">
        <f t="shared" si="37"/>
        <v>0.92466666666666653</v>
      </c>
      <c r="F77" s="104">
        <f t="shared" si="34"/>
        <v>0</v>
      </c>
      <c r="G77" s="105">
        <f t="shared" si="35"/>
        <v>0</v>
      </c>
      <c r="H77" s="79">
        <v>29</v>
      </c>
      <c r="I77" s="80"/>
      <c r="J77" s="26">
        <f t="shared" si="36"/>
        <v>29</v>
      </c>
      <c r="K77" s="27">
        <v>0</v>
      </c>
      <c r="L77" s="44">
        <f t="shared" si="28"/>
        <v>0</v>
      </c>
      <c r="M77" s="26">
        <v>29</v>
      </c>
      <c r="N77" s="27">
        <v>0</v>
      </c>
      <c r="O77" s="44">
        <f t="shared" si="29"/>
        <v>0</v>
      </c>
      <c r="P77" s="26">
        <v>29</v>
      </c>
      <c r="Q77" s="27">
        <v>0</v>
      </c>
      <c r="R77" s="60">
        <f t="shared" si="30"/>
        <v>0</v>
      </c>
      <c r="S77" s="26">
        <v>15</v>
      </c>
      <c r="T77" s="27">
        <v>4.7313000000000001</v>
      </c>
      <c r="U77" s="60">
        <f t="shared" si="6"/>
        <v>48.275862068965523</v>
      </c>
      <c r="V77" s="26">
        <v>29</v>
      </c>
      <c r="W77" s="27">
        <v>0</v>
      </c>
      <c r="X77" s="60">
        <f t="shared" si="7"/>
        <v>0</v>
      </c>
      <c r="Y77" s="7"/>
      <c r="Z77" s="7"/>
      <c r="AA77" s="54"/>
    </row>
    <row r="78" spans="1:27" s="3" customFormat="1" x14ac:dyDescent="0.25">
      <c r="A78" s="45">
        <v>60</v>
      </c>
      <c r="B78" s="8">
        <v>0.9</v>
      </c>
      <c r="C78" s="8">
        <v>15</v>
      </c>
      <c r="D78" s="8">
        <v>20</v>
      </c>
      <c r="E78" s="14">
        <f t="shared" si="37"/>
        <v>0.97218181818181804</v>
      </c>
      <c r="F78" s="104">
        <f t="shared" si="34"/>
        <v>0</v>
      </c>
      <c r="G78" s="105">
        <f t="shared" si="35"/>
        <v>0</v>
      </c>
      <c r="H78" s="79">
        <v>29</v>
      </c>
      <c r="I78" s="80"/>
      <c r="J78" s="26">
        <f t="shared" si="36"/>
        <v>29</v>
      </c>
      <c r="K78" s="27">
        <v>0</v>
      </c>
      <c r="L78" s="44">
        <f t="shared" si="28"/>
        <v>0</v>
      </c>
      <c r="M78" s="26">
        <v>29</v>
      </c>
      <c r="N78" s="27">
        <v>0</v>
      </c>
      <c r="O78" s="44">
        <f t="shared" si="29"/>
        <v>0</v>
      </c>
      <c r="P78" s="26">
        <v>29</v>
      </c>
      <c r="Q78" s="27">
        <v>0</v>
      </c>
      <c r="R78" s="60">
        <f t="shared" si="30"/>
        <v>0</v>
      </c>
      <c r="S78" s="26">
        <v>15</v>
      </c>
      <c r="T78" s="27">
        <v>4.7214999999999998</v>
      </c>
      <c r="U78" s="60">
        <f t="shared" si="6"/>
        <v>48.275862068965523</v>
      </c>
      <c r="V78" s="26">
        <v>29</v>
      </c>
      <c r="W78" s="27">
        <v>0</v>
      </c>
      <c r="X78" s="60">
        <f t="shared" si="7"/>
        <v>0</v>
      </c>
      <c r="Y78" s="7"/>
      <c r="Z78" s="7"/>
      <c r="AA78" s="54"/>
    </row>
    <row r="79" spans="1:27" s="3" customFormat="1" x14ac:dyDescent="0.25">
      <c r="A79" s="45">
        <v>61</v>
      </c>
      <c r="B79" s="8">
        <v>0.1</v>
      </c>
      <c r="C79" s="8">
        <v>20</v>
      </c>
      <c r="D79" s="8">
        <v>20</v>
      </c>
      <c r="E79" s="14">
        <f>(B79*$B$15*$K$12+(1-B79)*$B$16*$R$12)/(B79*$K$12+(1-B79)*$R$12)</f>
        <v>0.98999999999999988</v>
      </c>
      <c r="F79" s="104">
        <f t="shared" si="34"/>
        <v>0</v>
      </c>
      <c r="G79" s="105">
        <f t="shared" si="35"/>
        <v>0</v>
      </c>
      <c r="H79" s="79">
        <v>29</v>
      </c>
      <c r="I79" s="80"/>
      <c r="J79" s="26">
        <f t="shared" ref="J79:J83" si="38">J69</f>
        <v>29</v>
      </c>
      <c r="K79" s="27">
        <v>0</v>
      </c>
      <c r="L79" s="44">
        <f t="shared" si="28"/>
        <v>0</v>
      </c>
      <c r="M79" s="26">
        <v>29</v>
      </c>
      <c r="N79" s="27">
        <v>0</v>
      </c>
      <c r="O79" s="44">
        <f t="shared" si="29"/>
        <v>0</v>
      </c>
      <c r="P79" s="26">
        <v>29</v>
      </c>
      <c r="Q79" s="27">
        <v>0</v>
      </c>
      <c r="R79" s="60">
        <f t="shared" si="30"/>
        <v>0</v>
      </c>
      <c r="S79" s="26">
        <v>15</v>
      </c>
      <c r="T79" s="27">
        <v>4.7367999999999997</v>
      </c>
      <c r="U79" s="60">
        <f t="shared" si="6"/>
        <v>48.275862068965523</v>
      </c>
      <c r="V79" s="26">
        <v>29</v>
      </c>
      <c r="W79" s="27">
        <v>0</v>
      </c>
      <c r="X79" s="60">
        <f t="shared" si="7"/>
        <v>0</v>
      </c>
      <c r="Y79" s="7"/>
      <c r="Z79" s="7"/>
      <c r="AA79" s="54"/>
    </row>
    <row r="80" spans="1:27" s="3" customFormat="1" x14ac:dyDescent="0.25">
      <c r="A80" s="45">
        <v>62</v>
      </c>
      <c r="B80" s="8">
        <v>0.3</v>
      </c>
      <c r="C80" s="8">
        <v>20</v>
      </c>
      <c r="D80" s="8">
        <v>20</v>
      </c>
      <c r="E80" s="14">
        <f t="shared" ref="E80:E83" si="39">(B80*$B$15*$K$12+(1-B80)*$B$16*$R$12)/(B80*$K$12+(1-B80)*$R$12)</f>
        <v>0.9900000000000001</v>
      </c>
      <c r="F80" s="104">
        <f t="shared" si="34"/>
        <v>0</v>
      </c>
      <c r="G80" s="105">
        <f t="shared" si="35"/>
        <v>0</v>
      </c>
      <c r="H80" s="79">
        <v>29</v>
      </c>
      <c r="I80" s="80"/>
      <c r="J80" s="26">
        <f t="shared" si="38"/>
        <v>29</v>
      </c>
      <c r="K80" s="27">
        <v>0</v>
      </c>
      <c r="L80" s="44">
        <f t="shared" si="28"/>
        <v>0</v>
      </c>
      <c r="M80" s="26">
        <v>29</v>
      </c>
      <c r="N80" s="27">
        <v>0</v>
      </c>
      <c r="O80" s="44">
        <f t="shared" si="29"/>
        <v>0</v>
      </c>
      <c r="P80" s="26">
        <v>29</v>
      </c>
      <c r="Q80" s="27">
        <v>0</v>
      </c>
      <c r="R80" s="60">
        <f t="shared" si="30"/>
        <v>0</v>
      </c>
      <c r="S80" s="26">
        <v>15</v>
      </c>
      <c r="T80" s="27">
        <v>4.7351999999999999</v>
      </c>
      <c r="U80" s="60">
        <f t="shared" si="6"/>
        <v>48.275862068965523</v>
      </c>
      <c r="V80" s="26">
        <v>29</v>
      </c>
      <c r="W80" s="27">
        <v>0</v>
      </c>
      <c r="X80" s="60">
        <f t="shared" si="7"/>
        <v>0</v>
      </c>
      <c r="Y80" s="7"/>
      <c r="Z80" s="7"/>
      <c r="AA80" s="54"/>
    </row>
    <row r="81" spans="1:27" s="3" customFormat="1" x14ac:dyDescent="0.25">
      <c r="A81" s="45">
        <v>63</v>
      </c>
      <c r="B81" s="8">
        <v>0.5</v>
      </c>
      <c r="C81" s="8">
        <v>20</v>
      </c>
      <c r="D81" s="8">
        <v>20</v>
      </c>
      <c r="E81" s="14">
        <f t="shared" si="39"/>
        <v>0.99</v>
      </c>
      <c r="F81" s="104">
        <f t="shared" si="34"/>
        <v>0</v>
      </c>
      <c r="G81" s="105">
        <f t="shared" si="35"/>
        <v>0</v>
      </c>
      <c r="H81" s="79">
        <v>29</v>
      </c>
      <c r="I81" s="80"/>
      <c r="J81" s="26">
        <f t="shared" si="38"/>
        <v>29</v>
      </c>
      <c r="K81" s="27">
        <v>0</v>
      </c>
      <c r="L81" s="44">
        <f t="shared" si="28"/>
        <v>0</v>
      </c>
      <c r="M81" s="26">
        <v>29</v>
      </c>
      <c r="N81" s="27">
        <v>0</v>
      </c>
      <c r="O81" s="44">
        <f t="shared" si="29"/>
        <v>0</v>
      </c>
      <c r="P81" s="26">
        <v>29</v>
      </c>
      <c r="Q81" s="27">
        <v>0</v>
      </c>
      <c r="R81" s="60">
        <f t="shared" si="30"/>
        <v>0</v>
      </c>
      <c r="S81" s="26">
        <v>15</v>
      </c>
      <c r="T81" s="27">
        <v>4.7328999999999999</v>
      </c>
      <c r="U81" s="60">
        <f t="shared" si="6"/>
        <v>48.275862068965523</v>
      </c>
      <c r="V81" s="26">
        <v>29</v>
      </c>
      <c r="W81" s="27">
        <v>0</v>
      </c>
      <c r="X81" s="60">
        <f t="shared" si="7"/>
        <v>0</v>
      </c>
      <c r="Y81" s="7"/>
      <c r="Z81" s="7"/>
      <c r="AA81" s="54"/>
    </row>
    <row r="82" spans="1:27" s="3" customFormat="1" x14ac:dyDescent="0.25">
      <c r="A82" s="45">
        <v>64</v>
      </c>
      <c r="B82" s="8">
        <v>0.7</v>
      </c>
      <c r="C82" s="8">
        <v>20</v>
      </c>
      <c r="D82" s="8">
        <v>20</v>
      </c>
      <c r="E82" s="14">
        <f t="shared" si="39"/>
        <v>0.9900000000000001</v>
      </c>
      <c r="F82" s="104">
        <f t="shared" si="34"/>
        <v>0</v>
      </c>
      <c r="G82" s="105">
        <f t="shared" si="35"/>
        <v>0</v>
      </c>
      <c r="H82" s="79">
        <v>29</v>
      </c>
      <c r="I82" s="80"/>
      <c r="J82" s="26">
        <f t="shared" si="38"/>
        <v>29</v>
      </c>
      <c r="K82" s="27">
        <v>0</v>
      </c>
      <c r="L82" s="44">
        <f t="shared" si="28"/>
        <v>0</v>
      </c>
      <c r="M82" s="26">
        <v>29</v>
      </c>
      <c r="N82" s="27">
        <v>0</v>
      </c>
      <c r="O82" s="44">
        <f t="shared" si="29"/>
        <v>0</v>
      </c>
      <c r="P82" s="26">
        <v>29</v>
      </c>
      <c r="Q82" s="27">
        <v>0</v>
      </c>
      <c r="R82" s="60">
        <f t="shared" si="30"/>
        <v>0</v>
      </c>
      <c r="S82" s="26">
        <v>15</v>
      </c>
      <c r="T82" s="27">
        <v>4.7290999999999999</v>
      </c>
      <c r="U82" s="60">
        <f t="shared" si="6"/>
        <v>48.275862068965523</v>
      </c>
      <c r="V82" s="26">
        <v>29</v>
      </c>
      <c r="W82" s="27">
        <v>0</v>
      </c>
      <c r="X82" s="60">
        <f t="shared" si="7"/>
        <v>0</v>
      </c>
      <c r="Y82" s="7"/>
      <c r="Z82" s="7"/>
      <c r="AA82" s="54"/>
    </row>
    <row r="83" spans="1:27" s="3" customFormat="1" x14ac:dyDescent="0.25">
      <c r="A83" s="45">
        <v>65</v>
      </c>
      <c r="B83" s="8">
        <v>0.9</v>
      </c>
      <c r="C83" s="8">
        <v>20</v>
      </c>
      <c r="D83" s="8">
        <v>20</v>
      </c>
      <c r="E83" s="14">
        <f t="shared" si="39"/>
        <v>0.99</v>
      </c>
      <c r="F83" s="104">
        <f t="shared" si="34"/>
        <v>0</v>
      </c>
      <c r="G83" s="105">
        <f t="shared" si="35"/>
        <v>0</v>
      </c>
      <c r="H83" s="79">
        <v>29</v>
      </c>
      <c r="I83" s="80"/>
      <c r="J83" s="26">
        <f t="shared" si="38"/>
        <v>29</v>
      </c>
      <c r="K83" s="27">
        <v>0</v>
      </c>
      <c r="L83" s="44">
        <f t="shared" si="28"/>
        <v>0</v>
      </c>
      <c r="M83" s="26">
        <v>29</v>
      </c>
      <c r="N83" s="27">
        <v>0</v>
      </c>
      <c r="O83" s="44">
        <f t="shared" si="29"/>
        <v>0</v>
      </c>
      <c r="P83" s="26">
        <v>29</v>
      </c>
      <c r="Q83" s="27">
        <v>0</v>
      </c>
      <c r="R83" s="60">
        <f t="shared" si="30"/>
        <v>0</v>
      </c>
      <c r="S83" s="26">
        <v>15</v>
      </c>
      <c r="T83" s="27">
        <v>4.7210999999999999</v>
      </c>
      <c r="U83" s="60">
        <f t="shared" ref="U83:U143" si="40">ABS((100/$H83*S83)-100)</f>
        <v>48.275862068965523</v>
      </c>
      <c r="V83" s="26">
        <v>29</v>
      </c>
      <c r="W83" s="27">
        <v>0</v>
      </c>
      <c r="X83" s="60">
        <f t="shared" ref="X83:X143" si="41">ABS((100/$H83*V83)-100)</f>
        <v>0</v>
      </c>
      <c r="Y83" s="7"/>
      <c r="Z83" s="7"/>
      <c r="AA83" s="54"/>
    </row>
    <row r="84" spans="1:27" s="3" customFormat="1" x14ac:dyDescent="0.25">
      <c r="A84" s="45">
        <v>66</v>
      </c>
      <c r="B84" s="8">
        <v>0.1</v>
      </c>
      <c r="C84" s="8">
        <v>25</v>
      </c>
      <c r="D84" s="8">
        <v>20</v>
      </c>
      <c r="E84" s="14">
        <f>(B84*$B$15*$K$13+(1-B84)*$B$16*$R$13)/(B84*$K$13+(1-B84)*$R$13)</f>
        <v>0.40199999999999991</v>
      </c>
      <c r="F84" s="104">
        <f t="shared" si="34"/>
        <v>0</v>
      </c>
      <c r="G84" s="105">
        <f t="shared" si="35"/>
        <v>0</v>
      </c>
      <c r="H84" s="79">
        <v>29</v>
      </c>
      <c r="I84" s="80"/>
      <c r="J84" s="26">
        <f t="shared" ref="J84:J88" si="42">J69</f>
        <v>29</v>
      </c>
      <c r="K84" s="27">
        <v>0</v>
      </c>
      <c r="L84" s="44">
        <f t="shared" si="28"/>
        <v>0</v>
      </c>
      <c r="M84" s="26">
        <v>29</v>
      </c>
      <c r="N84" s="27">
        <v>0</v>
      </c>
      <c r="O84" s="44">
        <f t="shared" si="29"/>
        <v>0</v>
      </c>
      <c r="P84" s="26">
        <v>29</v>
      </c>
      <c r="Q84" s="27">
        <v>0</v>
      </c>
      <c r="R84" s="60">
        <f t="shared" si="30"/>
        <v>0</v>
      </c>
      <c r="S84" s="26">
        <v>15</v>
      </c>
      <c r="T84" s="27">
        <v>4.7637999999999998</v>
      </c>
      <c r="U84" s="60">
        <f t="shared" si="40"/>
        <v>48.275862068965523</v>
      </c>
      <c r="V84" s="26">
        <v>29</v>
      </c>
      <c r="W84" s="27">
        <v>0</v>
      </c>
      <c r="X84" s="60">
        <f t="shared" si="41"/>
        <v>0</v>
      </c>
      <c r="Y84" s="7"/>
      <c r="Z84" s="7"/>
      <c r="AA84" s="54"/>
    </row>
    <row r="85" spans="1:27" s="3" customFormat="1" x14ac:dyDescent="0.25">
      <c r="A85" s="45">
        <v>67</v>
      </c>
      <c r="B85" s="8">
        <v>0.3</v>
      </c>
      <c r="C85" s="8">
        <v>25</v>
      </c>
      <c r="D85" s="8">
        <v>20</v>
      </c>
      <c r="E85" s="14">
        <f t="shared" ref="E85:E88" si="43">(B85*$B$15*$K$13+(1-B85)*$B$16*$R$13)/(B85*$K$13+(1-B85)*$R$13)</f>
        <v>0.71560000000000001</v>
      </c>
      <c r="F85" s="104">
        <f t="shared" si="34"/>
        <v>0</v>
      </c>
      <c r="G85" s="105">
        <f t="shared" si="35"/>
        <v>0</v>
      </c>
      <c r="H85" s="79">
        <v>29</v>
      </c>
      <c r="I85" s="80"/>
      <c r="J85" s="26">
        <f t="shared" si="42"/>
        <v>29</v>
      </c>
      <c r="K85" s="27">
        <v>0</v>
      </c>
      <c r="L85" s="44">
        <f t="shared" si="28"/>
        <v>0</v>
      </c>
      <c r="M85" s="26">
        <v>29</v>
      </c>
      <c r="N85" s="27">
        <v>0</v>
      </c>
      <c r="O85" s="44">
        <f t="shared" si="29"/>
        <v>0</v>
      </c>
      <c r="P85" s="26">
        <v>29</v>
      </c>
      <c r="Q85" s="27">
        <v>0</v>
      </c>
      <c r="R85" s="60">
        <f t="shared" si="30"/>
        <v>0</v>
      </c>
      <c r="S85" s="26">
        <v>15</v>
      </c>
      <c r="T85" s="27">
        <v>4.7472000000000003</v>
      </c>
      <c r="U85" s="60">
        <f t="shared" si="40"/>
        <v>48.275862068965523</v>
      </c>
      <c r="V85" s="26">
        <v>29</v>
      </c>
      <c r="W85" s="27">
        <v>0</v>
      </c>
      <c r="X85" s="60">
        <f t="shared" si="41"/>
        <v>0</v>
      </c>
      <c r="Y85" s="7"/>
      <c r="Z85" s="7"/>
      <c r="AA85" s="54"/>
    </row>
    <row r="86" spans="1:27" s="3" customFormat="1" x14ac:dyDescent="0.25">
      <c r="A86" s="45">
        <v>68</v>
      </c>
      <c r="B86" s="8">
        <v>0.5</v>
      </c>
      <c r="C86" s="8">
        <v>25</v>
      </c>
      <c r="D86" s="8">
        <v>20</v>
      </c>
      <c r="E86" s="14">
        <f t="shared" si="43"/>
        <v>0.85</v>
      </c>
      <c r="F86" s="104">
        <f t="shared" si="34"/>
        <v>0</v>
      </c>
      <c r="G86" s="105">
        <f t="shared" si="35"/>
        <v>0</v>
      </c>
      <c r="H86" s="79">
        <v>29</v>
      </c>
      <c r="I86" s="80"/>
      <c r="J86" s="26">
        <f t="shared" si="42"/>
        <v>29</v>
      </c>
      <c r="K86" s="27">
        <v>0</v>
      </c>
      <c r="L86" s="44">
        <f t="shared" si="28"/>
        <v>0</v>
      </c>
      <c r="M86" s="26">
        <v>29</v>
      </c>
      <c r="N86" s="27">
        <v>0</v>
      </c>
      <c r="O86" s="44">
        <f t="shared" si="29"/>
        <v>0</v>
      </c>
      <c r="P86" s="26">
        <v>29</v>
      </c>
      <c r="Q86" s="27">
        <v>0</v>
      </c>
      <c r="R86" s="60">
        <f t="shared" si="30"/>
        <v>0</v>
      </c>
      <c r="S86" s="26">
        <v>15</v>
      </c>
      <c r="T86" s="27">
        <v>4.7385999999999999</v>
      </c>
      <c r="U86" s="60">
        <f t="shared" si="40"/>
        <v>48.275862068965523</v>
      </c>
      <c r="V86" s="26">
        <v>29</v>
      </c>
      <c r="W86" s="27">
        <v>0</v>
      </c>
      <c r="X86" s="60">
        <f t="shared" si="41"/>
        <v>0</v>
      </c>
      <c r="Y86" s="7"/>
      <c r="Z86" s="7"/>
      <c r="AA86" s="54"/>
    </row>
    <row r="87" spans="1:27" s="3" customFormat="1" x14ac:dyDescent="0.25">
      <c r="A87" s="45">
        <v>69</v>
      </c>
      <c r="B87" s="8">
        <v>0.7</v>
      </c>
      <c r="C87" s="8">
        <v>25</v>
      </c>
      <c r="D87" s="8">
        <v>20</v>
      </c>
      <c r="E87" s="14">
        <f t="shared" si="43"/>
        <v>0.92466666666666653</v>
      </c>
      <c r="F87" s="104">
        <f t="shared" si="34"/>
        <v>0</v>
      </c>
      <c r="G87" s="105">
        <f t="shared" si="35"/>
        <v>0</v>
      </c>
      <c r="H87" s="79">
        <v>29</v>
      </c>
      <c r="I87" s="80"/>
      <c r="J87" s="26">
        <f t="shared" si="42"/>
        <v>29</v>
      </c>
      <c r="K87" s="27">
        <v>0</v>
      </c>
      <c r="L87" s="44">
        <f t="shared" si="28"/>
        <v>0</v>
      </c>
      <c r="M87" s="26">
        <v>29</v>
      </c>
      <c r="N87" s="27">
        <v>0</v>
      </c>
      <c r="O87" s="44">
        <f t="shared" si="29"/>
        <v>0</v>
      </c>
      <c r="P87" s="26">
        <v>29</v>
      </c>
      <c r="Q87" s="27">
        <v>0</v>
      </c>
      <c r="R87" s="60">
        <f t="shared" si="30"/>
        <v>0</v>
      </c>
      <c r="S87" s="26">
        <v>15</v>
      </c>
      <c r="T87" s="27">
        <v>4.7313000000000001</v>
      </c>
      <c r="U87" s="60">
        <f t="shared" si="40"/>
        <v>48.275862068965523</v>
      </c>
      <c r="V87" s="26">
        <v>29</v>
      </c>
      <c r="W87" s="27">
        <v>0</v>
      </c>
      <c r="X87" s="60">
        <f t="shared" si="41"/>
        <v>0</v>
      </c>
      <c r="Y87" s="7"/>
      <c r="Z87" s="7"/>
      <c r="AA87" s="54"/>
    </row>
    <row r="88" spans="1:27" s="3" customFormat="1" x14ac:dyDescent="0.25">
      <c r="A88" s="45">
        <v>70</v>
      </c>
      <c r="B88" s="8">
        <v>0.9</v>
      </c>
      <c r="C88" s="8">
        <v>25</v>
      </c>
      <c r="D88" s="8">
        <v>20</v>
      </c>
      <c r="E88" s="14">
        <f t="shared" si="43"/>
        <v>0.97218181818181804</v>
      </c>
      <c r="F88" s="104">
        <f t="shared" si="34"/>
        <v>0</v>
      </c>
      <c r="G88" s="105">
        <f t="shared" si="35"/>
        <v>0</v>
      </c>
      <c r="H88" s="79">
        <v>29</v>
      </c>
      <c r="I88" s="80"/>
      <c r="J88" s="26">
        <f t="shared" si="42"/>
        <v>29</v>
      </c>
      <c r="K88" s="27">
        <v>0</v>
      </c>
      <c r="L88" s="44">
        <f t="shared" si="28"/>
        <v>0</v>
      </c>
      <c r="M88" s="26">
        <v>29</v>
      </c>
      <c r="N88" s="27">
        <v>0</v>
      </c>
      <c r="O88" s="44">
        <f t="shared" si="29"/>
        <v>0</v>
      </c>
      <c r="P88" s="26">
        <v>29</v>
      </c>
      <c r="Q88" s="27">
        <v>0</v>
      </c>
      <c r="R88" s="60">
        <f t="shared" si="30"/>
        <v>0</v>
      </c>
      <c r="S88" s="26">
        <v>15</v>
      </c>
      <c r="T88" s="27">
        <v>4.7214999999999998</v>
      </c>
      <c r="U88" s="60">
        <f t="shared" si="40"/>
        <v>48.275862068965523</v>
      </c>
      <c r="V88" s="26">
        <v>29</v>
      </c>
      <c r="W88" s="27">
        <v>0</v>
      </c>
      <c r="X88" s="60">
        <f t="shared" si="41"/>
        <v>0</v>
      </c>
      <c r="Y88" s="7"/>
      <c r="Z88" s="7"/>
      <c r="AA88" s="54"/>
    </row>
    <row r="89" spans="1:27" s="3" customFormat="1" x14ac:dyDescent="0.25">
      <c r="A89" s="45">
        <v>71</v>
      </c>
      <c r="B89" s="8">
        <v>0.1</v>
      </c>
      <c r="C89" s="8">
        <v>30</v>
      </c>
      <c r="D89" s="8">
        <v>20</v>
      </c>
      <c r="E89" s="106" t="e">
        <f>(B89*$B$15*$K$14+(1-B89)*$B$16*$R$14)/(B89*$K$14+(1-B89)*$R$14)</f>
        <v>#DIV/0!</v>
      </c>
      <c r="F89" s="104" t="e">
        <f t="shared" si="34"/>
        <v>#DIV/0!</v>
      </c>
      <c r="G89" s="105">
        <f t="shared" si="35"/>
        <v>0</v>
      </c>
      <c r="H89" s="79">
        <v>29</v>
      </c>
      <c r="I89" s="80"/>
      <c r="J89" s="26">
        <f t="shared" ref="J89:J93" si="44">J69</f>
        <v>29</v>
      </c>
      <c r="K89" s="27">
        <v>0</v>
      </c>
      <c r="L89" s="44">
        <f t="shared" si="28"/>
        <v>0</v>
      </c>
      <c r="M89" s="26">
        <v>29</v>
      </c>
      <c r="N89" s="27">
        <v>0</v>
      </c>
      <c r="O89" s="44">
        <f t="shared" si="29"/>
        <v>0</v>
      </c>
      <c r="P89" s="26">
        <v>29</v>
      </c>
      <c r="Q89" s="27">
        <v>0</v>
      </c>
      <c r="R89" s="60">
        <f t="shared" si="30"/>
        <v>0</v>
      </c>
      <c r="S89" s="26">
        <v>15</v>
      </c>
      <c r="T89" s="27">
        <v>4.7778</v>
      </c>
      <c r="U89" s="60">
        <f t="shared" si="40"/>
        <v>48.275862068965523</v>
      </c>
      <c r="V89" s="26">
        <v>29</v>
      </c>
      <c r="W89" s="27">
        <v>0</v>
      </c>
      <c r="X89" s="60">
        <f t="shared" si="41"/>
        <v>0</v>
      </c>
      <c r="Y89" s="7"/>
      <c r="Z89" s="7"/>
      <c r="AA89" s="54"/>
    </row>
    <row r="90" spans="1:27" s="3" customFormat="1" x14ac:dyDescent="0.25">
      <c r="A90" s="45">
        <v>72</v>
      </c>
      <c r="B90" s="8">
        <v>0.3</v>
      </c>
      <c r="C90" s="8">
        <v>30</v>
      </c>
      <c r="D90" s="8">
        <v>20</v>
      </c>
      <c r="E90" s="106" t="e">
        <f t="shared" ref="E90:E93" si="45">(B90*$B$15*$K$14+(1-B90)*$B$16*$R$14)/(B90*$K$14+(1-B90)*$R$14)</f>
        <v>#DIV/0!</v>
      </c>
      <c r="F90" s="104" t="e">
        <f t="shared" si="34"/>
        <v>#DIV/0!</v>
      </c>
      <c r="G90" s="105">
        <f t="shared" si="35"/>
        <v>0</v>
      </c>
      <c r="H90" s="79">
        <v>29</v>
      </c>
      <c r="I90" s="80"/>
      <c r="J90" s="26">
        <f t="shared" si="44"/>
        <v>29</v>
      </c>
      <c r="K90" s="27">
        <v>0</v>
      </c>
      <c r="L90" s="44">
        <f t="shared" si="28"/>
        <v>0</v>
      </c>
      <c r="M90" s="26">
        <v>29</v>
      </c>
      <c r="N90" s="27">
        <v>0</v>
      </c>
      <c r="O90" s="44">
        <f t="shared" si="29"/>
        <v>0</v>
      </c>
      <c r="P90" s="26">
        <v>29</v>
      </c>
      <c r="Q90" s="27">
        <v>0</v>
      </c>
      <c r="R90" s="60">
        <f t="shared" si="30"/>
        <v>0</v>
      </c>
      <c r="S90" s="26">
        <v>15</v>
      </c>
      <c r="T90" s="27">
        <v>4.7653999999999996</v>
      </c>
      <c r="U90" s="60">
        <f t="shared" si="40"/>
        <v>48.275862068965523</v>
      </c>
      <c r="V90" s="26">
        <v>29</v>
      </c>
      <c r="W90" s="27">
        <v>0</v>
      </c>
      <c r="X90" s="60">
        <f t="shared" si="41"/>
        <v>0</v>
      </c>
      <c r="Y90" s="7"/>
      <c r="Z90" s="7"/>
      <c r="AA90" s="54"/>
    </row>
    <row r="91" spans="1:27" s="3" customFormat="1" x14ac:dyDescent="0.25">
      <c r="A91" s="45">
        <v>73</v>
      </c>
      <c r="B91" s="8">
        <v>0.5</v>
      </c>
      <c r="C91" s="8">
        <v>30</v>
      </c>
      <c r="D91" s="8">
        <v>20</v>
      </c>
      <c r="E91" s="106" t="e">
        <f t="shared" si="45"/>
        <v>#DIV/0!</v>
      </c>
      <c r="F91" s="104" t="e">
        <f t="shared" si="34"/>
        <v>#DIV/0!</v>
      </c>
      <c r="G91" s="105">
        <f t="shared" si="35"/>
        <v>0</v>
      </c>
      <c r="H91" s="79">
        <v>29</v>
      </c>
      <c r="I91" s="80"/>
      <c r="J91" s="26">
        <f t="shared" si="44"/>
        <v>29</v>
      </c>
      <c r="K91" s="27">
        <v>0</v>
      </c>
      <c r="L91" s="44">
        <f t="shared" si="28"/>
        <v>0</v>
      </c>
      <c r="M91" s="26">
        <v>29</v>
      </c>
      <c r="N91" s="27">
        <v>0</v>
      </c>
      <c r="O91" s="44">
        <f t="shared" si="29"/>
        <v>0</v>
      </c>
      <c r="P91" s="26">
        <v>29</v>
      </c>
      <c r="Q91" s="27">
        <v>0</v>
      </c>
      <c r="R91" s="60">
        <f t="shared" si="30"/>
        <v>0</v>
      </c>
      <c r="S91" s="26">
        <v>15</v>
      </c>
      <c r="T91" s="27">
        <v>4.7527999999999997</v>
      </c>
      <c r="U91" s="60">
        <f t="shared" si="40"/>
        <v>48.275862068965523</v>
      </c>
      <c r="V91" s="26">
        <v>29</v>
      </c>
      <c r="W91" s="27">
        <v>0</v>
      </c>
      <c r="X91" s="60">
        <f t="shared" si="41"/>
        <v>0</v>
      </c>
      <c r="Y91" s="7"/>
      <c r="Z91" s="7"/>
      <c r="AA91" s="54"/>
    </row>
    <row r="92" spans="1:27" s="3" customFormat="1" x14ac:dyDescent="0.25">
      <c r="A92" s="45">
        <v>74</v>
      </c>
      <c r="B92" s="8">
        <v>0.7</v>
      </c>
      <c r="C92" s="8">
        <v>30</v>
      </c>
      <c r="D92" s="8">
        <v>20</v>
      </c>
      <c r="E92" s="106" t="e">
        <f t="shared" si="45"/>
        <v>#DIV/0!</v>
      </c>
      <c r="F92" s="104" t="e">
        <f t="shared" si="34"/>
        <v>#DIV/0!</v>
      </c>
      <c r="G92" s="105">
        <f t="shared" si="35"/>
        <v>0</v>
      </c>
      <c r="H92" s="79">
        <v>29</v>
      </c>
      <c r="I92" s="80"/>
      <c r="J92" s="26">
        <f t="shared" si="44"/>
        <v>29</v>
      </c>
      <c r="K92" s="27">
        <v>0</v>
      </c>
      <c r="L92" s="44">
        <f t="shared" si="28"/>
        <v>0</v>
      </c>
      <c r="M92" s="26">
        <v>29</v>
      </c>
      <c r="N92" s="27">
        <v>0</v>
      </c>
      <c r="O92" s="44">
        <f t="shared" si="29"/>
        <v>0</v>
      </c>
      <c r="P92" s="26">
        <v>29</v>
      </c>
      <c r="Q92" s="27">
        <v>0</v>
      </c>
      <c r="R92" s="60">
        <f t="shared" si="30"/>
        <v>0</v>
      </c>
      <c r="S92" s="26">
        <v>15</v>
      </c>
      <c r="T92" s="27">
        <v>4.7392000000000003</v>
      </c>
      <c r="U92" s="60">
        <f t="shared" si="40"/>
        <v>48.275862068965523</v>
      </c>
      <c r="V92" s="26">
        <v>29</v>
      </c>
      <c r="W92" s="27">
        <v>0</v>
      </c>
      <c r="X92" s="60">
        <f t="shared" si="41"/>
        <v>0</v>
      </c>
      <c r="Y92" s="7"/>
      <c r="Z92" s="7"/>
      <c r="AA92" s="54"/>
    </row>
    <row r="93" spans="1:27" s="3" customFormat="1" x14ac:dyDescent="0.25">
      <c r="A93" s="45">
        <v>75</v>
      </c>
      <c r="B93" s="8">
        <v>0.9</v>
      </c>
      <c r="C93" s="8">
        <v>30</v>
      </c>
      <c r="D93" s="8">
        <v>20</v>
      </c>
      <c r="E93" s="106" t="e">
        <f t="shared" si="45"/>
        <v>#DIV/0!</v>
      </c>
      <c r="F93" s="104" t="e">
        <f t="shared" si="34"/>
        <v>#DIV/0!</v>
      </c>
      <c r="G93" s="105">
        <f t="shared" si="35"/>
        <v>0</v>
      </c>
      <c r="H93" s="79">
        <v>29</v>
      </c>
      <c r="I93" s="80"/>
      <c r="J93" s="26">
        <f t="shared" si="44"/>
        <v>29</v>
      </c>
      <c r="K93" s="27">
        <v>0</v>
      </c>
      <c r="L93" s="44">
        <f t="shared" si="28"/>
        <v>0</v>
      </c>
      <c r="M93" s="26">
        <v>29</v>
      </c>
      <c r="N93" s="27">
        <v>0</v>
      </c>
      <c r="O93" s="44">
        <f t="shared" si="29"/>
        <v>0</v>
      </c>
      <c r="P93" s="26">
        <v>29</v>
      </c>
      <c r="Q93" s="27">
        <v>0</v>
      </c>
      <c r="R93" s="60">
        <f t="shared" si="30"/>
        <v>0</v>
      </c>
      <c r="S93" s="26">
        <v>15</v>
      </c>
      <c r="T93" s="27">
        <v>4.7232000000000003</v>
      </c>
      <c r="U93" s="60">
        <f t="shared" si="40"/>
        <v>48.275862068965523</v>
      </c>
      <c r="V93" s="26">
        <v>29</v>
      </c>
      <c r="W93" s="27">
        <v>0</v>
      </c>
      <c r="X93" s="60">
        <f t="shared" si="41"/>
        <v>0</v>
      </c>
      <c r="Y93" s="7"/>
      <c r="Z93" s="7"/>
      <c r="AA93" s="54"/>
    </row>
    <row r="94" spans="1:27" s="3" customFormat="1" x14ac:dyDescent="0.25">
      <c r="A94" s="45">
        <v>76</v>
      </c>
      <c r="B94" s="8">
        <v>0.1</v>
      </c>
      <c r="C94" s="8">
        <v>10</v>
      </c>
      <c r="D94" s="8">
        <v>25</v>
      </c>
      <c r="E94" s="106" t="e">
        <f>(B94*$B$15*$L$10+(1-B94)*$B$16*$S$10)/(B94*$L$10+(1-B94)*$S$10)</f>
        <v>#DIV/0!</v>
      </c>
      <c r="F94" s="104" t="e">
        <f>E94*$N$13+(1-E94)*$U$13-D94</f>
        <v>#DIV/0!</v>
      </c>
      <c r="G94" s="105">
        <f>B94*$N$13+(1-B94)*$U$13-D94</f>
        <v>2</v>
      </c>
      <c r="H94" s="79">
        <v>36</v>
      </c>
      <c r="I94" s="80"/>
      <c r="J94" s="26">
        <v>35</v>
      </c>
      <c r="K94" s="27">
        <v>2.2020000000000001E-4</v>
      </c>
      <c r="L94" s="44">
        <f t="shared" si="28"/>
        <v>2.7777777777777857</v>
      </c>
      <c r="M94" s="26">
        <v>25</v>
      </c>
      <c r="N94" s="27">
        <v>0.77144999999999997</v>
      </c>
      <c r="O94" s="44">
        <f t="shared" si="29"/>
        <v>30.555555555555557</v>
      </c>
      <c r="P94" s="26">
        <v>38</v>
      </c>
      <c r="Q94" s="27">
        <v>3.2611000000000001E-2</v>
      </c>
      <c r="R94" s="60">
        <f t="shared" si="30"/>
        <v>5.5555555555555571</v>
      </c>
      <c r="S94" s="26">
        <v>15</v>
      </c>
      <c r="T94" s="27">
        <v>4.0452000000000004</v>
      </c>
      <c r="U94" s="60">
        <f t="shared" si="40"/>
        <v>58.333333333333336</v>
      </c>
      <c r="V94" s="26">
        <v>28</v>
      </c>
      <c r="W94" s="27">
        <v>0.30012</v>
      </c>
      <c r="X94" s="60">
        <f t="shared" si="41"/>
        <v>22.222222222222229</v>
      </c>
      <c r="Y94" s="7"/>
      <c r="Z94" s="7"/>
      <c r="AA94" s="54"/>
    </row>
    <row r="95" spans="1:27" s="3" customFormat="1" x14ac:dyDescent="0.25">
      <c r="A95" s="45">
        <v>77</v>
      </c>
      <c r="B95" s="8">
        <v>0.3</v>
      </c>
      <c r="C95" s="8">
        <v>10</v>
      </c>
      <c r="D95" s="8">
        <v>25</v>
      </c>
      <c r="E95" s="106" t="e">
        <f t="shared" ref="E95:E98" si="46">(B95*$B$15*$L$10+(1-B95)*$B$16*$S$10)/(B95*$L$10+(1-B95)*$S$10)</f>
        <v>#DIV/0!</v>
      </c>
      <c r="F95" s="104" t="e">
        <f t="shared" ref="F95:F118" si="47">E95*$N$13+(1-E95)*$U$13-D95</f>
        <v>#DIV/0!</v>
      </c>
      <c r="G95" s="105">
        <f t="shared" ref="G95:G118" si="48">B95*$N$13+(1-B95)*$U$13-D95</f>
        <v>1</v>
      </c>
      <c r="H95" s="79">
        <v>30</v>
      </c>
      <c r="I95" s="80"/>
      <c r="J95" s="26">
        <v>30</v>
      </c>
      <c r="K95" s="27">
        <v>0</v>
      </c>
      <c r="L95" s="44">
        <f t="shared" si="28"/>
        <v>0</v>
      </c>
      <c r="M95" s="26">
        <v>25</v>
      </c>
      <c r="N95" s="27">
        <v>0.39465</v>
      </c>
      <c r="O95" s="44">
        <f t="shared" si="29"/>
        <v>16.666666666666657</v>
      </c>
      <c r="P95" s="26">
        <v>38</v>
      </c>
      <c r="Q95" s="27">
        <v>0.35565000000000002</v>
      </c>
      <c r="R95" s="60">
        <f t="shared" si="30"/>
        <v>26.666666666666671</v>
      </c>
      <c r="S95" s="26">
        <v>15</v>
      </c>
      <c r="T95" s="27">
        <v>3.3395999999999999</v>
      </c>
      <c r="U95" s="60">
        <f t="shared" si="40"/>
        <v>50</v>
      </c>
      <c r="V95" s="26">
        <v>28</v>
      </c>
      <c r="W95" s="27">
        <v>6.608E-2</v>
      </c>
      <c r="X95" s="60">
        <f t="shared" si="41"/>
        <v>6.6666666666666572</v>
      </c>
      <c r="Y95" s="7"/>
      <c r="Z95" s="7"/>
      <c r="AA95" s="54"/>
    </row>
    <row r="96" spans="1:27" s="3" customFormat="1" x14ac:dyDescent="0.25">
      <c r="A96" s="45">
        <v>78</v>
      </c>
      <c r="B96" s="8">
        <v>0.5</v>
      </c>
      <c r="C96" s="8">
        <v>10</v>
      </c>
      <c r="D96" s="8">
        <v>25</v>
      </c>
      <c r="E96" s="106" t="e">
        <f t="shared" si="46"/>
        <v>#DIV/0!</v>
      </c>
      <c r="F96" s="104" t="e">
        <f t="shared" si="47"/>
        <v>#DIV/0!</v>
      </c>
      <c r="G96" s="105">
        <f t="shared" si="48"/>
        <v>0</v>
      </c>
      <c r="H96" s="79">
        <v>28</v>
      </c>
      <c r="I96" s="80"/>
      <c r="J96" s="26">
        <v>28</v>
      </c>
      <c r="K96" s="27">
        <v>0</v>
      </c>
      <c r="L96" s="44">
        <f t="shared" si="28"/>
        <v>0</v>
      </c>
      <c r="M96" s="26">
        <v>25</v>
      </c>
      <c r="N96" s="27">
        <v>0.18118999999999999</v>
      </c>
      <c r="O96" s="44">
        <f t="shared" si="29"/>
        <v>10.714285714285708</v>
      </c>
      <c r="P96" s="26">
        <v>38</v>
      </c>
      <c r="Q96" s="27">
        <v>0.87178</v>
      </c>
      <c r="R96" s="60">
        <f t="shared" si="30"/>
        <v>35.714285714285722</v>
      </c>
      <c r="S96" s="26">
        <v>15</v>
      </c>
      <c r="T96" s="27">
        <v>2.7911000000000001</v>
      </c>
      <c r="U96" s="60">
        <f t="shared" si="40"/>
        <v>46.428571428571423</v>
      </c>
      <c r="V96" s="26">
        <v>28</v>
      </c>
      <c r="W96" s="27">
        <v>0</v>
      </c>
      <c r="X96" s="60">
        <f t="shared" si="41"/>
        <v>0</v>
      </c>
      <c r="Y96" s="7"/>
      <c r="Z96" s="7"/>
      <c r="AA96" s="54"/>
    </row>
    <row r="97" spans="1:27" s="3" customFormat="1" x14ac:dyDescent="0.25">
      <c r="A97" s="45">
        <v>79</v>
      </c>
      <c r="B97" s="8">
        <v>0.7</v>
      </c>
      <c r="C97" s="8">
        <v>10</v>
      </c>
      <c r="D97" s="8">
        <v>25</v>
      </c>
      <c r="E97" s="106" t="e">
        <f t="shared" si="46"/>
        <v>#DIV/0!</v>
      </c>
      <c r="F97" s="104" t="e">
        <f t="shared" si="47"/>
        <v>#DIV/0!</v>
      </c>
      <c r="G97" s="105">
        <f t="shared" si="48"/>
        <v>-1</v>
      </c>
      <c r="H97" s="79">
        <v>27</v>
      </c>
      <c r="I97" s="80"/>
      <c r="J97" s="26">
        <v>27</v>
      </c>
      <c r="K97" s="27">
        <v>0</v>
      </c>
      <c r="L97" s="44">
        <f t="shared" si="28"/>
        <v>0</v>
      </c>
      <c r="M97" s="26">
        <v>25</v>
      </c>
      <c r="N97" s="27">
        <v>5.2794000000000001E-2</v>
      </c>
      <c r="O97" s="44">
        <f t="shared" si="29"/>
        <v>7.4074074074074048</v>
      </c>
      <c r="P97" s="26">
        <v>38</v>
      </c>
      <c r="Q97" s="27">
        <v>1.5098</v>
      </c>
      <c r="R97" s="60">
        <f t="shared" si="30"/>
        <v>40.740740740740733</v>
      </c>
      <c r="S97" s="26">
        <v>15</v>
      </c>
      <c r="T97" s="27">
        <v>2.3169</v>
      </c>
      <c r="U97" s="60">
        <f t="shared" si="40"/>
        <v>44.444444444444443</v>
      </c>
      <c r="V97" s="26">
        <v>28</v>
      </c>
      <c r="W97" s="27">
        <v>2.5617999999999998E-2</v>
      </c>
      <c r="X97" s="60">
        <f t="shared" si="41"/>
        <v>3.7037037037037095</v>
      </c>
      <c r="Y97" s="7"/>
      <c r="Z97" s="7"/>
      <c r="AA97" s="54"/>
    </row>
    <row r="98" spans="1:27" s="3" customFormat="1" x14ac:dyDescent="0.25">
      <c r="A98" s="45">
        <v>80</v>
      </c>
      <c r="B98" s="8">
        <v>0.9</v>
      </c>
      <c r="C98" s="8">
        <v>10</v>
      </c>
      <c r="D98" s="8">
        <v>25</v>
      </c>
      <c r="E98" s="106" t="e">
        <f t="shared" si="46"/>
        <v>#DIV/0!</v>
      </c>
      <c r="F98" s="104" t="e">
        <f t="shared" si="47"/>
        <v>#DIV/0!</v>
      </c>
      <c r="G98" s="105">
        <f t="shared" si="48"/>
        <v>-2</v>
      </c>
      <c r="H98" s="79">
        <v>25</v>
      </c>
      <c r="I98" s="80"/>
      <c r="J98" s="26">
        <v>25</v>
      </c>
      <c r="K98" s="27">
        <v>0</v>
      </c>
      <c r="L98" s="44">
        <f t="shared" si="28"/>
        <v>0</v>
      </c>
      <c r="M98" s="26">
        <v>25</v>
      </c>
      <c r="N98" s="27">
        <v>0</v>
      </c>
      <c r="O98" s="44">
        <f t="shared" si="29"/>
        <v>0</v>
      </c>
      <c r="P98" s="26">
        <v>38</v>
      </c>
      <c r="Q98" s="27">
        <v>2.2663000000000002</v>
      </c>
      <c r="R98" s="60">
        <f t="shared" si="30"/>
        <v>52</v>
      </c>
      <c r="S98" s="26">
        <v>15</v>
      </c>
      <c r="T98" s="27">
        <v>1.9054</v>
      </c>
      <c r="U98" s="60">
        <f t="shared" si="40"/>
        <v>40</v>
      </c>
      <c r="V98" s="26">
        <v>28</v>
      </c>
      <c r="W98" s="27">
        <v>0.13494</v>
      </c>
      <c r="X98" s="60">
        <f t="shared" si="41"/>
        <v>12</v>
      </c>
      <c r="Y98" s="7"/>
      <c r="Z98" s="7"/>
      <c r="AA98" s="54"/>
    </row>
    <row r="99" spans="1:27" s="3" customFormat="1" x14ac:dyDescent="0.25">
      <c r="A99" s="45">
        <v>81</v>
      </c>
      <c r="B99" s="8">
        <v>0.1</v>
      </c>
      <c r="C99" s="8">
        <v>15</v>
      </c>
      <c r="D99" s="8">
        <v>25</v>
      </c>
      <c r="E99" s="106" t="e">
        <f>(B99*$B$15*$L$11+(1-B99)*$B$16*$S$11)/(B99*$L$11+(1-B99)*$S$11)</f>
        <v>#DIV/0!</v>
      </c>
      <c r="F99" s="104" t="e">
        <f t="shared" si="47"/>
        <v>#DIV/0!</v>
      </c>
      <c r="G99" s="105">
        <f t="shared" si="48"/>
        <v>2</v>
      </c>
      <c r="H99" s="79">
        <v>36</v>
      </c>
      <c r="I99" s="80"/>
      <c r="J99" s="26">
        <f t="shared" ref="J99:J103" si="49">J94</f>
        <v>35</v>
      </c>
      <c r="K99" s="27">
        <v>2.2020000000000001E-4</v>
      </c>
      <c r="L99" s="44">
        <f t="shared" si="28"/>
        <v>2.7777777777777857</v>
      </c>
      <c r="M99" s="26">
        <v>25</v>
      </c>
      <c r="N99" s="27">
        <v>0.77144999999999997</v>
      </c>
      <c r="O99" s="44">
        <f t="shared" si="29"/>
        <v>30.555555555555557</v>
      </c>
      <c r="P99" s="26">
        <v>38</v>
      </c>
      <c r="Q99" s="27">
        <v>3.2611000000000001E-2</v>
      </c>
      <c r="R99" s="60">
        <f t="shared" si="30"/>
        <v>5.5555555555555571</v>
      </c>
      <c r="S99" s="26">
        <v>15</v>
      </c>
      <c r="T99" s="27">
        <v>4.0452000000000004</v>
      </c>
      <c r="U99" s="60">
        <f t="shared" si="40"/>
        <v>58.333333333333336</v>
      </c>
      <c r="V99" s="26">
        <v>28</v>
      </c>
      <c r="W99" s="27">
        <v>0.30012</v>
      </c>
      <c r="X99" s="60">
        <f t="shared" si="41"/>
        <v>22.222222222222229</v>
      </c>
      <c r="Y99" s="7"/>
      <c r="Z99" s="7"/>
      <c r="AA99" s="54"/>
    </row>
    <row r="100" spans="1:27" s="3" customFormat="1" x14ac:dyDescent="0.25">
      <c r="A100" s="45">
        <v>82</v>
      </c>
      <c r="B100" s="8">
        <v>0.3</v>
      </c>
      <c r="C100" s="8">
        <v>15</v>
      </c>
      <c r="D100" s="8">
        <v>25</v>
      </c>
      <c r="E100" s="106" t="e">
        <f t="shared" ref="E100:E103" si="50">(B100*$B$15*$L$11+(1-B100)*$B$16*$S$11)/(B100*$L$11+(1-B100)*$S$11)</f>
        <v>#DIV/0!</v>
      </c>
      <c r="F100" s="104" t="e">
        <f t="shared" si="47"/>
        <v>#DIV/0!</v>
      </c>
      <c r="G100" s="105">
        <f t="shared" si="48"/>
        <v>1</v>
      </c>
      <c r="H100" s="79">
        <v>30</v>
      </c>
      <c r="I100" s="80"/>
      <c r="J100" s="26">
        <f t="shared" si="49"/>
        <v>30</v>
      </c>
      <c r="K100" s="27">
        <v>0</v>
      </c>
      <c r="L100" s="44">
        <f t="shared" si="28"/>
        <v>0</v>
      </c>
      <c r="M100" s="26">
        <v>25</v>
      </c>
      <c r="N100" s="27">
        <v>0.39465</v>
      </c>
      <c r="O100" s="44">
        <f t="shared" si="29"/>
        <v>16.666666666666657</v>
      </c>
      <c r="P100" s="26">
        <v>38</v>
      </c>
      <c r="Q100" s="27">
        <v>0.35565000000000002</v>
      </c>
      <c r="R100" s="60">
        <f t="shared" si="30"/>
        <v>26.666666666666671</v>
      </c>
      <c r="S100" s="26">
        <v>15</v>
      </c>
      <c r="T100" s="27">
        <v>3.3395999999999999</v>
      </c>
      <c r="U100" s="60">
        <f t="shared" si="40"/>
        <v>50</v>
      </c>
      <c r="V100" s="26">
        <v>28</v>
      </c>
      <c r="W100" s="27">
        <v>6.608E-2</v>
      </c>
      <c r="X100" s="60">
        <f t="shared" si="41"/>
        <v>6.6666666666666572</v>
      </c>
      <c r="Y100" s="7"/>
      <c r="Z100" s="7"/>
      <c r="AA100" s="54"/>
    </row>
    <row r="101" spans="1:27" s="3" customFormat="1" x14ac:dyDescent="0.25">
      <c r="A101" s="45">
        <v>83</v>
      </c>
      <c r="B101" s="8">
        <v>0.5</v>
      </c>
      <c r="C101" s="8">
        <v>15</v>
      </c>
      <c r="D101" s="8">
        <v>25</v>
      </c>
      <c r="E101" s="106" t="e">
        <f t="shared" si="50"/>
        <v>#DIV/0!</v>
      </c>
      <c r="F101" s="104" t="e">
        <f t="shared" si="47"/>
        <v>#DIV/0!</v>
      </c>
      <c r="G101" s="105">
        <f t="shared" si="48"/>
        <v>0</v>
      </c>
      <c r="H101" s="79">
        <v>28</v>
      </c>
      <c r="I101" s="80"/>
      <c r="J101" s="26">
        <f t="shared" si="49"/>
        <v>28</v>
      </c>
      <c r="K101" s="27">
        <v>0</v>
      </c>
      <c r="L101" s="44">
        <f t="shared" si="28"/>
        <v>0</v>
      </c>
      <c r="M101" s="26">
        <v>25</v>
      </c>
      <c r="N101" s="27">
        <v>0.18118999999999999</v>
      </c>
      <c r="O101" s="44">
        <f t="shared" si="29"/>
        <v>10.714285714285708</v>
      </c>
      <c r="P101" s="26">
        <v>38</v>
      </c>
      <c r="Q101" s="27">
        <v>0.87178</v>
      </c>
      <c r="R101" s="60">
        <f t="shared" si="30"/>
        <v>35.714285714285722</v>
      </c>
      <c r="S101" s="26">
        <v>15</v>
      </c>
      <c r="T101" s="27">
        <v>2.7911000000000001</v>
      </c>
      <c r="U101" s="60">
        <f t="shared" si="40"/>
        <v>46.428571428571423</v>
      </c>
      <c r="V101" s="26">
        <v>28</v>
      </c>
      <c r="W101" s="27">
        <v>0</v>
      </c>
      <c r="X101" s="60">
        <f t="shared" si="41"/>
        <v>0</v>
      </c>
      <c r="Y101" s="7"/>
      <c r="Z101" s="7"/>
      <c r="AA101" s="54"/>
    </row>
    <row r="102" spans="1:27" s="3" customFormat="1" x14ac:dyDescent="0.25">
      <c r="A102" s="45">
        <v>84</v>
      </c>
      <c r="B102" s="8">
        <v>0.7</v>
      </c>
      <c r="C102" s="8">
        <v>15</v>
      </c>
      <c r="D102" s="8">
        <v>25</v>
      </c>
      <c r="E102" s="106" t="e">
        <f t="shared" si="50"/>
        <v>#DIV/0!</v>
      </c>
      <c r="F102" s="104" t="e">
        <f t="shared" si="47"/>
        <v>#DIV/0!</v>
      </c>
      <c r="G102" s="105">
        <f t="shared" si="48"/>
        <v>-1</v>
      </c>
      <c r="H102" s="79">
        <v>27</v>
      </c>
      <c r="I102" s="80"/>
      <c r="J102" s="26">
        <f t="shared" si="49"/>
        <v>27</v>
      </c>
      <c r="K102" s="27">
        <v>0</v>
      </c>
      <c r="L102" s="44">
        <f t="shared" si="28"/>
        <v>0</v>
      </c>
      <c r="M102" s="26">
        <v>25</v>
      </c>
      <c r="N102" s="27">
        <v>5.2794000000000001E-2</v>
      </c>
      <c r="O102" s="44">
        <f t="shared" si="29"/>
        <v>7.4074074074074048</v>
      </c>
      <c r="P102" s="26">
        <v>38</v>
      </c>
      <c r="Q102" s="27">
        <v>1.5098</v>
      </c>
      <c r="R102" s="60">
        <f t="shared" si="30"/>
        <v>40.740740740740733</v>
      </c>
      <c r="S102" s="26">
        <v>15</v>
      </c>
      <c r="T102" s="27">
        <v>2.3169</v>
      </c>
      <c r="U102" s="60">
        <f t="shared" si="40"/>
        <v>44.444444444444443</v>
      </c>
      <c r="V102" s="26">
        <v>28</v>
      </c>
      <c r="W102" s="27">
        <v>2.5617999999999998E-2</v>
      </c>
      <c r="X102" s="60">
        <f t="shared" si="41"/>
        <v>3.7037037037037095</v>
      </c>
      <c r="Y102" s="7"/>
      <c r="Z102" s="7"/>
      <c r="AA102" s="54"/>
    </row>
    <row r="103" spans="1:27" s="3" customFormat="1" x14ac:dyDescent="0.25">
      <c r="A103" s="45">
        <v>85</v>
      </c>
      <c r="B103" s="8">
        <v>0.9</v>
      </c>
      <c r="C103" s="8">
        <v>15</v>
      </c>
      <c r="D103" s="8">
        <v>25</v>
      </c>
      <c r="E103" s="106" t="e">
        <f t="shared" si="50"/>
        <v>#DIV/0!</v>
      </c>
      <c r="F103" s="104" t="e">
        <f t="shared" si="47"/>
        <v>#DIV/0!</v>
      </c>
      <c r="G103" s="105">
        <f t="shared" si="48"/>
        <v>-2</v>
      </c>
      <c r="H103" s="79">
        <v>25</v>
      </c>
      <c r="I103" s="80"/>
      <c r="J103" s="26">
        <f t="shared" si="49"/>
        <v>25</v>
      </c>
      <c r="K103" s="27">
        <v>0</v>
      </c>
      <c r="L103" s="44">
        <f t="shared" si="28"/>
        <v>0</v>
      </c>
      <c r="M103" s="26">
        <v>25</v>
      </c>
      <c r="N103" s="27">
        <v>0</v>
      </c>
      <c r="O103" s="44">
        <f t="shared" si="29"/>
        <v>0</v>
      </c>
      <c r="P103" s="26">
        <v>38</v>
      </c>
      <c r="Q103" s="27">
        <v>2.2663000000000002</v>
      </c>
      <c r="R103" s="60">
        <f t="shared" si="30"/>
        <v>52</v>
      </c>
      <c r="S103" s="26">
        <v>15</v>
      </c>
      <c r="T103" s="27">
        <v>1.9054</v>
      </c>
      <c r="U103" s="60">
        <f t="shared" si="40"/>
        <v>40</v>
      </c>
      <c r="V103" s="26">
        <v>28</v>
      </c>
      <c r="W103" s="27">
        <v>0.13494</v>
      </c>
      <c r="X103" s="60">
        <f t="shared" si="41"/>
        <v>12</v>
      </c>
      <c r="Y103" s="7"/>
      <c r="Z103" s="7"/>
      <c r="AA103" s="54"/>
    </row>
    <row r="104" spans="1:27" s="3" customFormat="1" x14ac:dyDescent="0.25">
      <c r="A104" s="45">
        <v>86</v>
      </c>
      <c r="B104" s="8">
        <v>0.1</v>
      </c>
      <c r="C104" s="8">
        <v>20</v>
      </c>
      <c r="D104" s="8">
        <v>25</v>
      </c>
      <c r="E104" s="14">
        <f>(B104*$B$15*$L$12+(1-B104)*$B$16*$S$12)/(B104*$L$12+(1-B104)*$S$12)</f>
        <v>3.1304347826086966E-2</v>
      </c>
      <c r="F104" s="104">
        <f t="shared" si="47"/>
        <v>2.3434782608695635</v>
      </c>
      <c r="G104" s="105">
        <f t="shared" si="48"/>
        <v>2</v>
      </c>
      <c r="H104" s="79">
        <v>37</v>
      </c>
      <c r="I104" s="80"/>
      <c r="J104" s="26">
        <f t="shared" ref="J104:J108" si="51">J94</f>
        <v>35</v>
      </c>
      <c r="K104" s="27">
        <v>2.4948000000000001E-2</v>
      </c>
      <c r="L104" s="44">
        <f t="shared" si="28"/>
        <v>5.4054054054054035</v>
      </c>
      <c r="M104" s="26">
        <v>25</v>
      </c>
      <c r="N104" s="27">
        <v>0.97102999999999995</v>
      </c>
      <c r="O104" s="44">
        <f t="shared" si="29"/>
        <v>32.432432432432435</v>
      </c>
      <c r="P104" s="26">
        <v>38</v>
      </c>
      <c r="Q104" s="27">
        <v>4.8811000000000002E-3</v>
      </c>
      <c r="R104" s="60">
        <f t="shared" si="30"/>
        <v>2.7027027027026946</v>
      </c>
      <c r="S104" s="26">
        <v>15</v>
      </c>
      <c r="T104" s="27">
        <v>4.3605</v>
      </c>
      <c r="U104" s="60">
        <f t="shared" si="40"/>
        <v>59.45945945945946</v>
      </c>
      <c r="V104" s="26">
        <v>28</v>
      </c>
      <c r="W104" s="27">
        <v>0.45118000000000003</v>
      </c>
      <c r="X104" s="60">
        <f t="shared" si="41"/>
        <v>24.324324324324323</v>
      </c>
      <c r="Y104" s="7"/>
      <c r="Z104" s="7"/>
      <c r="AA104" s="54"/>
    </row>
    <row r="105" spans="1:27" s="3" customFormat="1" x14ac:dyDescent="0.25">
      <c r="A105" s="45">
        <v>87</v>
      </c>
      <c r="B105" s="8">
        <v>0.3</v>
      </c>
      <c r="C105" s="8">
        <v>20</v>
      </c>
      <c r="D105" s="8">
        <v>25</v>
      </c>
      <c r="E105" s="14">
        <f t="shared" ref="E105:E108" si="52">(B105*$B$15*$L$12+(1-B105)*$B$16*$S$12)/(B105*$L$12+(1-B105)*$S$12)</f>
        <v>8.7368421052631581E-2</v>
      </c>
      <c r="F105" s="104">
        <f t="shared" si="47"/>
        <v>2.0631578947368432</v>
      </c>
      <c r="G105" s="105">
        <f t="shared" si="48"/>
        <v>1</v>
      </c>
      <c r="H105" s="79">
        <v>35</v>
      </c>
      <c r="I105" s="80"/>
      <c r="J105" s="26">
        <f t="shared" si="51"/>
        <v>30</v>
      </c>
      <c r="K105" s="27">
        <v>0.13189000000000001</v>
      </c>
      <c r="L105" s="44">
        <f t="shared" si="28"/>
        <v>14.285714285714278</v>
      </c>
      <c r="M105" s="26">
        <v>25</v>
      </c>
      <c r="N105" s="27">
        <v>0.78939999999999999</v>
      </c>
      <c r="O105" s="44">
        <f t="shared" si="29"/>
        <v>28.571428571428569</v>
      </c>
      <c r="P105" s="26">
        <v>38</v>
      </c>
      <c r="Q105" s="27">
        <v>3.6431999999999999E-2</v>
      </c>
      <c r="R105" s="60">
        <f t="shared" si="30"/>
        <v>8.5714285714285694</v>
      </c>
      <c r="S105" s="26">
        <v>15</v>
      </c>
      <c r="T105" s="27">
        <v>4.0929000000000002</v>
      </c>
      <c r="U105" s="60">
        <f t="shared" si="40"/>
        <v>57.142857142857139</v>
      </c>
      <c r="V105" s="26">
        <v>28</v>
      </c>
      <c r="W105" s="27">
        <v>0.30881999999999998</v>
      </c>
      <c r="X105" s="60">
        <f t="shared" si="41"/>
        <v>20</v>
      </c>
      <c r="Y105" s="7"/>
      <c r="Z105" s="7"/>
      <c r="AA105" s="54"/>
    </row>
    <row r="106" spans="1:27" s="3" customFormat="1" x14ac:dyDescent="0.25">
      <c r="A106" s="45">
        <v>88</v>
      </c>
      <c r="B106" s="8">
        <v>0.5</v>
      </c>
      <c r="C106" s="8">
        <v>20</v>
      </c>
      <c r="D106" s="8">
        <v>25</v>
      </c>
      <c r="E106" s="14">
        <f t="shared" si="52"/>
        <v>0.17333333333333337</v>
      </c>
      <c r="F106" s="104">
        <f t="shared" si="47"/>
        <v>1.6333333333333364</v>
      </c>
      <c r="G106" s="105">
        <f t="shared" si="48"/>
        <v>0</v>
      </c>
      <c r="H106" s="79">
        <v>33</v>
      </c>
      <c r="I106" s="80"/>
      <c r="J106" s="26">
        <f t="shared" si="51"/>
        <v>28</v>
      </c>
      <c r="K106" s="27">
        <v>0.15459999999999999</v>
      </c>
      <c r="L106" s="44">
        <f t="shared" si="28"/>
        <v>15.151515151515156</v>
      </c>
      <c r="M106" s="26">
        <v>25</v>
      </c>
      <c r="N106" s="27">
        <v>0.57396000000000003</v>
      </c>
      <c r="O106" s="44">
        <f t="shared" si="29"/>
        <v>24.242424242424249</v>
      </c>
      <c r="P106" s="26">
        <v>38</v>
      </c>
      <c r="Q106" s="27">
        <v>0.14574999999999999</v>
      </c>
      <c r="R106" s="60">
        <f t="shared" si="30"/>
        <v>15.151515151515156</v>
      </c>
      <c r="S106" s="26">
        <v>15</v>
      </c>
      <c r="T106" s="27">
        <v>3.7425000000000002</v>
      </c>
      <c r="U106" s="60">
        <f t="shared" si="40"/>
        <v>54.545454545454547</v>
      </c>
      <c r="V106" s="26">
        <v>28</v>
      </c>
      <c r="W106" s="27">
        <v>0.15459999999999999</v>
      </c>
      <c r="X106" s="60">
        <f t="shared" si="41"/>
        <v>15.151515151515156</v>
      </c>
      <c r="Y106" s="7"/>
      <c r="Z106" s="7"/>
      <c r="AA106" s="54"/>
    </row>
    <row r="107" spans="1:27" s="3" customFormat="1" x14ac:dyDescent="0.25">
      <c r="A107" s="45">
        <v>89</v>
      </c>
      <c r="B107" s="8">
        <v>0.7</v>
      </c>
      <c r="C107" s="8">
        <v>20</v>
      </c>
      <c r="D107" s="8">
        <v>25</v>
      </c>
      <c r="E107" s="14">
        <f t="shared" si="52"/>
        <v>0.32181818181818178</v>
      </c>
      <c r="F107" s="104">
        <f t="shared" si="47"/>
        <v>0.89090909090909065</v>
      </c>
      <c r="G107" s="105">
        <f t="shared" si="48"/>
        <v>-1</v>
      </c>
      <c r="H107" s="79">
        <v>30</v>
      </c>
      <c r="I107" s="80"/>
      <c r="J107" s="26">
        <f t="shared" si="51"/>
        <v>27</v>
      </c>
      <c r="K107" s="27">
        <v>0.11877</v>
      </c>
      <c r="L107" s="44">
        <f t="shared" si="28"/>
        <v>10</v>
      </c>
      <c r="M107" s="26">
        <v>25</v>
      </c>
      <c r="N107" s="27">
        <v>0.35658000000000001</v>
      </c>
      <c r="O107" s="44">
        <f t="shared" si="29"/>
        <v>16.666666666666657</v>
      </c>
      <c r="P107" s="26">
        <v>38</v>
      </c>
      <c r="Q107" s="27">
        <v>0.48814999999999997</v>
      </c>
      <c r="R107" s="60">
        <f t="shared" si="30"/>
        <v>26.666666666666671</v>
      </c>
      <c r="S107" s="26">
        <v>15</v>
      </c>
      <c r="T107" s="27">
        <v>3.2850999999999999</v>
      </c>
      <c r="U107" s="60">
        <f t="shared" si="40"/>
        <v>50</v>
      </c>
      <c r="V107" s="26">
        <v>28</v>
      </c>
      <c r="W107" s="27">
        <v>4.6350000000000002E-2</v>
      </c>
      <c r="X107" s="60">
        <f t="shared" si="41"/>
        <v>6.6666666666666572</v>
      </c>
      <c r="Y107" s="7"/>
      <c r="Z107" s="7"/>
      <c r="AA107" s="54"/>
    </row>
    <row r="108" spans="1:27" s="3" customFormat="1" x14ac:dyDescent="0.25">
      <c r="A108" s="45">
        <v>90</v>
      </c>
      <c r="B108" s="8">
        <v>0.9</v>
      </c>
      <c r="C108" s="8">
        <v>20</v>
      </c>
      <c r="D108" s="8">
        <v>25</v>
      </c>
      <c r="E108" s="14">
        <f t="shared" si="52"/>
        <v>0.64</v>
      </c>
      <c r="F108" s="104">
        <f t="shared" si="47"/>
        <v>-0.69999999999999929</v>
      </c>
      <c r="G108" s="105">
        <f t="shared" si="48"/>
        <v>-2</v>
      </c>
      <c r="H108" s="79">
        <v>27</v>
      </c>
      <c r="I108" s="80"/>
      <c r="J108" s="26">
        <f t="shared" si="51"/>
        <v>25</v>
      </c>
      <c r="K108" s="27">
        <v>7.9533999999999994E-2</v>
      </c>
      <c r="L108" s="44">
        <f t="shared" si="28"/>
        <v>7.4074074074074048</v>
      </c>
      <c r="M108" s="26">
        <v>25</v>
      </c>
      <c r="N108" s="27">
        <v>7.9533999999999994E-2</v>
      </c>
      <c r="O108" s="44">
        <f t="shared" si="29"/>
        <v>7.4074074074074048</v>
      </c>
      <c r="P108" s="26">
        <v>38</v>
      </c>
      <c r="Q108" s="27">
        <v>1.4121999999999999</v>
      </c>
      <c r="R108" s="60">
        <f t="shared" si="30"/>
        <v>40.740740740740733</v>
      </c>
      <c r="S108" s="26">
        <v>15</v>
      </c>
      <c r="T108" s="27">
        <v>2.4628000000000001</v>
      </c>
      <c r="U108" s="60">
        <f t="shared" si="40"/>
        <v>44.444444444444443</v>
      </c>
      <c r="V108" s="26">
        <v>28</v>
      </c>
      <c r="W108" s="27">
        <v>1.2883E-2</v>
      </c>
      <c r="X108" s="60">
        <f t="shared" si="41"/>
        <v>3.7037037037037095</v>
      </c>
      <c r="Y108" s="7"/>
      <c r="Z108" s="7"/>
      <c r="AA108" s="54"/>
    </row>
    <row r="109" spans="1:27" s="3" customFormat="1" x14ac:dyDescent="0.25">
      <c r="A109" s="45">
        <v>91</v>
      </c>
      <c r="B109" s="8">
        <v>0.1</v>
      </c>
      <c r="C109" s="8">
        <v>25</v>
      </c>
      <c r="D109" s="8">
        <v>25</v>
      </c>
      <c r="E109" s="14">
        <f>(B109*$B$15*$L$13+(1-B109)*$B$16*$S$13)/(B109*$L$13+(1-B109)*$S$13)</f>
        <v>0.108</v>
      </c>
      <c r="F109" s="104">
        <f t="shared" si="47"/>
        <v>1.9600000000000009</v>
      </c>
      <c r="G109" s="105">
        <f t="shared" si="48"/>
        <v>2</v>
      </c>
      <c r="H109" s="79">
        <v>35</v>
      </c>
      <c r="I109" s="80"/>
      <c r="J109" s="26">
        <f t="shared" ref="J109:J113" si="53">J94</f>
        <v>35</v>
      </c>
      <c r="K109" s="27">
        <v>0</v>
      </c>
      <c r="L109" s="44">
        <f t="shared" si="28"/>
        <v>0</v>
      </c>
      <c r="M109" s="26">
        <v>25</v>
      </c>
      <c r="N109" s="27">
        <v>0.75080000000000002</v>
      </c>
      <c r="O109" s="44">
        <f t="shared" si="29"/>
        <v>28.571428571428569</v>
      </c>
      <c r="P109" s="26">
        <v>38</v>
      </c>
      <c r="Q109" s="27">
        <v>3.8529000000000001E-2</v>
      </c>
      <c r="R109" s="60">
        <f t="shared" si="30"/>
        <v>8.5714285714285694</v>
      </c>
      <c r="S109" s="26">
        <v>15</v>
      </c>
      <c r="T109" s="27">
        <v>4.0110999999999999</v>
      </c>
      <c r="U109" s="60">
        <f t="shared" si="40"/>
        <v>57.142857142857139</v>
      </c>
      <c r="V109" s="26">
        <v>28</v>
      </c>
      <c r="W109" s="27">
        <v>0.28511999999999998</v>
      </c>
      <c r="X109" s="60">
        <f t="shared" si="41"/>
        <v>20</v>
      </c>
      <c r="Y109" s="7"/>
      <c r="Z109" s="7"/>
      <c r="AA109" s="54"/>
    </row>
    <row r="110" spans="1:27" s="3" customFormat="1" x14ac:dyDescent="0.25">
      <c r="A110" s="45">
        <v>92</v>
      </c>
      <c r="B110" s="8">
        <v>0.3</v>
      </c>
      <c r="C110" s="8">
        <v>25</v>
      </c>
      <c r="D110" s="8">
        <v>25</v>
      </c>
      <c r="E110" s="14">
        <f t="shared" ref="E110:E113" si="54">(B110*$B$15*$L$13+(1-B110)*$B$16*$S$13)/(B110*$L$13+(1-B110)*$S$13)</f>
        <v>0.30400000000000005</v>
      </c>
      <c r="F110" s="104">
        <f t="shared" si="47"/>
        <v>0.97999999999999687</v>
      </c>
      <c r="G110" s="105">
        <f t="shared" si="48"/>
        <v>1</v>
      </c>
      <c r="H110" s="79">
        <v>30</v>
      </c>
      <c r="I110" s="80"/>
      <c r="J110" s="26">
        <f t="shared" si="53"/>
        <v>30</v>
      </c>
      <c r="K110" s="27">
        <v>0</v>
      </c>
      <c r="L110" s="44">
        <f t="shared" si="28"/>
        <v>0</v>
      </c>
      <c r="M110" s="26">
        <v>25</v>
      </c>
      <c r="N110" s="27">
        <v>0.38963999999999999</v>
      </c>
      <c r="O110" s="44">
        <f t="shared" si="29"/>
        <v>16.666666666666657</v>
      </c>
      <c r="P110" s="26">
        <v>38</v>
      </c>
      <c r="Q110" s="27">
        <v>0.36426999999999998</v>
      </c>
      <c r="R110" s="60">
        <f t="shared" si="30"/>
        <v>26.666666666666671</v>
      </c>
      <c r="S110" s="26">
        <v>15</v>
      </c>
      <c r="T110" s="27">
        <v>3.3277999999999999</v>
      </c>
      <c r="U110" s="60">
        <f t="shared" si="40"/>
        <v>50</v>
      </c>
      <c r="V110" s="26">
        <v>28</v>
      </c>
      <c r="W110" s="27">
        <v>6.3964999999999994E-2</v>
      </c>
      <c r="X110" s="60">
        <f t="shared" si="41"/>
        <v>6.6666666666666572</v>
      </c>
      <c r="Y110" s="7"/>
      <c r="Z110" s="7"/>
      <c r="AA110" s="54"/>
    </row>
    <row r="111" spans="1:27" s="3" customFormat="1" x14ac:dyDescent="0.25">
      <c r="A111" s="45">
        <v>93</v>
      </c>
      <c r="B111" s="8">
        <v>0.5</v>
      </c>
      <c r="C111" s="8">
        <v>25</v>
      </c>
      <c r="D111" s="8">
        <v>25</v>
      </c>
      <c r="E111" s="14">
        <f t="shared" si="54"/>
        <v>0.5</v>
      </c>
      <c r="F111" s="104">
        <f t="shared" si="47"/>
        <v>0</v>
      </c>
      <c r="G111" s="105">
        <f t="shared" si="48"/>
        <v>0</v>
      </c>
      <c r="H111" s="79">
        <v>28</v>
      </c>
      <c r="I111" s="80"/>
      <c r="J111" s="26">
        <f t="shared" si="53"/>
        <v>28</v>
      </c>
      <c r="K111" s="27">
        <v>0</v>
      </c>
      <c r="L111" s="44">
        <f t="shared" si="28"/>
        <v>0</v>
      </c>
      <c r="M111" s="26">
        <v>25</v>
      </c>
      <c r="N111" s="27">
        <v>0.18118999999999999</v>
      </c>
      <c r="O111" s="44">
        <f t="shared" si="29"/>
        <v>10.714285714285708</v>
      </c>
      <c r="P111" s="26">
        <v>38</v>
      </c>
      <c r="Q111" s="27">
        <v>0.87178</v>
      </c>
      <c r="R111" s="60">
        <f t="shared" si="30"/>
        <v>35.714285714285722</v>
      </c>
      <c r="S111" s="26">
        <v>15</v>
      </c>
      <c r="T111" s="27">
        <v>2.7911000000000001</v>
      </c>
      <c r="U111" s="60">
        <f t="shared" si="40"/>
        <v>46.428571428571423</v>
      </c>
      <c r="V111" s="26">
        <v>28</v>
      </c>
      <c r="W111" s="27">
        <v>0</v>
      </c>
      <c r="X111" s="60">
        <f t="shared" si="41"/>
        <v>0</v>
      </c>
      <c r="Y111" s="7"/>
      <c r="Z111" s="7"/>
      <c r="AA111" s="54"/>
    </row>
    <row r="112" spans="1:27" s="3" customFormat="1" x14ac:dyDescent="0.25">
      <c r="A112" s="45">
        <v>94</v>
      </c>
      <c r="B112" s="8">
        <v>0.7</v>
      </c>
      <c r="C112" s="8">
        <v>25</v>
      </c>
      <c r="D112" s="8">
        <v>25</v>
      </c>
      <c r="E112" s="14">
        <f t="shared" si="54"/>
        <v>0.69599999999999995</v>
      </c>
      <c r="F112" s="104">
        <f t="shared" si="47"/>
        <v>-0.98000000000000043</v>
      </c>
      <c r="G112" s="105">
        <f t="shared" si="48"/>
        <v>-1</v>
      </c>
      <c r="H112" s="79">
        <v>27</v>
      </c>
      <c r="I112" s="80"/>
      <c r="J112" s="26">
        <f t="shared" si="53"/>
        <v>27</v>
      </c>
      <c r="K112" s="27">
        <v>0</v>
      </c>
      <c r="L112" s="44">
        <f t="shared" si="28"/>
        <v>0</v>
      </c>
      <c r="M112" s="26">
        <v>25</v>
      </c>
      <c r="N112" s="27">
        <v>5.4808999999999997E-2</v>
      </c>
      <c r="O112" s="44">
        <f t="shared" si="29"/>
        <v>7.4074074074074048</v>
      </c>
      <c r="P112" s="26">
        <v>38</v>
      </c>
      <c r="Q112" s="27">
        <v>1.4973000000000001</v>
      </c>
      <c r="R112" s="60">
        <f t="shared" si="30"/>
        <v>40.740740740740733</v>
      </c>
      <c r="S112" s="26">
        <v>15</v>
      </c>
      <c r="T112" s="27">
        <v>2.3260999999999998</v>
      </c>
      <c r="U112" s="60">
        <f t="shared" si="40"/>
        <v>44.444444444444443</v>
      </c>
      <c r="V112" s="26">
        <v>28</v>
      </c>
      <c r="W112" s="27">
        <v>2.4549000000000001E-2</v>
      </c>
      <c r="X112" s="60">
        <f t="shared" si="41"/>
        <v>3.7037037037037095</v>
      </c>
      <c r="Y112" s="7"/>
      <c r="Z112" s="7"/>
      <c r="AA112" s="54"/>
    </row>
    <row r="113" spans="1:27" s="3" customFormat="1" x14ac:dyDescent="0.25">
      <c r="A113" s="45">
        <v>95</v>
      </c>
      <c r="B113" s="8">
        <v>0.9</v>
      </c>
      <c r="C113" s="8">
        <v>25</v>
      </c>
      <c r="D113" s="8">
        <v>25</v>
      </c>
      <c r="E113" s="14">
        <f t="shared" si="54"/>
        <v>0.89200000000000002</v>
      </c>
      <c r="F113" s="104">
        <f t="shared" si="47"/>
        <v>-1.9600000000000009</v>
      </c>
      <c r="G113" s="105">
        <f t="shared" si="48"/>
        <v>-2</v>
      </c>
      <c r="H113" s="79">
        <v>25</v>
      </c>
      <c r="I113" s="80"/>
      <c r="J113" s="26">
        <f t="shared" si="53"/>
        <v>25</v>
      </c>
      <c r="K113" s="27">
        <v>0</v>
      </c>
      <c r="L113" s="44">
        <f t="shared" si="28"/>
        <v>0</v>
      </c>
      <c r="M113" s="26">
        <v>25</v>
      </c>
      <c r="N113" s="27">
        <v>0</v>
      </c>
      <c r="O113" s="44">
        <f t="shared" si="29"/>
        <v>0</v>
      </c>
      <c r="P113" s="26">
        <v>38</v>
      </c>
      <c r="Q113" s="27">
        <v>2.2368999999999999</v>
      </c>
      <c r="R113" s="60">
        <f t="shared" si="30"/>
        <v>52</v>
      </c>
      <c r="S113" s="26">
        <v>15</v>
      </c>
      <c r="T113" s="27">
        <v>1.9204000000000001</v>
      </c>
      <c r="U113" s="60">
        <f t="shared" si="40"/>
        <v>40</v>
      </c>
      <c r="V113" s="26">
        <v>28</v>
      </c>
      <c r="W113" s="27">
        <v>0.12861</v>
      </c>
      <c r="X113" s="60">
        <f t="shared" si="41"/>
        <v>12</v>
      </c>
      <c r="Y113" s="7"/>
      <c r="Z113" s="7"/>
      <c r="AA113" s="54"/>
    </row>
    <row r="114" spans="1:27" s="3" customFormat="1" x14ac:dyDescent="0.25">
      <c r="A114" s="45">
        <v>96</v>
      </c>
      <c r="B114" s="8">
        <v>0.1</v>
      </c>
      <c r="C114" s="8">
        <v>30</v>
      </c>
      <c r="D114" s="8">
        <v>25</v>
      </c>
      <c r="E114" s="14">
        <f>(B114*$B$15*$L$14+(1-B114)*$B$16*$S$14)/(B114*$L$14+(1-B114)*$S$14)</f>
        <v>0.31153846153846154</v>
      </c>
      <c r="F114" s="104">
        <f t="shared" si="47"/>
        <v>0.9423076923076934</v>
      </c>
      <c r="G114" s="105">
        <f t="shared" si="48"/>
        <v>2</v>
      </c>
      <c r="H114" s="79">
        <v>30</v>
      </c>
      <c r="I114" s="80"/>
      <c r="J114" s="26">
        <f t="shared" ref="J114:J118" si="55">J94</f>
        <v>35</v>
      </c>
      <c r="K114" s="27">
        <v>0.15723000000000001</v>
      </c>
      <c r="L114" s="44">
        <f t="shared" si="28"/>
        <v>16.666666666666671</v>
      </c>
      <c r="M114" s="26">
        <v>25</v>
      </c>
      <c r="N114" s="27">
        <v>0.38152000000000003</v>
      </c>
      <c r="O114" s="44">
        <f t="shared" si="29"/>
        <v>16.666666666666657</v>
      </c>
      <c r="P114" s="26">
        <v>38</v>
      </c>
      <c r="Q114" s="27">
        <v>0.35432999999999998</v>
      </c>
      <c r="R114" s="60">
        <f t="shared" si="30"/>
        <v>26.666666666666671</v>
      </c>
      <c r="S114" s="26">
        <v>15</v>
      </c>
      <c r="T114" s="27">
        <v>3.2997000000000001</v>
      </c>
      <c r="U114" s="60">
        <f t="shared" si="40"/>
        <v>50</v>
      </c>
      <c r="V114" s="26">
        <v>28</v>
      </c>
      <c r="W114" s="27">
        <v>6.1337999999999997E-2</v>
      </c>
      <c r="X114" s="60">
        <f t="shared" si="41"/>
        <v>6.6666666666666572</v>
      </c>
      <c r="Y114" s="7"/>
      <c r="Z114" s="7"/>
      <c r="AA114" s="54"/>
    </row>
    <row r="115" spans="1:27" s="3" customFormat="1" x14ac:dyDescent="0.25">
      <c r="A115" s="45">
        <v>97</v>
      </c>
      <c r="B115" s="8">
        <v>0.3</v>
      </c>
      <c r="C115" s="8">
        <v>30</v>
      </c>
      <c r="D115" s="8">
        <v>25</v>
      </c>
      <c r="E115" s="14">
        <f t="shared" ref="E115:E118" si="56">(B115*$B$15*$L$14+(1-B115)*$B$16*$S$14)/(B115*$L$14+(1-B115)*$S$14)</f>
        <v>0.6289473684210527</v>
      </c>
      <c r="F115" s="104">
        <f t="shared" si="47"/>
        <v>-0.64473684210526372</v>
      </c>
      <c r="G115" s="105">
        <f t="shared" si="48"/>
        <v>1</v>
      </c>
      <c r="H115" s="79">
        <v>27</v>
      </c>
      <c r="I115" s="80"/>
      <c r="J115" s="26">
        <f t="shared" si="55"/>
        <v>30</v>
      </c>
      <c r="K115" s="27">
        <v>0.11728</v>
      </c>
      <c r="L115" s="44">
        <f t="shared" si="28"/>
        <v>11.111111111111114</v>
      </c>
      <c r="M115" s="26">
        <v>25</v>
      </c>
      <c r="N115" s="27">
        <v>8.9472999999999997E-2</v>
      </c>
      <c r="O115" s="44">
        <f t="shared" si="29"/>
        <v>7.4074074074074048</v>
      </c>
      <c r="P115" s="26">
        <v>38</v>
      </c>
      <c r="Q115" s="27">
        <v>1.2013</v>
      </c>
      <c r="R115" s="60">
        <f t="shared" si="30"/>
        <v>40.740740740740733</v>
      </c>
      <c r="S115" s="26">
        <v>15</v>
      </c>
      <c r="T115" s="27">
        <v>2.4661</v>
      </c>
      <c r="U115" s="60">
        <f t="shared" si="40"/>
        <v>44.444444444444443</v>
      </c>
      <c r="V115" s="26">
        <v>28</v>
      </c>
      <c r="W115" s="27">
        <v>4.8903999999999996E-3</v>
      </c>
      <c r="X115" s="60">
        <f t="shared" si="41"/>
        <v>3.7037037037037095</v>
      </c>
      <c r="Y115" s="7"/>
      <c r="Z115" s="7"/>
      <c r="AA115" s="54"/>
    </row>
    <row r="116" spans="1:27" s="3" customFormat="1" x14ac:dyDescent="0.25">
      <c r="A116" s="45">
        <v>98</v>
      </c>
      <c r="B116" s="8">
        <v>0.5</v>
      </c>
      <c r="C116" s="8">
        <v>30</v>
      </c>
      <c r="D116" s="8">
        <v>25</v>
      </c>
      <c r="E116" s="14">
        <f t="shared" si="56"/>
        <v>0.79400000000000004</v>
      </c>
      <c r="F116" s="104">
        <f t="shared" si="47"/>
        <v>-1.4699999999999989</v>
      </c>
      <c r="G116" s="105">
        <f t="shared" si="48"/>
        <v>0</v>
      </c>
      <c r="H116" s="79">
        <v>26</v>
      </c>
      <c r="I116" s="80"/>
      <c r="J116" s="26">
        <f t="shared" si="55"/>
        <v>28</v>
      </c>
      <c r="K116" s="27">
        <v>6.4056000000000002E-2</v>
      </c>
      <c r="L116" s="44">
        <f t="shared" si="28"/>
        <v>7.6923076923076934</v>
      </c>
      <c r="M116" s="26">
        <v>25</v>
      </c>
      <c r="N116" s="27">
        <v>2.0390999999999999E-2</v>
      </c>
      <c r="O116" s="44">
        <f t="shared" si="29"/>
        <v>3.8461538461538396</v>
      </c>
      <c r="P116" s="26">
        <v>38</v>
      </c>
      <c r="Q116" s="27">
        <v>1.7705</v>
      </c>
      <c r="R116" s="60">
        <f t="shared" si="30"/>
        <v>46.15384615384616</v>
      </c>
      <c r="S116" s="26">
        <v>15</v>
      </c>
      <c r="T116" s="27">
        <v>2.1074999999999999</v>
      </c>
      <c r="U116" s="60">
        <f t="shared" si="40"/>
        <v>42.307692307692307</v>
      </c>
      <c r="V116" s="26">
        <v>28</v>
      </c>
      <c r="W116" s="27">
        <v>6.4056000000000002E-2</v>
      </c>
      <c r="X116" s="60">
        <f t="shared" si="41"/>
        <v>7.6923076923076934</v>
      </c>
      <c r="Y116" s="7"/>
      <c r="Z116" s="7"/>
      <c r="AA116" s="54"/>
    </row>
    <row r="117" spans="1:27" s="3" customFormat="1" x14ac:dyDescent="0.25">
      <c r="A117" s="45">
        <v>99</v>
      </c>
      <c r="B117" s="8">
        <v>0.7</v>
      </c>
      <c r="C117" s="8">
        <v>30</v>
      </c>
      <c r="D117" s="8">
        <v>25</v>
      </c>
      <c r="E117" s="14">
        <f t="shared" si="56"/>
        <v>0.89516129032258074</v>
      </c>
      <c r="F117" s="104">
        <f t="shared" si="47"/>
        <v>-1.9758064516129039</v>
      </c>
      <c r="G117" s="105">
        <f t="shared" si="48"/>
        <v>-1</v>
      </c>
      <c r="H117" s="79">
        <v>25</v>
      </c>
      <c r="I117" s="80"/>
      <c r="J117" s="26">
        <f t="shared" si="55"/>
        <v>27</v>
      </c>
      <c r="K117" s="27">
        <v>4.7185999999999999E-2</v>
      </c>
      <c r="L117" s="44">
        <f t="shared" si="28"/>
        <v>8</v>
      </c>
      <c r="M117" s="26">
        <v>25</v>
      </c>
      <c r="N117" s="27">
        <v>0</v>
      </c>
      <c r="O117" s="44">
        <f t="shared" si="29"/>
        <v>0</v>
      </c>
      <c r="P117" s="26">
        <v>38</v>
      </c>
      <c r="Q117" s="27">
        <v>2.1753</v>
      </c>
      <c r="R117" s="60">
        <f t="shared" si="30"/>
        <v>52</v>
      </c>
      <c r="S117" s="26">
        <v>15</v>
      </c>
      <c r="T117" s="27">
        <v>1.9074</v>
      </c>
      <c r="U117" s="60">
        <f t="shared" si="40"/>
        <v>40</v>
      </c>
      <c r="V117" s="26">
        <v>28</v>
      </c>
      <c r="W117" s="27">
        <v>0.12584999999999999</v>
      </c>
      <c r="X117" s="60">
        <f t="shared" si="41"/>
        <v>12</v>
      </c>
      <c r="Y117" s="7"/>
      <c r="Z117" s="7"/>
      <c r="AA117" s="54"/>
    </row>
    <row r="118" spans="1:27" s="3" customFormat="1" x14ac:dyDescent="0.25">
      <c r="A118" s="45">
        <v>100</v>
      </c>
      <c r="B118" s="8">
        <v>0.9</v>
      </c>
      <c r="C118" s="8">
        <v>30</v>
      </c>
      <c r="D118" s="8">
        <v>25</v>
      </c>
      <c r="E118" s="14">
        <f t="shared" si="56"/>
        <v>0.96351351351351344</v>
      </c>
      <c r="F118" s="104">
        <f t="shared" si="47"/>
        <v>-2.3175675675675684</v>
      </c>
      <c r="G118" s="105">
        <f t="shared" si="48"/>
        <v>-2</v>
      </c>
      <c r="H118" s="79">
        <v>25</v>
      </c>
      <c r="I118" s="80"/>
      <c r="J118" s="26">
        <f t="shared" si="55"/>
        <v>25</v>
      </c>
      <c r="K118" s="27">
        <v>0</v>
      </c>
      <c r="L118" s="44">
        <f t="shared" si="28"/>
        <v>0</v>
      </c>
      <c r="M118" s="26">
        <v>25</v>
      </c>
      <c r="N118" s="27">
        <v>0</v>
      </c>
      <c r="O118" s="44">
        <f t="shared" si="29"/>
        <v>0</v>
      </c>
      <c r="P118" s="26">
        <v>38</v>
      </c>
      <c r="Q118" s="27">
        <v>2.5009000000000001</v>
      </c>
      <c r="R118" s="60">
        <f t="shared" si="30"/>
        <v>52</v>
      </c>
      <c r="S118" s="26">
        <v>15</v>
      </c>
      <c r="T118" s="27">
        <v>1.786</v>
      </c>
      <c r="U118" s="60">
        <f t="shared" si="40"/>
        <v>40</v>
      </c>
      <c r="V118" s="26">
        <v>28</v>
      </c>
      <c r="W118" s="27">
        <v>0.18551999999999999</v>
      </c>
      <c r="X118" s="60">
        <f t="shared" si="41"/>
        <v>12</v>
      </c>
      <c r="Y118" s="7"/>
      <c r="Z118" s="7"/>
      <c r="AA118" s="54"/>
    </row>
    <row r="119" spans="1:27" s="3" customFormat="1" x14ac:dyDescent="0.25">
      <c r="A119" s="45">
        <v>101</v>
      </c>
      <c r="B119" s="8">
        <v>0.1</v>
      </c>
      <c r="C119" s="8">
        <v>10</v>
      </c>
      <c r="D119" s="8">
        <v>30</v>
      </c>
      <c r="E119" s="106" t="e">
        <f t="shared" ref="E119:E123" si="57">(B119*$B$15*$M$10+(1-B119)*$B$16*$T$10)/(B119*$M$10+(1-B119)*$T$10)</f>
        <v>#DIV/0!</v>
      </c>
      <c r="F119" s="104" t="e">
        <f>E119*$N$14+(1-E119)*$U$14-D119</f>
        <v>#DIV/0!</v>
      </c>
      <c r="G119" s="105">
        <f>B119*$N$14+(1-B119)*$U$14-D119</f>
        <v>-1.2999999999999972</v>
      </c>
      <c r="H119" s="79">
        <v>25</v>
      </c>
      <c r="I119" s="80"/>
      <c r="J119" s="26">
        <v>25</v>
      </c>
      <c r="K119" s="27">
        <v>0</v>
      </c>
      <c r="L119" s="44">
        <f t="shared" si="28"/>
        <v>0</v>
      </c>
      <c r="M119" s="26">
        <v>20</v>
      </c>
      <c r="N119" s="27">
        <v>0.22500000000000001</v>
      </c>
      <c r="O119" s="44">
        <f t="shared" si="29"/>
        <v>20</v>
      </c>
      <c r="P119" s="26">
        <v>25</v>
      </c>
      <c r="Q119" s="27">
        <v>0</v>
      </c>
      <c r="R119" s="60">
        <f t="shared" si="30"/>
        <v>0</v>
      </c>
      <c r="S119" s="26">
        <v>15</v>
      </c>
      <c r="T119" s="27">
        <v>0.96179999999999999</v>
      </c>
      <c r="U119" s="60">
        <f t="shared" si="40"/>
        <v>40</v>
      </c>
      <c r="V119" s="26">
        <v>27</v>
      </c>
      <c r="W119" s="27">
        <v>5.7854000000000003E-2</v>
      </c>
      <c r="X119" s="60">
        <f t="shared" si="41"/>
        <v>8</v>
      </c>
      <c r="Y119" s="7"/>
      <c r="Z119" s="7"/>
      <c r="AA119" s="54"/>
    </row>
    <row r="120" spans="1:27" s="3" customFormat="1" x14ac:dyDescent="0.25">
      <c r="A120" s="45">
        <v>102</v>
      </c>
      <c r="B120" s="8">
        <v>0.3</v>
      </c>
      <c r="C120" s="8">
        <v>10</v>
      </c>
      <c r="D120" s="8">
        <v>30</v>
      </c>
      <c r="E120" s="106" t="e">
        <f t="shared" si="57"/>
        <v>#DIV/0!</v>
      </c>
      <c r="F120" s="104" t="e">
        <f t="shared" ref="F120:F143" si="58">E120*$N$14+(1-E120)*$U$14-D120</f>
        <v>#DIV/0!</v>
      </c>
      <c r="G120" s="105">
        <f t="shared" ref="G120:G143" si="59">B120*$N$14+(1-B120)*$U$14-D120</f>
        <v>-1.9000000000000021</v>
      </c>
      <c r="H120" s="79">
        <v>24</v>
      </c>
      <c r="I120" s="80"/>
      <c r="J120" s="26">
        <v>24</v>
      </c>
      <c r="K120" s="27">
        <v>0</v>
      </c>
      <c r="L120" s="44">
        <f t="shared" si="28"/>
        <v>0</v>
      </c>
      <c r="M120" s="26">
        <v>20</v>
      </c>
      <c r="N120" s="27">
        <v>0.13319</v>
      </c>
      <c r="O120" s="44">
        <f t="shared" si="29"/>
        <v>16.666666666666657</v>
      </c>
      <c r="P120" s="26">
        <v>25</v>
      </c>
      <c r="Q120" s="27">
        <v>2.1538000000000002E-2</v>
      </c>
      <c r="R120" s="60">
        <f t="shared" si="30"/>
        <v>4.1666666666666714</v>
      </c>
      <c r="S120" s="26">
        <v>15</v>
      </c>
      <c r="T120" s="27">
        <v>0.78903000000000001</v>
      </c>
      <c r="U120" s="60">
        <f t="shared" si="40"/>
        <v>37.499999999999993</v>
      </c>
      <c r="V120" s="26">
        <v>27</v>
      </c>
      <c r="W120" s="27">
        <v>0.13377</v>
      </c>
      <c r="X120" s="60">
        <f t="shared" si="41"/>
        <v>12.500000000000014</v>
      </c>
      <c r="Y120" s="7"/>
      <c r="Z120" s="7"/>
      <c r="AA120" s="54"/>
    </row>
    <row r="121" spans="1:27" s="3" customFormat="1" x14ac:dyDescent="0.25">
      <c r="A121" s="45">
        <v>103</v>
      </c>
      <c r="B121" s="8">
        <v>0.5</v>
      </c>
      <c r="C121" s="8">
        <v>10</v>
      </c>
      <c r="D121" s="8">
        <v>30</v>
      </c>
      <c r="E121" s="106" t="e">
        <f t="shared" si="57"/>
        <v>#DIV/0!</v>
      </c>
      <c r="F121" s="104" t="e">
        <f t="shared" si="58"/>
        <v>#DIV/0!</v>
      </c>
      <c r="G121" s="105">
        <f t="shared" si="59"/>
        <v>-2.5</v>
      </c>
      <c r="H121" s="79">
        <v>22</v>
      </c>
      <c r="I121" s="80"/>
      <c r="J121" s="26">
        <v>22</v>
      </c>
      <c r="K121" s="27">
        <v>0</v>
      </c>
      <c r="L121" s="44">
        <f t="shared" si="28"/>
        <v>1.4210854715202004E-14</v>
      </c>
      <c r="M121" s="26">
        <v>20</v>
      </c>
      <c r="N121" s="27">
        <v>6.7559999999999995E-2</v>
      </c>
      <c r="O121" s="44">
        <f t="shared" si="29"/>
        <v>9.0909090909090793</v>
      </c>
      <c r="P121" s="26">
        <v>25</v>
      </c>
      <c r="Q121" s="27">
        <v>7.2568999999999995E-2</v>
      </c>
      <c r="R121" s="60">
        <f t="shared" si="30"/>
        <v>13.63636363636364</v>
      </c>
      <c r="S121" s="26">
        <v>15</v>
      </c>
      <c r="T121" s="27">
        <v>0.64054</v>
      </c>
      <c r="U121" s="60">
        <f t="shared" si="40"/>
        <v>31.818181818181813</v>
      </c>
      <c r="V121" s="26">
        <v>27</v>
      </c>
      <c r="W121" s="27">
        <v>0.24145</v>
      </c>
      <c r="X121" s="60">
        <f t="shared" si="41"/>
        <v>22.727272727272734</v>
      </c>
      <c r="Y121" s="7"/>
      <c r="Z121" s="7"/>
      <c r="AA121" s="54"/>
    </row>
    <row r="122" spans="1:27" s="3" customFormat="1" x14ac:dyDescent="0.25">
      <c r="A122" s="45">
        <v>104</v>
      </c>
      <c r="B122" s="8">
        <v>0.7</v>
      </c>
      <c r="C122" s="8">
        <v>10</v>
      </c>
      <c r="D122" s="8">
        <v>30</v>
      </c>
      <c r="E122" s="106" t="e">
        <f t="shared" si="57"/>
        <v>#DIV/0!</v>
      </c>
      <c r="F122" s="104" t="e">
        <f t="shared" si="58"/>
        <v>#DIV/0!</v>
      </c>
      <c r="G122" s="105">
        <f t="shared" si="59"/>
        <v>-3.1000000000000014</v>
      </c>
      <c r="H122" s="79">
        <v>21</v>
      </c>
      <c r="I122" s="80"/>
      <c r="J122" s="26">
        <v>21</v>
      </c>
      <c r="K122" s="27">
        <v>0</v>
      </c>
      <c r="L122" s="44">
        <f t="shared" si="28"/>
        <v>0</v>
      </c>
      <c r="M122" s="26">
        <v>20</v>
      </c>
      <c r="N122" s="27">
        <v>2.4136000000000001E-2</v>
      </c>
      <c r="O122" s="44">
        <f t="shared" si="29"/>
        <v>4.7619047619047592</v>
      </c>
      <c r="P122" s="26">
        <v>25</v>
      </c>
      <c r="Q122" s="27">
        <v>0.14954000000000001</v>
      </c>
      <c r="R122" s="60">
        <f t="shared" si="30"/>
        <v>19.047619047619051</v>
      </c>
      <c r="S122" s="26">
        <v>15</v>
      </c>
      <c r="T122" s="27">
        <v>0.51207000000000003</v>
      </c>
      <c r="U122" s="60">
        <f t="shared" si="40"/>
        <v>28.571428571428569</v>
      </c>
      <c r="V122" s="26">
        <v>27</v>
      </c>
      <c r="W122" s="27">
        <v>0.37775999999999998</v>
      </c>
      <c r="X122" s="60">
        <f t="shared" si="41"/>
        <v>28.571428571428584</v>
      </c>
      <c r="Y122" s="7"/>
      <c r="Z122" s="7"/>
      <c r="AA122" s="54"/>
    </row>
    <row r="123" spans="1:27" s="3" customFormat="1" x14ac:dyDescent="0.25">
      <c r="A123" s="45">
        <v>105</v>
      </c>
      <c r="B123" s="8">
        <v>0.9</v>
      </c>
      <c r="C123" s="8">
        <v>10</v>
      </c>
      <c r="D123" s="8">
        <v>30</v>
      </c>
      <c r="E123" s="106" t="e">
        <f t="shared" si="57"/>
        <v>#DIV/0!</v>
      </c>
      <c r="F123" s="104" t="e">
        <f t="shared" si="58"/>
        <v>#DIV/0!</v>
      </c>
      <c r="G123" s="105">
        <f t="shared" si="59"/>
        <v>-3.6999999999999993</v>
      </c>
      <c r="H123" s="79">
        <v>21</v>
      </c>
      <c r="I123" s="80"/>
      <c r="J123" s="26">
        <v>21</v>
      </c>
      <c r="K123" s="27">
        <v>0</v>
      </c>
      <c r="L123" s="44">
        <f t="shared" si="28"/>
        <v>0</v>
      </c>
      <c r="M123" s="26">
        <v>20</v>
      </c>
      <c r="N123" s="27">
        <v>2.2945999999999999E-3</v>
      </c>
      <c r="O123" s="44">
        <f t="shared" si="29"/>
        <v>4.7619047619047592</v>
      </c>
      <c r="P123" s="26">
        <v>25</v>
      </c>
      <c r="Q123" s="27">
        <v>0.25301000000000001</v>
      </c>
      <c r="R123" s="60">
        <f t="shared" si="30"/>
        <v>19.047619047619051</v>
      </c>
      <c r="S123" s="26">
        <v>15</v>
      </c>
      <c r="T123" s="27">
        <v>0.40296999999999999</v>
      </c>
      <c r="U123" s="60">
        <f t="shared" si="40"/>
        <v>28.571428571428569</v>
      </c>
      <c r="V123" s="26">
        <v>27</v>
      </c>
      <c r="W123" s="27">
        <v>0.54354999999999998</v>
      </c>
      <c r="X123" s="60">
        <f t="shared" si="41"/>
        <v>28.571428571428584</v>
      </c>
      <c r="Y123" s="7"/>
      <c r="Z123" s="7"/>
      <c r="AA123" s="54"/>
    </row>
    <row r="124" spans="1:27" s="3" customFormat="1" x14ac:dyDescent="0.25">
      <c r="A124" s="45">
        <v>106</v>
      </c>
      <c r="B124" s="8">
        <v>0.1</v>
      </c>
      <c r="C124" s="8">
        <v>15</v>
      </c>
      <c r="D124" s="8">
        <v>30</v>
      </c>
      <c r="E124" s="106" t="e">
        <f>(B124*$B$15*$M$11+(1-B124)*$B$16*$T$11)/(B124*$M$11+(1-B124)*$T$11)</f>
        <v>#DIV/0!</v>
      </c>
      <c r="F124" s="104" t="e">
        <f t="shared" si="58"/>
        <v>#DIV/0!</v>
      </c>
      <c r="G124" s="105">
        <f t="shared" si="59"/>
        <v>-1.2999999999999972</v>
      </c>
      <c r="H124" s="79">
        <v>25</v>
      </c>
      <c r="I124" s="80"/>
      <c r="J124" s="26">
        <f t="shared" ref="J124:J128" si="60">J119</f>
        <v>25</v>
      </c>
      <c r="K124" s="27">
        <v>0</v>
      </c>
      <c r="L124" s="44">
        <f t="shared" si="28"/>
        <v>0</v>
      </c>
      <c r="M124" s="26">
        <v>20</v>
      </c>
      <c r="N124" s="27">
        <v>0.22500000000000001</v>
      </c>
      <c r="O124" s="44">
        <f t="shared" si="29"/>
        <v>20</v>
      </c>
      <c r="P124" s="26">
        <v>25</v>
      </c>
      <c r="Q124" s="27">
        <v>0</v>
      </c>
      <c r="R124" s="60">
        <f t="shared" si="30"/>
        <v>0</v>
      </c>
      <c r="S124" s="26">
        <v>15</v>
      </c>
      <c r="T124" s="27">
        <v>0.96179999999999999</v>
      </c>
      <c r="U124" s="60">
        <f t="shared" si="40"/>
        <v>40</v>
      </c>
      <c r="V124" s="26">
        <v>27</v>
      </c>
      <c r="W124" s="27">
        <v>5.7854000000000003E-2</v>
      </c>
      <c r="X124" s="60">
        <f t="shared" si="41"/>
        <v>8</v>
      </c>
      <c r="Y124" s="7"/>
      <c r="Z124" s="7"/>
      <c r="AA124" s="54"/>
    </row>
    <row r="125" spans="1:27" s="3" customFormat="1" x14ac:dyDescent="0.25">
      <c r="A125" s="45">
        <v>107</v>
      </c>
      <c r="B125" s="8">
        <v>0.3</v>
      </c>
      <c r="C125" s="8">
        <v>15</v>
      </c>
      <c r="D125" s="8">
        <v>30</v>
      </c>
      <c r="E125" s="106" t="e">
        <f t="shared" ref="E125:E128" si="61">(B125*$B$15*$M$11+(1-B125)*$B$16*$T$11)/(B125*$M$11+(1-B125)*$T$11)</f>
        <v>#DIV/0!</v>
      </c>
      <c r="F125" s="104" t="e">
        <f t="shared" si="58"/>
        <v>#DIV/0!</v>
      </c>
      <c r="G125" s="105">
        <f t="shared" si="59"/>
        <v>-1.9000000000000021</v>
      </c>
      <c r="H125" s="79">
        <v>24</v>
      </c>
      <c r="I125" s="80"/>
      <c r="J125" s="26">
        <f t="shared" si="60"/>
        <v>24</v>
      </c>
      <c r="K125" s="27">
        <v>0</v>
      </c>
      <c r="L125" s="44">
        <f t="shared" si="28"/>
        <v>0</v>
      </c>
      <c r="M125" s="26">
        <v>20</v>
      </c>
      <c r="N125" s="27">
        <v>0.13319</v>
      </c>
      <c r="O125" s="44">
        <f t="shared" si="29"/>
        <v>16.666666666666657</v>
      </c>
      <c r="P125" s="26">
        <v>25</v>
      </c>
      <c r="Q125" s="27">
        <v>2.1538000000000002E-2</v>
      </c>
      <c r="R125" s="60">
        <f t="shared" si="30"/>
        <v>4.1666666666666714</v>
      </c>
      <c r="S125" s="26">
        <v>15</v>
      </c>
      <c r="T125" s="27">
        <v>0.78903000000000001</v>
      </c>
      <c r="U125" s="60">
        <f t="shared" si="40"/>
        <v>37.499999999999993</v>
      </c>
      <c r="V125" s="26">
        <v>27</v>
      </c>
      <c r="W125" s="27">
        <v>0.13377</v>
      </c>
      <c r="X125" s="60">
        <f t="shared" si="41"/>
        <v>12.500000000000014</v>
      </c>
      <c r="Y125" s="7"/>
      <c r="Z125" s="7"/>
      <c r="AA125" s="54"/>
    </row>
    <row r="126" spans="1:27" s="3" customFormat="1" x14ac:dyDescent="0.25">
      <c r="A126" s="45">
        <v>108</v>
      </c>
      <c r="B126" s="8">
        <v>0.5</v>
      </c>
      <c r="C126" s="8">
        <v>15</v>
      </c>
      <c r="D126" s="8">
        <v>30</v>
      </c>
      <c r="E126" s="106" t="e">
        <f t="shared" si="61"/>
        <v>#DIV/0!</v>
      </c>
      <c r="F126" s="104" t="e">
        <f t="shared" si="58"/>
        <v>#DIV/0!</v>
      </c>
      <c r="G126" s="105">
        <f t="shared" si="59"/>
        <v>-2.5</v>
      </c>
      <c r="H126" s="79">
        <v>22</v>
      </c>
      <c r="I126" s="80"/>
      <c r="J126" s="26">
        <f t="shared" si="60"/>
        <v>22</v>
      </c>
      <c r="K126" s="27">
        <v>0</v>
      </c>
      <c r="L126" s="44">
        <f t="shared" si="28"/>
        <v>1.4210854715202004E-14</v>
      </c>
      <c r="M126" s="26">
        <v>20</v>
      </c>
      <c r="N126" s="27">
        <v>6.7559999999999995E-2</v>
      </c>
      <c r="O126" s="44">
        <f t="shared" si="29"/>
        <v>9.0909090909090793</v>
      </c>
      <c r="P126" s="26">
        <v>25</v>
      </c>
      <c r="Q126" s="27">
        <v>7.2568999999999995E-2</v>
      </c>
      <c r="R126" s="60">
        <f t="shared" si="30"/>
        <v>13.63636363636364</v>
      </c>
      <c r="S126" s="26">
        <v>15</v>
      </c>
      <c r="T126" s="27">
        <v>0.64054</v>
      </c>
      <c r="U126" s="60">
        <f t="shared" si="40"/>
        <v>31.818181818181813</v>
      </c>
      <c r="V126" s="26">
        <v>27</v>
      </c>
      <c r="W126" s="27">
        <v>0.24145</v>
      </c>
      <c r="X126" s="60">
        <f t="shared" si="41"/>
        <v>22.727272727272734</v>
      </c>
      <c r="Y126" s="7"/>
      <c r="Z126" s="7"/>
      <c r="AA126" s="54"/>
    </row>
    <row r="127" spans="1:27" s="3" customFormat="1" x14ac:dyDescent="0.25">
      <c r="A127" s="45">
        <v>109</v>
      </c>
      <c r="B127" s="8">
        <v>0.7</v>
      </c>
      <c r="C127" s="8">
        <v>15</v>
      </c>
      <c r="D127" s="8">
        <v>30</v>
      </c>
      <c r="E127" s="106" t="e">
        <f t="shared" si="61"/>
        <v>#DIV/0!</v>
      </c>
      <c r="F127" s="104" t="e">
        <f t="shared" si="58"/>
        <v>#DIV/0!</v>
      </c>
      <c r="G127" s="105">
        <f t="shared" si="59"/>
        <v>-3.1000000000000014</v>
      </c>
      <c r="H127" s="79">
        <v>21</v>
      </c>
      <c r="I127" s="80"/>
      <c r="J127" s="26">
        <f t="shared" si="60"/>
        <v>21</v>
      </c>
      <c r="K127" s="27">
        <v>0</v>
      </c>
      <c r="L127" s="44">
        <f t="shared" ref="L127:L143" si="62">ABS((100/$H127*J127)-100)</f>
        <v>0</v>
      </c>
      <c r="M127" s="26">
        <v>20</v>
      </c>
      <c r="N127" s="27">
        <v>2.4136000000000001E-2</v>
      </c>
      <c r="O127" s="44">
        <f t="shared" ref="O127:O143" si="63">ABS((100/$H127*M127)-100)</f>
        <v>4.7619047619047592</v>
      </c>
      <c r="P127" s="26">
        <v>25</v>
      </c>
      <c r="Q127" s="27">
        <v>0.14954000000000001</v>
      </c>
      <c r="R127" s="60">
        <f t="shared" ref="R127:R143" si="64">ABS((100/$H127*P127)-100)</f>
        <v>19.047619047619051</v>
      </c>
      <c r="S127" s="26">
        <v>15</v>
      </c>
      <c r="T127" s="27">
        <v>0.51207000000000003</v>
      </c>
      <c r="U127" s="60">
        <f t="shared" si="40"/>
        <v>28.571428571428569</v>
      </c>
      <c r="V127" s="26">
        <v>27</v>
      </c>
      <c r="W127" s="27">
        <v>0.37775999999999998</v>
      </c>
      <c r="X127" s="60">
        <f t="shared" si="41"/>
        <v>28.571428571428584</v>
      </c>
      <c r="Y127" s="7"/>
      <c r="Z127" s="7"/>
      <c r="AA127" s="54"/>
    </row>
    <row r="128" spans="1:27" s="3" customFormat="1" x14ac:dyDescent="0.25">
      <c r="A128" s="45">
        <v>110</v>
      </c>
      <c r="B128" s="8">
        <v>0.9</v>
      </c>
      <c r="C128" s="8">
        <v>15</v>
      </c>
      <c r="D128" s="8">
        <v>30</v>
      </c>
      <c r="E128" s="106" t="e">
        <f t="shared" si="61"/>
        <v>#DIV/0!</v>
      </c>
      <c r="F128" s="104" t="e">
        <f t="shared" si="58"/>
        <v>#DIV/0!</v>
      </c>
      <c r="G128" s="105">
        <f t="shared" si="59"/>
        <v>-3.6999999999999993</v>
      </c>
      <c r="H128" s="79">
        <v>21</v>
      </c>
      <c r="I128" s="80"/>
      <c r="J128" s="26">
        <f t="shared" si="60"/>
        <v>21</v>
      </c>
      <c r="K128" s="27">
        <v>0</v>
      </c>
      <c r="L128" s="44">
        <f t="shared" si="62"/>
        <v>0</v>
      </c>
      <c r="M128" s="26">
        <v>20</v>
      </c>
      <c r="N128" s="27">
        <v>2.2945999999999999E-3</v>
      </c>
      <c r="O128" s="44">
        <f t="shared" si="63"/>
        <v>4.7619047619047592</v>
      </c>
      <c r="P128" s="26">
        <v>25</v>
      </c>
      <c r="Q128" s="27">
        <v>0.25301000000000001</v>
      </c>
      <c r="R128" s="60">
        <f t="shared" si="64"/>
        <v>19.047619047619051</v>
      </c>
      <c r="S128" s="26">
        <v>15</v>
      </c>
      <c r="T128" s="27">
        <v>0.40296999999999999</v>
      </c>
      <c r="U128" s="60">
        <f t="shared" si="40"/>
        <v>28.571428571428569</v>
      </c>
      <c r="V128" s="26">
        <v>27</v>
      </c>
      <c r="W128" s="27">
        <v>0.54354999999999998</v>
      </c>
      <c r="X128" s="60">
        <f t="shared" si="41"/>
        <v>28.571428571428584</v>
      </c>
      <c r="Y128" s="7"/>
      <c r="Z128" s="7"/>
      <c r="AA128" s="54"/>
    </row>
    <row r="129" spans="1:28" s="3" customFormat="1" x14ac:dyDescent="0.25">
      <c r="A129" s="45">
        <v>111</v>
      </c>
      <c r="B129" s="8">
        <v>0.1</v>
      </c>
      <c r="C129" s="8">
        <v>20</v>
      </c>
      <c r="D129" s="8">
        <v>30</v>
      </c>
      <c r="E129" s="106" t="e">
        <f>(B129*$B$15*$M$12+(1-B129)*$B$16*$T$12)/(B129*$M$12+(1-B129)*$T$12)</f>
        <v>#DIV/0!</v>
      </c>
      <c r="F129" s="104" t="e">
        <f t="shared" si="58"/>
        <v>#DIV/0!</v>
      </c>
      <c r="G129" s="105">
        <f t="shared" si="59"/>
        <v>-1.2999999999999972</v>
      </c>
      <c r="H129" s="79">
        <v>25</v>
      </c>
      <c r="I129" s="80"/>
      <c r="J129" s="26">
        <f t="shared" ref="J129:J133" si="65">J119</f>
        <v>25</v>
      </c>
      <c r="K129" s="27">
        <v>0</v>
      </c>
      <c r="L129" s="44">
        <f t="shared" si="62"/>
        <v>0</v>
      </c>
      <c r="M129" s="26">
        <v>20</v>
      </c>
      <c r="N129" s="27">
        <v>0.22500000000000001</v>
      </c>
      <c r="O129" s="44">
        <f t="shared" si="63"/>
        <v>20</v>
      </c>
      <c r="P129" s="26">
        <v>25</v>
      </c>
      <c r="Q129" s="27">
        <v>0</v>
      </c>
      <c r="R129" s="60">
        <f t="shared" si="64"/>
        <v>0</v>
      </c>
      <c r="S129" s="26">
        <v>15</v>
      </c>
      <c r="T129" s="27">
        <v>0.96179999999999999</v>
      </c>
      <c r="U129" s="60">
        <f t="shared" si="40"/>
        <v>40</v>
      </c>
      <c r="V129" s="26">
        <v>27</v>
      </c>
      <c r="W129" s="27">
        <v>5.7854000000000003E-2</v>
      </c>
      <c r="X129" s="60">
        <f t="shared" si="41"/>
        <v>8</v>
      </c>
      <c r="Y129" s="7"/>
      <c r="Z129" s="7"/>
      <c r="AA129" s="54"/>
    </row>
    <row r="130" spans="1:28" s="3" customFormat="1" x14ac:dyDescent="0.25">
      <c r="A130" s="45">
        <v>112</v>
      </c>
      <c r="B130" s="8">
        <v>0.3</v>
      </c>
      <c r="C130" s="8">
        <v>20</v>
      </c>
      <c r="D130" s="8">
        <v>30</v>
      </c>
      <c r="E130" s="106" t="e">
        <f t="shared" ref="E130:E133" si="66">(B130*$B$15*$M$12+(1-B130)*$B$16*$T$12)/(B130*$M$12+(1-B130)*$T$12)</f>
        <v>#DIV/0!</v>
      </c>
      <c r="F130" s="104" t="e">
        <f t="shared" si="58"/>
        <v>#DIV/0!</v>
      </c>
      <c r="G130" s="105">
        <f t="shared" si="59"/>
        <v>-1.9000000000000021</v>
      </c>
      <c r="H130" s="79">
        <v>24</v>
      </c>
      <c r="I130" s="80"/>
      <c r="J130" s="26">
        <f t="shared" si="65"/>
        <v>24</v>
      </c>
      <c r="K130" s="27">
        <v>0</v>
      </c>
      <c r="L130" s="44">
        <f t="shared" si="62"/>
        <v>0</v>
      </c>
      <c r="M130" s="26">
        <v>20</v>
      </c>
      <c r="N130" s="27">
        <v>0.13319</v>
      </c>
      <c r="O130" s="44">
        <f t="shared" si="63"/>
        <v>16.666666666666657</v>
      </c>
      <c r="P130" s="26">
        <v>25</v>
      </c>
      <c r="Q130" s="27">
        <v>2.1538000000000002E-2</v>
      </c>
      <c r="R130" s="60">
        <f t="shared" si="64"/>
        <v>4.1666666666666714</v>
      </c>
      <c r="S130" s="26">
        <v>15</v>
      </c>
      <c r="T130" s="27">
        <v>0.78903000000000001</v>
      </c>
      <c r="U130" s="60">
        <f t="shared" si="40"/>
        <v>37.499999999999993</v>
      </c>
      <c r="V130" s="26">
        <v>27</v>
      </c>
      <c r="W130" s="27">
        <v>0.13377</v>
      </c>
      <c r="X130" s="60">
        <f t="shared" si="41"/>
        <v>12.500000000000014</v>
      </c>
      <c r="Y130" s="7"/>
      <c r="Z130" s="7"/>
      <c r="AA130" s="54"/>
    </row>
    <row r="131" spans="1:28" s="3" customFormat="1" x14ac:dyDescent="0.25">
      <c r="A131" s="45">
        <v>113</v>
      </c>
      <c r="B131" s="8">
        <v>0.5</v>
      </c>
      <c r="C131" s="8">
        <v>20</v>
      </c>
      <c r="D131" s="8">
        <v>30</v>
      </c>
      <c r="E131" s="106" t="e">
        <f t="shared" si="66"/>
        <v>#DIV/0!</v>
      </c>
      <c r="F131" s="104" t="e">
        <f t="shared" si="58"/>
        <v>#DIV/0!</v>
      </c>
      <c r="G131" s="105">
        <f t="shared" si="59"/>
        <v>-2.5</v>
      </c>
      <c r="H131" s="79">
        <v>22</v>
      </c>
      <c r="I131" s="80"/>
      <c r="J131" s="26">
        <f t="shared" si="65"/>
        <v>22</v>
      </c>
      <c r="K131" s="27">
        <v>0</v>
      </c>
      <c r="L131" s="44">
        <f t="shared" si="62"/>
        <v>1.4210854715202004E-14</v>
      </c>
      <c r="M131" s="26">
        <v>20</v>
      </c>
      <c r="N131" s="27">
        <v>6.7559999999999995E-2</v>
      </c>
      <c r="O131" s="44">
        <f t="shared" si="63"/>
        <v>9.0909090909090793</v>
      </c>
      <c r="P131" s="26">
        <v>25</v>
      </c>
      <c r="Q131" s="27">
        <v>7.2568999999999995E-2</v>
      </c>
      <c r="R131" s="60">
        <f t="shared" si="64"/>
        <v>13.63636363636364</v>
      </c>
      <c r="S131" s="26">
        <v>15</v>
      </c>
      <c r="T131" s="27">
        <v>0.64054</v>
      </c>
      <c r="U131" s="60">
        <f t="shared" si="40"/>
        <v>31.818181818181813</v>
      </c>
      <c r="V131" s="26">
        <v>27</v>
      </c>
      <c r="W131" s="27">
        <v>0.24145</v>
      </c>
      <c r="X131" s="60">
        <f t="shared" si="41"/>
        <v>22.727272727272734</v>
      </c>
      <c r="Y131" s="7"/>
      <c r="Z131" s="7"/>
      <c r="AA131" s="54"/>
    </row>
    <row r="132" spans="1:28" s="3" customFormat="1" x14ac:dyDescent="0.25">
      <c r="A132" s="45">
        <v>114</v>
      </c>
      <c r="B132" s="8">
        <v>0.7</v>
      </c>
      <c r="C132" s="8">
        <v>20</v>
      </c>
      <c r="D132" s="8">
        <v>30</v>
      </c>
      <c r="E132" s="106" t="e">
        <f t="shared" si="66"/>
        <v>#DIV/0!</v>
      </c>
      <c r="F132" s="104" t="e">
        <f t="shared" si="58"/>
        <v>#DIV/0!</v>
      </c>
      <c r="G132" s="105">
        <f t="shared" si="59"/>
        <v>-3.1000000000000014</v>
      </c>
      <c r="H132" s="79">
        <v>21</v>
      </c>
      <c r="I132" s="80"/>
      <c r="J132" s="26">
        <f t="shared" si="65"/>
        <v>21</v>
      </c>
      <c r="K132" s="27">
        <v>0</v>
      </c>
      <c r="L132" s="44">
        <f t="shared" si="62"/>
        <v>0</v>
      </c>
      <c r="M132" s="26">
        <v>20</v>
      </c>
      <c r="N132" s="27">
        <v>2.4136000000000001E-2</v>
      </c>
      <c r="O132" s="44">
        <f t="shared" si="63"/>
        <v>4.7619047619047592</v>
      </c>
      <c r="P132" s="26">
        <v>25</v>
      </c>
      <c r="Q132" s="27">
        <v>0.14954000000000001</v>
      </c>
      <c r="R132" s="60">
        <f t="shared" si="64"/>
        <v>19.047619047619051</v>
      </c>
      <c r="S132" s="26">
        <v>15</v>
      </c>
      <c r="T132" s="27">
        <v>0.51207000000000003</v>
      </c>
      <c r="U132" s="60">
        <f t="shared" si="40"/>
        <v>28.571428571428569</v>
      </c>
      <c r="V132" s="26">
        <v>27</v>
      </c>
      <c r="W132" s="27">
        <v>0.37775999999999998</v>
      </c>
      <c r="X132" s="60">
        <f t="shared" si="41"/>
        <v>28.571428571428584</v>
      </c>
      <c r="Y132" s="7"/>
      <c r="Z132" s="7"/>
      <c r="AA132" s="54"/>
    </row>
    <row r="133" spans="1:28" s="3" customFormat="1" x14ac:dyDescent="0.25">
      <c r="A133" s="45">
        <v>115</v>
      </c>
      <c r="B133" s="8">
        <v>0.9</v>
      </c>
      <c r="C133" s="8">
        <v>20</v>
      </c>
      <c r="D133" s="8">
        <v>30</v>
      </c>
      <c r="E133" s="106" t="e">
        <f t="shared" si="66"/>
        <v>#DIV/0!</v>
      </c>
      <c r="F133" s="104" t="e">
        <f t="shared" si="58"/>
        <v>#DIV/0!</v>
      </c>
      <c r="G133" s="105">
        <f t="shared" si="59"/>
        <v>-3.6999999999999993</v>
      </c>
      <c r="H133" s="79">
        <v>21</v>
      </c>
      <c r="I133" s="80"/>
      <c r="J133" s="26">
        <f t="shared" si="65"/>
        <v>21</v>
      </c>
      <c r="K133" s="27">
        <v>0</v>
      </c>
      <c r="L133" s="44">
        <f t="shared" si="62"/>
        <v>0</v>
      </c>
      <c r="M133" s="26">
        <v>20</v>
      </c>
      <c r="N133" s="27">
        <v>2.2945999999999999E-3</v>
      </c>
      <c r="O133" s="44">
        <f t="shared" si="63"/>
        <v>4.7619047619047592</v>
      </c>
      <c r="P133" s="26">
        <v>25</v>
      </c>
      <c r="Q133" s="27">
        <v>0.25301000000000001</v>
      </c>
      <c r="R133" s="60">
        <f t="shared" si="64"/>
        <v>19.047619047619051</v>
      </c>
      <c r="S133" s="26">
        <v>15</v>
      </c>
      <c r="T133" s="27">
        <v>0.40296999999999999</v>
      </c>
      <c r="U133" s="60">
        <f t="shared" si="40"/>
        <v>28.571428571428569</v>
      </c>
      <c r="V133" s="26">
        <v>27</v>
      </c>
      <c r="W133" s="27">
        <v>0.54354999999999998</v>
      </c>
      <c r="X133" s="60">
        <f t="shared" si="41"/>
        <v>28.571428571428584</v>
      </c>
      <c r="Y133" s="7"/>
      <c r="Z133" s="7"/>
      <c r="AA133" s="54"/>
    </row>
    <row r="134" spans="1:28" s="3" customFormat="1" x14ac:dyDescent="0.25">
      <c r="A134" s="45">
        <v>116</v>
      </c>
      <c r="B134" s="8">
        <v>0.1</v>
      </c>
      <c r="C134" s="8">
        <v>25</v>
      </c>
      <c r="D134" s="8">
        <v>30</v>
      </c>
      <c r="E134" s="14">
        <f>(B134*$B$15*$M$13+(1-B134)*$B$16*$T$13)/(B134*$M$13+(1-B134)*$T$13)</f>
        <v>2.7818181818181825E-2</v>
      </c>
      <c r="F134" s="104">
        <f t="shared" si="58"/>
        <v>-1.0834545454545434</v>
      </c>
      <c r="G134" s="105">
        <f t="shared" si="59"/>
        <v>-1.2999999999999972</v>
      </c>
      <c r="H134" s="79">
        <v>25</v>
      </c>
      <c r="I134" s="80"/>
      <c r="J134" s="26">
        <f t="shared" ref="J134:J138" si="67">J119</f>
        <v>25</v>
      </c>
      <c r="K134" s="27">
        <v>0</v>
      </c>
      <c r="L134" s="44">
        <f t="shared" si="62"/>
        <v>0</v>
      </c>
      <c r="M134" s="26">
        <v>20</v>
      </c>
      <c r="N134" s="27">
        <v>0.26566000000000001</v>
      </c>
      <c r="O134" s="44">
        <f t="shared" si="63"/>
        <v>20</v>
      </c>
      <c r="P134" s="26">
        <v>25</v>
      </c>
      <c r="Q134" s="27">
        <v>0</v>
      </c>
      <c r="R134" s="60">
        <f t="shared" si="64"/>
        <v>0</v>
      </c>
      <c r="S134" s="26">
        <v>15</v>
      </c>
      <c r="T134" s="27">
        <v>1.0327999999999999</v>
      </c>
      <c r="U134" s="60">
        <f t="shared" si="40"/>
        <v>40</v>
      </c>
      <c r="V134" s="26">
        <v>27</v>
      </c>
      <c r="W134" s="27">
        <v>3.8938E-2</v>
      </c>
      <c r="X134" s="60">
        <f t="shared" si="41"/>
        <v>8</v>
      </c>
      <c r="Y134" s="7"/>
      <c r="Z134" s="7"/>
      <c r="AA134" s="54"/>
    </row>
    <row r="135" spans="1:28" s="3" customFormat="1" x14ac:dyDescent="0.25">
      <c r="A135" s="45">
        <v>117</v>
      </c>
      <c r="B135" s="8">
        <v>0.3</v>
      </c>
      <c r="C135" s="8">
        <v>25</v>
      </c>
      <c r="D135" s="8">
        <v>30</v>
      </c>
      <c r="E135" s="14">
        <f t="shared" ref="E135:E138" si="68">(B135*$B$15*$M$13+(1-B135)*$B$16*$T$13)/(B135*$M$13+(1-B135)*$T$13)</f>
        <v>7.5333333333333349E-2</v>
      </c>
      <c r="F135" s="104">
        <f t="shared" si="58"/>
        <v>-1.2260000000000026</v>
      </c>
      <c r="G135" s="105">
        <f t="shared" si="59"/>
        <v>-1.9000000000000021</v>
      </c>
      <c r="H135" s="79">
        <v>25</v>
      </c>
      <c r="I135" s="80"/>
      <c r="J135" s="26">
        <f t="shared" si="67"/>
        <v>24</v>
      </c>
      <c r="K135" s="27">
        <v>6.6997000000000003E-3</v>
      </c>
      <c r="L135" s="44">
        <f t="shared" si="62"/>
        <v>4</v>
      </c>
      <c r="M135" s="26">
        <v>20</v>
      </c>
      <c r="N135" s="27">
        <v>0.23974000000000001</v>
      </c>
      <c r="O135" s="44">
        <f t="shared" si="63"/>
        <v>20</v>
      </c>
      <c r="P135" s="26">
        <v>25</v>
      </c>
      <c r="Q135" s="27">
        <v>0</v>
      </c>
      <c r="R135" s="60">
        <f t="shared" si="64"/>
        <v>0</v>
      </c>
      <c r="S135" s="26">
        <v>15</v>
      </c>
      <c r="T135" s="27">
        <v>0.99002999999999997</v>
      </c>
      <c r="U135" s="60">
        <f t="shared" si="40"/>
        <v>40</v>
      </c>
      <c r="V135" s="26">
        <v>27</v>
      </c>
      <c r="W135" s="27">
        <v>5.2505000000000003E-2</v>
      </c>
      <c r="X135" s="60">
        <f t="shared" si="41"/>
        <v>8</v>
      </c>
      <c r="Y135" s="7"/>
      <c r="Z135" s="7"/>
      <c r="AA135" s="54"/>
    </row>
    <row r="136" spans="1:28" s="3" customFormat="1" x14ac:dyDescent="0.25">
      <c r="A136" s="45">
        <v>118</v>
      </c>
      <c r="B136" s="8">
        <v>0.5</v>
      </c>
      <c r="C136" s="8">
        <v>25</v>
      </c>
      <c r="D136" s="8">
        <v>30</v>
      </c>
      <c r="E136" s="14">
        <f t="shared" si="68"/>
        <v>0.15000000000000002</v>
      </c>
      <c r="F136" s="104">
        <f t="shared" si="58"/>
        <v>-1.4500000000000028</v>
      </c>
      <c r="G136" s="105">
        <f t="shared" si="59"/>
        <v>-2.5</v>
      </c>
      <c r="H136" s="79">
        <v>24</v>
      </c>
      <c r="I136" s="80"/>
      <c r="J136" s="26">
        <f t="shared" si="67"/>
        <v>22</v>
      </c>
      <c r="K136" s="27">
        <v>5.8444999999999997E-2</v>
      </c>
      <c r="L136" s="44">
        <f t="shared" si="62"/>
        <v>8.3333333333333286</v>
      </c>
      <c r="M136" s="26">
        <v>20</v>
      </c>
      <c r="N136" s="27">
        <v>0.20069999999999999</v>
      </c>
      <c r="O136" s="44">
        <f t="shared" si="63"/>
        <v>16.666666666666657</v>
      </c>
      <c r="P136" s="26">
        <v>25</v>
      </c>
      <c r="Q136" s="27">
        <v>3.0038999999999999E-3</v>
      </c>
      <c r="R136" s="60">
        <f t="shared" si="64"/>
        <v>4.1666666666666714</v>
      </c>
      <c r="S136" s="26">
        <v>15</v>
      </c>
      <c r="T136" s="27">
        <v>0.92245999999999995</v>
      </c>
      <c r="U136" s="60">
        <f t="shared" si="40"/>
        <v>37.499999999999993</v>
      </c>
      <c r="V136" s="26">
        <v>27</v>
      </c>
      <c r="W136" s="27">
        <v>7.7292E-2</v>
      </c>
      <c r="X136" s="60">
        <f t="shared" si="41"/>
        <v>12.500000000000014</v>
      </c>
      <c r="Y136" s="7"/>
      <c r="Z136" s="7"/>
      <c r="AA136" s="54"/>
    </row>
    <row r="137" spans="1:28" s="3" customFormat="1" x14ac:dyDescent="0.25">
      <c r="A137" s="45">
        <v>119</v>
      </c>
      <c r="B137" s="8">
        <v>0.7</v>
      </c>
      <c r="C137" s="8">
        <v>25</v>
      </c>
      <c r="D137" s="8">
        <v>30</v>
      </c>
      <c r="E137" s="14">
        <f t="shared" si="68"/>
        <v>0.28439999999999999</v>
      </c>
      <c r="F137" s="104">
        <f t="shared" si="58"/>
        <v>-1.8532000000000011</v>
      </c>
      <c r="G137" s="105">
        <f t="shared" si="59"/>
        <v>-3.1000000000000014</v>
      </c>
      <c r="H137" s="79">
        <v>24</v>
      </c>
      <c r="I137" s="80"/>
      <c r="J137" s="26">
        <f t="shared" si="67"/>
        <v>21</v>
      </c>
      <c r="K137" s="27">
        <v>7.2801000000000005E-2</v>
      </c>
      <c r="L137" s="44">
        <f t="shared" si="62"/>
        <v>12.5</v>
      </c>
      <c r="M137" s="26">
        <v>20</v>
      </c>
      <c r="N137" s="27">
        <v>0.1409</v>
      </c>
      <c r="O137" s="44">
        <f t="shared" si="63"/>
        <v>16.666666666666657</v>
      </c>
      <c r="P137" s="26">
        <v>25</v>
      </c>
      <c r="Q137" s="27">
        <v>2.0802999999999999E-2</v>
      </c>
      <c r="R137" s="60">
        <f t="shared" si="64"/>
        <v>4.1666666666666714</v>
      </c>
      <c r="S137" s="26">
        <v>15</v>
      </c>
      <c r="T137" s="27">
        <v>0.80898000000000003</v>
      </c>
      <c r="U137" s="60">
        <f t="shared" si="40"/>
        <v>37.499999999999993</v>
      </c>
      <c r="V137" s="26">
        <v>27</v>
      </c>
      <c r="W137" s="27">
        <v>0.13472000000000001</v>
      </c>
      <c r="X137" s="60">
        <f t="shared" si="41"/>
        <v>12.500000000000014</v>
      </c>
      <c r="Y137" s="7"/>
      <c r="Z137" s="7"/>
      <c r="AA137" s="54"/>
    </row>
    <row r="138" spans="1:28" s="3" customFormat="1" x14ac:dyDescent="0.25">
      <c r="A138" s="45">
        <v>120</v>
      </c>
      <c r="B138" s="8">
        <v>0.9</v>
      </c>
      <c r="C138" s="8">
        <v>25</v>
      </c>
      <c r="D138" s="8">
        <v>30</v>
      </c>
      <c r="E138" s="14">
        <f t="shared" si="68"/>
        <v>0.59800000000000009</v>
      </c>
      <c r="F138" s="104">
        <f t="shared" si="58"/>
        <v>-2.7940000000000005</v>
      </c>
      <c r="G138" s="105">
        <f t="shared" si="59"/>
        <v>-3.6999999999999993</v>
      </c>
      <c r="H138" s="79">
        <v>22</v>
      </c>
      <c r="I138" s="80"/>
      <c r="J138" s="26">
        <f t="shared" si="67"/>
        <v>21</v>
      </c>
      <c r="K138" s="27">
        <v>1.1299999999999999E-2</v>
      </c>
      <c r="L138" s="44">
        <f t="shared" si="62"/>
        <v>4.5454545454545325</v>
      </c>
      <c r="M138" s="26">
        <v>20</v>
      </c>
      <c r="N138" s="27">
        <v>4.6627000000000002E-2</v>
      </c>
      <c r="O138" s="44">
        <f t="shared" si="63"/>
        <v>9.0909090909090793</v>
      </c>
      <c r="P138" s="26">
        <v>25</v>
      </c>
      <c r="Q138" s="27">
        <v>0.11428000000000001</v>
      </c>
      <c r="R138" s="60">
        <f t="shared" si="64"/>
        <v>13.63636363636364</v>
      </c>
      <c r="S138" s="26">
        <v>15</v>
      </c>
      <c r="T138" s="27">
        <v>0.58287999999999995</v>
      </c>
      <c r="U138" s="60">
        <f t="shared" si="40"/>
        <v>31.818181818181813</v>
      </c>
      <c r="V138" s="26">
        <v>27</v>
      </c>
      <c r="W138" s="27">
        <v>0.32072000000000001</v>
      </c>
      <c r="X138" s="60">
        <f t="shared" si="41"/>
        <v>22.727272727272734</v>
      </c>
      <c r="Y138" s="7"/>
      <c r="Z138" s="7"/>
      <c r="AA138" s="54"/>
    </row>
    <row r="139" spans="1:28" s="3" customFormat="1" x14ac:dyDescent="0.25">
      <c r="A139" s="45">
        <v>121</v>
      </c>
      <c r="B139" s="8">
        <v>0.1</v>
      </c>
      <c r="C139" s="8">
        <v>30</v>
      </c>
      <c r="D139" s="8">
        <v>30</v>
      </c>
      <c r="E139" s="14">
        <f>(B139*$B$15*$M$14+(1-B139)*$B$16*$T$14)/(B139*$M$14+(1-B139)*$T$14)</f>
        <v>3.6486486486486495E-2</v>
      </c>
      <c r="F139" s="104">
        <f t="shared" si="58"/>
        <v>-1.1094594594594582</v>
      </c>
      <c r="G139" s="105">
        <f t="shared" si="59"/>
        <v>-1.2999999999999972</v>
      </c>
      <c r="H139" s="79">
        <v>25</v>
      </c>
      <c r="I139" s="80"/>
      <c r="J139" s="26">
        <f t="shared" ref="J139:J143" si="69">J119</f>
        <v>25</v>
      </c>
      <c r="K139" s="27">
        <v>0</v>
      </c>
      <c r="L139" s="44">
        <f t="shared" si="62"/>
        <v>0</v>
      </c>
      <c r="M139" s="26">
        <v>20</v>
      </c>
      <c r="N139" s="27">
        <v>0.26079000000000002</v>
      </c>
      <c r="O139" s="44">
        <f t="shared" si="63"/>
        <v>20</v>
      </c>
      <c r="P139" s="26">
        <v>25</v>
      </c>
      <c r="Q139" s="27">
        <v>0</v>
      </c>
      <c r="R139" s="60">
        <f t="shared" si="64"/>
        <v>0</v>
      </c>
      <c r="S139" s="26">
        <v>15</v>
      </c>
      <c r="T139" s="27">
        <v>1.0243</v>
      </c>
      <c r="U139" s="60">
        <f t="shared" si="40"/>
        <v>40</v>
      </c>
      <c r="V139" s="26">
        <v>27</v>
      </c>
      <c r="W139" s="27">
        <v>4.1203999999999998E-2</v>
      </c>
      <c r="X139" s="60">
        <f t="shared" si="41"/>
        <v>8</v>
      </c>
      <c r="Y139" s="7"/>
      <c r="Z139" s="7"/>
      <c r="AA139" s="54"/>
    </row>
    <row r="140" spans="1:28" s="3" customFormat="1" x14ac:dyDescent="0.25">
      <c r="A140" s="45">
        <v>122</v>
      </c>
      <c r="B140" s="8">
        <v>0.3</v>
      </c>
      <c r="C140" s="8">
        <v>30</v>
      </c>
      <c r="D140" s="8">
        <v>30</v>
      </c>
      <c r="E140" s="14">
        <f t="shared" ref="E140:E143" si="70">(B140*$B$15*$M$14+(1-B140)*$B$16*$T$14)/(B140*$M$14+(1-B140)*$T$14)</f>
        <v>0.10483870967741937</v>
      </c>
      <c r="F140" s="104">
        <f t="shared" si="58"/>
        <v>-1.3145161290322562</v>
      </c>
      <c r="G140" s="105">
        <f t="shared" si="59"/>
        <v>-1.9000000000000021</v>
      </c>
      <c r="H140" s="79">
        <v>25</v>
      </c>
      <c r="I140" s="80"/>
      <c r="J140" s="26">
        <f t="shared" si="69"/>
        <v>24</v>
      </c>
      <c r="K140" s="27">
        <v>3.0244E-3</v>
      </c>
      <c r="L140" s="44">
        <f t="shared" si="62"/>
        <v>4</v>
      </c>
      <c r="M140" s="26">
        <v>20</v>
      </c>
      <c r="N140" s="27">
        <v>0.22306000000000001</v>
      </c>
      <c r="O140" s="44">
        <f t="shared" si="63"/>
        <v>20</v>
      </c>
      <c r="P140" s="26">
        <v>25</v>
      </c>
      <c r="Q140" s="27">
        <v>0</v>
      </c>
      <c r="R140" s="60">
        <f t="shared" si="64"/>
        <v>0</v>
      </c>
      <c r="S140" s="26">
        <v>15</v>
      </c>
      <c r="T140" s="27">
        <v>0.96104000000000001</v>
      </c>
      <c r="U140" s="60">
        <f t="shared" si="40"/>
        <v>40</v>
      </c>
      <c r="V140" s="26">
        <v>27</v>
      </c>
      <c r="W140" s="27">
        <v>6.0276999999999997E-2</v>
      </c>
      <c r="X140" s="60">
        <f t="shared" si="41"/>
        <v>8</v>
      </c>
      <c r="Y140" s="7"/>
      <c r="Z140" s="7"/>
      <c r="AA140" s="54"/>
    </row>
    <row r="141" spans="1:28" s="3" customFormat="1" x14ac:dyDescent="0.25">
      <c r="A141" s="45">
        <v>123</v>
      </c>
      <c r="B141" s="8">
        <v>0.5</v>
      </c>
      <c r="C141" s="8">
        <v>30</v>
      </c>
      <c r="D141" s="8">
        <v>30</v>
      </c>
      <c r="E141" s="14">
        <f t="shared" si="70"/>
        <v>0.20600000000000002</v>
      </c>
      <c r="F141" s="104">
        <f t="shared" si="58"/>
        <v>-1.6179999999999986</v>
      </c>
      <c r="G141" s="105">
        <f t="shared" si="59"/>
        <v>-2.5</v>
      </c>
      <c r="H141" s="79">
        <v>24</v>
      </c>
      <c r="I141" s="80"/>
      <c r="J141" s="26">
        <f t="shared" si="69"/>
        <v>22</v>
      </c>
      <c r="K141" s="27">
        <v>4.5307E-2</v>
      </c>
      <c r="L141" s="44">
        <f t="shared" si="62"/>
        <v>8.3333333333333286</v>
      </c>
      <c r="M141" s="26">
        <v>20</v>
      </c>
      <c r="N141" s="27">
        <v>0.17577999999999999</v>
      </c>
      <c r="O141" s="44">
        <f t="shared" si="63"/>
        <v>16.666666666666657</v>
      </c>
      <c r="P141" s="26">
        <v>25</v>
      </c>
      <c r="Q141" s="27">
        <v>1.0047E-2</v>
      </c>
      <c r="R141" s="60">
        <f t="shared" si="64"/>
        <v>4.1666666666666714</v>
      </c>
      <c r="S141" s="26">
        <v>15</v>
      </c>
      <c r="T141" s="27">
        <v>0.87405999999999995</v>
      </c>
      <c r="U141" s="60">
        <f t="shared" si="40"/>
        <v>37.499999999999993</v>
      </c>
      <c r="V141" s="26">
        <v>27</v>
      </c>
      <c r="W141" s="27">
        <v>9.9243999999999999E-2</v>
      </c>
      <c r="X141" s="60">
        <f t="shared" si="41"/>
        <v>12.500000000000014</v>
      </c>
      <c r="Y141" s="7"/>
      <c r="Z141" s="7"/>
      <c r="AA141" s="54"/>
    </row>
    <row r="142" spans="1:28" s="3" customFormat="1" x14ac:dyDescent="0.25">
      <c r="A142" s="45">
        <v>124</v>
      </c>
      <c r="B142" s="8">
        <v>0.7</v>
      </c>
      <c r="C142" s="8">
        <v>30</v>
      </c>
      <c r="D142" s="8">
        <v>30</v>
      </c>
      <c r="E142" s="14">
        <f t="shared" si="70"/>
        <v>0.37105263157894741</v>
      </c>
      <c r="F142" s="104">
        <f t="shared" si="58"/>
        <v>-2.1131578947368403</v>
      </c>
      <c r="G142" s="105">
        <f t="shared" si="59"/>
        <v>-3.1000000000000014</v>
      </c>
      <c r="H142" s="79">
        <v>23</v>
      </c>
      <c r="I142" s="80"/>
      <c r="J142" s="26">
        <f t="shared" si="69"/>
        <v>21</v>
      </c>
      <c r="K142" s="27">
        <v>5.1040000000000002E-2</v>
      </c>
      <c r="L142" s="44">
        <f t="shared" si="62"/>
        <v>8.6956521739130466</v>
      </c>
      <c r="M142" s="26">
        <v>20</v>
      </c>
      <c r="N142" s="27">
        <v>0.11013000000000001</v>
      </c>
      <c r="O142" s="44">
        <f t="shared" si="63"/>
        <v>13.043478260869563</v>
      </c>
      <c r="P142" s="26">
        <v>25</v>
      </c>
      <c r="Q142" s="27">
        <v>4.0343999999999998E-2</v>
      </c>
      <c r="R142" s="60">
        <f t="shared" si="64"/>
        <v>8.6956521739130324</v>
      </c>
      <c r="S142" s="26">
        <v>15</v>
      </c>
      <c r="T142" s="27">
        <v>0.74124999999999996</v>
      </c>
      <c r="U142" s="60">
        <f t="shared" si="40"/>
        <v>34.782608695652172</v>
      </c>
      <c r="V142" s="26">
        <v>27</v>
      </c>
      <c r="W142" s="27">
        <v>0.17766999999999999</v>
      </c>
      <c r="X142" s="60">
        <f t="shared" si="41"/>
        <v>17.391304347826079</v>
      </c>
      <c r="Y142" s="7"/>
      <c r="Z142" s="7"/>
      <c r="AA142" s="54"/>
    </row>
    <row r="143" spans="1:28" s="3" customFormat="1" ht="15.75" thickBot="1" x14ac:dyDescent="0.3">
      <c r="A143" s="45">
        <v>125</v>
      </c>
      <c r="B143" s="8">
        <v>0.9</v>
      </c>
      <c r="C143" s="8">
        <v>30</v>
      </c>
      <c r="D143" s="8">
        <v>30</v>
      </c>
      <c r="E143" s="14">
        <f t="shared" si="70"/>
        <v>0.68846153846153857</v>
      </c>
      <c r="F143" s="104">
        <f t="shared" si="58"/>
        <v>-3.065384615384616</v>
      </c>
      <c r="G143" s="105">
        <f t="shared" si="59"/>
        <v>-3.6999999999999993</v>
      </c>
      <c r="H143" s="49">
        <v>22</v>
      </c>
      <c r="I143" s="50"/>
      <c r="J143" s="26">
        <f t="shared" si="69"/>
        <v>21</v>
      </c>
      <c r="K143" s="27">
        <v>9.3353000000000002E-4</v>
      </c>
      <c r="L143" s="44">
        <f t="shared" si="62"/>
        <v>4.5454545454545325</v>
      </c>
      <c r="M143" s="26">
        <v>20</v>
      </c>
      <c r="N143" s="27">
        <v>2.6471000000000001E-2</v>
      </c>
      <c r="O143" s="44">
        <f t="shared" si="63"/>
        <v>9.0909090909090793</v>
      </c>
      <c r="P143" s="79">
        <v>25</v>
      </c>
      <c r="Q143" s="90">
        <v>0.14835999999999999</v>
      </c>
      <c r="R143" s="91">
        <f t="shared" si="64"/>
        <v>13.63636363636364</v>
      </c>
      <c r="S143" s="26">
        <v>15</v>
      </c>
      <c r="T143" s="27">
        <v>0.52251999999999998</v>
      </c>
      <c r="U143" s="60">
        <f t="shared" si="40"/>
        <v>31.818181818181813</v>
      </c>
      <c r="V143" s="26">
        <v>27</v>
      </c>
      <c r="W143" s="27">
        <v>0.37969999999999998</v>
      </c>
      <c r="X143" s="60">
        <f t="shared" si="41"/>
        <v>22.727272727272734</v>
      </c>
      <c r="Y143" s="7"/>
      <c r="Z143" s="7"/>
      <c r="AA143" s="54"/>
    </row>
    <row r="144" spans="1:28" s="3" customFormat="1" x14ac:dyDescent="0.25">
      <c r="B144" s="6"/>
      <c r="C144" s="6"/>
      <c r="D144" s="7"/>
      <c r="E144" s="7"/>
      <c r="F144" s="7"/>
      <c r="G144" s="7"/>
      <c r="H144" s="125" t="s">
        <v>53</v>
      </c>
      <c r="I144" s="46" t="s">
        <v>19</v>
      </c>
      <c r="J144" s="17"/>
      <c r="K144" s="28">
        <f>AVERAGE(K19:K143)</f>
        <v>4.4973657040000017E-2</v>
      </c>
      <c r="L144" s="18"/>
      <c r="M144" s="17"/>
      <c r="N144" s="28">
        <f>AVERAGE(N19:N143)</f>
        <v>0.86999194559999971</v>
      </c>
      <c r="O144" s="28">
        <f>AVERAGE(O19:O143)</f>
        <v>20.672491350734582</v>
      </c>
      <c r="P144" s="17"/>
      <c r="Q144" s="28">
        <f>AVERAGE(Q19:Q143)</f>
        <v>0.67890048240000056</v>
      </c>
      <c r="R144" s="28">
        <f>AVERAGE(R19:R143)</f>
        <v>16.784031223426798</v>
      </c>
      <c r="S144" s="17"/>
      <c r="T144" s="28">
        <f>AVERAGE(T19:T143)</f>
        <v>6.6705660000000027</v>
      </c>
      <c r="U144" s="18"/>
      <c r="V144" s="17"/>
      <c r="W144" s="28">
        <f>AVERAGE(W19:W143)</f>
        <v>0.54331765920000019</v>
      </c>
      <c r="X144" s="18"/>
      <c r="Y144" s="70"/>
      <c r="Z144" s="70"/>
      <c r="AA144" s="70"/>
      <c r="AB144" s="70"/>
    </row>
    <row r="145" spans="2:28" x14ac:dyDescent="0.25">
      <c r="B145" s="6"/>
      <c r="C145" s="6"/>
      <c r="D145" s="9"/>
      <c r="E145" s="9"/>
      <c r="F145" s="9"/>
      <c r="G145" s="9"/>
      <c r="H145" s="126"/>
      <c r="I145" s="12" t="s">
        <v>18</v>
      </c>
      <c r="J145" s="19"/>
      <c r="K145" s="29">
        <f>_xlfn.STDEV.S(K19:K143)</f>
        <v>0.11290257230898304</v>
      </c>
      <c r="L145" s="20"/>
      <c r="M145" s="19"/>
      <c r="N145" s="29">
        <f>_xlfn.STDEV.S(N19:N143)</f>
        <v>1.4198028131359421</v>
      </c>
      <c r="O145" s="29">
        <f>_xlfn.STDEV.S(O19:O143)</f>
        <v>22.396210125426517</v>
      </c>
      <c r="P145" s="19"/>
      <c r="Q145" s="29">
        <f>_xlfn.STDEV.S(Q19:Q143)</f>
        <v>1.1844930221650505</v>
      </c>
      <c r="R145" s="29">
        <f>_xlfn.STDEV.S(R19:R143)</f>
        <v>17.086689039089652</v>
      </c>
      <c r="S145" s="19"/>
      <c r="T145" s="29">
        <f>_xlfn.STDEV.S(T19:T143)</f>
        <v>5.8803869556854131</v>
      </c>
      <c r="U145" s="20"/>
      <c r="V145" s="19"/>
      <c r="W145" s="29">
        <f>_xlfn.STDEV.S(W19:W143)</f>
        <v>1.20796995601993</v>
      </c>
      <c r="X145" s="20"/>
      <c r="Y145" s="71"/>
      <c r="Z145" s="71"/>
      <c r="AA145" s="71"/>
      <c r="AB145" s="71"/>
    </row>
    <row r="146" spans="2:28" x14ac:dyDescent="0.25">
      <c r="B146" s="2"/>
      <c r="C146" s="2"/>
      <c r="H146" s="126"/>
      <c r="I146" s="12" t="s">
        <v>17</v>
      </c>
      <c r="J146" s="19"/>
      <c r="K146" s="29">
        <f>MIN(K19:K143)</f>
        <v>0</v>
      </c>
      <c r="L146" s="20"/>
      <c r="M146" s="19"/>
      <c r="N146" s="29">
        <f>MIN(N19:N143)</f>
        <v>0</v>
      </c>
      <c r="O146" s="29">
        <f>MIN(O19:O143)</f>
        <v>0</v>
      </c>
      <c r="P146" s="19"/>
      <c r="Q146" s="29">
        <f>MIN(Q19:Q143)</f>
        <v>0</v>
      </c>
      <c r="R146" s="29">
        <f>MIN(R19:R143)</f>
        <v>0</v>
      </c>
      <c r="S146" s="19"/>
      <c r="T146" s="29">
        <f>MIN(T19:T143)</f>
        <v>0.40296999999999999</v>
      </c>
      <c r="U146" s="20"/>
      <c r="V146" s="19"/>
      <c r="W146" s="29">
        <f>MIN(W19:W143)</f>
        <v>0</v>
      </c>
      <c r="X146" s="20"/>
      <c r="Y146" s="9"/>
      <c r="Z146" s="9"/>
      <c r="AA146" s="9"/>
      <c r="AB146" s="9"/>
    </row>
    <row r="147" spans="2:28" ht="15.75" thickBot="1" x14ac:dyDescent="0.3">
      <c r="B147" s="2"/>
      <c r="C147" s="2"/>
      <c r="H147" s="129"/>
      <c r="I147" s="13" t="s">
        <v>20</v>
      </c>
      <c r="J147" s="21"/>
      <c r="K147" s="30">
        <f>MAX(K19:K143)</f>
        <v>0.70567999999999997</v>
      </c>
      <c r="L147" s="22"/>
      <c r="M147" s="25"/>
      <c r="N147" s="30">
        <f>MAX(N19:N143)</f>
        <v>6.0688000000000004</v>
      </c>
      <c r="O147" s="30">
        <f>MAX(O19:O143)</f>
        <v>78.125</v>
      </c>
      <c r="P147" s="25"/>
      <c r="Q147" s="30">
        <f>MAX(Q19:Q143)</f>
        <v>5.5839999999999996</v>
      </c>
      <c r="R147" s="30">
        <f>MAX(R19:R143)</f>
        <v>52</v>
      </c>
      <c r="S147" s="25"/>
      <c r="T147" s="30">
        <f>MAX(T19:T143)</f>
        <v>21.958400000000001</v>
      </c>
      <c r="U147" s="22"/>
      <c r="V147" s="25"/>
      <c r="W147" s="30">
        <f>MAX(W19:W143)</f>
        <v>5.9851000000000001</v>
      </c>
      <c r="X147" s="22"/>
      <c r="Y147" s="9"/>
      <c r="Z147" s="9"/>
      <c r="AA147" s="9"/>
      <c r="AB147" s="9"/>
    </row>
    <row r="148" spans="2:28" ht="15" customHeight="1" x14ac:dyDescent="0.25">
      <c r="B148" s="2"/>
      <c r="C148" s="2"/>
      <c r="H148" s="127" t="s">
        <v>60</v>
      </c>
      <c r="I148" s="46" t="s">
        <v>19</v>
      </c>
      <c r="J148" s="17"/>
      <c r="K148" s="28">
        <f>AVERAGE(K19:K28,K44:K58,K74:K88,K104:K118,K134:K143)</f>
        <v>8.3866258923076933E-2</v>
      </c>
      <c r="L148" s="18"/>
    </row>
    <row r="149" spans="2:28" x14ac:dyDescent="0.25">
      <c r="B149" s="2"/>
      <c r="C149" s="2"/>
      <c r="H149" s="128"/>
      <c r="I149" s="12" t="s">
        <v>18</v>
      </c>
      <c r="J149" s="19"/>
      <c r="K149" s="29">
        <f>_xlfn.STDEV.S(K19:K28,K44:K58,K74:K88,K104:K118,K134:K143)</f>
        <v>0.14648567737984408</v>
      </c>
      <c r="L149" s="20"/>
    </row>
    <row r="150" spans="2:28" x14ac:dyDescent="0.25">
      <c r="B150" s="2"/>
      <c r="C150" s="2"/>
      <c r="H150" s="128"/>
      <c r="I150" s="12" t="s">
        <v>17</v>
      </c>
      <c r="J150" s="19"/>
      <c r="K150" s="29">
        <f>MIN(K19:K28,K44:K58,K74:K88,K104:K118,K134:K143)</f>
        <v>0</v>
      </c>
      <c r="L150" s="20"/>
    </row>
    <row r="151" spans="2:28" ht="15.75" thickBot="1" x14ac:dyDescent="0.3">
      <c r="B151" s="2"/>
      <c r="C151" s="2"/>
      <c r="H151" s="130"/>
      <c r="I151" s="13" t="s">
        <v>20</v>
      </c>
      <c r="J151" s="21"/>
      <c r="K151" s="30">
        <f>MAX(K19:K28,K44:K58,K74:K88,K104:K118,K134:K143)</f>
        <v>0.70567999999999997</v>
      </c>
      <c r="L151" s="22"/>
    </row>
    <row r="152" spans="2:28" ht="15" customHeight="1" x14ac:dyDescent="0.25">
      <c r="B152" s="2"/>
      <c r="C152" s="2"/>
      <c r="H152" s="127" t="s">
        <v>54</v>
      </c>
      <c r="I152" s="46" t="s">
        <v>19</v>
      </c>
      <c r="J152" s="17"/>
      <c r="K152" s="28">
        <f>AVERAGE(K46:K47,K58,K105:K106,K114)</f>
        <v>0.34089000000000008</v>
      </c>
      <c r="L152" s="18"/>
    </row>
    <row r="153" spans="2:28" x14ac:dyDescent="0.25">
      <c r="B153" s="2"/>
      <c r="C153" s="2"/>
      <c r="H153" s="128"/>
      <c r="I153" s="12" t="s">
        <v>18</v>
      </c>
      <c r="J153" s="19"/>
      <c r="K153" s="29">
        <f>_xlfn.STDEV.S(K46:K47,K58,K105:K106,K114)</f>
        <v>0.25335309621159147</v>
      </c>
      <c r="L153" s="20"/>
    </row>
    <row r="154" spans="2:28" x14ac:dyDescent="0.25">
      <c r="B154" s="2"/>
      <c r="C154" s="2"/>
      <c r="H154" s="128"/>
      <c r="I154" s="12" t="s">
        <v>17</v>
      </c>
      <c r="J154" s="19"/>
      <c r="K154" s="29">
        <f>MIN(K46:K47,K58,K105:K106,K114)</f>
        <v>0.13189000000000001</v>
      </c>
      <c r="L154" s="20"/>
    </row>
    <row r="155" spans="2:28" ht="15.75" thickBot="1" x14ac:dyDescent="0.3">
      <c r="B155" s="2"/>
      <c r="C155" s="2"/>
      <c r="H155" s="128"/>
      <c r="I155" s="13" t="s">
        <v>20</v>
      </c>
      <c r="J155" s="21"/>
      <c r="K155" s="30">
        <f>MAX(K46:K47,K58,K105:K106,K114)</f>
        <v>0.70567999999999997</v>
      </c>
      <c r="L155" s="22"/>
    </row>
    <row r="156" spans="2:28" x14ac:dyDescent="0.25">
      <c r="B156" s="2"/>
      <c r="C156" s="2"/>
    </row>
    <row r="157" spans="2:28" x14ac:dyDescent="0.25">
      <c r="B157" s="2"/>
      <c r="C157" s="2"/>
    </row>
    <row r="158" spans="2:28" x14ac:dyDescent="0.25">
      <c r="B158" s="2"/>
      <c r="C158" s="2"/>
    </row>
    <row r="159" spans="2:28" x14ac:dyDescent="0.25">
      <c r="B159" s="2"/>
      <c r="C159" s="2"/>
      <c r="S159" s="56"/>
      <c r="T159" s="57"/>
    </row>
    <row r="160" spans="2:28" x14ac:dyDescent="0.25">
      <c r="B160" s="2"/>
      <c r="C160" s="2"/>
      <c r="R160" s="57"/>
      <c r="S160" s="57"/>
      <c r="T160" s="57"/>
      <c r="U160" s="56"/>
    </row>
    <row r="161" spans="2:21" x14ac:dyDescent="0.25">
      <c r="B161" s="2"/>
      <c r="C161" s="2"/>
      <c r="H161" s="53" t="s">
        <v>27</v>
      </c>
      <c r="R161" s="57"/>
      <c r="S161" s="57"/>
      <c r="T161" s="57"/>
      <c r="U161" s="56"/>
    </row>
    <row r="162" spans="2:21" x14ac:dyDescent="0.25">
      <c r="B162" s="2"/>
      <c r="C162" s="2"/>
      <c r="H162" s="114"/>
      <c r="I162" s="115" t="s">
        <v>16</v>
      </c>
      <c r="J162" s="115" t="s">
        <v>2</v>
      </c>
      <c r="K162" s="115" t="s">
        <v>3</v>
      </c>
      <c r="L162" s="115" t="s">
        <v>45</v>
      </c>
      <c r="M162" s="116" t="s">
        <v>66</v>
      </c>
      <c r="N162" s="57"/>
      <c r="O162" s="59"/>
      <c r="P162" s="56"/>
    </row>
    <row r="163" spans="2:21" x14ac:dyDescent="0.25">
      <c r="B163" s="2"/>
      <c r="C163" s="2"/>
      <c r="H163" s="118" t="s">
        <v>28</v>
      </c>
      <c r="I163" s="111">
        <f>K144</f>
        <v>4.4973657040000017E-2</v>
      </c>
      <c r="J163" s="111">
        <f>N144</f>
        <v>0.86999194559999971</v>
      </c>
      <c r="K163" s="111">
        <f>Q144</f>
        <v>0.67890048240000056</v>
      </c>
      <c r="L163" s="111">
        <f>T144</f>
        <v>6.6705660000000027</v>
      </c>
      <c r="M163" s="119">
        <f>W144</f>
        <v>0.54331765920000019</v>
      </c>
      <c r="N163" s="57"/>
      <c r="O163" s="59"/>
      <c r="P163" s="56"/>
    </row>
    <row r="164" spans="2:21" x14ac:dyDescent="0.25">
      <c r="B164" s="2"/>
      <c r="C164" s="2"/>
      <c r="H164" s="40" t="s">
        <v>29</v>
      </c>
      <c r="I164" s="41">
        <f>K145</f>
        <v>0.11290257230898304</v>
      </c>
      <c r="J164" s="41">
        <f>N145</f>
        <v>1.4198028131359421</v>
      </c>
      <c r="K164" s="41">
        <f>Q145</f>
        <v>1.1844930221650505</v>
      </c>
      <c r="L164" s="41">
        <f t="shared" ref="L164:L166" si="71">T145</f>
        <v>5.8803869556854131</v>
      </c>
      <c r="M164" s="42">
        <f>W145</f>
        <v>1.20796995601993</v>
      </c>
      <c r="N164" s="57"/>
      <c r="O164" s="59"/>
      <c r="P164" s="56"/>
    </row>
    <row r="165" spans="2:21" x14ac:dyDescent="0.25">
      <c r="B165" s="2"/>
      <c r="C165" s="2"/>
      <c r="H165" s="40" t="s">
        <v>30</v>
      </c>
      <c r="I165" s="41">
        <f>K146</f>
        <v>0</v>
      </c>
      <c r="J165" s="41">
        <f>N146</f>
        <v>0</v>
      </c>
      <c r="K165" s="41">
        <f>Q146</f>
        <v>0</v>
      </c>
      <c r="L165" s="41">
        <f t="shared" si="71"/>
        <v>0.40296999999999999</v>
      </c>
      <c r="M165" s="42">
        <f>W146</f>
        <v>0</v>
      </c>
      <c r="N165" s="57"/>
      <c r="O165" s="59"/>
      <c r="P165" s="56"/>
    </row>
    <row r="166" spans="2:21" x14ac:dyDescent="0.25">
      <c r="B166" s="2"/>
      <c r="C166" s="2"/>
      <c r="H166" s="40" t="s">
        <v>31</v>
      </c>
      <c r="I166" s="41">
        <f>K147</f>
        <v>0.70567999999999997</v>
      </c>
      <c r="J166" s="41">
        <f>N147</f>
        <v>6.0688000000000004</v>
      </c>
      <c r="K166" s="41">
        <f>Q147</f>
        <v>5.5839999999999996</v>
      </c>
      <c r="L166" s="41">
        <f t="shared" si="71"/>
        <v>21.958400000000001</v>
      </c>
      <c r="M166" s="42">
        <f>W147</f>
        <v>5.9851000000000001</v>
      </c>
      <c r="N166" s="57"/>
      <c r="O166" s="59"/>
      <c r="P166" s="56"/>
    </row>
    <row r="167" spans="2:21" x14ac:dyDescent="0.25">
      <c r="B167" s="2"/>
      <c r="C167" s="2"/>
      <c r="H167" s="120">
        <v>0.25</v>
      </c>
      <c r="I167" s="41">
        <f>QUARTILE(K19:K143,1)</f>
        <v>0</v>
      </c>
      <c r="J167" s="41">
        <f>QUARTILE(N19:N143,1)</f>
        <v>2.2945999999999999E-3</v>
      </c>
      <c r="K167" s="41">
        <f>QUARTILE(Q19:Q143,1)</f>
        <v>0</v>
      </c>
      <c r="L167" s="117">
        <f>QUARTILE(T19:T143,1)</f>
        <v>2.3169</v>
      </c>
      <c r="M167" s="42">
        <f>QUARTILE(W19:W143,1)</f>
        <v>4.8903999999999996E-3</v>
      </c>
      <c r="R167" s="57"/>
      <c r="S167" s="57"/>
      <c r="T167" s="59"/>
      <c r="U167" s="56"/>
    </row>
    <row r="168" spans="2:21" x14ac:dyDescent="0.25">
      <c r="H168" s="108" t="s">
        <v>64</v>
      </c>
      <c r="I168" s="41">
        <f>QUARTILE(K19:K143,2)</f>
        <v>0</v>
      </c>
      <c r="J168" s="41">
        <f>QUARTILE(N19:N143,2)</f>
        <v>0.18118999999999999</v>
      </c>
      <c r="K168" s="41">
        <f>QUARTILE(Q19:Q143,2)</f>
        <v>0.10621</v>
      </c>
      <c r="L168" s="117">
        <f>QUARTILE(T19:T143,2)</f>
        <v>4.7385999999999999</v>
      </c>
      <c r="M168" s="42">
        <f>MEDIAN(W19:W143)</f>
        <v>0.12584999999999999</v>
      </c>
      <c r="R168" s="57"/>
      <c r="S168" s="57"/>
      <c r="T168" s="59"/>
      <c r="U168" s="59"/>
    </row>
    <row r="169" spans="2:21" x14ac:dyDescent="0.25">
      <c r="H169" s="109">
        <v>0.75</v>
      </c>
      <c r="I169" s="36">
        <f>QUARTILE(K19:K143,3)</f>
        <v>2.4226000000000001E-2</v>
      </c>
      <c r="J169" s="36">
        <f>QUARTILE(N19:N143,3)</f>
        <v>1.018</v>
      </c>
      <c r="K169" s="36">
        <f>QUARTILE(Q19:Q143,3)</f>
        <v>0.87178</v>
      </c>
      <c r="L169" s="121">
        <f>QUARTILE(T19:T143,3)</f>
        <v>8.4126999999999992</v>
      </c>
      <c r="M169" s="43">
        <f>QUARTILE(W19:W143,3)</f>
        <v>0.32072000000000001</v>
      </c>
      <c r="R169" s="57"/>
      <c r="S169" s="57"/>
      <c r="T169" s="59"/>
      <c r="U169" s="59"/>
    </row>
    <row r="170" spans="2:21" x14ac:dyDescent="0.25">
      <c r="R170" s="57"/>
      <c r="S170" s="57"/>
      <c r="T170" s="59"/>
      <c r="U170" s="59"/>
    </row>
    <row r="171" spans="2:21" x14ac:dyDescent="0.25">
      <c r="R171" s="57"/>
      <c r="S171" s="57"/>
      <c r="T171" s="59"/>
      <c r="U171" s="59"/>
    </row>
    <row r="172" spans="2:21" x14ac:dyDescent="0.25">
      <c r="R172" s="58"/>
      <c r="S172" s="57"/>
      <c r="T172" s="59"/>
      <c r="U172" s="59"/>
    </row>
    <row r="173" spans="2:21" x14ac:dyDescent="0.25">
      <c r="R173" s="57"/>
      <c r="S173" s="57"/>
      <c r="T173" s="59"/>
      <c r="U173" s="59"/>
    </row>
    <row r="174" spans="2:21" x14ac:dyDescent="0.25">
      <c r="R174" s="57"/>
      <c r="S174" s="57"/>
      <c r="T174" s="58"/>
      <c r="U174" s="59"/>
    </row>
    <row r="175" spans="2:21" x14ac:dyDescent="0.25">
      <c r="R175" s="57"/>
      <c r="S175" s="57"/>
      <c r="T175" s="59"/>
      <c r="U175" s="59"/>
    </row>
    <row r="176" spans="2:21" x14ac:dyDescent="0.25">
      <c r="R176" s="57"/>
      <c r="S176" s="57"/>
      <c r="T176" s="59"/>
      <c r="U176" s="59"/>
    </row>
    <row r="177" spans="18:21" x14ac:dyDescent="0.25">
      <c r="R177" s="57"/>
      <c r="S177" s="57"/>
      <c r="T177" s="59"/>
      <c r="U177" s="59"/>
    </row>
    <row r="178" spans="18:21" x14ac:dyDescent="0.25">
      <c r="R178" s="57"/>
      <c r="S178" s="57"/>
      <c r="T178" s="59"/>
      <c r="U178" s="59"/>
    </row>
    <row r="179" spans="18:21" x14ac:dyDescent="0.25">
      <c r="R179" s="57"/>
      <c r="S179" s="57"/>
      <c r="T179" s="59"/>
      <c r="U179" s="59"/>
    </row>
    <row r="180" spans="18:21" x14ac:dyDescent="0.25">
      <c r="R180" s="57"/>
      <c r="S180" s="57"/>
      <c r="T180" s="59"/>
      <c r="U180" s="59"/>
    </row>
    <row r="181" spans="18:21" x14ac:dyDescent="0.25">
      <c r="R181" s="57"/>
      <c r="S181" s="57"/>
      <c r="T181" s="59"/>
      <c r="U181" s="59"/>
    </row>
    <row r="182" spans="18:21" x14ac:dyDescent="0.25">
      <c r="R182" s="57"/>
      <c r="S182" s="57"/>
      <c r="T182" s="59"/>
      <c r="U182" s="59"/>
    </row>
    <row r="183" spans="18:21" x14ac:dyDescent="0.25">
      <c r="R183" s="57"/>
      <c r="S183" s="57"/>
      <c r="T183" s="59"/>
      <c r="U183" s="59"/>
    </row>
    <row r="184" spans="18:21" x14ac:dyDescent="0.25">
      <c r="R184" s="57"/>
      <c r="S184" s="57"/>
      <c r="T184" s="59"/>
      <c r="U184" s="59"/>
    </row>
    <row r="185" spans="18:21" x14ac:dyDescent="0.25">
      <c r="R185" s="57"/>
      <c r="S185" s="57"/>
      <c r="T185" s="59"/>
      <c r="U185" s="59"/>
    </row>
    <row r="186" spans="18:21" x14ac:dyDescent="0.25">
      <c r="R186" s="56"/>
      <c r="S186" s="56"/>
      <c r="T186" s="59"/>
    </row>
    <row r="187" spans="18:21" x14ac:dyDescent="0.25">
      <c r="R187" s="56"/>
      <c r="S187" s="56"/>
      <c r="T187" s="59"/>
    </row>
    <row r="188" spans="18:21" x14ac:dyDescent="0.25">
      <c r="R188" s="56"/>
      <c r="S188" s="56"/>
      <c r="T188" s="59"/>
    </row>
    <row r="189" spans="18:21" x14ac:dyDescent="0.25">
      <c r="R189" s="56"/>
      <c r="S189" s="56"/>
      <c r="T189" s="57"/>
    </row>
    <row r="190" spans="18:21" x14ac:dyDescent="0.25">
      <c r="R190" s="56"/>
      <c r="S190" s="56"/>
      <c r="T190" s="59"/>
    </row>
    <row r="191" spans="18:21" x14ac:dyDescent="0.25">
      <c r="R191" s="56"/>
      <c r="S191" s="56"/>
      <c r="T191" s="59"/>
    </row>
    <row r="192" spans="18:21" x14ac:dyDescent="0.25">
      <c r="R192" s="56"/>
      <c r="S192" s="56"/>
      <c r="T192" s="57"/>
    </row>
    <row r="193" spans="18:20" x14ac:dyDescent="0.25">
      <c r="R193" s="56"/>
      <c r="S193" s="56"/>
      <c r="T193" s="57"/>
    </row>
    <row r="194" spans="18:20" x14ac:dyDescent="0.25">
      <c r="R194" s="56"/>
      <c r="S194" s="56"/>
      <c r="T194" s="57"/>
    </row>
    <row r="195" spans="18:20" x14ac:dyDescent="0.25">
      <c r="R195" s="56"/>
      <c r="S195" s="56"/>
      <c r="T195" s="57"/>
    </row>
    <row r="196" spans="18:20" x14ac:dyDescent="0.25">
      <c r="R196" s="56"/>
      <c r="S196" s="56"/>
      <c r="T196" s="57"/>
    </row>
    <row r="197" spans="18:20" x14ac:dyDescent="0.25">
      <c r="R197" s="56"/>
      <c r="S197" s="56"/>
      <c r="T197" s="57"/>
    </row>
    <row r="198" spans="18:20" x14ac:dyDescent="0.25">
      <c r="R198" s="56"/>
      <c r="S198" s="56"/>
      <c r="T198" s="57"/>
    </row>
    <row r="199" spans="18:20" x14ac:dyDescent="0.25">
      <c r="R199" s="56"/>
      <c r="S199" s="56"/>
      <c r="T199" s="57"/>
    </row>
    <row r="200" spans="18:20" x14ac:dyDescent="0.25">
      <c r="R200" s="56"/>
      <c r="S200" s="56"/>
      <c r="T200" s="57"/>
    </row>
    <row r="201" spans="18:20" x14ac:dyDescent="0.25">
      <c r="R201" s="56"/>
      <c r="S201" s="56"/>
      <c r="T201" s="57"/>
    </row>
    <row r="202" spans="18:20" x14ac:dyDescent="0.25">
      <c r="R202" s="56"/>
      <c r="S202" s="56"/>
      <c r="T202" s="57"/>
    </row>
    <row r="203" spans="18:20" x14ac:dyDescent="0.25">
      <c r="R203" s="56"/>
      <c r="S203" s="56"/>
      <c r="T203" s="57"/>
    </row>
    <row r="204" spans="18:20" x14ac:dyDescent="0.25">
      <c r="R204" s="56"/>
      <c r="S204" s="56"/>
      <c r="T204" s="57"/>
    </row>
    <row r="205" spans="18:20" x14ac:dyDescent="0.25">
      <c r="R205" s="56"/>
      <c r="S205" s="56"/>
      <c r="T205" s="57"/>
    </row>
    <row r="206" spans="18:20" x14ac:dyDescent="0.25">
      <c r="R206" s="56"/>
      <c r="S206" s="56"/>
      <c r="T206" s="57"/>
    </row>
    <row r="207" spans="18:20" x14ac:dyDescent="0.25">
      <c r="R207" s="56"/>
      <c r="S207" s="56"/>
      <c r="T207" s="57"/>
    </row>
    <row r="208" spans="18:20" x14ac:dyDescent="0.25">
      <c r="R208" s="56"/>
      <c r="S208" s="56"/>
      <c r="T208" s="57"/>
    </row>
    <row r="209" spans="18:20" x14ac:dyDescent="0.25">
      <c r="R209" s="56"/>
      <c r="S209" s="56"/>
      <c r="T209" s="57"/>
    </row>
    <row r="210" spans="18:20" x14ac:dyDescent="0.25">
      <c r="R210" s="56"/>
      <c r="S210" s="56"/>
      <c r="T210" s="57"/>
    </row>
    <row r="211" spans="18:20" x14ac:dyDescent="0.25">
      <c r="R211" s="56"/>
      <c r="S211" s="56"/>
      <c r="T211" s="57"/>
    </row>
    <row r="212" spans="18:20" x14ac:dyDescent="0.25">
      <c r="R212" s="56"/>
      <c r="S212" s="56"/>
      <c r="T212" s="57"/>
    </row>
    <row r="213" spans="18:20" x14ac:dyDescent="0.25">
      <c r="R213" s="56"/>
      <c r="S213" s="56"/>
      <c r="T213" s="57"/>
    </row>
    <row r="214" spans="18:20" x14ac:dyDescent="0.25">
      <c r="R214" s="56"/>
      <c r="S214" s="56"/>
      <c r="T214" s="57"/>
    </row>
    <row r="215" spans="18:20" x14ac:dyDescent="0.25">
      <c r="R215" s="56"/>
      <c r="S215" s="56"/>
      <c r="T215" s="57"/>
    </row>
    <row r="216" spans="18:20" x14ac:dyDescent="0.25">
      <c r="R216" s="56"/>
      <c r="S216" s="56"/>
      <c r="T216" s="57"/>
    </row>
    <row r="217" spans="18:20" x14ac:dyDescent="0.25">
      <c r="R217" s="56"/>
      <c r="S217" s="56"/>
      <c r="T217" s="57"/>
    </row>
    <row r="218" spans="18:20" x14ac:dyDescent="0.25">
      <c r="R218" s="56"/>
      <c r="S218" s="56"/>
      <c r="T218" s="57"/>
    </row>
    <row r="219" spans="18:20" x14ac:dyDescent="0.25">
      <c r="R219" s="56"/>
      <c r="S219" s="56"/>
      <c r="T219" s="57"/>
    </row>
    <row r="220" spans="18:20" x14ac:dyDescent="0.25">
      <c r="R220" s="56"/>
      <c r="S220" s="56"/>
      <c r="T220" s="57"/>
    </row>
    <row r="221" spans="18:20" x14ac:dyDescent="0.25">
      <c r="R221" s="56"/>
      <c r="S221" s="56"/>
      <c r="T221" s="57"/>
    </row>
    <row r="222" spans="18:20" x14ac:dyDescent="0.25">
      <c r="R222" s="56"/>
      <c r="S222" s="56"/>
      <c r="T222" s="57"/>
    </row>
    <row r="223" spans="18:20" x14ac:dyDescent="0.25">
      <c r="R223" s="56"/>
      <c r="S223" s="56"/>
      <c r="T223" s="57"/>
    </row>
    <row r="224" spans="18:20" x14ac:dyDescent="0.25">
      <c r="R224" s="56"/>
      <c r="S224" s="56"/>
      <c r="T224" s="57"/>
    </row>
    <row r="225" spans="18:20" x14ac:dyDescent="0.25">
      <c r="R225" s="56"/>
      <c r="S225" s="56"/>
      <c r="T225" s="57"/>
    </row>
    <row r="226" spans="18:20" x14ac:dyDescent="0.25">
      <c r="R226" s="56"/>
      <c r="S226" s="56"/>
      <c r="T226" s="57"/>
    </row>
    <row r="227" spans="18:20" x14ac:dyDescent="0.25">
      <c r="R227" s="56"/>
      <c r="S227" s="56"/>
      <c r="T227" s="57"/>
    </row>
    <row r="228" spans="18:20" x14ac:dyDescent="0.25">
      <c r="R228" s="56"/>
      <c r="S228" s="56"/>
      <c r="T228" s="57"/>
    </row>
    <row r="229" spans="18:20" x14ac:dyDescent="0.25">
      <c r="R229" s="56"/>
      <c r="S229" s="56"/>
      <c r="T229" s="57"/>
    </row>
    <row r="230" spans="18:20" x14ac:dyDescent="0.25">
      <c r="R230" s="56"/>
      <c r="S230" s="56"/>
      <c r="T230" s="57"/>
    </row>
    <row r="231" spans="18:20" x14ac:dyDescent="0.25">
      <c r="R231" s="56"/>
      <c r="S231" s="56"/>
      <c r="T231" s="57"/>
    </row>
    <row r="232" spans="18:20" x14ac:dyDescent="0.25">
      <c r="R232" s="56"/>
      <c r="S232" s="56"/>
      <c r="T232" s="57"/>
    </row>
    <row r="233" spans="18:20" x14ac:dyDescent="0.25">
      <c r="R233" s="56"/>
      <c r="S233" s="56"/>
      <c r="T233" s="57"/>
    </row>
    <row r="234" spans="18:20" x14ac:dyDescent="0.25">
      <c r="R234" s="56"/>
      <c r="S234" s="56"/>
      <c r="T234" s="57"/>
    </row>
    <row r="235" spans="18:20" x14ac:dyDescent="0.25">
      <c r="R235" s="56"/>
      <c r="S235" s="56"/>
      <c r="T235" s="57"/>
    </row>
    <row r="236" spans="18:20" x14ac:dyDescent="0.25">
      <c r="R236" s="56"/>
      <c r="S236" s="56"/>
      <c r="T236" s="57"/>
    </row>
    <row r="237" spans="18:20" x14ac:dyDescent="0.25">
      <c r="R237" s="56"/>
      <c r="S237" s="56"/>
      <c r="T237" s="57"/>
    </row>
    <row r="238" spans="18:20" x14ac:dyDescent="0.25">
      <c r="R238" s="56"/>
      <c r="S238" s="56"/>
      <c r="T238" s="57"/>
    </row>
    <row r="239" spans="18:20" x14ac:dyDescent="0.25">
      <c r="R239" s="56"/>
      <c r="S239" s="56"/>
      <c r="T239" s="57"/>
    </row>
    <row r="240" spans="18:20" x14ac:dyDescent="0.25">
      <c r="R240" s="56"/>
      <c r="S240" s="56"/>
      <c r="T240" s="57"/>
    </row>
    <row r="241" spans="18:20" x14ac:dyDescent="0.25">
      <c r="R241" s="56"/>
      <c r="S241" s="56"/>
      <c r="T241" s="57"/>
    </row>
    <row r="242" spans="18:20" x14ac:dyDescent="0.25">
      <c r="R242" s="56"/>
      <c r="S242" s="56"/>
      <c r="T242" s="57"/>
    </row>
    <row r="243" spans="18:20" x14ac:dyDescent="0.25">
      <c r="R243" s="56"/>
      <c r="S243" s="56"/>
      <c r="T243" s="57"/>
    </row>
    <row r="244" spans="18:20" x14ac:dyDescent="0.25">
      <c r="R244" s="56"/>
      <c r="S244" s="56"/>
      <c r="T244" s="57"/>
    </row>
    <row r="245" spans="18:20" x14ac:dyDescent="0.25">
      <c r="R245" s="56"/>
      <c r="S245" s="56"/>
      <c r="T245" s="57"/>
    </row>
    <row r="246" spans="18:20" x14ac:dyDescent="0.25">
      <c r="R246" s="56"/>
      <c r="S246" s="56"/>
      <c r="T246" s="57"/>
    </row>
    <row r="247" spans="18:20" x14ac:dyDescent="0.25">
      <c r="R247" s="56"/>
      <c r="S247" s="56"/>
      <c r="T247" s="57"/>
    </row>
    <row r="248" spans="18:20" x14ac:dyDescent="0.25">
      <c r="R248" s="56"/>
      <c r="S248" s="56"/>
      <c r="T248" s="57"/>
    </row>
    <row r="249" spans="18:20" x14ac:dyDescent="0.25">
      <c r="R249" s="56"/>
      <c r="S249" s="56"/>
      <c r="T249" s="57"/>
    </row>
    <row r="250" spans="18:20" x14ac:dyDescent="0.25">
      <c r="R250" s="56"/>
      <c r="S250" s="56"/>
      <c r="T250" s="57"/>
    </row>
    <row r="251" spans="18:20" x14ac:dyDescent="0.25">
      <c r="R251" s="56"/>
      <c r="S251" s="56"/>
      <c r="T251" s="57"/>
    </row>
    <row r="252" spans="18:20" x14ac:dyDescent="0.25">
      <c r="R252" s="56"/>
      <c r="S252" s="56"/>
      <c r="T252" s="57"/>
    </row>
    <row r="253" spans="18:20" x14ac:dyDescent="0.25">
      <c r="R253" s="56"/>
      <c r="S253" s="56"/>
      <c r="T253" s="57"/>
    </row>
    <row r="254" spans="18:20" x14ac:dyDescent="0.25">
      <c r="R254" s="56"/>
      <c r="S254" s="56"/>
      <c r="T254" s="57"/>
    </row>
    <row r="255" spans="18:20" x14ac:dyDescent="0.25">
      <c r="R255" s="56"/>
      <c r="S255" s="56"/>
      <c r="T255" s="57"/>
    </row>
    <row r="256" spans="18:20" x14ac:dyDescent="0.25">
      <c r="R256" s="56"/>
      <c r="S256" s="56"/>
      <c r="T256" s="57"/>
    </row>
    <row r="257" spans="18:20" x14ac:dyDescent="0.25">
      <c r="R257" s="56"/>
      <c r="S257" s="57"/>
      <c r="T257" s="57"/>
    </row>
    <row r="258" spans="18:20" x14ac:dyDescent="0.25">
      <c r="R258" s="56"/>
      <c r="S258" s="57"/>
      <c r="T258" s="57"/>
    </row>
    <row r="259" spans="18:20" x14ac:dyDescent="0.25">
      <c r="R259" s="56"/>
      <c r="S259" s="57"/>
      <c r="T259" s="57"/>
    </row>
    <row r="260" spans="18:20" x14ac:dyDescent="0.25">
      <c r="R260" s="56"/>
      <c r="S260" s="57"/>
      <c r="T260" s="57"/>
    </row>
    <row r="261" spans="18:20" x14ac:dyDescent="0.25">
      <c r="R261" s="56"/>
      <c r="S261" s="57"/>
      <c r="T261" s="57"/>
    </row>
    <row r="262" spans="18:20" x14ac:dyDescent="0.25">
      <c r="R262" s="56"/>
      <c r="S262" s="57"/>
      <c r="T262" s="57"/>
    </row>
    <row r="263" spans="18:20" x14ac:dyDescent="0.25">
      <c r="R263" s="56"/>
      <c r="S263" s="57"/>
      <c r="T263" s="57"/>
    </row>
    <row r="264" spans="18:20" x14ac:dyDescent="0.25">
      <c r="R264" s="56"/>
      <c r="S264" s="57"/>
      <c r="T264" s="57"/>
    </row>
    <row r="265" spans="18:20" x14ac:dyDescent="0.25">
      <c r="R265" s="56"/>
      <c r="S265" s="57"/>
      <c r="T265" s="57"/>
    </row>
    <row r="266" spans="18:20" x14ac:dyDescent="0.25">
      <c r="R266" s="56"/>
      <c r="S266" s="56"/>
    </row>
    <row r="267" spans="18:20" x14ac:dyDescent="0.25">
      <c r="R267" s="56"/>
      <c r="S267" s="56"/>
    </row>
    <row r="268" spans="18:20" x14ac:dyDescent="0.25">
      <c r="R268" s="56"/>
      <c r="S268" s="56"/>
    </row>
    <row r="269" spans="18:20" x14ac:dyDescent="0.25">
      <c r="R269" s="56"/>
      <c r="S269" s="56"/>
    </row>
    <row r="270" spans="18:20" x14ac:dyDescent="0.25">
      <c r="R270" s="56"/>
      <c r="S270" s="56"/>
    </row>
    <row r="271" spans="18:20" x14ac:dyDescent="0.25">
      <c r="R271" s="56"/>
      <c r="S271" s="56"/>
    </row>
    <row r="272" spans="18:20" x14ac:dyDescent="0.25">
      <c r="R272" s="56"/>
      <c r="S272" s="56"/>
    </row>
    <row r="273" spans="18:19" x14ac:dyDescent="0.25">
      <c r="R273" s="56"/>
      <c r="S273" s="56"/>
    </row>
    <row r="274" spans="18:19" x14ac:dyDescent="0.25">
      <c r="R274" s="56"/>
      <c r="S274" s="56"/>
    </row>
    <row r="275" spans="18:19" x14ac:dyDescent="0.25">
      <c r="R275" s="56"/>
      <c r="S275" s="56"/>
    </row>
    <row r="276" spans="18:19" x14ac:dyDescent="0.25">
      <c r="R276" s="56"/>
      <c r="S276" s="56"/>
    </row>
    <row r="277" spans="18:19" x14ac:dyDescent="0.25">
      <c r="R277" s="56"/>
      <c r="S277" s="56"/>
    </row>
    <row r="278" spans="18:19" x14ac:dyDescent="0.25">
      <c r="R278" s="56"/>
      <c r="S278" s="56"/>
    </row>
    <row r="279" spans="18:19" x14ac:dyDescent="0.25">
      <c r="R279" s="56"/>
      <c r="S279" s="56"/>
    </row>
    <row r="280" spans="18:19" x14ac:dyDescent="0.25">
      <c r="R280" s="56"/>
      <c r="S280" s="56"/>
    </row>
    <row r="281" spans="18:19" x14ac:dyDescent="0.25">
      <c r="R281" s="56"/>
      <c r="S281" s="56"/>
    </row>
    <row r="282" spans="18:19" x14ac:dyDescent="0.25">
      <c r="R282" s="56"/>
      <c r="S282" s="56"/>
    </row>
    <row r="283" spans="18:19" x14ac:dyDescent="0.25">
      <c r="R283" s="56"/>
      <c r="S283" s="56"/>
    </row>
    <row r="284" spans="18:19" x14ac:dyDescent="0.25">
      <c r="R284" s="56"/>
      <c r="S284" s="56"/>
    </row>
    <row r="285" spans="18:19" x14ac:dyDescent="0.25">
      <c r="R285" s="56"/>
      <c r="S285" s="56"/>
    </row>
  </sheetData>
  <mergeCells count="9">
    <mergeCell ref="V17:X17"/>
    <mergeCell ref="S17:U17"/>
    <mergeCell ref="H144:H147"/>
    <mergeCell ref="H148:H151"/>
    <mergeCell ref="H152:H155"/>
    <mergeCell ref="H17:I17"/>
    <mergeCell ref="J17:L17"/>
    <mergeCell ref="M17:O17"/>
    <mergeCell ref="P17:R17"/>
  </mergeCells>
  <conditionalFormatting sqref="F19:G143">
    <cfRule type="cellIs" dxfId="5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O288"/>
  <sheetViews>
    <sheetView showGridLines="0" topLeftCell="J1" zoomScale="80" zoomScaleNormal="80" workbookViewId="0">
      <selection activeCell="V18" sqref="V18:V147"/>
    </sheetView>
  </sheetViews>
  <sheetFormatPr defaultRowHeight="15" outlineLevelCol="1" x14ac:dyDescent="0.25"/>
  <cols>
    <col min="2" max="2" width="12.7109375" customWidth="1"/>
    <col min="3" max="3" width="10.85546875" customWidth="1"/>
    <col min="4" max="4" width="17.42578125" customWidth="1"/>
    <col min="5" max="7" width="17.42578125" hidden="1" customWidth="1" outlineLevel="1"/>
    <col min="8" max="8" width="14.85546875" customWidth="1" collapsed="1"/>
    <col min="9" max="10" width="17.28515625" bestFit="1" customWidth="1"/>
    <col min="11" max="11" width="17.28515625" customWidth="1"/>
    <col min="12" max="18" width="17.28515625" bestFit="1" customWidth="1"/>
    <col min="19" max="19" width="17.5703125" customWidth="1"/>
    <col min="20" max="20" width="17.28515625" bestFit="1" customWidth="1"/>
    <col min="21" max="21" width="17.5703125" customWidth="1"/>
    <col min="22" max="22" width="17.28515625" bestFit="1" customWidth="1"/>
    <col min="23" max="23" width="17.5703125" customWidth="1"/>
    <col min="24" max="24" width="17.140625" customWidth="1"/>
    <col min="25" max="25" width="18" customWidth="1"/>
    <col min="26" max="41" width="15.5703125" customWidth="1"/>
  </cols>
  <sheetData>
    <row r="1" spans="2:41" x14ac:dyDescent="0.25">
      <c r="E1" s="101"/>
      <c r="F1" s="101"/>
      <c r="G1" s="101"/>
    </row>
    <row r="2" spans="2:41" x14ac:dyDescent="0.25">
      <c r="C2" s="32" t="s">
        <v>9</v>
      </c>
      <c r="D2" s="32"/>
      <c r="E2" s="101"/>
      <c r="F2" s="101"/>
      <c r="G2" s="101"/>
    </row>
    <row r="3" spans="2:41" x14ac:dyDescent="0.25">
      <c r="C3" s="33" t="s">
        <v>25</v>
      </c>
      <c r="D3" s="33">
        <v>4</v>
      </c>
      <c r="E3" s="71"/>
      <c r="F3" s="71"/>
      <c r="G3" s="71"/>
    </row>
    <row r="4" spans="2:41" x14ac:dyDescent="0.25">
      <c r="C4" s="33" t="s">
        <v>11</v>
      </c>
      <c r="D4" s="34" t="s">
        <v>43</v>
      </c>
      <c r="E4" s="102"/>
      <c r="F4" s="102"/>
      <c r="G4" s="102"/>
    </row>
    <row r="5" spans="2:41" x14ac:dyDescent="0.25">
      <c r="C5" s="33" t="s">
        <v>4</v>
      </c>
      <c r="D5" s="34">
        <v>1.0000009999999999</v>
      </c>
      <c r="E5" s="102"/>
      <c r="F5" s="102"/>
      <c r="G5" s="102"/>
      <c r="I5" t="s">
        <v>21</v>
      </c>
    </row>
    <row r="6" spans="2:41" x14ac:dyDescent="0.25">
      <c r="C6" s="33" t="s">
        <v>6</v>
      </c>
      <c r="D6" s="34" t="s">
        <v>42</v>
      </c>
      <c r="E6" s="102"/>
      <c r="F6" s="102"/>
      <c r="G6" s="102"/>
      <c r="I6" s="10"/>
      <c r="J6" s="4">
        <v>0</v>
      </c>
      <c r="K6" s="4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11">
        <v>10</v>
      </c>
      <c r="U6" s="4">
        <v>11</v>
      </c>
      <c r="V6" s="4">
        <v>12</v>
      </c>
      <c r="W6" s="4">
        <v>13</v>
      </c>
      <c r="X6" s="4">
        <v>14</v>
      </c>
      <c r="Y6" s="4">
        <v>15</v>
      </c>
      <c r="Z6" s="4">
        <v>16</v>
      </c>
      <c r="AA6" s="4">
        <v>17</v>
      </c>
      <c r="AB6" s="4">
        <v>18</v>
      </c>
      <c r="AC6" s="4">
        <v>19</v>
      </c>
      <c r="AD6" s="4">
        <v>20</v>
      </c>
      <c r="AE6" s="4">
        <v>21</v>
      </c>
      <c r="AF6" s="4">
        <v>22</v>
      </c>
      <c r="AG6" s="4">
        <v>23</v>
      </c>
      <c r="AH6" s="4">
        <v>24</v>
      </c>
      <c r="AI6" s="4">
        <v>25</v>
      </c>
      <c r="AJ6" s="4">
        <v>26</v>
      </c>
      <c r="AK6" s="4">
        <v>27</v>
      </c>
      <c r="AL6" s="4">
        <v>28</v>
      </c>
      <c r="AM6" s="4">
        <v>29</v>
      </c>
      <c r="AN6" s="4">
        <v>30</v>
      </c>
      <c r="AO6" s="4" t="s">
        <v>24</v>
      </c>
    </row>
    <row r="7" spans="2:41" x14ac:dyDescent="0.25">
      <c r="C7" s="33" t="s">
        <v>7</v>
      </c>
      <c r="D7" s="34">
        <v>30</v>
      </c>
      <c r="E7" s="102"/>
      <c r="F7" s="102"/>
      <c r="G7" s="102"/>
      <c r="I7" s="1" t="s">
        <v>22</v>
      </c>
      <c r="J7" s="14">
        <f>1/31</f>
        <v>3.2258064516129031E-2</v>
      </c>
      <c r="K7" s="14">
        <f t="shared" ref="K7:AN7" si="0">1/31</f>
        <v>3.2258064516129031E-2</v>
      </c>
      <c r="L7" s="14">
        <f t="shared" si="0"/>
        <v>3.2258064516129031E-2</v>
      </c>
      <c r="M7" s="14">
        <f t="shared" si="0"/>
        <v>3.2258064516129031E-2</v>
      </c>
      <c r="N7" s="14">
        <f t="shared" si="0"/>
        <v>3.2258064516129031E-2</v>
      </c>
      <c r="O7" s="14">
        <f t="shared" si="0"/>
        <v>3.2258064516129031E-2</v>
      </c>
      <c r="P7" s="14">
        <f t="shared" si="0"/>
        <v>3.2258064516129031E-2</v>
      </c>
      <c r="Q7" s="14">
        <f t="shared" si="0"/>
        <v>3.2258064516129031E-2</v>
      </c>
      <c r="R7" s="14">
        <f t="shared" si="0"/>
        <v>3.2258064516129031E-2</v>
      </c>
      <c r="S7" s="14">
        <f t="shared" si="0"/>
        <v>3.2258064516129031E-2</v>
      </c>
      <c r="T7" s="14">
        <f t="shared" si="0"/>
        <v>3.2258064516129031E-2</v>
      </c>
      <c r="U7" s="14">
        <f t="shared" si="0"/>
        <v>3.2258064516129031E-2</v>
      </c>
      <c r="V7" s="14">
        <f t="shared" si="0"/>
        <v>3.2258064516129031E-2</v>
      </c>
      <c r="W7" s="14">
        <f t="shared" si="0"/>
        <v>3.2258064516129031E-2</v>
      </c>
      <c r="X7" s="14">
        <f t="shared" si="0"/>
        <v>3.2258064516129031E-2</v>
      </c>
      <c r="Y7" s="14">
        <f t="shared" si="0"/>
        <v>3.2258064516129031E-2</v>
      </c>
      <c r="Z7" s="14">
        <f t="shared" si="0"/>
        <v>3.2258064516129031E-2</v>
      </c>
      <c r="AA7" s="14">
        <f t="shared" si="0"/>
        <v>3.2258064516129031E-2</v>
      </c>
      <c r="AB7" s="14">
        <f t="shared" si="0"/>
        <v>3.2258064516129031E-2</v>
      </c>
      <c r="AC7" s="14">
        <f t="shared" si="0"/>
        <v>3.2258064516129031E-2</v>
      </c>
      <c r="AD7" s="14">
        <f t="shared" si="0"/>
        <v>3.2258064516129031E-2</v>
      </c>
      <c r="AE7" s="14">
        <f t="shared" si="0"/>
        <v>3.2258064516129031E-2</v>
      </c>
      <c r="AF7" s="14">
        <f t="shared" si="0"/>
        <v>3.2258064516129031E-2</v>
      </c>
      <c r="AG7" s="14">
        <f t="shared" si="0"/>
        <v>3.2258064516129031E-2</v>
      </c>
      <c r="AH7" s="14">
        <f t="shared" si="0"/>
        <v>3.2258064516129031E-2</v>
      </c>
      <c r="AI7" s="14">
        <f t="shared" si="0"/>
        <v>3.2258064516129031E-2</v>
      </c>
      <c r="AJ7" s="14">
        <f t="shared" si="0"/>
        <v>3.2258064516129031E-2</v>
      </c>
      <c r="AK7" s="14">
        <f t="shared" si="0"/>
        <v>3.2258064516129031E-2</v>
      </c>
      <c r="AL7" s="14">
        <f t="shared" si="0"/>
        <v>3.2258064516129031E-2</v>
      </c>
      <c r="AM7" s="14">
        <f t="shared" si="0"/>
        <v>3.2258064516129031E-2</v>
      </c>
      <c r="AN7" s="14">
        <f t="shared" si="0"/>
        <v>3.2258064516129031E-2</v>
      </c>
      <c r="AO7" s="76">
        <f>SUMPRODUCT(J6:AN6,J7:AN7)</f>
        <v>15</v>
      </c>
    </row>
    <row r="8" spans="2:41" x14ac:dyDescent="0.25">
      <c r="C8" s="33" t="s">
        <v>8</v>
      </c>
      <c r="D8" s="34">
        <v>120</v>
      </c>
      <c r="E8" s="102"/>
      <c r="F8" s="102"/>
      <c r="G8" s="102"/>
      <c r="I8" s="1" t="s">
        <v>23</v>
      </c>
      <c r="J8" s="16">
        <f>SUM(J7)</f>
        <v>3.2258064516129031E-2</v>
      </c>
      <c r="K8" s="16">
        <f>SUM(J7:K7)</f>
        <v>6.4516129032258063E-2</v>
      </c>
      <c r="L8" s="16">
        <f>SUM(J7:L7)</f>
        <v>9.6774193548387094E-2</v>
      </c>
      <c r="M8" s="16">
        <f>SUM(J7:M7)</f>
        <v>0.12903225806451613</v>
      </c>
      <c r="N8" s="16">
        <f>SUM(J7:N7)</f>
        <v>0.16129032258064516</v>
      </c>
      <c r="O8" s="16">
        <f>SUM(J7:O7)</f>
        <v>0.19354838709677419</v>
      </c>
      <c r="P8" s="16">
        <f>SUM(J7:P7)</f>
        <v>0.22580645161290322</v>
      </c>
      <c r="Q8" s="16">
        <f>SUM(J7:Q7)</f>
        <v>0.25806451612903225</v>
      </c>
      <c r="R8" s="16">
        <f>SUM(J7:R7)</f>
        <v>0.29032258064516125</v>
      </c>
      <c r="S8" s="16">
        <f>SUM(J7:S7)</f>
        <v>0.32258064516129026</v>
      </c>
      <c r="T8" s="16">
        <f>SUM(J7:T7)</f>
        <v>0.35483870967741926</v>
      </c>
      <c r="U8" s="16">
        <f>SUM(J7:U7)</f>
        <v>0.38709677419354827</v>
      </c>
      <c r="V8" s="16">
        <f>SUM(J7:V7)</f>
        <v>0.41935483870967727</v>
      </c>
      <c r="W8" s="16">
        <f>SUM(J7:W7)</f>
        <v>0.45161290322580627</v>
      </c>
      <c r="X8" s="16">
        <f>SUM(J7:X7)</f>
        <v>0.48387096774193528</v>
      </c>
      <c r="Y8" s="16">
        <f>SUM(J7:Y7)</f>
        <v>0.51612903225806428</v>
      </c>
      <c r="Z8" s="16">
        <f>SUM(J7:Z7)</f>
        <v>0.54838709677419328</v>
      </c>
      <c r="AA8" s="16">
        <f>SUM(J7:AA7)</f>
        <v>0.58064516129032229</v>
      </c>
      <c r="AB8" s="16">
        <f>SUM(J7:AB7)</f>
        <v>0.61290322580645129</v>
      </c>
      <c r="AC8" s="16">
        <f>SUM(J7:AC7)</f>
        <v>0.64516129032258029</v>
      </c>
      <c r="AD8" s="16">
        <f>SUM(J7:AD7)</f>
        <v>0.6774193548387093</v>
      </c>
      <c r="AE8" s="16">
        <f>SUM(J7:AE7)</f>
        <v>0.7096774193548383</v>
      </c>
      <c r="AF8" s="16">
        <f>SUM(J7:AF7)</f>
        <v>0.74193548387096731</v>
      </c>
      <c r="AG8" s="16">
        <f>SUM(J7:AG7)</f>
        <v>0.77419354838709631</v>
      </c>
      <c r="AH8" s="16">
        <f>SUM(J7:AH7)</f>
        <v>0.80645161290322531</v>
      </c>
      <c r="AI8" s="16">
        <f>SUM(J7:AI7)</f>
        <v>0.83870967741935432</v>
      </c>
      <c r="AJ8" s="16">
        <f>SUM(J7:AJ7)</f>
        <v>0.87096774193548332</v>
      </c>
      <c r="AK8" s="16">
        <f>SUM(J7:AK7)</f>
        <v>0.90322580645161232</v>
      </c>
      <c r="AL8" s="16">
        <f>SUM(J7:AL7)</f>
        <v>0.93548387096774133</v>
      </c>
      <c r="AM8" s="16">
        <f>SUM(J7:AM7)</f>
        <v>0.96774193548387033</v>
      </c>
      <c r="AN8" s="16">
        <f>SUM(J7:AN7)</f>
        <v>0.99999999999999933</v>
      </c>
      <c r="AO8" s="76"/>
    </row>
    <row r="9" spans="2:41" x14ac:dyDescent="0.25">
      <c r="C9" s="33" t="s">
        <v>5</v>
      </c>
      <c r="D9" s="34">
        <v>0.25</v>
      </c>
      <c r="E9" s="102"/>
      <c r="F9" s="102"/>
      <c r="G9" s="102"/>
    </row>
    <row r="10" spans="2:41" x14ac:dyDescent="0.25">
      <c r="C10" s="33" t="s">
        <v>12</v>
      </c>
      <c r="D10" s="34">
        <v>40</v>
      </c>
      <c r="E10" s="102"/>
      <c r="F10" s="102"/>
      <c r="G10" s="102"/>
      <c r="I10" s="97">
        <v>0.2</v>
      </c>
      <c r="J10" s="97">
        <v>0.8</v>
      </c>
      <c r="K10" s="97">
        <v>0</v>
      </c>
      <c r="L10" s="97">
        <v>0</v>
      </c>
      <c r="M10" s="97">
        <v>0</v>
      </c>
      <c r="N10" s="95">
        <f>10*I10+15*J10+20*K10+25*L10+30*M10</f>
        <v>14</v>
      </c>
      <c r="O10" s="71"/>
      <c r="P10" s="97">
        <v>0.8</v>
      </c>
      <c r="Q10" s="97">
        <v>0.2</v>
      </c>
      <c r="R10" s="97">
        <v>0</v>
      </c>
      <c r="S10" s="97">
        <v>0</v>
      </c>
      <c r="T10" s="97">
        <v>0</v>
      </c>
      <c r="U10" s="95">
        <f>10*P10+15*Q10+20*R10+25*S10+30*T10</f>
        <v>11</v>
      </c>
    </row>
    <row r="11" spans="2:41" x14ac:dyDescent="0.25">
      <c r="E11" s="101"/>
      <c r="F11" s="101"/>
      <c r="G11" s="101"/>
      <c r="I11" s="98">
        <v>0.1</v>
      </c>
      <c r="J11" s="98">
        <v>0.3</v>
      </c>
      <c r="K11" s="98">
        <v>0.6</v>
      </c>
      <c r="L11" s="98">
        <v>0</v>
      </c>
      <c r="M11" s="98">
        <v>0</v>
      </c>
      <c r="N11" s="95">
        <f t="shared" ref="N11:N14" si="1">10*I11+15*J11+20*K11+25*L11+30*M11</f>
        <v>17.5</v>
      </c>
      <c r="O11" s="68"/>
      <c r="P11" s="98">
        <v>0.6</v>
      </c>
      <c r="Q11" s="98">
        <v>0.3</v>
      </c>
      <c r="R11" s="98">
        <v>0.1</v>
      </c>
      <c r="S11" s="98">
        <v>0</v>
      </c>
      <c r="T11" s="98">
        <v>0</v>
      </c>
      <c r="U11" s="95">
        <f t="shared" ref="U11:U14" si="2">10*P11+15*Q11+20*R11+25*S11+30*T11</f>
        <v>12.5</v>
      </c>
    </row>
    <row r="12" spans="2:41" x14ac:dyDescent="0.25">
      <c r="H12" t="s">
        <v>55</v>
      </c>
      <c r="I12" s="97">
        <v>0</v>
      </c>
      <c r="J12" s="97">
        <v>0.1</v>
      </c>
      <c r="K12" s="97">
        <v>0.8</v>
      </c>
      <c r="L12" s="97">
        <v>0.1</v>
      </c>
      <c r="M12" s="97">
        <v>0</v>
      </c>
      <c r="N12" s="95">
        <f t="shared" si="1"/>
        <v>20</v>
      </c>
      <c r="O12" s="78" t="s">
        <v>56</v>
      </c>
      <c r="P12" s="97">
        <v>0</v>
      </c>
      <c r="Q12" s="97">
        <v>0.5</v>
      </c>
      <c r="R12" s="97">
        <v>0</v>
      </c>
      <c r="S12" s="97">
        <v>0.5</v>
      </c>
      <c r="T12" s="97">
        <v>0</v>
      </c>
      <c r="U12" s="95">
        <f t="shared" si="2"/>
        <v>20</v>
      </c>
    </row>
    <row r="13" spans="2:41" x14ac:dyDescent="0.25">
      <c r="I13" s="97">
        <v>0</v>
      </c>
      <c r="J13" s="97">
        <v>0</v>
      </c>
      <c r="K13" s="97">
        <v>0.6</v>
      </c>
      <c r="L13" s="97">
        <v>0.3</v>
      </c>
      <c r="M13" s="97">
        <v>0.1</v>
      </c>
      <c r="N13" s="95">
        <f t="shared" si="1"/>
        <v>22.5</v>
      </c>
      <c r="O13" s="78"/>
      <c r="P13" s="97">
        <v>0</v>
      </c>
      <c r="Q13" s="97">
        <v>0</v>
      </c>
      <c r="R13" s="97">
        <v>0.1</v>
      </c>
      <c r="S13" s="97">
        <v>0.3</v>
      </c>
      <c r="T13" s="97">
        <v>0.6</v>
      </c>
      <c r="U13" s="95">
        <f t="shared" si="2"/>
        <v>27.5</v>
      </c>
      <c r="AH13" s="3"/>
      <c r="AI13" s="3"/>
      <c r="AJ13" s="3"/>
      <c r="AK13" s="3"/>
      <c r="AL13" s="3"/>
      <c r="AM13" s="3"/>
      <c r="AN13" s="3"/>
      <c r="AO13" s="3"/>
    </row>
    <row r="14" spans="2:41" x14ac:dyDescent="0.25">
      <c r="I14" s="99">
        <v>0</v>
      </c>
      <c r="J14" s="99">
        <v>0</v>
      </c>
      <c r="K14" s="99">
        <v>0</v>
      </c>
      <c r="L14" s="99">
        <v>0.8</v>
      </c>
      <c r="M14" s="99">
        <v>0.2</v>
      </c>
      <c r="N14" s="95">
        <f t="shared" si="1"/>
        <v>26</v>
      </c>
      <c r="P14" s="99">
        <v>0</v>
      </c>
      <c r="Q14" s="99">
        <v>0</v>
      </c>
      <c r="R14" s="99">
        <v>0</v>
      </c>
      <c r="S14" s="99">
        <v>0.2</v>
      </c>
      <c r="T14" s="99">
        <v>0.8</v>
      </c>
      <c r="U14" s="95">
        <f t="shared" si="2"/>
        <v>29</v>
      </c>
    </row>
    <row r="15" spans="2:41" x14ac:dyDescent="0.25">
      <c r="B15" s="15">
        <f>0.5+D9</f>
        <v>0.75</v>
      </c>
      <c r="C15" s="15">
        <f>0.5-D9</f>
        <v>0.25</v>
      </c>
    </row>
    <row r="16" spans="2:41" ht="15.75" thickBot="1" x14ac:dyDescent="0.3">
      <c r="B16" s="15">
        <f>0.5-D9</f>
        <v>0.25</v>
      </c>
      <c r="C16" s="15">
        <f>0.5+D9</f>
        <v>0.75</v>
      </c>
    </row>
    <row r="17" spans="1:27" x14ac:dyDescent="0.25">
      <c r="B17" s="35"/>
      <c r="C17" s="35"/>
      <c r="D17" s="35"/>
      <c r="E17" s="35"/>
      <c r="F17" s="35"/>
      <c r="G17" s="35"/>
      <c r="H17" s="122" t="s">
        <v>33</v>
      </c>
      <c r="I17" s="124"/>
      <c r="J17" s="122" t="s">
        <v>16</v>
      </c>
      <c r="K17" s="123"/>
      <c r="L17" s="124"/>
      <c r="M17" s="122" t="s">
        <v>37</v>
      </c>
      <c r="N17" s="123"/>
      <c r="O17" s="124"/>
      <c r="P17" s="122" t="s">
        <v>38</v>
      </c>
      <c r="Q17" s="123"/>
      <c r="R17" s="124"/>
      <c r="S17" s="122" t="s">
        <v>45</v>
      </c>
      <c r="T17" s="123"/>
      <c r="U17" s="124"/>
      <c r="V17" s="122" t="s">
        <v>66</v>
      </c>
      <c r="W17" s="123"/>
      <c r="X17" s="124"/>
    </row>
    <row r="18" spans="1:27" ht="44.25" customHeight="1" x14ac:dyDescent="0.25">
      <c r="B18" s="4" t="s">
        <v>0</v>
      </c>
      <c r="C18" s="4" t="s">
        <v>41</v>
      </c>
      <c r="D18" s="4" t="s">
        <v>1</v>
      </c>
      <c r="E18" s="4" t="s">
        <v>57</v>
      </c>
      <c r="F18" s="5" t="s">
        <v>58</v>
      </c>
      <c r="G18" s="103" t="s">
        <v>59</v>
      </c>
      <c r="H18" s="23" t="s">
        <v>10</v>
      </c>
      <c r="I18" s="47" t="s">
        <v>15</v>
      </c>
      <c r="J18" s="23" t="s">
        <v>13</v>
      </c>
      <c r="K18" s="5" t="s">
        <v>14</v>
      </c>
      <c r="L18" s="24" t="s">
        <v>26</v>
      </c>
      <c r="M18" s="23" t="s">
        <v>13</v>
      </c>
      <c r="N18" s="5" t="s">
        <v>14</v>
      </c>
      <c r="O18" s="24" t="s">
        <v>26</v>
      </c>
      <c r="P18" s="23" t="s">
        <v>13</v>
      </c>
      <c r="Q18" s="5" t="s">
        <v>14</v>
      </c>
      <c r="R18" s="24" t="s">
        <v>26</v>
      </c>
      <c r="S18" s="23" t="s">
        <v>13</v>
      </c>
      <c r="T18" s="5" t="s">
        <v>14</v>
      </c>
      <c r="U18" s="24" t="s">
        <v>26</v>
      </c>
      <c r="V18" s="23" t="s">
        <v>13</v>
      </c>
      <c r="W18" s="5" t="s">
        <v>14</v>
      </c>
      <c r="X18" s="24" t="s">
        <v>26</v>
      </c>
      <c r="Y18" s="69"/>
      <c r="Z18" s="69"/>
    </row>
    <row r="19" spans="1:27" s="3" customFormat="1" x14ac:dyDescent="0.25">
      <c r="A19" s="45">
        <v>1</v>
      </c>
      <c r="B19" s="8">
        <v>0.1</v>
      </c>
      <c r="C19" s="8">
        <v>10</v>
      </c>
      <c r="D19" s="8">
        <v>10</v>
      </c>
      <c r="E19" s="14">
        <f>(B19*$B$15*$I$10+(1-B19)*$B$16*$P$10)/(B19*$I$10+(1-B19)*$P$10)</f>
        <v>0.26351351351351354</v>
      </c>
      <c r="F19" s="104">
        <f>E19*$N$10+(1-E19)*$U$10-D19</f>
        <v>1.7905405405405403</v>
      </c>
      <c r="G19" s="105">
        <f>B19*$N$10+(1-B19)*$U$10-D19</f>
        <v>1.3000000000000007</v>
      </c>
      <c r="H19" s="26">
        <v>46</v>
      </c>
      <c r="I19" s="48">
        <v>858.52110000000005</v>
      </c>
      <c r="J19" s="26">
        <f>'MR-MO_3a'!J19</f>
        <v>36</v>
      </c>
      <c r="K19" s="27">
        <v>0.45068999999999998</v>
      </c>
      <c r="L19" s="44">
        <f t="shared" ref="L19:L82" si="3">ABS((100/$H19*J19)-100)</f>
        <v>21.739130434782609</v>
      </c>
      <c r="M19" s="26">
        <f>'MR-MO_3a'!M19</f>
        <v>57</v>
      </c>
      <c r="N19" s="27">
        <v>1.2383</v>
      </c>
      <c r="O19" s="44">
        <f t="shared" ref="O19:O82" si="4">ABS((100/$H19*M19)-100)</f>
        <v>23.91304347826086</v>
      </c>
      <c r="P19" s="26">
        <f>'MR-MO_3a'!P19</f>
        <v>30</v>
      </c>
      <c r="Q19" s="27">
        <v>0.96075999999999995</v>
      </c>
      <c r="R19" s="60">
        <f t="shared" ref="R19:R82" si="5">ABS((100/$H19*P19)-100)</f>
        <v>34.782608695652172</v>
      </c>
      <c r="S19" s="26">
        <v>15</v>
      </c>
      <c r="T19" s="27">
        <v>15.511900000000001</v>
      </c>
      <c r="U19" s="60">
        <f t="shared" ref="U19:U82" si="6">ABS((100/$H19*S19)-100)</f>
        <v>67.391304347826093</v>
      </c>
      <c r="V19" s="26">
        <v>29</v>
      </c>
      <c r="W19" s="27">
        <v>1.1623000000000001</v>
      </c>
      <c r="X19" s="60">
        <f t="shared" ref="X19:X82" si="7">ABS((100/$H19*V19)-100)</f>
        <v>36.956521739130437</v>
      </c>
      <c r="AA19" s="54"/>
    </row>
    <row r="20" spans="1:27" s="3" customFormat="1" x14ac:dyDescent="0.25">
      <c r="A20" s="45">
        <v>2</v>
      </c>
      <c r="B20" s="8">
        <v>0.3</v>
      </c>
      <c r="C20" s="8">
        <v>10</v>
      </c>
      <c r="D20" s="8">
        <v>10</v>
      </c>
      <c r="E20" s="14">
        <f t="shared" ref="E20:E23" si="8">(B20*$B$15*$I$10+(1-B20)*$B$16*$P$10)/(B20*$I$10+(1-B20)*$P$10)</f>
        <v>0.29838709677419362</v>
      </c>
      <c r="F20" s="104">
        <f t="shared" ref="F20:F43" si="9">E20*$N$10+(1-E20)*$U$10-D20</f>
        <v>1.8951612903225801</v>
      </c>
      <c r="G20" s="105">
        <f t="shared" ref="G20:G43" si="10">B20*$N$10+(1-B20)*$U$10-D20</f>
        <v>1.8999999999999986</v>
      </c>
      <c r="H20" s="26">
        <v>46</v>
      </c>
      <c r="I20" s="48">
        <v>860.66989999999998</v>
      </c>
      <c r="J20" s="26">
        <f>'MR-MO_3a'!J20</f>
        <v>44</v>
      </c>
      <c r="K20" s="27">
        <v>3.9759999999999997E-2</v>
      </c>
      <c r="L20" s="44">
        <f t="shared" si="3"/>
        <v>4.3478260869565304</v>
      </c>
      <c r="M20" s="26">
        <f>'MR-MO_3a'!M20</f>
        <v>57</v>
      </c>
      <c r="N20" s="27">
        <v>1.1197999999999999</v>
      </c>
      <c r="O20" s="44">
        <f t="shared" si="4"/>
        <v>23.91304347826086</v>
      </c>
      <c r="P20" s="26">
        <f>'MR-MO_3a'!P20</f>
        <v>30</v>
      </c>
      <c r="Q20" s="27">
        <v>1.1527000000000001</v>
      </c>
      <c r="R20" s="60">
        <f t="shared" si="5"/>
        <v>34.782608695652172</v>
      </c>
      <c r="S20" s="26">
        <v>15</v>
      </c>
      <c r="T20" s="27">
        <v>15.802899999999999</v>
      </c>
      <c r="U20" s="60">
        <f t="shared" si="6"/>
        <v>67.391304347826093</v>
      </c>
      <c r="V20" s="26">
        <v>29</v>
      </c>
      <c r="W20" s="27">
        <v>1.3655999999999999</v>
      </c>
      <c r="X20" s="60">
        <f t="shared" si="7"/>
        <v>36.956521739130437</v>
      </c>
      <c r="AA20" s="54"/>
    </row>
    <row r="21" spans="1:27" s="3" customFormat="1" x14ac:dyDescent="0.25">
      <c r="A21" s="45">
        <v>3</v>
      </c>
      <c r="B21" s="8">
        <v>0.5</v>
      </c>
      <c r="C21" s="8">
        <v>10</v>
      </c>
      <c r="D21" s="8">
        <v>10</v>
      </c>
      <c r="E21" s="14">
        <f t="shared" si="8"/>
        <v>0.35000000000000003</v>
      </c>
      <c r="F21" s="104">
        <f t="shared" si="9"/>
        <v>2.0499999999999989</v>
      </c>
      <c r="G21" s="105">
        <f t="shared" si="10"/>
        <v>2.5</v>
      </c>
      <c r="H21" s="26">
        <v>48</v>
      </c>
      <c r="I21" s="48">
        <v>863.70730000000003</v>
      </c>
      <c r="J21" s="26">
        <f>'MR-MO_3a'!J21</f>
        <v>49</v>
      </c>
      <c r="K21" s="27">
        <v>1.6739E-2</v>
      </c>
      <c r="L21" s="44">
        <f t="shared" si="3"/>
        <v>2.0833333333333428</v>
      </c>
      <c r="M21" s="26">
        <f>'MR-MO_3a'!M21</f>
        <v>57</v>
      </c>
      <c r="N21" s="27">
        <v>0.96264000000000005</v>
      </c>
      <c r="O21" s="44">
        <f t="shared" si="4"/>
        <v>18.750000000000014</v>
      </c>
      <c r="P21" s="26">
        <f>'MR-MO_3a'!P21</f>
        <v>30</v>
      </c>
      <c r="Q21" s="27">
        <v>1.4511000000000001</v>
      </c>
      <c r="R21" s="60">
        <f t="shared" si="5"/>
        <v>37.499999999999993</v>
      </c>
      <c r="S21" s="26">
        <v>15</v>
      </c>
      <c r="T21" s="27">
        <v>16.249400000000001</v>
      </c>
      <c r="U21" s="60">
        <f t="shared" si="6"/>
        <v>68.75</v>
      </c>
      <c r="V21" s="26">
        <v>29</v>
      </c>
      <c r="W21" s="27">
        <v>1.6808000000000001</v>
      </c>
      <c r="X21" s="60">
        <f t="shared" si="7"/>
        <v>39.583333333333329</v>
      </c>
      <c r="AA21" s="54"/>
    </row>
    <row r="22" spans="1:27" s="3" customFormat="1" x14ac:dyDescent="0.25">
      <c r="A22" s="45">
        <v>4</v>
      </c>
      <c r="B22" s="8">
        <v>0.7</v>
      </c>
      <c r="C22" s="8">
        <v>10</v>
      </c>
      <c r="D22" s="8">
        <v>10</v>
      </c>
      <c r="E22" s="14">
        <f t="shared" si="8"/>
        <v>0.43421052631578944</v>
      </c>
      <c r="F22" s="104">
        <f t="shared" si="9"/>
        <v>2.3026315789473699</v>
      </c>
      <c r="G22" s="105">
        <f t="shared" si="10"/>
        <v>3.0999999999999996</v>
      </c>
      <c r="H22" s="26">
        <v>49</v>
      </c>
      <c r="I22" s="48">
        <v>868.33050000000003</v>
      </c>
      <c r="J22" s="26">
        <f>'MR-MO_3a'!J22</f>
        <v>53</v>
      </c>
      <c r="K22" s="27">
        <v>0.16772000000000001</v>
      </c>
      <c r="L22" s="44">
        <f t="shared" si="3"/>
        <v>8.1632653061224545</v>
      </c>
      <c r="M22" s="26">
        <f>'MR-MO_3a'!M22</f>
        <v>57</v>
      </c>
      <c r="N22" s="27">
        <v>0.74792999999999998</v>
      </c>
      <c r="O22" s="44">
        <f t="shared" si="4"/>
        <v>16.326530612244895</v>
      </c>
      <c r="P22" s="26">
        <f>'MR-MO_3a'!P22</f>
        <v>30</v>
      </c>
      <c r="Q22" s="27">
        <v>1.9673</v>
      </c>
      <c r="R22" s="60">
        <f t="shared" si="5"/>
        <v>38.775510204081634</v>
      </c>
      <c r="S22" s="26">
        <v>15</v>
      </c>
      <c r="T22" s="27">
        <v>17.0107</v>
      </c>
      <c r="U22" s="60">
        <f t="shared" si="6"/>
        <v>69.387755102040813</v>
      </c>
      <c r="V22" s="26">
        <v>29</v>
      </c>
      <c r="W22" s="27">
        <v>2.2239</v>
      </c>
      <c r="X22" s="60">
        <f t="shared" si="7"/>
        <v>40.816326530612244</v>
      </c>
      <c r="AA22" s="54"/>
    </row>
    <row r="23" spans="1:27" s="3" customFormat="1" x14ac:dyDescent="0.25">
      <c r="A23" s="45">
        <v>5</v>
      </c>
      <c r="B23" s="8">
        <v>0.9</v>
      </c>
      <c r="C23" s="8">
        <v>10</v>
      </c>
      <c r="D23" s="8">
        <v>10</v>
      </c>
      <c r="E23" s="14">
        <f t="shared" si="8"/>
        <v>0.59615384615384615</v>
      </c>
      <c r="F23" s="104">
        <f t="shared" si="9"/>
        <v>2.7884615384615401</v>
      </c>
      <c r="G23" s="105">
        <f t="shared" si="10"/>
        <v>3.6999999999999993</v>
      </c>
      <c r="H23" s="26">
        <v>51</v>
      </c>
      <c r="I23" s="48">
        <v>876.5009</v>
      </c>
      <c r="J23" s="26">
        <f>'MR-MO_3a'!J23</f>
        <v>56</v>
      </c>
      <c r="K23" s="27">
        <v>0.28572999999999998</v>
      </c>
      <c r="L23" s="44">
        <f t="shared" si="3"/>
        <v>9.8039215686274446</v>
      </c>
      <c r="M23" s="26">
        <f>'MR-MO_3a'!M23</f>
        <v>57</v>
      </c>
      <c r="N23" s="27">
        <v>0.43180000000000002</v>
      </c>
      <c r="O23" s="44">
        <f t="shared" si="4"/>
        <v>11.764705882352942</v>
      </c>
      <c r="P23" s="26">
        <f>'MR-MO_3a'!P23</f>
        <v>30</v>
      </c>
      <c r="Q23" s="27">
        <v>3.0385</v>
      </c>
      <c r="R23" s="60">
        <f t="shared" si="5"/>
        <v>41.176470588235297</v>
      </c>
      <c r="S23" s="26">
        <v>15</v>
      </c>
      <c r="T23" s="27">
        <v>18.558499999999999</v>
      </c>
      <c r="U23" s="60">
        <f t="shared" si="6"/>
        <v>70.588235294117652</v>
      </c>
      <c r="V23" s="26">
        <v>29</v>
      </c>
      <c r="W23" s="27">
        <v>3.3464</v>
      </c>
      <c r="X23" s="60">
        <f t="shared" si="7"/>
        <v>43.137254901960787</v>
      </c>
      <c r="AA23" s="54"/>
    </row>
    <row r="24" spans="1:27" s="3" customFormat="1" x14ac:dyDescent="0.25">
      <c r="A24" s="45">
        <v>6</v>
      </c>
      <c r="B24" s="8">
        <v>0.1</v>
      </c>
      <c r="C24" s="8">
        <v>15</v>
      </c>
      <c r="D24" s="8">
        <v>10</v>
      </c>
      <c r="E24" s="14">
        <f>(B24*$B$15*$I$11+(1-B24)*$B$16*$P$11)/(B24*$I$11+(1-B24)*$P$11)</f>
        <v>0.25909090909090909</v>
      </c>
      <c r="F24" s="104">
        <f t="shared" si="9"/>
        <v>1.7772727272727273</v>
      </c>
      <c r="G24" s="105">
        <f t="shared" si="10"/>
        <v>1.3000000000000007</v>
      </c>
      <c r="H24" s="26">
        <v>46</v>
      </c>
      <c r="I24" s="48">
        <v>858.34720000000004</v>
      </c>
      <c r="J24" s="26">
        <f>'MR-MO_3a'!J24</f>
        <v>36</v>
      </c>
      <c r="K24" s="27">
        <v>0.43770999999999999</v>
      </c>
      <c r="L24" s="44">
        <f t="shared" si="3"/>
        <v>21.739130434782609</v>
      </c>
      <c r="M24" s="26">
        <f>'MR-MO_3a'!M24</f>
        <v>57</v>
      </c>
      <c r="N24" s="27">
        <v>1.2492000000000001</v>
      </c>
      <c r="O24" s="44">
        <f t="shared" si="4"/>
        <v>23.91304347826086</v>
      </c>
      <c r="P24" s="26">
        <f>'MR-MO_3a'!P24</f>
        <v>30</v>
      </c>
      <c r="Q24" s="27">
        <v>0.93891999999999998</v>
      </c>
      <c r="R24" s="60">
        <f t="shared" si="5"/>
        <v>34.782608695652172</v>
      </c>
      <c r="S24" s="26">
        <v>15</v>
      </c>
      <c r="T24" s="27">
        <v>15.4758</v>
      </c>
      <c r="U24" s="60">
        <f t="shared" si="6"/>
        <v>67.391304347826093</v>
      </c>
      <c r="V24" s="26">
        <v>29</v>
      </c>
      <c r="W24" s="27">
        <v>1.1391</v>
      </c>
      <c r="X24" s="60">
        <f t="shared" si="7"/>
        <v>36.956521739130437</v>
      </c>
      <c r="Y24" s="55"/>
      <c r="Z24" s="55"/>
      <c r="AA24" s="54"/>
    </row>
    <row r="25" spans="1:27" s="3" customFormat="1" x14ac:dyDescent="0.25">
      <c r="A25" s="45">
        <v>7</v>
      </c>
      <c r="B25" s="8">
        <v>0.3</v>
      </c>
      <c r="C25" s="8">
        <v>15</v>
      </c>
      <c r="D25" s="8">
        <v>10</v>
      </c>
      <c r="E25" s="14">
        <f t="shared" ref="E25:E28" si="11">(B25*$B$15*$I$11+(1-B25)*$B$16*$P$11)/(B25*$I$11+(1-B25)*$P$11)</f>
        <v>0.28333333333333338</v>
      </c>
      <c r="F25" s="104">
        <f t="shared" si="9"/>
        <v>1.8499999999999996</v>
      </c>
      <c r="G25" s="105">
        <f t="shared" si="10"/>
        <v>1.8999999999999986</v>
      </c>
      <c r="H25" s="26">
        <v>46</v>
      </c>
      <c r="I25" s="48">
        <v>860.06669999999997</v>
      </c>
      <c r="J25" s="26">
        <f>'MR-MO_3a'!J25</f>
        <v>44</v>
      </c>
      <c r="K25" s="27">
        <v>3.1588999999999999E-2</v>
      </c>
      <c r="L25" s="44">
        <f t="shared" si="3"/>
        <v>4.3478260869565304</v>
      </c>
      <c r="M25" s="26">
        <f>'MR-MO_3a'!M25</f>
        <v>57</v>
      </c>
      <c r="N25" s="27">
        <v>1.1572</v>
      </c>
      <c r="O25" s="44">
        <f t="shared" si="4"/>
        <v>23.91304347826086</v>
      </c>
      <c r="P25" s="26">
        <f>'MR-MO_3a'!P25</f>
        <v>30</v>
      </c>
      <c r="Q25" s="27">
        <v>1.0782</v>
      </c>
      <c r="R25" s="60">
        <f t="shared" si="5"/>
        <v>34.782608695652172</v>
      </c>
      <c r="S25" s="26">
        <v>15</v>
      </c>
      <c r="T25" s="27">
        <v>15.680300000000001</v>
      </c>
      <c r="U25" s="60">
        <f t="shared" si="6"/>
        <v>67.391304347826093</v>
      </c>
      <c r="V25" s="26">
        <v>29</v>
      </c>
      <c r="W25" s="27">
        <v>1.2862</v>
      </c>
      <c r="X25" s="60">
        <f t="shared" si="7"/>
        <v>36.956521739130437</v>
      </c>
      <c r="Y25" s="55"/>
      <c r="Z25" s="55"/>
      <c r="AA25" s="54"/>
    </row>
    <row r="26" spans="1:27" s="3" customFormat="1" x14ac:dyDescent="0.25">
      <c r="A26" s="45">
        <v>8</v>
      </c>
      <c r="B26" s="8">
        <v>0.5</v>
      </c>
      <c r="C26" s="8">
        <v>15</v>
      </c>
      <c r="D26" s="8">
        <v>10</v>
      </c>
      <c r="E26" s="14">
        <f t="shared" si="11"/>
        <v>0.32142857142857145</v>
      </c>
      <c r="F26" s="104">
        <f t="shared" si="9"/>
        <v>1.9642857142857153</v>
      </c>
      <c r="G26" s="105">
        <f t="shared" si="10"/>
        <v>2.5</v>
      </c>
      <c r="H26" s="26">
        <v>47</v>
      </c>
      <c r="I26" s="48">
        <v>862.60540000000003</v>
      </c>
      <c r="J26" s="26">
        <f>'MR-MO_3a'!J26</f>
        <v>49</v>
      </c>
      <c r="K26" s="27">
        <v>3.0776999999999999E-2</v>
      </c>
      <c r="L26" s="44">
        <f t="shared" si="3"/>
        <v>4.2553191489361666</v>
      </c>
      <c r="M26" s="26">
        <f>'MR-MO_3a'!M26</f>
        <v>57</v>
      </c>
      <c r="N26" s="27">
        <v>1.0264</v>
      </c>
      <c r="O26" s="44">
        <f t="shared" si="4"/>
        <v>21.276595744680847</v>
      </c>
      <c r="P26" s="26">
        <f>'MR-MO_3a'!P26</f>
        <v>30</v>
      </c>
      <c r="Q26" s="27">
        <v>1.3015000000000001</v>
      </c>
      <c r="R26" s="60">
        <f t="shared" si="5"/>
        <v>36.170212765957444</v>
      </c>
      <c r="S26" s="26">
        <v>15</v>
      </c>
      <c r="T26" s="27">
        <v>16.008199999999999</v>
      </c>
      <c r="U26" s="60">
        <f t="shared" si="6"/>
        <v>68.085106382978722</v>
      </c>
      <c r="V26" s="26">
        <v>29</v>
      </c>
      <c r="W26" s="27">
        <v>1.5219</v>
      </c>
      <c r="X26" s="60">
        <f t="shared" si="7"/>
        <v>38.297872340425535</v>
      </c>
      <c r="Y26" s="55"/>
      <c r="Z26" s="55"/>
      <c r="AA26" s="54"/>
    </row>
    <row r="27" spans="1:27" s="3" customFormat="1" x14ac:dyDescent="0.25">
      <c r="A27" s="45">
        <v>9</v>
      </c>
      <c r="B27" s="8">
        <v>0.7</v>
      </c>
      <c r="C27" s="8">
        <v>15</v>
      </c>
      <c r="D27" s="8">
        <v>10</v>
      </c>
      <c r="E27" s="14">
        <f t="shared" si="11"/>
        <v>0.39</v>
      </c>
      <c r="F27" s="104">
        <f t="shared" si="9"/>
        <v>2.17</v>
      </c>
      <c r="G27" s="105">
        <f t="shared" si="10"/>
        <v>3.0999999999999996</v>
      </c>
      <c r="H27" s="26">
        <v>48</v>
      </c>
      <c r="I27" s="48">
        <v>866.75750000000005</v>
      </c>
      <c r="J27" s="26">
        <f>'MR-MO_3a'!J27</f>
        <v>53</v>
      </c>
      <c r="K27" s="27">
        <v>0.21065</v>
      </c>
      <c r="L27" s="44">
        <f t="shared" si="3"/>
        <v>10.416666666666671</v>
      </c>
      <c r="M27" s="26">
        <f>'MR-MO_3a'!M27</f>
        <v>57</v>
      </c>
      <c r="N27" s="31">
        <v>0.82701999999999998</v>
      </c>
      <c r="O27" s="44">
        <f t="shared" si="4"/>
        <v>18.750000000000014</v>
      </c>
      <c r="P27" s="26">
        <f>'MR-MO_3a'!P27</f>
        <v>30</v>
      </c>
      <c r="Q27" s="31">
        <v>1.7152000000000001</v>
      </c>
      <c r="R27" s="60">
        <f t="shared" si="5"/>
        <v>37.499999999999993</v>
      </c>
      <c r="S27" s="26">
        <v>15</v>
      </c>
      <c r="T27" s="27">
        <v>16.615500000000001</v>
      </c>
      <c r="U27" s="60">
        <f t="shared" si="6"/>
        <v>68.75</v>
      </c>
      <c r="V27" s="26">
        <v>29</v>
      </c>
      <c r="W27" s="27">
        <v>1.9575</v>
      </c>
      <c r="X27" s="60">
        <f t="shared" si="7"/>
        <v>39.583333333333329</v>
      </c>
      <c r="Y27" s="55"/>
      <c r="Z27" s="55"/>
      <c r="AA27" s="54"/>
    </row>
    <row r="28" spans="1:27" s="3" customFormat="1" x14ac:dyDescent="0.25">
      <c r="A28" s="45">
        <v>10</v>
      </c>
      <c r="B28" s="8">
        <v>0.9</v>
      </c>
      <c r="C28" s="8">
        <v>15</v>
      </c>
      <c r="D28" s="8">
        <v>10</v>
      </c>
      <c r="E28" s="14">
        <f t="shared" si="11"/>
        <v>0.55000000000000004</v>
      </c>
      <c r="F28" s="104">
        <f t="shared" si="9"/>
        <v>2.6500000000000004</v>
      </c>
      <c r="G28" s="105">
        <f t="shared" si="10"/>
        <v>3.6999999999999993</v>
      </c>
      <c r="H28" s="26">
        <v>51</v>
      </c>
      <c r="I28" s="48">
        <v>875.02560000000005</v>
      </c>
      <c r="J28" s="26">
        <f>'MR-MO_3a'!J28</f>
        <v>56</v>
      </c>
      <c r="K28" s="27">
        <v>0.33587</v>
      </c>
      <c r="L28" s="44">
        <f t="shared" si="3"/>
        <v>9.8039215686274446</v>
      </c>
      <c r="M28" s="26">
        <f>'MR-MO_3a'!M28</f>
        <v>57</v>
      </c>
      <c r="N28" s="27">
        <v>0.49086999999999997</v>
      </c>
      <c r="O28" s="44">
        <f t="shared" si="4"/>
        <v>11.764705882352942</v>
      </c>
      <c r="P28" s="26">
        <f>'MR-MO_3a'!P28</f>
        <v>30</v>
      </c>
      <c r="Q28" s="27">
        <v>2.7522000000000002</v>
      </c>
      <c r="R28" s="60">
        <f t="shared" si="5"/>
        <v>41.176470588235297</v>
      </c>
      <c r="S28" s="26">
        <v>15</v>
      </c>
      <c r="T28" s="27">
        <v>18.122299999999999</v>
      </c>
      <c r="U28" s="60">
        <f t="shared" si="6"/>
        <v>70.588235294117652</v>
      </c>
      <c r="V28" s="26">
        <v>29</v>
      </c>
      <c r="W28" s="27">
        <v>3.0453000000000001</v>
      </c>
      <c r="X28" s="60">
        <f t="shared" si="7"/>
        <v>43.137254901960787</v>
      </c>
      <c r="Y28" s="55"/>
      <c r="Z28" s="55"/>
      <c r="AA28" s="54"/>
    </row>
    <row r="29" spans="1:27" s="3" customFormat="1" x14ac:dyDescent="0.25">
      <c r="A29" s="45">
        <v>11</v>
      </c>
      <c r="B29" s="8">
        <v>0.1</v>
      </c>
      <c r="C29" s="8">
        <v>20</v>
      </c>
      <c r="D29" s="8">
        <v>10</v>
      </c>
      <c r="E29" s="106" t="e">
        <f>(B29*$B$15*$I$12+(1-B29)*$B$16*$P$12)/(B29*$I$12+(1-B29)*$P$12)</f>
        <v>#DIV/0!</v>
      </c>
      <c r="F29" s="104" t="e">
        <f t="shared" si="9"/>
        <v>#DIV/0!</v>
      </c>
      <c r="G29" s="105">
        <f t="shared" si="10"/>
        <v>1.3000000000000007</v>
      </c>
      <c r="H29" s="26">
        <v>41</v>
      </c>
      <c r="I29" s="48">
        <v>851.19100000000003</v>
      </c>
      <c r="J29" s="26">
        <f>'MR-MO_3a'!J29</f>
        <v>36</v>
      </c>
      <c r="K29" s="27">
        <v>7.2971999999999995E-2</v>
      </c>
      <c r="L29" s="44">
        <f t="shared" si="3"/>
        <v>12.195121951219519</v>
      </c>
      <c r="M29" s="26">
        <f>'MR-MO_3a'!M29</f>
        <v>57</v>
      </c>
      <c r="N29" s="27">
        <v>1.7511000000000001</v>
      </c>
      <c r="O29" s="44">
        <f t="shared" si="4"/>
        <v>39.024390243902445</v>
      </c>
      <c r="P29" s="26">
        <f>'MR-MO_3a'!P29</f>
        <v>30</v>
      </c>
      <c r="Q29" s="27">
        <v>0.25337999999999999</v>
      </c>
      <c r="R29" s="60">
        <f t="shared" si="5"/>
        <v>26.829268292682926</v>
      </c>
      <c r="S29" s="26">
        <v>15</v>
      </c>
      <c r="T29" s="27">
        <v>14.288600000000001</v>
      </c>
      <c r="U29" s="60">
        <f t="shared" si="6"/>
        <v>63.414634146341463</v>
      </c>
      <c r="V29" s="26">
        <v>29</v>
      </c>
      <c r="W29" s="27">
        <v>0.40100000000000002</v>
      </c>
      <c r="X29" s="60">
        <f t="shared" si="7"/>
        <v>29.268292682926827</v>
      </c>
      <c r="Y29" s="55"/>
      <c r="AA29" s="54"/>
    </row>
    <row r="30" spans="1:27" s="3" customFormat="1" x14ac:dyDescent="0.25">
      <c r="A30" s="45">
        <v>12</v>
      </c>
      <c r="B30" s="8">
        <v>0.3</v>
      </c>
      <c r="C30" s="8">
        <v>20</v>
      </c>
      <c r="D30" s="8">
        <v>10</v>
      </c>
      <c r="E30" s="106" t="e">
        <f t="shared" ref="E30:E33" si="12">(B30*$B$15*$I$12+(1-B30)*$B$16*$P$12)/(B30*$I$12+(1-B30)*$P$12)</f>
        <v>#DIV/0!</v>
      </c>
      <c r="F30" s="104" t="e">
        <f t="shared" si="9"/>
        <v>#DIV/0!</v>
      </c>
      <c r="G30" s="105">
        <f t="shared" si="10"/>
        <v>1.8999999999999986</v>
      </c>
      <c r="H30" s="26">
        <v>46</v>
      </c>
      <c r="I30" s="48">
        <v>860.7346</v>
      </c>
      <c r="J30" s="26">
        <f>'MR-MO_3a'!J30</f>
        <v>44</v>
      </c>
      <c r="K30" s="27">
        <v>4.0634999999999998E-2</v>
      </c>
      <c r="L30" s="44">
        <f t="shared" si="3"/>
        <v>4.3478260869565304</v>
      </c>
      <c r="M30" s="26">
        <f>'MR-MO_3a'!M30</f>
        <v>57</v>
      </c>
      <c r="N30" s="27">
        <v>1.1157999999999999</v>
      </c>
      <c r="O30" s="44">
        <f t="shared" si="4"/>
        <v>23.91304347826086</v>
      </c>
      <c r="P30" s="26">
        <f>'MR-MO_3a'!P30</f>
        <v>30</v>
      </c>
      <c r="Q30" s="27">
        <v>1.1606000000000001</v>
      </c>
      <c r="R30" s="60">
        <f t="shared" si="5"/>
        <v>34.782608695652172</v>
      </c>
      <c r="S30" s="26">
        <v>15</v>
      </c>
      <c r="T30" s="27">
        <v>15.816000000000001</v>
      </c>
      <c r="U30" s="60">
        <f t="shared" si="6"/>
        <v>67.391304347826093</v>
      </c>
      <c r="V30" s="26">
        <v>29</v>
      </c>
      <c r="W30" s="27">
        <v>1.3741000000000001</v>
      </c>
      <c r="X30" s="60">
        <f t="shared" si="7"/>
        <v>36.956521739130437</v>
      </c>
      <c r="Y30" s="55"/>
      <c r="AA30" s="54"/>
    </row>
    <row r="31" spans="1:27" s="3" customFormat="1" x14ac:dyDescent="0.25">
      <c r="A31" s="45">
        <v>13</v>
      </c>
      <c r="B31" s="8">
        <v>0.5</v>
      </c>
      <c r="C31" s="8">
        <v>20</v>
      </c>
      <c r="D31" s="8">
        <v>10</v>
      </c>
      <c r="E31" s="106" t="e">
        <f t="shared" si="12"/>
        <v>#DIV/0!</v>
      </c>
      <c r="F31" s="104" t="e">
        <f t="shared" si="9"/>
        <v>#DIV/0!</v>
      </c>
      <c r="G31" s="105">
        <f t="shared" si="10"/>
        <v>2.5</v>
      </c>
      <c r="H31" s="26">
        <v>50</v>
      </c>
      <c r="I31" s="48">
        <v>868.99509999999998</v>
      </c>
      <c r="J31" s="26">
        <f>'MR-MO_3a'!J31</f>
        <v>49</v>
      </c>
      <c r="K31" s="27">
        <v>7.7298000000000004E-4</v>
      </c>
      <c r="L31" s="44">
        <f t="shared" si="3"/>
        <v>2</v>
      </c>
      <c r="M31" s="26">
        <f>'MR-MO_3a'!M31</f>
        <v>57</v>
      </c>
      <c r="N31" s="27">
        <v>0.68820999999999999</v>
      </c>
      <c r="O31" s="44">
        <f t="shared" si="4"/>
        <v>14</v>
      </c>
      <c r="P31" s="26">
        <f>'MR-MO_3a'!P31</f>
        <v>30</v>
      </c>
      <c r="Q31" s="27">
        <v>2.2885</v>
      </c>
      <c r="R31" s="60">
        <f t="shared" si="5"/>
        <v>40</v>
      </c>
      <c r="S31" s="26">
        <v>15</v>
      </c>
      <c r="T31" s="27">
        <v>17.5732</v>
      </c>
      <c r="U31" s="60">
        <f t="shared" si="6"/>
        <v>70</v>
      </c>
      <c r="V31" s="26">
        <v>29</v>
      </c>
      <c r="W31" s="27">
        <v>2.5669</v>
      </c>
      <c r="X31" s="60">
        <f t="shared" si="7"/>
        <v>42</v>
      </c>
      <c r="Y31" s="55"/>
      <c r="AA31" s="54"/>
    </row>
    <row r="32" spans="1:27" s="3" customFormat="1" x14ac:dyDescent="0.25">
      <c r="A32" s="45">
        <v>14</v>
      </c>
      <c r="B32" s="8">
        <v>0.7</v>
      </c>
      <c r="C32" s="8">
        <v>20</v>
      </c>
      <c r="D32" s="8">
        <v>10</v>
      </c>
      <c r="E32" s="106" t="e">
        <f t="shared" si="12"/>
        <v>#DIV/0!</v>
      </c>
      <c r="F32" s="104" t="e">
        <f t="shared" si="9"/>
        <v>#DIV/0!</v>
      </c>
      <c r="G32" s="105">
        <f t="shared" si="10"/>
        <v>3.0999999999999996</v>
      </c>
      <c r="H32" s="26">
        <v>52</v>
      </c>
      <c r="I32" s="48">
        <v>876.86940000000004</v>
      </c>
      <c r="J32" s="26">
        <f>'MR-MO_3a'!J32</f>
        <v>53</v>
      </c>
      <c r="K32" s="27">
        <v>1.7485000000000001E-2</v>
      </c>
      <c r="L32" s="44">
        <f t="shared" si="3"/>
        <v>1.9230769230769198</v>
      </c>
      <c r="M32" s="26">
        <f>'MR-MO_3a'!M32</f>
        <v>57</v>
      </c>
      <c r="N32" s="27">
        <v>0.38335000000000002</v>
      </c>
      <c r="O32" s="44">
        <f t="shared" si="4"/>
        <v>9.6153846153846132</v>
      </c>
      <c r="P32" s="26">
        <f>'MR-MO_3a'!P32</f>
        <v>30</v>
      </c>
      <c r="Q32" s="27">
        <v>3.5724</v>
      </c>
      <c r="R32" s="60">
        <f t="shared" si="5"/>
        <v>42.307692307692307</v>
      </c>
      <c r="S32" s="26">
        <v>15</v>
      </c>
      <c r="T32" s="27">
        <v>19.481300000000001</v>
      </c>
      <c r="U32" s="60">
        <f t="shared" si="6"/>
        <v>71.15384615384616</v>
      </c>
      <c r="V32" s="26">
        <v>29</v>
      </c>
      <c r="W32" s="27">
        <v>3.9144999999999999</v>
      </c>
      <c r="X32" s="60">
        <f t="shared" si="7"/>
        <v>44.230769230769226</v>
      </c>
      <c r="Y32" s="55"/>
      <c r="AA32" s="54"/>
    </row>
    <row r="33" spans="1:27" s="3" customFormat="1" x14ac:dyDescent="0.25">
      <c r="A33" s="45">
        <v>15</v>
      </c>
      <c r="B33" s="8">
        <v>0.9</v>
      </c>
      <c r="C33" s="8">
        <v>20</v>
      </c>
      <c r="D33" s="8">
        <v>10</v>
      </c>
      <c r="E33" s="106" t="e">
        <f t="shared" si="12"/>
        <v>#DIV/0!</v>
      </c>
      <c r="F33" s="104" t="e">
        <f t="shared" si="9"/>
        <v>#DIV/0!</v>
      </c>
      <c r="G33" s="105">
        <f t="shared" si="10"/>
        <v>3.6999999999999993</v>
      </c>
      <c r="H33" s="26">
        <v>54</v>
      </c>
      <c r="I33" s="48">
        <v>885.19920000000002</v>
      </c>
      <c r="J33" s="26">
        <f>'MR-MO_3a'!J33</f>
        <v>56</v>
      </c>
      <c r="K33" s="27">
        <v>7.4327000000000004E-2</v>
      </c>
      <c r="L33" s="44">
        <f t="shared" si="3"/>
        <v>3.7037037037037095</v>
      </c>
      <c r="M33" s="26">
        <f>'MR-MO_3a'!M33</f>
        <v>57</v>
      </c>
      <c r="N33" s="27">
        <v>0.16239999999999999</v>
      </c>
      <c r="O33" s="44">
        <f t="shared" si="4"/>
        <v>5.5555555555555571</v>
      </c>
      <c r="P33" s="26">
        <f>'MR-MO_3a'!P33</f>
        <v>30</v>
      </c>
      <c r="Q33" s="27">
        <v>5.0198999999999998</v>
      </c>
      <c r="R33" s="60">
        <f t="shared" si="5"/>
        <v>44.444444444444443</v>
      </c>
      <c r="S33" s="26">
        <v>15</v>
      </c>
      <c r="T33" s="27">
        <v>21.5334</v>
      </c>
      <c r="U33" s="60">
        <f t="shared" si="6"/>
        <v>72.222222222222229</v>
      </c>
      <c r="V33" s="26">
        <v>29</v>
      </c>
      <c r="W33" s="27">
        <v>5.4244000000000003</v>
      </c>
      <c r="X33" s="60">
        <f t="shared" si="7"/>
        <v>46.296296296296298</v>
      </c>
      <c r="Y33" s="55"/>
      <c r="AA33" s="54"/>
    </row>
    <row r="34" spans="1:27" s="3" customFormat="1" x14ac:dyDescent="0.25">
      <c r="A34" s="45">
        <v>16</v>
      </c>
      <c r="B34" s="8">
        <v>0.1</v>
      </c>
      <c r="C34" s="8">
        <v>25</v>
      </c>
      <c r="D34" s="8">
        <v>10</v>
      </c>
      <c r="E34" s="106" t="e">
        <f>(B34*$B$15*$I$13+(1-B34)*$B$16*$P$13)/(B34*$I$13+(1-B34)*$P$13)</f>
        <v>#DIV/0!</v>
      </c>
      <c r="F34" s="104" t="e">
        <f t="shared" si="9"/>
        <v>#DIV/0!</v>
      </c>
      <c r="G34" s="105">
        <f t="shared" si="10"/>
        <v>1.3000000000000007</v>
      </c>
      <c r="H34" s="26">
        <v>41</v>
      </c>
      <c r="I34" s="48">
        <v>851.19100000000003</v>
      </c>
      <c r="J34" s="26">
        <f>'MR-MO_3a'!J34</f>
        <v>36</v>
      </c>
      <c r="K34" s="27">
        <v>7.2971999999999995E-2</v>
      </c>
      <c r="L34" s="44">
        <f t="shared" si="3"/>
        <v>12.195121951219519</v>
      </c>
      <c r="M34" s="26">
        <f>'MR-MO_3a'!M34</f>
        <v>57</v>
      </c>
      <c r="N34" s="27">
        <v>1.7511000000000001</v>
      </c>
      <c r="O34" s="44">
        <f t="shared" si="4"/>
        <v>39.024390243902445</v>
      </c>
      <c r="P34" s="26">
        <f>'MR-MO_3a'!P34</f>
        <v>30</v>
      </c>
      <c r="Q34" s="27">
        <v>0.25337999999999999</v>
      </c>
      <c r="R34" s="60">
        <f t="shared" si="5"/>
        <v>26.829268292682926</v>
      </c>
      <c r="S34" s="26">
        <v>15</v>
      </c>
      <c r="T34" s="27">
        <v>14.288600000000001</v>
      </c>
      <c r="U34" s="60">
        <f t="shared" si="6"/>
        <v>63.414634146341463</v>
      </c>
      <c r="V34" s="26">
        <v>29</v>
      </c>
      <c r="W34" s="27">
        <v>0.40100000000000002</v>
      </c>
      <c r="X34" s="60">
        <f t="shared" si="7"/>
        <v>29.268292682926827</v>
      </c>
      <c r="Y34" s="55"/>
      <c r="AA34" s="54"/>
    </row>
    <row r="35" spans="1:27" s="3" customFormat="1" x14ac:dyDescent="0.25">
      <c r="A35" s="45">
        <v>17</v>
      </c>
      <c r="B35" s="8">
        <v>0.3</v>
      </c>
      <c r="C35" s="8">
        <v>25</v>
      </c>
      <c r="D35" s="8">
        <v>10</v>
      </c>
      <c r="E35" s="106" t="e">
        <f t="shared" ref="E35:E38" si="13">(B35*$B$15*$I$13+(1-B35)*$B$16*$P$13)/(B35*$I$13+(1-B35)*$P$13)</f>
        <v>#DIV/0!</v>
      </c>
      <c r="F35" s="104" t="e">
        <f t="shared" si="9"/>
        <v>#DIV/0!</v>
      </c>
      <c r="G35" s="105">
        <f t="shared" si="10"/>
        <v>1.8999999999999986</v>
      </c>
      <c r="H35" s="26">
        <v>46</v>
      </c>
      <c r="I35" s="48">
        <v>860.7346</v>
      </c>
      <c r="J35" s="26">
        <f>'MR-MO_3a'!J35</f>
        <v>44</v>
      </c>
      <c r="K35" s="27">
        <v>4.0634999999999998E-2</v>
      </c>
      <c r="L35" s="44">
        <f t="shared" si="3"/>
        <v>4.3478260869565304</v>
      </c>
      <c r="M35" s="26">
        <f>'MR-MO_3a'!M35</f>
        <v>57</v>
      </c>
      <c r="N35" s="27">
        <v>1.1157999999999999</v>
      </c>
      <c r="O35" s="44">
        <f t="shared" si="4"/>
        <v>23.91304347826086</v>
      </c>
      <c r="P35" s="26">
        <f>'MR-MO_3a'!P35</f>
        <v>30</v>
      </c>
      <c r="Q35" s="27">
        <v>1.1606000000000001</v>
      </c>
      <c r="R35" s="60">
        <f t="shared" si="5"/>
        <v>34.782608695652172</v>
      </c>
      <c r="S35" s="26">
        <v>15</v>
      </c>
      <c r="T35" s="27">
        <v>15.816000000000001</v>
      </c>
      <c r="U35" s="60">
        <f t="shared" si="6"/>
        <v>67.391304347826093</v>
      </c>
      <c r="V35" s="26">
        <v>29</v>
      </c>
      <c r="W35" s="27">
        <v>1.3741000000000001</v>
      </c>
      <c r="X35" s="60">
        <f t="shared" si="7"/>
        <v>36.956521739130437</v>
      </c>
      <c r="Y35" s="55"/>
      <c r="AA35" s="54"/>
    </row>
    <row r="36" spans="1:27" s="3" customFormat="1" x14ac:dyDescent="0.25">
      <c r="A36" s="45">
        <v>18</v>
      </c>
      <c r="B36" s="8">
        <v>0.5</v>
      </c>
      <c r="C36" s="8">
        <v>25</v>
      </c>
      <c r="D36" s="8">
        <v>10</v>
      </c>
      <c r="E36" s="106" t="e">
        <f t="shared" si="13"/>
        <v>#DIV/0!</v>
      </c>
      <c r="F36" s="104" t="e">
        <f t="shared" si="9"/>
        <v>#DIV/0!</v>
      </c>
      <c r="G36" s="105">
        <f t="shared" si="10"/>
        <v>2.5</v>
      </c>
      <c r="H36" s="26">
        <v>50</v>
      </c>
      <c r="I36" s="48">
        <v>868.99509999999998</v>
      </c>
      <c r="J36" s="26">
        <f>'MR-MO_3a'!J36</f>
        <v>49</v>
      </c>
      <c r="K36" s="27">
        <v>7.7298000000000004E-4</v>
      </c>
      <c r="L36" s="44">
        <f t="shared" si="3"/>
        <v>2</v>
      </c>
      <c r="M36" s="26">
        <f>'MR-MO_3a'!M36</f>
        <v>57</v>
      </c>
      <c r="N36" s="27">
        <v>0.68820999999999999</v>
      </c>
      <c r="O36" s="44">
        <f t="shared" si="4"/>
        <v>14</v>
      </c>
      <c r="P36" s="26">
        <f>'MR-MO_3a'!P36</f>
        <v>30</v>
      </c>
      <c r="Q36" s="27">
        <v>2.2885</v>
      </c>
      <c r="R36" s="60">
        <f t="shared" si="5"/>
        <v>40</v>
      </c>
      <c r="S36" s="26">
        <v>15</v>
      </c>
      <c r="T36" s="27">
        <v>17.5732</v>
      </c>
      <c r="U36" s="60">
        <f t="shared" si="6"/>
        <v>70</v>
      </c>
      <c r="V36" s="26">
        <v>29</v>
      </c>
      <c r="W36" s="27">
        <v>2.5669</v>
      </c>
      <c r="X36" s="60">
        <f t="shared" si="7"/>
        <v>42</v>
      </c>
      <c r="Y36" s="55"/>
      <c r="AA36" s="54"/>
    </row>
    <row r="37" spans="1:27" s="3" customFormat="1" x14ac:dyDescent="0.25">
      <c r="A37" s="45">
        <v>19</v>
      </c>
      <c r="B37" s="8">
        <v>0.7</v>
      </c>
      <c r="C37" s="8">
        <v>25</v>
      </c>
      <c r="D37" s="8">
        <v>10</v>
      </c>
      <c r="E37" s="106" t="e">
        <f t="shared" si="13"/>
        <v>#DIV/0!</v>
      </c>
      <c r="F37" s="104" t="e">
        <f t="shared" si="9"/>
        <v>#DIV/0!</v>
      </c>
      <c r="G37" s="105">
        <f t="shared" si="10"/>
        <v>3.0999999999999996</v>
      </c>
      <c r="H37" s="26">
        <v>52</v>
      </c>
      <c r="I37" s="48">
        <v>876.86940000000004</v>
      </c>
      <c r="J37" s="26">
        <f>'MR-MO_3a'!J37</f>
        <v>53</v>
      </c>
      <c r="K37" s="27">
        <v>1.7485000000000001E-2</v>
      </c>
      <c r="L37" s="44">
        <f t="shared" si="3"/>
        <v>1.9230769230769198</v>
      </c>
      <c r="M37" s="26">
        <f>'MR-MO_3a'!M37</f>
        <v>57</v>
      </c>
      <c r="N37" s="27">
        <v>0.38335000000000002</v>
      </c>
      <c r="O37" s="44">
        <f t="shared" si="4"/>
        <v>9.6153846153846132</v>
      </c>
      <c r="P37" s="26">
        <f>'MR-MO_3a'!P37</f>
        <v>30</v>
      </c>
      <c r="Q37" s="27">
        <v>3.5724</v>
      </c>
      <c r="R37" s="60">
        <f t="shared" si="5"/>
        <v>42.307692307692307</v>
      </c>
      <c r="S37" s="26">
        <v>15</v>
      </c>
      <c r="T37" s="27">
        <v>19.481300000000001</v>
      </c>
      <c r="U37" s="60">
        <f t="shared" si="6"/>
        <v>71.15384615384616</v>
      </c>
      <c r="V37" s="26">
        <v>29</v>
      </c>
      <c r="W37" s="27">
        <v>3.9144999999999999</v>
      </c>
      <c r="X37" s="60">
        <f t="shared" si="7"/>
        <v>44.230769230769226</v>
      </c>
      <c r="Y37" s="55"/>
      <c r="AA37" s="54"/>
    </row>
    <row r="38" spans="1:27" s="3" customFormat="1" x14ac:dyDescent="0.25">
      <c r="A38" s="45">
        <v>20</v>
      </c>
      <c r="B38" s="8">
        <v>0.9</v>
      </c>
      <c r="C38" s="8">
        <v>25</v>
      </c>
      <c r="D38" s="8">
        <v>10</v>
      </c>
      <c r="E38" s="106" t="e">
        <f t="shared" si="13"/>
        <v>#DIV/0!</v>
      </c>
      <c r="F38" s="104" t="e">
        <f t="shared" si="9"/>
        <v>#DIV/0!</v>
      </c>
      <c r="G38" s="105">
        <f t="shared" si="10"/>
        <v>3.6999999999999993</v>
      </c>
      <c r="H38" s="26">
        <v>54</v>
      </c>
      <c r="I38" s="48">
        <v>885.19920000000002</v>
      </c>
      <c r="J38" s="26">
        <f>'MR-MO_3a'!J38</f>
        <v>56</v>
      </c>
      <c r="K38" s="27">
        <v>7.4327000000000004E-2</v>
      </c>
      <c r="L38" s="44">
        <f t="shared" si="3"/>
        <v>3.7037037037037095</v>
      </c>
      <c r="M38" s="26">
        <f>'MR-MO_3a'!M38</f>
        <v>57</v>
      </c>
      <c r="N38" s="27">
        <v>0.16239999999999999</v>
      </c>
      <c r="O38" s="44">
        <f t="shared" si="4"/>
        <v>5.5555555555555571</v>
      </c>
      <c r="P38" s="26">
        <f>'MR-MO_3a'!P38</f>
        <v>30</v>
      </c>
      <c r="Q38" s="27">
        <v>5.0198999999999998</v>
      </c>
      <c r="R38" s="60">
        <f t="shared" si="5"/>
        <v>44.444444444444443</v>
      </c>
      <c r="S38" s="26">
        <v>15</v>
      </c>
      <c r="T38" s="27">
        <v>21.5334</v>
      </c>
      <c r="U38" s="60">
        <f t="shared" si="6"/>
        <v>72.222222222222229</v>
      </c>
      <c r="V38" s="26">
        <v>29</v>
      </c>
      <c r="W38" s="27">
        <v>5.4244000000000003</v>
      </c>
      <c r="X38" s="60">
        <f t="shared" si="7"/>
        <v>46.296296296296298</v>
      </c>
      <c r="Y38" s="55"/>
      <c r="Z38" s="55"/>
      <c r="AA38" s="54"/>
    </row>
    <row r="39" spans="1:27" s="3" customFormat="1" x14ac:dyDescent="0.25">
      <c r="A39" s="45">
        <v>21</v>
      </c>
      <c r="B39" s="8">
        <v>0.1</v>
      </c>
      <c r="C39" s="8">
        <v>30</v>
      </c>
      <c r="D39" s="8">
        <v>10</v>
      </c>
      <c r="E39" s="106" t="e">
        <f>(B39*$B$15*$I$14+(1-B39)*$B$16*$P$14)/(B39*$I$14+(1-B39)*$P$14)</f>
        <v>#DIV/0!</v>
      </c>
      <c r="F39" s="104" t="e">
        <f t="shared" si="9"/>
        <v>#DIV/0!</v>
      </c>
      <c r="G39" s="105">
        <f t="shared" si="10"/>
        <v>1.3000000000000007</v>
      </c>
      <c r="H39" s="26">
        <v>41</v>
      </c>
      <c r="I39" s="48">
        <v>851.19100000000003</v>
      </c>
      <c r="J39" s="26">
        <f>'MR-MO_3a'!J39</f>
        <v>36</v>
      </c>
      <c r="K39" s="27">
        <v>7.2971999999999995E-2</v>
      </c>
      <c r="L39" s="44">
        <f t="shared" si="3"/>
        <v>12.195121951219519</v>
      </c>
      <c r="M39" s="26">
        <f>'MR-MO_3a'!M39</f>
        <v>57</v>
      </c>
      <c r="N39" s="27">
        <v>1.7511000000000001</v>
      </c>
      <c r="O39" s="44">
        <f t="shared" si="4"/>
        <v>39.024390243902445</v>
      </c>
      <c r="P39" s="26">
        <f>'MR-MO_3a'!P39</f>
        <v>30</v>
      </c>
      <c r="Q39" s="27">
        <v>0.25337999999999999</v>
      </c>
      <c r="R39" s="60">
        <f t="shared" si="5"/>
        <v>26.829268292682926</v>
      </c>
      <c r="S39" s="26">
        <v>15</v>
      </c>
      <c r="T39" s="27">
        <v>14.288600000000001</v>
      </c>
      <c r="U39" s="60">
        <f t="shared" si="6"/>
        <v>63.414634146341463</v>
      </c>
      <c r="V39" s="26">
        <v>29</v>
      </c>
      <c r="W39" s="27">
        <v>0.40100000000000002</v>
      </c>
      <c r="X39" s="60">
        <f t="shared" si="7"/>
        <v>29.268292682926827</v>
      </c>
      <c r="Y39" s="55"/>
      <c r="AA39" s="54"/>
    </row>
    <row r="40" spans="1:27" s="3" customFormat="1" x14ac:dyDescent="0.25">
      <c r="A40" s="45">
        <v>22</v>
      </c>
      <c r="B40" s="8">
        <v>0.3</v>
      </c>
      <c r="C40" s="8">
        <v>30</v>
      </c>
      <c r="D40" s="8">
        <v>10</v>
      </c>
      <c r="E40" s="106" t="e">
        <f t="shared" ref="E40:E43" si="14">(B40*$B$15*$I$14+(1-B40)*$B$16*$P$14)/(B40*$I$14+(1-B40)*$P$14)</f>
        <v>#DIV/0!</v>
      </c>
      <c r="F40" s="104" t="e">
        <f t="shared" si="9"/>
        <v>#DIV/0!</v>
      </c>
      <c r="G40" s="105">
        <f t="shared" si="10"/>
        <v>1.8999999999999986</v>
      </c>
      <c r="H40" s="26">
        <v>46</v>
      </c>
      <c r="I40" s="48">
        <v>860.7346</v>
      </c>
      <c r="J40" s="26">
        <f>'MR-MO_3a'!J40</f>
        <v>44</v>
      </c>
      <c r="K40" s="27">
        <v>4.0634999999999998E-2</v>
      </c>
      <c r="L40" s="44">
        <f t="shared" si="3"/>
        <v>4.3478260869565304</v>
      </c>
      <c r="M40" s="26">
        <f>'MR-MO_3a'!M40</f>
        <v>57</v>
      </c>
      <c r="N40" s="27">
        <v>1.1157999999999999</v>
      </c>
      <c r="O40" s="44">
        <f t="shared" si="4"/>
        <v>23.91304347826086</v>
      </c>
      <c r="P40" s="26">
        <f>'MR-MO_3a'!P40</f>
        <v>30</v>
      </c>
      <c r="Q40" s="27">
        <v>1.1606000000000001</v>
      </c>
      <c r="R40" s="60">
        <f t="shared" si="5"/>
        <v>34.782608695652172</v>
      </c>
      <c r="S40" s="26">
        <v>15</v>
      </c>
      <c r="T40" s="27">
        <v>15.816000000000001</v>
      </c>
      <c r="U40" s="60">
        <f t="shared" si="6"/>
        <v>67.391304347826093</v>
      </c>
      <c r="V40" s="26">
        <v>29</v>
      </c>
      <c r="W40" s="27">
        <v>1.3741000000000001</v>
      </c>
      <c r="X40" s="60">
        <f t="shared" si="7"/>
        <v>36.956521739130437</v>
      </c>
      <c r="Y40" s="55"/>
      <c r="AA40" s="54"/>
    </row>
    <row r="41" spans="1:27" s="3" customFormat="1" x14ac:dyDescent="0.25">
      <c r="A41" s="45">
        <v>23</v>
      </c>
      <c r="B41" s="8">
        <v>0.5</v>
      </c>
      <c r="C41" s="8">
        <v>30</v>
      </c>
      <c r="D41" s="8">
        <v>10</v>
      </c>
      <c r="E41" s="106" t="e">
        <f t="shared" si="14"/>
        <v>#DIV/0!</v>
      </c>
      <c r="F41" s="104" t="e">
        <f t="shared" si="9"/>
        <v>#DIV/0!</v>
      </c>
      <c r="G41" s="105">
        <f t="shared" si="10"/>
        <v>2.5</v>
      </c>
      <c r="H41" s="26">
        <v>50</v>
      </c>
      <c r="I41" s="48">
        <v>868.99509999999998</v>
      </c>
      <c r="J41" s="26">
        <f>'MR-MO_3a'!J41</f>
        <v>49</v>
      </c>
      <c r="K41" s="27">
        <v>7.7298000000000004E-4</v>
      </c>
      <c r="L41" s="44">
        <f t="shared" si="3"/>
        <v>2</v>
      </c>
      <c r="M41" s="26">
        <f>'MR-MO_3a'!M41</f>
        <v>57</v>
      </c>
      <c r="N41" s="27">
        <v>0.68820999999999999</v>
      </c>
      <c r="O41" s="44">
        <f t="shared" si="4"/>
        <v>14</v>
      </c>
      <c r="P41" s="26">
        <f>'MR-MO_3a'!P41</f>
        <v>30</v>
      </c>
      <c r="Q41" s="27">
        <v>2.2885</v>
      </c>
      <c r="R41" s="60">
        <f t="shared" si="5"/>
        <v>40</v>
      </c>
      <c r="S41" s="26">
        <v>15</v>
      </c>
      <c r="T41" s="27">
        <v>17.5732</v>
      </c>
      <c r="U41" s="60">
        <f t="shared" si="6"/>
        <v>70</v>
      </c>
      <c r="V41" s="26">
        <v>29</v>
      </c>
      <c r="W41" s="27">
        <v>2.5669</v>
      </c>
      <c r="X41" s="60">
        <f t="shared" si="7"/>
        <v>42</v>
      </c>
      <c r="Y41" s="55"/>
      <c r="AA41" s="54"/>
    </row>
    <row r="42" spans="1:27" s="3" customFormat="1" x14ac:dyDescent="0.25">
      <c r="A42" s="45">
        <v>24</v>
      </c>
      <c r="B42" s="8">
        <v>0.7</v>
      </c>
      <c r="C42" s="8">
        <v>30</v>
      </c>
      <c r="D42" s="8">
        <v>10</v>
      </c>
      <c r="E42" s="106" t="e">
        <f t="shared" si="14"/>
        <v>#DIV/0!</v>
      </c>
      <c r="F42" s="104" t="e">
        <f t="shared" si="9"/>
        <v>#DIV/0!</v>
      </c>
      <c r="G42" s="105">
        <f t="shared" si="10"/>
        <v>3.0999999999999996</v>
      </c>
      <c r="H42" s="26">
        <v>52</v>
      </c>
      <c r="I42" s="48">
        <v>876.86940000000004</v>
      </c>
      <c r="J42" s="26">
        <f>'MR-MO_3a'!J42</f>
        <v>53</v>
      </c>
      <c r="K42" s="27">
        <v>1.7485000000000001E-2</v>
      </c>
      <c r="L42" s="44">
        <f t="shared" si="3"/>
        <v>1.9230769230769198</v>
      </c>
      <c r="M42" s="26">
        <f>'MR-MO_3a'!M42</f>
        <v>57</v>
      </c>
      <c r="N42" s="27">
        <v>0.38335000000000002</v>
      </c>
      <c r="O42" s="44">
        <f t="shared" si="4"/>
        <v>9.6153846153846132</v>
      </c>
      <c r="P42" s="26">
        <f>'MR-MO_3a'!P42</f>
        <v>30</v>
      </c>
      <c r="Q42" s="27">
        <v>3.5724</v>
      </c>
      <c r="R42" s="60">
        <f t="shared" si="5"/>
        <v>42.307692307692307</v>
      </c>
      <c r="S42" s="26">
        <v>15</v>
      </c>
      <c r="T42" s="27">
        <v>19.481300000000001</v>
      </c>
      <c r="U42" s="60">
        <f t="shared" si="6"/>
        <v>71.15384615384616</v>
      </c>
      <c r="V42" s="26">
        <v>29</v>
      </c>
      <c r="W42" s="27">
        <v>3.9144999999999999</v>
      </c>
      <c r="X42" s="60">
        <f t="shared" si="7"/>
        <v>44.230769230769226</v>
      </c>
      <c r="Y42" s="55"/>
      <c r="Z42" s="55"/>
      <c r="AA42" s="54"/>
    </row>
    <row r="43" spans="1:27" s="3" customFormat="1" x14ac:dyDescent="0.25">
      <c r="A43" s="45">
        <v>25</v>
      </c>
      <c r="B43" s="8">
        <v>0.9</v>
      </c>
      <c r="C43" s="8">
        <v>30</v>
      </c>
      <c r="D43" s="8">
        <v>10</v>
      </c>
      <c r="E43" s="106" t="e">
        <f t="shared" si="14"/>
        <v>#DIV/0!</v>
      </c>
      <c r="F43" s="104" t="e">
        <f t="shared" si="9"/>
        <v>#DIV/0!</v>
      </c>
      <c r="G43" s="105">
        <f t="shared" si="10"/>
        <v>3.6999999999999993</v>
      </c>
      <c r="H43" s="26">
        <v>54</v>
      </c>
      <c r="I43" s="48">
        <v>885.19920000000002</v>
      </c>
      <c r="J43" s="26">
        <f>'MR-MO_3a'!J43</f>
        <v>56</v>
      </c>
      <c r="K43" s="27">
        <v>7.4327000000000004E-2</v>
      </c>
      <c r="L43" s="44">
        <f t="shared" si="3"/>
        <v>3.7037037037037095</v>
      </c>
      <c r="M43" s="26">
        <f>'MR-MO_3a'!M43</f>
        <v>57</v>
      </c>
      <c r="N43" s="27">
        <v>0.16239999999999999</v>
      </c>
      <c r="O43" s="44">
        <f t="shared" si="4"/>
        <v>5.5555555555555571</v>
      </c>
      <c r="P43" s="26">
        <f>'MR-MO_3a'!P43</f>
        <v>30</v>
      </c>
      <c r="Q43" s="27">
        <v>5.0198999999999998</v>
      </c>
      <c r="R43" s="60">
        <f t="shared" si="5"/>
        <v>44.444444444444443</v>
      </c>
      <c r="S43" s="26">
        <v>15</v>
      </c>
      <c r="T43" s="27">
        <v>21.5334</v>
      </c>
      <c r="U43" s="60">
        <f t="shared" si="6"/>
        <v>72.222222222222229</v>
      </c>
      <c r="V43" s="26">
        <v>29</v>
      </c>
      <c r="W43" s="27">
        <v>5.4244000000000003</v>
      </c>
      <c r="X43" s="60">
        <f t="shared" si="7"/>
        <v>46.296296296296298</v>
      </c>
      <c r="Y43" s="55"/>
      <c r="Z43" s="55"/>
      <c r="AA43" s="54"/>
    </row>
    <row r="44" spans="1:27" s="3" customFormat="1" x14ac:dyDescent="0.25">
      <c r="A44" s="45">
        <v>26</v>
      </c>
      <c r="B44" s="8">
        <v>0.1</v>
      </c>
      <c r="C44" s="8">
        <v>10</v>
      </c>
      <c r="D44" s="8">
        <v>15</v>
      </c>
      <c r="E44" s="14">
        <f>(B44*$B$15*$J$10+(1-B44)*$B$16*$Q$10)/(B44*$J$10+(1-B44)*$Q$10)</f>
        <v>0.40384615384615385</v>
      </c>
      <c r="F44" s="104">
        <f>E44*$N$11+(1-E44)*$U$11-D44</f>
        <v>-0.48076923076922995</v>
      </c>
      <c r="G44" s="105">
        <f>B44*$N$11+(1-B44)*$U$11-D44</f>
        <v>-2</v>
      </c>
      <c r="H44" s="26">
        <v>29</v>
      </c>
      <c r="I44" s="48">
        <v>1094.3493000000001</v>
      </c>
      <c r="J44" s="26">
        <f>'MR-MO_3a'!J44</f>
        <v>27</v>
      </c>
      <c r="K44" s="27">
        <v>0.11966</v>
      </c>
      <c r="L44" s="44">
        <f t="shared" si="3"/>
        <v>6.8965517241379359</v>
      </c>
      <c r="M44" s="26">
        <f>'MR-MO_3a'!M44</f>
        <v>45</v>
      </c>
      <c r="N44" s="27">
        <v>2.7578999999999998</v>
      </c>
      <c r="O44" s="44">
        <f t="shared" si="4"/>
        <v>55.172413793103431</v>
      </c>
      <c r="P44" s="26">
        <f>'MR-MO_3a'!P44</f>
        <v>27</v>
      </c>
      <c r="Q44" s="27">
        <v>0.11966</v>
      </c>
      <c r="R44" s="60">
        <f t="shared" si="5"/>
        <v>6.8965517241379359</v>
      </c>
      <c r="S44" s="26">
        <v>15</v>
      </c>
      <c r="T44" s="27">
        <v>7.3944999999999999</v>
      </c>
      <c r="U44" s="60">
        <f t="shared" si="6"/>
        <v>48.275862068965523</v>
      </c>
      <c r="V44" s="26">
        <v>29</v>
      </c>
      <c r="W44" s="27">
        <v>0</v>
      </c>
      <c r="X44" s="60">
        <f t="shared" si="7"/>
        <v>0</v>
      </c>
      <c r="Y44" s="55"/>
      <c r="AA44" s="54"/>
    </row>
    <row r="45" spans="1:27" s="3" customFormat="1" x14ac:dyDescent="0.25">
      <c r="A45" s="45">
        <v>27</v>
      </c>
      <c r="B45" s="8">
        <v>0.3</v>
      </c>
      <c r="C45" s="8">
        <v>10</v>
      </c>
      <c r="D45" s="8">
        <v>15</v>
      </c>
      <c r="E45" s="14">
        <f t="shared" ref="E45:E48" si="15">(B45*$B$15*$J$10+(1-B45)*$B$16*$Q$10)/(B45*$J$10+(1-B45)*$Q$10)</f>
        <v>0.56578947368421051</v>
      </c>
      <c r="F45" s="104">
        <f t="shared" ref="F45:F68" si="16">E45*$N$11+(1-E45)*$U$11-D45</f>
        <v>0.32894736842105132</v>
      </c>
      <c r="G45" s="105">
        <f t="shared" ref="G45:G68" si="17">B45*$N$11+(1-B45)*$U$11-D45</f>
        <v>-1</v>
      </c>
      <c r="H45" s="26">
        <v>30</v>
      </c>
      <c r="I45" s="48">
        <v>1121.5455999999999</v>
      </c>
      <c r="J45" s="26">
        <f>'MR-MO_3a'!J45</f>
        <v>28</v>
      </c>
      <c r="K45" s="27">
        <v>0.10069</v>
      </c>
      <c r="L45" s="44">
        <f t="shared" si="3"/>
        <v>6.6666666666666572</v>
      </c>
      <c r="M45" s="26">
        <f>'MR-MO_3a'!M45</f>
        <v>45</v>
      </c>
      <c r="N45" s="27">
        <v>1.5946</v>
      </c>
      <c r="O45" s="44">
        <f t="shared" si="4"/>
        <v>50</v>
      </c>
      <c r="P45" s="26">
        <f>'MR-MO_3a'!P45</f>
        <v>27</v>
      </c>
      <c r="Q45" s="27">
        <v>0.26236999999999999</v>
      </c>
      <c r="R45" s="60">
        <f t="shared" si="5"/>
        <v>10</v>
      </c>
      <c r="S45" s="26">
        <v>15</v>
      </c>
      <c r="T45" s="27">
        <v>7.9615999999999998</v>
      </c>
      <c r="U45" s="60">
        <f t="shared" si="6"/>
        <v>50</v>
      </c>
      <c r="V45" s="26">
        <v>29</v>
      </c>
      <c r="W45" s="27">
        <v>1.2855999999999999E-2</v>
      </c>
      <c r="X45" s="60">
        <f t="shared" si="7"/>
        <v>3.3333333333333286</v>
      </c>
      <c r="Z45" s="55"/>
      <c r="AA45" s="54"/>
    </row>
    <row r="46" spans="1:27" s="3" customFormat="1" x14ac:dyDescent="0.25">
      <c r="A46" s="45">
        <v>28</v>
      </c>
      <c r="B46" s="8">
        <v>0.5</v>
      </c>
      <c r="C46" s="8">
        <v>10</v>
      </c>
      <c r="D46" s="8">
        <v>15</v>
      </c>
      <c r="E46" s="14">
        <f t="shared" si="15"/>
        <v>0.65000000000000013</v>
      </c>
      <c r="F46" s="104">
        <f t="shared" si="16"/>
        <v>0.75</v>
      </c>
      <c r="G46" s="105">
        <f t="shared" si="17"/>
        <v>0</v>
      </c>
      <c r="H46" s="26">
        <v>30</v>
      </c>
      <c r="I46" s="48">
        <v>1135.3919000000001</v>
      </c>
      <c r="J46" s="26">
        <f>'MR-MO_3a'!J46</f>
        <v>29</v>
      </c>
      <c r="K46" s="27">
        <v>4.8651E-2</v>
      </c>
      <c r="L46" s="44">
        <f t="shared" si="3"/>
        <v>3.3333333333333286</v>
      </c>
      <c r="M46" s="26">
        <f>'MR-MO_3a'!M46</f>
        <v>45</v>
      </c>
      <c r="N46" s="27">
        <v>1.0414000000000001</v>
      </c>
      <c r="O46" s="44">
        <f t="shared" si="4"/>
        <v>50</v>
      </c>
      <c r="P46" s="26">
        <f>'MR-MO_3a'!P46</f>
        <v>27</v>
      </c>
      <c r="Q46" s="27">
        <v>0.36331000000000002</v>
      </c>
      <c r="R46" s="60">
        <f t="shared" si="5"/>
        <v>10</v>
      </c>
      <c r="S46" s="26">
        <v>15</v>
      </c>
      <c r="T46" s="27">
        <v>8.2773000000000003</v>
      </c>
      <c r="U46" s="60">
        <f t="shared" si="6"/>
        <v>50</v>
      </c>
      <c r="V46" s="26">
        <v>29</v>
      </c>
      <c r="W46" s="27">
        <v>4.8651E-2</v>
      </c>
      <c r="X46" s="60">
        <f t="shared" si="7"/>
        <v>3.3333333333333286</v>
      </c>
      <c r="Z46" s="55"/>
      <c r="AA46" s="54"/>
    </row>
    <row r="47" spans="1:27" s="3" customFormat="1" x14ac:dyDescent="0.25">
      <c r="A47" s="45">
        <v>29</v>
      </c>
      <c r="B47" s="8">
        <v>0.7</v>
      </c>
      <c r="C47" s="8">
        <v>10</v>
      </c>
      <c r="D47" s="8">
        <v>15</v>
      </c>
      <c r="E47" s="14">
        <f t="shared" si="15"/>
        <v>0.70161290322580638</v>
      </c>
      <c r="F47" s="104">
        <f t="shared" si="16"/>
        <v>1.008064516129032</v>
      </c>
      <c r="G47" s="105">
        <f t="shared" si="17"/>
        <v>1</v>
      </c>
      <c r="H47" s="26">
        <v>30</v>
      </c>
      <c r="I47" s="48">
        <v>1143.9416000000001</v>
      </c>
      <c r="J47" s="26">
        <f>'MR-MO_3a'!J47</f>
        <v>30</v>
      </c>
      <c r="K47" s="27">
        <v>0</v>
      </c>
      <c r="L47" s="44">
        <f t="shared" si="3"/>
        <v>0</v>
      </c>
      <c r="M47" s="26">
        <f>'MR-MO_3a'!M47</f>
        <v>45</v>
      </c>
      <c r="N47" s="27">
        <v>0.70957999999999999</v>
      </c>
      <c r="O47" s="44">
        <f t="shared" si="4"/>
        <v>50</v>
      </c>
      <c r="P47" s="26">
        <f>'MR-MO_3a'!P47</f>
        <v>27</v>
      </c>
      <c r="Q47" s="27">
        <v>0.42387000000000002</v>
      </c>
      <c r="R47" s="60">
        <f t="shared" si="5"/>
        <v>10</v>
      </c>
      <c r="S47" s="26">
        <v>15</v>
      </c>
      <c r="T47" s="27">
        <v>8.4664999999999999</v>
      </c>
      <c r="U47" s="60">
        <f t="shared" si="6"/>
        <v>50</v>
      </c>
      <c r="V47" s="26">
        <v>29</v>
      </c>
      <c r="W47" s="27">
        <v>7.0091000000000001E-2</v>
      </c>
      <c r="X47" s="60">
        <f t="shared" si="7"/>
        <v>3.3333333333333286</v>
      </c>
      <c r="Z47" s="55"/>
      <c r="AA47" s="54"/>
    </row>
    <row r="48" spans="1:27" s="3" customFormat="1" x14ac:dyDescent="0.25">
      <c r="A48" s="45">
        <v>30</v>
      </c>
      <c r="B48" s="8">
        <v>0.9</v>
      </c>
      <c r="C48" s="8">
        <v>10</v>
      </c>
      <c r="D48" s="8">
        <v>15</v>
      </c>
      <c r="E48" s="14">
        <f t="shared" si="15"/>
        <v>0.7364864864864864</v>
      </c>
      <c r="F48" s="104">
        <f t="shared" si="16"/>
        <v>1.1824324324324316</v>
      </c>
      <c r="G48" s="105">
        <f t="shared" si="17"/>
        <v>2</v>
      </c>
      <c r="H48" s="26">
        <v>33</v>
      </c>
      <c r="I48" s="48">
        <v>1149.6368</v>
      </c>
      <c r="J48" s="26">
        <f>'MR-MO_3a'!J48</f>
        <v>43</v>
      </c>
      <c r="K48" s="27">
        <v>0.32155</v>
      </c>
      <c r="L48" s="44">
        <f t="shared" si="3"/>
        <v>30.303030303030312</v>
      </c>
      <c r="M48" s="26">
        <f>'MR-MO_3a'!M48</f>
        <v>45</v>
      </c>
      <c r="N48" s="27">
        <v>0.51246999999999998</v>
      </c>
      <c r="O48" s="44">
        <f t="shared" si="4"/>
        <v>36.363636363636374</v>
      </c>
      <c r="P48" s="26">
        <f>'MR-MO_3a'!P48</f>
        <v>27</v>
      </c>
      <c r="Q48" s="27">
        <v>0.48870000000000002</v>
      </c>
      <c r="R48" s="60">
        <f t="shared" si="5"/>
        <v>18.181818181818187</v>
      </c>
      <c r="S48" s="26">
        <v>15</v>
      </c>
      <c r="T48" s="27">
        <v>8.6176999999999992</v>
      </c>
      <c r="U48" s="60">
        <f t="shared" si="6"/>
        <v>54.545454545454547</v>
      </c>
      <c r="V48" s="26">
        <v>29</v>
      </c>
      <c r="W48" s="27">
        <v>0.10878</v>
      </c>
      <c r="X48" s="60">
        <f t="shared" si="7"/>
        <v>12.121212121212125</v>
      </c>
      <c r="Z48" s="55"/>
      <c r="AA48" s="54"/>
    </row>
    <row r="49" spans="1:27" s="3" customFormat="1" x14ac:dyDescent="0.25">
      <c r="A49" s="45">
        <v>31</v>
      </c>
      <c r="B49" s="8">
        <v>0.1</v>
      </c>
      <c r="C49" s="8">
        <v>15</v>
      </c>
      <c r="D49" s="8">
        <v>15</v>
      </c>
      <c r="E49" s="14">
        <f>(B49*$B$15*$J$11+(1-B49)*$B$16*$Q$11)/(B49*$J$11+(1-B49)*$Q$11)</f>
        <v>0.3</v>
      </c>
      <c r="F49" s="104">
        <f t="shared" si="16"/>
        <v>-1</v>
      </c>
      <c r="G49" s="105">
        <f t="shared" si="17"/>
        <v>-2</v>
      </c>
      <c r="H49" s="26">
        <v>28</v>
      </c>
      <c r="I49" s="48">
        <v>1078.3706</v>
      </c>
      <c r="J49" s="26">
        <f>'MR-MO_3a'!J49</f>
        <v>27</v>
      </c>
      <c r="K49" s="27">
        <v>5.6835999999999998E-2</v>
      </c>
      <c r="L49" s="44">
        <f t="shared" si="3"/>
        <v>3.5714285714285694</v>
      </c>
      <c r="M49" s="26">
        <f>'MR-MO_3a'!M49</f>
        <v>45</v>
      </c>
      <c r="N49" s="27">
        <v>3.5331000000000001</v>
      </c>
      <c r="O49" s="44">
        <f t="shared" si="4"/>
        <v>60.714285714285722</v>
      </c>
      <c r="P49" s="26">
        <f>'MR-MO_3a'!P49</f>
        <v>27</v>
      </c>
      <c r="Q49" s="27">
        <v>5.6835999999999998E-2</v>
      </c>
      <c r="R49" s="60">
        <f t="shared" si="5"/>
        <v>3.5714285714285694</v>
      </c>
      <c r="S49" s="26">
        <v>15</v>
      </c>
      <c r="T49" s="27">
        <v>7.0387000000000004</v>
      </c>
      <c r="U49" s="60">
        <f t="shared" si="6"/>
        <v>46.428571428571423</v>
      </c>
      <c r="V49" s="26">
        <v>29</v>
      </c>
      <c r="W49" s="27">
        <v>2.3932999999999999E-2</v>
      </c>
      <c r="X49" s="60">
        <f t="shared" si="7"/>
        <v>3.5714285714285836</v>
      </c>
      <c r="AA49" s="54"/>
    </row>
    <row r="50" spans="1:27" s="3" customFormat="1" x14ac:dyDescent="0.25">
      <c r="A50" s="45">
        <v>32</v>
      </c>
      <c r="B50" s="8">
        <v>0.3</v>
      </c>
      <c r="C50" s="8">
        <v>15</v>
      </c>
      <c r="D50" s="8">
        <v>15</v>
      </c>
      <c r="E50" s="14">
        <f t="shared" ref="E50:E53" si="18">(B50*$B$15*$J$11+(1-B50)*$B$16*$Q$11)/(B50*$J$11+(1-B50)*$Q$11)</f>
        <v>0.4</v>
      </c>
      <c r="F50" s="104">
        <f t="shared" si="16"/>
        <v>-0.5</v>
      </c>
      <c r="G50" s="105">
        <f t="shared" si="17"/>
        <v>-1</v>
      </c>
      <c r="H50" s="26">
        <v>29</v>
      </c>
      <c r="I50" s="48">
        <v>1096.6993</v>
      </c>
      <c r="J50" s="26">
        <f>'MR-MO_3a'!J50</f>
        <v>28</v>
      </c>
      <c r="K50" s="27">
        <v>1.9119000000000001E-2</v>
      </c>
      <c r="L50" s="44">
        <f t="shared" si="3"/>
        <v>3.448275862068968</v>
      </c>
      <c r="M50" s="26">
        <f>'MR-MO_3a'!M50</f>
        <v>45</v>
      </c>
      <c r="N50" s="27">
        <v>2.7320000000000002</v>
      </c>
      <c r="O50" s="44">
        <f t="shared" si="4"/>
        <v>55.172413793103431</v>
      </c>
      <c r="P50" s="26">
        <f>'MR-MO_3a'!P50</f>
        <v>27</v>
      </c>
      <c r="Q50" s="27">
        <v>0.11618000000000001</v>
      </c>
      <c r="R50" s="60">
        <f t="shared" si="5"/>
        <v>6.8965517241379359</v>
      </c>
      <c r="S50" s="26">
        <v>15</v>
      </c>
      <c r="T50" s="27">
        <v>7.3608000000000002</v>
      </c>
      <c r="U50" s="60">
        <f t="shared" si="6"/>
        <v>48.275862068965523</v>
      </c>
      <c r="V50" s="26">
        <v>29</v>
      </c>
      <c r="W50" s="27">
        <v>0</v>
      </c>
      <c r="X50" s="60">
        <f t="shared" si="7"/>
        <v>0</v>
      </c>
      <c r="AA50" s="54"/>
    </row>
    <row r="51" spans="1:27" s="3" customFormat="1" x14ac:dyDescent="0.25">
      <c r="A51" s="45">
        <v>33</v>
      </c>
      <c r="B51" s="8">
        <v>0.5</v>
      </c>
      <c r="C51" s="8">
        <v>15</v>
      </c>
      <c r="D51" s="8">
        <v>15</v>
      </c>
      <c r="E51" s="14">
        <f t="shared" si="18"/>
        <v>0.5</v>
      </c>
      <c r="F51" s="104">
        <f t="shared" si="16"/>
        <v>0</v>
      </c>
      <c r="G51" s="105">
        <f t="shared" si="17"/>
        <v>0</v>
      </c>
      <c r="H51" s="26">
        <v>29</v>
      </c>
      <c r="I51" s="48">
        <v>1113.4123999999999</v>
      </c>
      <c r="J51" s="26">
        <f>'MR-MO_3a'!J51</f>
        <v>29</v>
      </c>
      <c r="K51" s="27">
        <v>0</v>
      </c>
      <c r="L51" s="44">
        <f t="shared" si="3"/>
        <v>0</v>
      </c>
      <c r="M51" s="26">
        <f>'MR-MO_3a'!M51</f>
        <v>45</v>
      </c>
      <c r="N51" s="27">
        <v>2.0051000000000001</v>
      </c>
      <c r="O51" s="44">
        <f t="shared" si="4"/>
        <v>55.172413793103431</v>
      </c>
      <c r="P51" s="26">
        <f>'MR-MO_3a'!P51</f>
        <v>27</v>
      </c>
      <c r="Q51" s="27">
        <v>0.19700999999999999</v>
      </c>
      <c r="R51" s="60">
        <f t="shared" si="5"/>
        <v>6.8965517241379359</v>
      </c>
      <c r="S51" s="26">
        <v>15</v>
      </c>
      <c r="T51" s="27">
        <v>7.7065999999999999</v>
      </c>
      <c r="U51" s="60">
        <f t="shared" si="6"/>
        <v>48.275862068965523</v>
      </c>
      <c r="V51" s="26">
        <v>29</v>
      </c>
      <c r="W51" s="27">
        <v>0</v>
      </c>
      <c r="X51" s="60">
        <f t="shared" si="7"/>
        <v>0</v>
      </c>
      <c r="AA51" s="54"/>
    </row>
    <row r="52" spans="1:27" s="3" customFormat="1" x14ac:dyDescent="0.25">
      <c r="A52" s="45">
        <v>34</v>
      </c>
      <c r="B52" s="8">
        <v>0.7</v>
      </c>
      <c r="C52" s="8">
        <v>15</v>
      </c>
      <c r="D52" s="8">
        <v>15</v>
      </c>
      <c r="E52" s="14">
        <f t="shared" si="18"/>
        <v>0.59999999999999987</v>
      </c>
      <c r="F52" s="104">
        <f t="shared" si="16"/>
        <v>0.5</v>
      </c>
      <c r="G52" s="105">
        <f t="shared" si="17"/>
        <v>1</v>
      </c>
      <c r="H52" s="26">
        <v>30</v>
      </c>
      <c r="I52" s="48">
        <v>1129.2156</v>
      </c>
      <c r="J52" s="26">
        <f>'MR-MO_3a'!J52</f>
        <v>30</v>
      </c>
      <c r="K52" s="27">
        <v>0</v>
      </c>
      <c r="L52" s="44">
        <f t="shared" si="3"/>
        <v>0</v>
      </c>
      <c r="M52" s="26">
        <f>'MR-MO_3a'!M52</f>
        <v>45</v>
      </c>
      <c r="N52" s="27">
        <v>1.3382000000000001</v>
      </c>
      <c r="O52" s="44">
        <f t="shared" si="4"/>
        <v>50</v>
      </c>
      <c r="P52" s="26">
        <f>'MR-MO_3a'!P52</f>
        <v>27</v>
      </c>
      <c r="Q52" s="27">
        <v>0.30325999999999997</v>
      </c>
      <c r="R52" s="60">
        <f t="shared" si="5"/>
        <v>10</v>
      </c>
      <c r="S52" s="26">
        <v>15</v>
      </c>
      <c r="T52" s="27">
        <v>8.0762999999999998</v>
      </c>
      <c r="U52" s="60">
        <f t="shared" si="6"/>
        <v>50</v>
      </c>
      <c r="V52" s="26">
        <v>29</v>
      </c>
      <c r="W52" s="27">
        <v>2.7588000000000001E-2</v>
      </c>
      <c r="X52" s="60">
        <f t="shared" si="7"/>
        <v>3.3333333333333286</v>
      </c>
      <c r="AA52" s="54"/>
    </row>
    <row r="53" spans="1:27" s="3" customFormat="1" x14ac:dyDescent="0.25">
      <c r="A53" s="45">
        <v>35</v>
      </c>
      <c r="B53" s="8">
        <v>0.9</v>
      </c>
      <c r="C53" s="8">
        <v>15</v>
      </c>
      <c r="D53" s="8">
        <v>15</v>
      </c>
      <c r="E53" s="14">
        <f t="shared" si="18"/>
        <v>0.70000000000000007</v>
      </c>
      <c r="F53" s="104">
        <f t="shared" si="16"/>
        <v>1</v>
      </c>
      <c r="G53" s="105">
        <f t="shared" si="17"/>
        <v>2</v>
      </c>
      <c r="H53" s="26">
        <v>30</v>
      </c>
      <c r="I53" s="48">
        <v>1144.6478999999999</v>
      </c>
      <c r="J53" s="26">
        <f>'MR-MO_3a'!J53</f>
        <v>43</v>
      </c>
      <c r="K53" s="27">
        <v>0.49145</v>
      </c>
      <c r="L53" s="44">
        <f t="shared" si="3"/>
        <v>43.333333333333343</v>
      </c>
      <c r="M53" s="26">
        <f>'MR-MO_3a'!M53</f>
        <v>45</v>
      </c>
      <c r="N53" s="27">
        <v>0.70950999999999997</v>
      </c>
      <c r="O53" s="44">
        <f t="shared" si="4"/>
        <v>50</v>
      </c>
      <c r="P53" s="26">
        <f>'MR-MO_3a'!P53</f>
        <v>27</v>
      </c>
      <c r="Q53" s="27">
        <v>0.42163</v>
      </c>
      <c r="R53" s="60">
        <f t="shared" si="5"/>
        <v>10</v>
      </c>
      <c r="S53" s="26">
        <v>15</v>
      </c>
      <c r="T53" s="27">
        <v>8.4534000000000002</v>
      </c>
      <c r="U53" s="60">
        <f t="shared" si="6"/>
        <v>50</v>
      </c>
      <c r="V53" s="26">
        <v>29</v>
      </c>
      <c r="W53" s="27">
        <v>6.9364999999999996E-2</v>
      </c>
      <c r="X53" s="60">
        <f t="shared" si="7"/>
        <v>3.3333333333333286</v>
      </c>
      <c r="AA53" s="54"/>
    </row>
    <row r="54" spans="1:27" s="3" customFormat="1" x14ac:dyDescent="0.25">
      <c r="A54" s="45">
        <v>36</v>
      </c>
      <c r="B54" s="8">
        <v>0.1</v>
      </c>
      <c r="C54" s="8">
        <v>20</v>
      </c>
      <c r="D54" s="8">
        <v>15</v>
      </c>
      <c r="E54" s="14">
        <f>(B54*$B$15*$J$12+(1-B54)*$B$16*$Q$12)/(B54*$J$12+(1-B54)*$Q$12)</f>
        <v>0.2608695652173913</v>
      </c>
      <c r="F54" s="104">
        <f t="shared" si="16"/>
        <v>-1.1956521739130448</v>
      </c>
      <c r="G54" s="105">
        <f t="shared" si="17"/>
        <v>-2</v>
      </c>
      <c r="H54" s="26">
        <v>28</v>
      </c>
      <c r="I54" s="48">
        <v>1072.2638999999999</v>
      </c>
      <c r="J54" s="26">
        <f>'MR-MO_3a'!J54</f>
        <v>27</v>
      </c>
      <c r="K54" s="27">
        <v>4.0679E-2</v>
      </c>
      <c r="L54" s="44">
        <f t="shared" si="3"/>
        <v>3.5714285714285694</v>
      </c>
      <c r="M54" s="26">
        <f>'MR-MO_3a'!M54</f>
        <v>45</v>
      </c>
      <c r="N54" s="27">
        <v>3.8395000000000001</v>
      </c>
      <c r="O54" s="44">
        <f t="shared" si="4"/>
        <v>60.714285714285722</v>
      </c>
      <c r="P54" s="26">
        <f>'MR-MO_3a'!P54</f>
        <v>27</v>
      </c>
      <c r="Q54" s="27">
        <v>4.0679E-2</v>
      </c>
      <c r="R54" s="60">
        <f t="shared" si="5"/>
        <v>3.5714285714285694</v>
      </c>
      <c r="S54" s="26">
        <v>15</v>
      </c>
      <c r="T54" s="27">
        <v>6.9104000000000001</v>
      </c>
      <c r="U54" s="60">
        <f t="shared" si="6"/>
        <v>46.428571428571423</v>
      </c>
      <c r="V54" s="26">
        <v>29</v>
      </c>
      <c r="W54" s="27">
        <v>4.1138000000000001E-2</v>
      </c>
      <c r="X54" s="60">
        <f t="shared" si="7"/>
        <v>3.5714285714285836</v>
      </c>
      <c r="AA54" s="54"/>
    </row>
    <row r="55" spans="1:27" s="3" customFormat="1" x14ac:dyDescent="0.25">
      <c r="A55" s="45">
        <v>37</v>
      </c>
      <c r="B55" s="8">
        <v>0.3</v>
      </c>
      <c r="C55" s="8">
        <v>20</v>
      </c>
      <c r="D55" s="8">
        <v>15</v>
      </c>
      <c r="E55" s="14">
        <f t="shared" ref="E55:E58" si="19">(B55*$B$15*$J$12+(1-B55)*$B$16*$Q$12)/(B55*$J$12+(1-B55)*$Q$12)</f>
        <v>0.28947368421052627</v>
      </c>
      <c r="F55" s="104">
        <f t="shared" si="16"/>
        <v>-1.0526315789473699</v>
      </c>
      <c r="G55" s="105">
        <f t="shared" si="17"/>
        <v>-1</v>
      </c>
      <c r="H55" s="26">
        <v>28</v>
      </c>
      <c r="I55" s="48">
        <v>1079.7317</v>
      </c>
      <c r="J55" s="26">
        <f>'MR-MO_3a'!J55</f>
        <v>28</v>
      </c>
      <c r="K55" s="27">
        <v>0</v>
      </c>
      <c r="L55" s="44">
        <f t="shared" si="3"/>
        <v>0</v>
      </c>
      <c r="M55" s="26">
        <f>'MR-MO_3a'!M55</f>
        <v>45</v>
      </c>
      <c r="N55" s="27">
        <v>3.5581</v>
      </c>
      <c r="O55" s="44">
        <f t="shared" si="4"/>
        <v>60.714285714285722</v>
      </c>
      <c r="P55" s="26">
        <f>'MR-MO_3a'!P55</f>
        <v>27</v>
      </c>
      <c r="Q55" s="27">
        <v>5.2361999999999999E-2</v>
      </c>
      <c r="R55" s="60">
        <f t="shared" si="5"/>
        <v>3.5714285714285694</v>
      </c>
      <c r="S55" s="26">
        <v>15</v>
      </c>
      <c r="T55" s="27">
        <v>6.9848999999999997</v>
      </c>
      <c r="U55" s="60">
        <f t="shared" si="6"/>
        <v>46.428571428571423</v>
      </c>
      <c r="V55" s="26">
        <v>29</v>
      </c>
      <c r="W55" s="27">
        <v>2.8461E-2</v>
      </c>
      <c r="X55" s="60">
        <f t="shared" si="7"/>
        <v>3.5714285714285836</v>
      </c>
      <c r="AA55" s="54"/>
    </row>
    <row r="56" spans="1:27" s="3" customFormat="1" x14ac:dyDescent="0.25">
      <c r="A56" s="45">
        <v>38</v>
      </c>
      <c r="B56" s="8">
        <v>0.5</v>
      </c>
      <c r="C56" s="8">
        <v>20</v>
      </c>
      <c r="D56" s="8">
        <v>15</v>
      </c>
      <c r="E56" s="14">
        <f t="shared" si="19"/>
        <v>0.33333333333333337</v>
      </c>
      <c r="F56" s="104">
        <f t="shared" si="16"/>
        <v>-0.83333333333333393</v>
      </c>
      <c r="G56" s="105">
        <f t="shared" si="17"/>
        <v>0</v>
      </c>
      <c r="H56" s="26">
        <v>28</v>
      </c>
      <c r="I56" s="48">
        <v>1088.2747999999999</v>
      </c>
      <c r="J56" s="26">
        <f>'MR-MO_3a'!J56</f>
        <v>29</v>
      </c>
      <c r="K56" s="27">
        <v>9.3865000000000007E-3</v>
      </c>
      <c r="L56" s="44">
        <f t="shared" si="3"/>
        <v>3.5714285714285836</v>
      </c>
      <c r="M56" s="26">
        <f>'MR-MO_3a'!M56</f>
        <v>45</v>
      </c>
      <c r="N56" s="27">
        <v>3.1892999999999998</v>
      </c>
      <c r="O56" s="44">
        <f t="shared" si="4"/>
        <v>60.714285714285722</v>
      </c>
      <c r="P56" s="26">
        <f>'MR-MO_3a'!P56</f>
        <v>27</v>
      </c>
      <c r="Q56" s="27">
        <v>7.0151000000000005E-2</v>
      </c>
      <c r="R56" s="60">
        <f t="shared" si="5"/>
        <v>3.5714285714285694</v>
      </c>
      <c r="S56" s="26">
        <v>15</v>
      </c>
      <c r="T56" s="27">
        <v>7.1158999999999999</v>
      </c>
      <c r="U56" s="60">
        <f t="shared" si="6"/>
        <v>46.428571428571423</v>
      </c>
      <c r="V56" s="26">
        <v>29</v>
      </c>
      <c r="W56" s="27">
        <v>9.3865000000000007E-3</v>
      </c>
      <c r="X56" s="60">
        <f t="shared" si="7"/>
        <v>3.5714285714285836</v>
      </c>
      <c r="AA56" s="54"/>
    </row>
    <row r="57" spans="1:27" s="3" customFormat="1" x14ac:dyDescent="0.25">
      <c r="A57" s="45">
        <v>39</v>
      </c>
      <c r="B57" s="8">
        <v>0.7</v>
      </c>
      <c r="C57" s="8">
        <v>20</v>
      </c>
      <c r="D57" s="8">
        <v>15</v>
      </c>
      <c r="E57" s="14">
        <f t="shared" si="19"/>
        <v>0.40909090909090901</v>
      </c>
      <c r="F57" s="104">
        <f t="shared" si="16"/>
        <v>-0.45454545454545325</v>
      </c>
      <c r="G57" s="105">
        <f t="shared" si="17"/>
        <v>1</v>
      </c>
      <c r="H57" s="26">
        <v>29</v>
      </c>
      <c r="I57" s="48">
        <v>1100.9390000000001</v>
      </c>
      <c r="J57" s="26">
        <f>'MR-MO_3a'!J57</f>
        <v>30</v>
      </c>
      <c r="K57" s="27">
        <v>5.5370000000000003E-2</v>
      </c>
      <c r="L57" s="44">
        <f t="shared" si="3"/>
        <v>3.4482758620689538</v>
      </c>
      <c r="M57" s="26">
        <f>'MR-MO_3a'!M57</f>
        <v>45</v>
      </c>
      <c r="N57" s="27">
        <v>2.6215999999999999</v>
      </c>
      <c r="O57" s="44">
        <f t="shared" si="4"/>
        <v>55.172413793103431</v>
      </c>
      <c r="P57" s="26">
        <f>'MR-MO_3a'!P57</f>
        <v>27</v>
      </c>
      <c r="Q57" s="27">
        <v>0.12333</v>
      </c>
      <c r="R57" s="60">
        <f t="shared" si="5"/>
        <v>6.8965517241379359</v>
      </c>
      <c r="S57" s="26">
        <v>15</v>
      </c>
      <c r="T57" s="27">
        <v>7.3743999999999996</v>
      </c>
      <c r="U57" s="60">
        <f t="shared" si="6"/>
        <v>48.275862068965523</v>
      </c>
      <c r="V57" s="26">
        <v>29</v>
      </c>
      <c r="W57" s="27">
        <v>0</v>
      </c>
      <c r="X57" s="60">
        <f t="shared" si="7"/>
        <v>0</v>
      </c>
      <c r="AA57" s="54"/>
    </row>
    <row r="58" spans="1:27" s="3" customFormat="1" x14ac:dyDescent="0.25">
      <c r="A58" s="45">
        <v>40</v>
      </c>
      <c r="B58" s="8">
        <v>0.9</v>
      </c>
      <c r="C58" s="8">
        <v>20</v>
      </c>
      <c r="D58" s="8">
        <v>15</v>
      </c>
      <c r="E58" s="14">
        <f t="shared" si="19"/>
        <v>0.5714285714285714</v>
      </c>
      <c r="F58" s="104">
        <f t="shared" si="16"/>
        <v>0.35714285714285765</v>
      </c>
      <c r="G58" s="105">
        <f t="shared" si="17"/>
        <v>2</v>
      </c>
      <c r="H58" s="26">
        <v>30</v>
      </c>
      <c r="I58" s="48">
        <v>1126.0794000000001</v>
      </c>
      <c r="J58" s="26">
        <f>'MR-MO_3a'!J58</f>
        <v>43</v>
      </c>
      <c r="K58" s="27">
        <v>1.1909000000000001</v>
      </c>
      <c r="L58" s="44">
        <f t="shared" si="3"/>
        <v>43.333333333333343</v>
      </c>
      <c r="M58" s="26">
        <f>'MR-MO_3a'!M58</f>
        <v>45</v>
      </c>
      <c r="N58" s="27">
        <v>1.5067999999999999</v>
      </c>
      <c r="O58" s="44">
        <f t="shared" si="4"/>
        <v>50</v>
      </c>
      <c r="P58" s="26">
        <f>'MR-MO_3a'!P58</f>
        <v>27</v>
      </c>
      <c r="Q58" s="27">
        <v>0.26852999999999999</v>
      </c>
      <c r="R58" s="60">
        <f t="shared" si="5"/>
        <v>10</v>
      </c>
      <c r="S58" s="26">
        <v>15</v>
      </c>
      <c r="T58" s="27">
        <v>7.9576000000000002</v>
      </c>
      <c r="U58" s="60">
        <f t="shared" si="6"/>
        <v>50</v>
      </c>
      <c r="V58" s="26">
        <v>29</v>
      </c>
      <c r="W58" s="27">
        <v>1.542E-2</v>
      </c>
      <c r="X58" s="60">
        <f t="shared" si="7"/>
        <v>3.3333333333333286</v>
      </c>
      <c r="AA58" s="54"/>
    </row>
    <row r="59" spans="1:27" s="3" customFormat="1" x14ac:dyDescent="0.25">
      <c r="A59" s="45">
        <v>41</v>
      </c>
      <c r="B59" s="8">
        <v>0.1</v>
      </c>
      <c r="C59" s="8">
        <v>25</v>
      </c>
      <c r="D59" s="8">
        <v>15</v>
      </c>
      <c r="E59" s="106" t="e">
        <f>(B59*$B$15*$J$13+(1-B59)*$B$16*$Q$13)/(B59*$J$13+(1-B59)*$Q$13)</f>
        <v>#DIV/0!</v>
      </c>
      <c r="F59" s="104" t="e">
        <f t="shared" si="16"/>
        <v>#DIV/0!</v>
      </c>
      <c r="G59" s="105">
        <f t="shared" si="17"/>
        <v>-2</v>
      </c>
      <c r="H59" s="26">
        <v>27</v>
      </c>
      <c r="I59" s="48">
        <v>1046.8679999999999</v>
      </c>
      <c r="J59" s="26">
        <f>'MR-MO_3a'!J59</f>
        <v>27</v>
      </c>
      <c r="K59" s="27">
        <v>0</v>
      </c>
      <c r="L59" s="44">
        <f t="shared" si="3"/>
        <v>0</v>
      </c>
      <c r="M59" s="26">
        <f>'MR-MO_3a'!M59</f>
        <v>45</v>
      </c>
      <c r="N59" s="27">
        <v>5.1658999999999997</v>
      </c>
      <c r="O59" s="44">
        <f t="shared" si="4"/>
        <v>66.666666666666657</v>
      </c>
      <c r="P59" s="26">
        <f>'MR-MO_3a'!P59</f>
        <v>27</v>
      </c>
      <c r="Q59" s="27">
        <v>0</v>
      </c>
      <c r="R59" s="60">
        <f t="shared" si="5"/>
        <v>0</v>
      </c>
      <c r="S59" s="26">
        <v>15</v>
      </c>
      <c r="T59" s="27">
        <v>6.3970000000000002</v>
      </c>
      <c r="U59" s="60">
        <f t="shared" si="6"/>
        <v>44.444444444444443</v>
      </c>
      <c r="V59" s="26">
        <v>29</v>
      </c>
      <c r="W59" s="27">
        <v>0.14174</v>
      </c>
      <c r="X59" s="60">
        <f t="shared" si="7"/>
        <v>7.4074074074074048</v>
      </c>
      <c r="AA59" s="54"/>
    </row>
    <row r="60" spans="1:27" s="3" customFormat="1" x14ac:dyDescent="0.25">
      <c r="A60" s="45">
        <v>42</v>
      </c>
      <c r="B60" s="8">
        <v>0.3</v>
      </c>
      <c r="C60" s="8">
        <v>25</v>
      </c>
      <c r="D60" s="8">
        <v>15</v>
      </c>
      <c r="E60" s="106" t="e">
        <f t="shared" ref="E60:E63" si="20">(B60*$B$15*$J$13+(1-B60)*$B$16*$Q$13)/(B60*$J$13+(1-B60)*$Q$13)</f>
        <v>#DIV/0!</v>
      </c>
      <c r="F60" s="104" t="e">
        <f t="shared" si="16"/>
        <v>#DIV/0!</v>
      </c>
      <c r="G60" s="105">
        <f t="shared" si="17"/>
        <v>-1</v>
      </c>
      <c r="H60" s="26">
        <v>28</v>
      </c>
      <c r="I60" s="48">
        <v>1081.3677</v>
      </c>
      <c r="J60" s="26">
        <f>'MR-MO_3a'!J60</f>
        <v>28</v>
      </c>
      <c r="K60" s="27">
        <v>0</v>
      </c>
      <c r="L60" s="44">
        <f t="shared" si="3"/>
        <v>0</v>
      </c>
      <c r="M60" s="26">
        <f>'MR-MO_3a'!M60</f>
        <v>45</v>
      </c>
      <c r="N60" s="27">
        <v>3.4763999999999999</v>
      </c>
      <c r="O60" s="44">
        <f t="shared" si="4"/>
        <v>60.714285714285722</v>
      </c>
      <c r="P60" s="26">
        <f>'MR-MO_3a'!P60</f>
        <v>27</v>
      </c>
      <c r="Q60" s="27">
        <v>5.6679E-2</v>
      </c>
      <c r="R60" s="60">
        <f t="shared" si="5"/>
        <v>3.5714285714285694</v>
      </c>
      <c r="S60" s="26">
        <v>15</v>
      </c>
      <c r="T60" s="27">
        <v>7.0191999999999997</v>
      </c>
      <c r="U60" s="60">
        <f t="shared" si="6"/>
        <v>46.428571428571423</v>
      </c>
      <c r="V60" s="26">
        <v>29</v>
      </c>
      <c r="W60" s="27">
        <v>2.3865000000000001E-2</v>
      </c>
      <c r="X60" s="60">
        <f t="shared" si="7"/>
        <v>3.5714285714285836</v>
      </c>
      <c r="Y60" s="7"/>
      <c r="Z60" s="7"/>
      <c r="AA60" s="54"/>
    </row>
    <row r="61" spans="1:27" s="3" customFormat="1" x14ac:dyDescent="0.25">
      <c r="A61" s="45">
        <v>43</v>
      </c>
      <c r="B61" s="8">
        <v>0.5</v>
      </c>
      <c r="C61" s="8">
        <v>25</v>
      </c>
      <c r="D61" s="8">
        <v>15</v>
      </c>
      <c r="E61" s="106" t="e">
        <f t="shared" si="20"/>
        <v>#DIV/0!</v>
      </c>
      <c r="F61" s="104" t="e">
        <f t="shared" si="16"/>
        <v>#DIV/0!</v>
      </c>
      <c r="G61" s="105">
        <f t="shared" si="17"/>
        <v>0</v>
      </c>
      <c r="H61" s="26">
        <v>29</v>
      </c>
      <c r="I61" s="48">
        <v>1113.4123999999999</v>
      </c>
      <c r="J61" s="26">
        <f>'MR-MO_3a'!J61</f>
        <v>29</v>
      </c>
      <c r="K61" s="27">
        <v>0</v>
      </c>
      <c r="L61" s="44">
        <f t="shared" si="3"/>
        <v>0</v>
      </c>
      <c r="M61" s="26">
        <f>'MR-MO_3a'!M61</f>
        <v>45</v>
      </c>
      <c r="N61" s="27">
        <v>2.0051000000000001</v>
      </c>
      <c r="O61" s="44">
        <f t="shared" si="4"/>
        <v>55.172413793103431</v>
      </c>
      <c r="P61" s="26">
        <f>'MR-MO_3a'!P61</f>
        <v>27</v>
      </c>
      <c r="Q61" s="27">
        <v>0.19700999999999999</v>
      </c>
      <c r="R61" s="60">
        <f t="shared" si="5"/>
        <v>6.8965517241379359</v>
      </c>
      <c r="S61" s="26">
        <v>15</v>
      </c>
      <c r="T61" s="27">
        <v>7.7065999999999999</v>
      </c>
      <c r="U61" s="60">
        <f t="shared" si="6"/>
        <v>48.275862068965523</v>
      </c>
      <c r="V61" s="26">
        <v>29</v>
      </c>
      <c r="W61" s="27">
        <v>0</v>
      </c>
      <c r="X61" s="60">
        <f t="shared" si="7"/>
        <v>0</v>
      </c>
      <c r="Y61" s="7"/>
      <c r="Z61" s="7"/>
      <c r="AA61" s="54"/>
    </row>
    <row r="62" spans="1:27" s="3" customFormat="1" x14ac:dyDescent="0.25">
      <c r="A62" s="45">
        <v>44</v>
      </c>
      <c r="B62" s="8">
        <v>0.7</v>
      </c>
      <c r="C62" s="8">
        <v>25</v>
      </c>
      <c r="D62" s="8">
        <v>15</v>
      </c>
      <c r="E62" s="106" t="e">
        <f t="shared" si="20"/>
        <v>#DIV/0!</v>
      </c>
      <c r="F62" s="104" t="e">
        <f t="shared" si="16"/>
        <v>#DIV/0!</v>
      </c>
      <c r="G62" s="105">
        <f t="shared" si="17"/>
        <v>1</v>
      </c>
      <c r="H62" s="26">
        <v>30</v>
      </c>
      <c r="I62" s="48">
        <v>1143.7079000000001</v>
      </c>
      <c r="J62" s="26">
        <f>'MR-MO_3a'!J62</f>
        <v>30</v>
      </c>
      <c r="K62" s="27">
        <v>0</v>
      </c>
      <c r="L62" s="44">
        <f t="shared" si="3"/>
        <v>0</v>
      </c>
      <c r="M62" s="26">
        <f>'MR-MO_3a'!M62</f>
        <v>45</v>
      </c>
      <c r="N62" s="27">
        <v>0.71943000000000001</v>
      </c>
      <c r="O62" s="44">
        <f t="shared" si="4"/>
        <v>50</v>
      </c>
      <c r="P62" s="26">
        <f>'MR-MO_3a'!P62</f>
        <v>27</v>
      </c>
      <c r="Q62" s="27">
        <v>0.42198000000000002</v>
      </c>
      <c r="R62" s="60">
        <f t="shared" si="5"/>
        <v>10</v>
      </c>
      <c r="S62" s="26">
        <v>15</v>
      </c>
      <c r="T62" s="27">
        <v>8.4603999999999999</v>
      </c>
      <c r="U62" s="60">
        <f t="shared" si="6"/>
        <v>50</v>
      </c>
      <c r="V62" s="26">
        <v>29</v>
      </c>
      <c r="W62" s="27">
        <v>6.9425000000000001E-2</v>
      </c>
      <c r="X62" s="60">
        <f t="shared" si="7"/>
        <v>3.3333333333333286</v>
      </c>
      <c r="Y62" s="7"/>
      <c r="Z62" s="7"/>
      <c r="AA62" s="54"/>
    </row>
    <row r="63" spans="1:27" s="3" customFormat="1" x14ac:dyDescent="0.25">
      <c r="A63" s="45">
        <v>45</v>
      </c>
      <c r="B63" s="8">
        <v>0.9</v>
      </c>
      <c r="C63" s="8">
        <v>25</v>
      </c>
      <c r="D63" s="8">
        <v>15</v>
      </c>
      <c r="E63" s="106" t="e">
        <f t="shared" si="20"/>
        <v>#DIV/0!</v>
      </c>
      <c r="F63" s="104" t="e">
        <f t="shared" si="16"/>
        <v>#DIV/0!</v>
      </c>
      <c r="G63" s="105">
        <f t="shared" si="17"/>
        <v>2</v>
      </c>
      <c r="H63" s="79">
        <v>41</v>
      </c>
      <c r="I63" s="80">
        <v>1166.8731</v>
      </c>
      <c r="J63" s="26">
        <f>'MR-MO_3a'!J63</f>
        <v>43</v>
      </c>
      <c r="K63" s="27">
        <v>1.4975E-2</v>
      </c>
      <c r="L63" s="44">
        <f t="shared" si="3"/>
        <v>4.8780487804878021</v>
      </c>
      <c r="M63" s="26">
        <f>'MR-MO_3a'!M63</f>
        <v>45</v>
      </c>
      <c r="N63" s="27">
        <v>8.7381E-2</v>
      </c>
      <c r="O63" s="44">
        <f t="shared" si="4"/>
        <v>9.7560975609756042</v>
      </c>
      <c r="P63" s="26">
        <f>'MR-MO_3a'!P63</f>
        <v>27</v>
      </c>
      <c r="Q63" s="27">
        <v>1.2245999999999999</v>
      </c>
      <c r="R63" s="60">
        <f t="shared" si="5"/>
        <v>34.146341463414629</v>
      </c>
      <c r="S63" s="26">
        <v>15</v>
      </c>
      <c r="T63" s="27">
        <v>9.8165999999999993</v>
      </c>
      <c r="U63" s="60">
        <f t="shared" si="6"/>
        <v>63.414634146341463</v>
      </c>
      <c r="V63" s="26">
        <v>29</v>
      </c>
      <c r="W63" s="27">
        <v>0.72141999999999995</v>
      </c>
      <c r="X63" s="60">
        <f t="shared" si="7"/>
        <v>29.268292682926827</v>
      </c>
      <c r="Y63" s="7"/>
      <c r="Z63" s="7"/>
      <c r="AA63" s="54"/>
    </row>
    <row r="64" spans="1:27" s="3" customFormat="1" x14ac:dyDescent="0.25">
      <c r="A64" s="45">
        <v>46</v>
      </c>
      <c r="B64" s="8">
        <v>0.1</v>
      </c>
      <c r="C64" s="8">
        <v>30</v>
      </c>
      <c r="D64" s="8">
        <v>15</v>
      </c>
      <c r="E64" s="106" t="e">
        <f>(B64*$B$15*$J$14+(1-B64)*$B$16*$Q$14)/(B64*$J$14+(1-B64)*$Q$14)</f>
        <v>#DIV/0!</v>
      </c>
      <c r="F64" s="104" t="e">
        <f t="shared" si="16"/>
        <v>#DIV/0!</v>
      </c>
      <c r="G64" s="105">
        <f t="shared" si="17"/>
        <v>-2</v>
      </c>
      <c r="H64" s="79">
        <v>27</v>
      </c>
      <c r="I64" s="80">
        <v>1046.8679999999999</v>
      </c>
      <c r="J64" s="26">
        <f>'MR-MO_3a'!J64</f>
        <v>27</v>
      </c>
      <c r="K64" s="27">
        <v>0</v>
      </c>
      <c r="L64" s="44">
        <f t="shared" si="3"/>
        <v>0</v>
      </c>
      <c r="M64" s="26">
        <f>'MR-MO_3a'!M64</f>
        <v>45</v>
      </c>
      <c r="N64" s="27">
        <v>5.1658999999999997</v>
      </c>
      <c r="O64" s="44">
        <f t="shared" si="4"/>
        <v>66.666666666666657</v>
      </c>
      <c r="P64" s="26">
        <f>'MR-MO_3a'!P64</f>
        <v>27</v>
      </c>
      <c r="Q64" s="27">
        <v>0</v>
      </c>
      <c r="R64" s="60">
        <f t="shared" si="5"/>
        <v>0</v>
      </c>
      <c r="S64" s="26">
        <v>15</v>
      </c>
      <c r="T64" s="27">
        <v>6.3970000000000002</v>
      </c>
      <c r="U64" s="60">
        <f t="shared" si="6"/>
        <v>44.444444444444443</v>
      </c>
      <c r="V64" s="26">
        <v>29</v>
      </c>
      <c r="W64" s="27">
        <v>0.14174</v>
      </c>
      <c r="X64" s="60">
        <f t="shared" si="7"/>
        <v>7.4074074074074048</v>
      </c>
      <c r="Y64" s="7"/>
      <c r="Z64" s="7"/>
      <c r="AA64" s="54"/>
    </row>
    <row r="65" spans="1:27" s="3" customFormat="1" x14ac:dyDescent="0.25">
      <c r="A65" s="45">
        <v>47</v>
      </c>
      <c r="B65" s="8">
        <v>0.3</v>
      </c>
      <c r="C65" s="8">
        <v>30</v>
      </c>
      <c r="D65" s="8">
        <v>15</v>
      </c>
      <c r="E65" s="106" t="e">
        <f t="shared" ref="E65:E68" si="21">(B65*$B$15*$J$14+(1-B65)*$B$16*$Q$14)/(B65*$J$14+(1-B65)*$Q$14)</f>
        <v>#DIV/0!</v>
      </c>
      <c r="F65" s="104" t="e">
        <f t="shared" si="16"/>
        <v>#DIV/0!</v>
      </c>
      <c r="G65" s="105">
        <f t="shared" si="17"/>
        <v>-1</v>
      </c>
      <c r="H65" s="79">
        <v>28</v>
      </c>
      <c r="I65" s="80">
        <v>1081.3677</v>
      </c>
      <c r="J65" s="26">
        <f>'MR-MO_3a'!J65</f>
        <v>28</v>
      </c>
      <c r="K65" s="27">
        <v>0</v>
      </c>
      <c r="L65" s="44">
        <f t="shared" si="3"/>
        <v>0</v>
      </c>
      <c r="M65" s="26">
        <f>'MR-MO_3a'!M65</f>
        <v>45</v>
      </c>
      <c r="N65" s="27">
        <v>3.4763999999999999</v>
      </c>
      <c r="O65" s="44">
        <f t="shared" si="4"/>
        <v>60.714285714285722</v>
      </c>
      <c r="P65" s="26">
        <f>'MR-MO_3a'!P65</f>
        <v>27</v>
      </c>
      <c r="Q65" s="27">
        <v>5.6679E-2</v>
      </c>
      <c r="R65" s="60">
        <f t="shared" si="5"/>
        <v>3.5714285714285694</v>
      </c>
      <c r="S65" s="26">
        <v>15</v>
      </c>
      <c r="T65" s="27">
        <v>7.0191999999999997</v>
      </c>
      <c r="U65" s="60">
        <f t="shared" si="6"/>
        <v>46.428571428571423</v>
      </c>
      <c r="V65" s="26">
        <v>29</v>
      </c>
      <c r="W65" s="27">
        <v>2.3865000000000001E-2</v>
      </c>
      <c r="X65" s="60">
        <f t="shared" si="7"/>
        <v>3.5714285714285836</v>
      </c>
      <c r="Y65" s="7"/>
      <c r="Z65" s="7"/>
      <c r="AA65" s="54"/>
    </row>
    <row r="66" spans="1:27" s="3" customFormat="1" x14ac:dyDescent="0.25">
      <c r="A66" s="45">
        <v>48</v>
      </c>
      <c r="B66" s="8">
        <v>0.5</v>
      </c>
      <c r="C66" s="8">
        <v>30</v>
      </c>
      <c r="D66" s="8">
        <v>15</v>
      </c>
      <c r="E66" s="106" t="e">
        <f t="shared" si="21"/>
        <v>#DIV/0!</v>
      </c>
      <c r="F66" s="104" t="e">
        <f t="shared" si="16"/>
        <v>#DIV/0!</v>
      </c>
      <c r="G66" s="105">
        <f t="shared" si="17"/>
        <v>0</v>
      </c>
      <c r="H66" s="79">
        <v>29</v>
      </c>
      <c r="I66" s="80">
        <v>1113.4123999999999</v>
      </c>
      <c r="J66" s="26">
        <f>'MR-MO_3a'!J66</f>
        <v>29</v>
      </c>
      <c r="K66" s="27">
        <v>0</v>
      </c>
      <c r="L66" s="44">
        <f t="shared" si="3"/>
        <v>0</v>
      </c>
      <c r="M66" s="26">
        <f>'MR-MO_3a'!M66</f>
        <v>45</v>
      </c>
      <c r="N66" s="27">
        <v>2.0051000000000001</v>
      </c>
      <c r="O66" s="44">
        <f t="shared" si="4"/>
        <v>55.172413793103431</v>
      </c>
      <c r="P66" s="26">
        <f>'MR-MO_3a'!P66</f>
        <v>27</v>
      </c>
      <c r="Q66" s="27">
        <v>0.19700999999999999</v>
      </c>
      <c r="R66" s="60">
        <f t="shared" si="5"/>
        <v>6.8965517241379359</v>
      </c>
      <c r="S66" s="26">
        <v>15</v>
      </c>
      <c r="T66" s="27">
        <v>7.7065999999999999</v>
      </c>
      <c r="U66" s="60">
        <f t="shared" si="6"/>
        <v>48.275862068965523</v>
      </c>
      <c r="V66" s="26">
        <v>29</v>
      </c>
      <c r="W66" s="27">
        <v>0</v>
      </c>
      <c r="X66" s="60">
        <f t="shared" si="7"/>
        <v>0</v>
      </c>
      <c r="Y66" s="7"/>
      <c r="Z66" s="7"/>
      <c r="AA66" s="54"/>
    </row>
    <row r="67" spans="1:27" s="3" customFormat="1" x14ac:dyDescent="0.25">
      <c r="A67" s="45">
        <v>49</v>
      </c>
      <c r="B67" s="8">
        <v>0.7</v>
      </c>
      <c r="C67" s="8">
        <v>30</v>
      </c>
      <c r="D67" s="8">
        <v>15</v>
      </c>
      <c r="E67" s="106" t="e">
        <f t="shared" si="21"/>
        <v>#DIV/0!</v>
      </c>
      <c r="F67" s="104" t="e">
        <f t="shared" si="16"/>
        <v>#DIV/0!</v>
      </c>
      <c r="G67" s="105">
        <f t="shared" si="17"/>
        <v>1</v>
      </c>
      <c r="H67" s="79">
        <v>30</v>
      </c>
      <c r="I67" s="80">
        <v>1143.7079000000001</v>
      </c>
      <c r="J67" s="26">
        <f>'MR-MO_3a'!J67</f>
        <v>30</v>
      </c>
      <c r="K67" s="27">
        <v>0</v>
      </c>
      <c r="L67" s="44">
        <f t="shared" si="3"/>
        <v>0</v>
      </c>
      <c r="M67" s="26">
        <f>'MR-MO_3a'!M67</f>
        <v>45</v>
      </c>
      <c r="N67" s="27">
        <v>0.71943000000000001</v>
      </c>
      <c r="O67" s="44">
        <f t="shared" si="4"/>
        <v>50</v>
      </c>
      <c r="P67" s="26">
        <f>'MR-MO_3a'!P67</f>
        <v>27</v>
      </c>
      <c r="Q67" s="27">
        <v>0.42198000000000002</v>
      </c>
      <c r="R67" s="60">
        <f t="shared" si="5"/>
        <v>10</v>
      </c>
      <c r="S67" s="26">
        <v>15</v>
      </c>
      <c r="T67" s="27">
        <v>8.4603999999999999</v>
      </c>
      <c r="U67" s="60">
        <f t="shared" si="6"/>
        <v>50</v>
      </c>
      <c r="V67" s="26">
        <v>29</v>
      </c>
      <c r="W67" s="27">
        <v>6.9425000000000001E-2</v>
      </c>
      <c r="X67" s="60">
        <f t="shared" si="7"/>
        <v>3.3333333333333286</v>
      </c>
      <c r="Y67" s="7"/>
      <c r="Z67" s="7"/>
      <c r="AA67" s="54"/>
    </row>
    <row r="68" spans="1:27" s="3" customFormat="1" x14ac:dyDescent="0.25">
      <c r="A68" s="45">
        <v>50</v>
      </c>
      <c r="B68" s="8">
        <v>0.9</v>
      </c>
      <c r="C68" s="8">
        <v>30</v>
      </c>
      <c r="D68" s="8">
        <v>15</v>
      </c>
      <c r="E68" s="106" t="e">
        <f t="shared" si="21"/>
        <v>#DIV/0!</v>
      </c>
      <c r="F68" s="104" t="e">
        <f t="shared" si="16"/>
        <v>#DIV/0!</v>
      </c>
      <c r="G68" s="105">
        <f t="shared" si="17"/>
        <v>2</v>
      </c>
      <c r="H68" s="79">
        <v>41</v>
      </c>
      <c r="I68" s="80">
        <v>1166.8731</v>
      </c>
      <c r="J68" s="26">
        <f>'MR-MO_3a'!J68</f>
        <v>43</v>
      </c>
      <c r="K68" s="27">
        <v>1.4975E-2</v>
      </c>
      <c r="L68" s="44">
        <f t="shared" si="3"/>
        <v>4.8780487804878021</v>
      </c>
      <c r="M68" s="26">
        <f>'MR-MO_3a'!M68</f>
        <v>45</v>
      </c>
      <c r="N68" s="27">
        <v>8.7381E-2</v>
      </c>
      <c r="O68" s="44">
        <f t="shared" si="4"/>
        <v>9.7560975609756042</v>
      </c>
      <c r="P68" s="26">
        <f>'MR-MO_3a'!P68</f>
        <v>27</v>
      </c>
      <c r="Q68" s="27">
        <v>1.2245999999999999</v>
      </c>
      <c r="R68" s="60">
        <f t="shared" si="5"/>
        <v>34.146341463414629</v>
      </c>
      <c r="S68" s="26">
        <v>15</v>
      </c>
      <c r="T68" s="27">
        <v>9.8165999999999993</v>
      </c>
      <c r="U68" s="60">
        <f t="shared" si="6"/>
        <v>63.414634146341463</v>
      </c>
      <c r="V68" s="26">
        <v>29</v>
      </c>
      <c r="W68" s="27">
        <v>0.72141999999999995</v>
      </c>
      <c r="X68" s="60">
        <f t="shared" si="7"/>
        <v>29.268292682926827</v>
      </c>
      <c r="Y68" s="7"/>
      <c r="Z68" s="7"/>
      <c r="AA68" s="54"/>
    </row>
    <row r="69" spans="1:27" s="3" customFormat="1" x14ac:dyDescent="0.25">
      <c r="A69" s="45">
        <v>51</v>
      </c>
      <c r="B69" s="8">
        <v>0.1</v>
      </c>
      <c r="C69" s="8">
        <v>10</v>
      </c>
      <c r="D69" s="8">
        <v>20</v>
      </c>
      <c r="E69" s="106" t="e">
        <f>(B69*$B$15*$K$10+(1-B69)*$B$16*$R$10)/(B69*$K$10+(1-B69)*$R$10)</f>
        <v>#DIV/0!</v>
      </c>
      <c r="F69" s="104" t="e">
        <f>E69*$N$12+(1-E69)*$U$12-D69</f>
        <v>#DIV/0!</v>
      </c>
      <c r="G69" s="105">
        <f>B69*$N$12+(1-B69)*$U$12-D69</f>
        <v>0</v>
      </c>
      <c r="H69" s="79">
        <v>29</v>
      </c>
      <c r="I69" s="80"/>
      <c r="J69" s="26">
        <f>'MR-MO_3a'!J69</f>
        <v>29</v>
      </c>
      <c r="K69" s="27">
        <v>0</v>
      </c>
      <c r="L69" s="44">
        <f t="shared" si="3"/>
        <v>0</v>
      </c>
      <c r="M69" s="26">
        <f>'MR-MO_3a'!M69</f>
        <v>29</v>
      </c>
      <c r="N69" s="27">
        <v>0</v>
      </c>
      <c r="O69" s="44">
        <f t="shared" si="4"/>
        <v>0</v>
      </c>
      <c r="P69" s="26">
        <f>'MR-MO_3a'!P69</f>
        <v>29</v>
      </c>
      <c r="Q69" s="27">
        <v>0</v>
      </c>
      <c r="R69" s="60">
        <f t="shared" si="5"/>
        <v>0</v>
      </c>
      <c r="S69" s="26">
        <v>15</v>
      </c>
      <c r="T69" s="27">
        <v>4.7582000000000004</v>
      </c>
      <c r="U69" s="60">
        <f t="shared" si="6"/>
        <v>48.275862068965523</v>
      </c>
      <c r="V69" s="26">
        <v>29</v>
      </c>
      <c r="W69" s="27">
        <v>0</v>
      </c>
      <c r="X69" s="60">
        <f t="shared" si="7"/>
        <v>0</v>
      </c>
      <c r="Y69" s="7"/>
      <c r="Z69" s="7"/>
      <c r="AA69" s="54"/>
    </row>
    <row r="70" spans="1:27" s="3" customFormat="1" x14ac:dyDescent="0.25">
      <c r="A70" s="45">
        <v>52</v>
      </c>
      <c r="B70" s="8">
        <v>0.3</v>
      </c>
      <c r="C70" s="8">
        <v>10</v>
      </c>
      <c r="D70" s="8">
        <v>20</v>
      </c>
      <c r="E70" s="106" t="e">
        <f t="shared" ref="E70:E73" si="22">(B70*$B$15*$K$10+(1-B70)*$B$16*$R$10)/(B70*$K$10+(1-B70)*$R$10)</f>
        <v>#DIV/0!</v>
      </c>
      <c r="F70" s="104" t="e">
        <f t="shared" ref="F70:F93" si="23">E70*$N$12+(1-E70)*$U$12-D70</f>
        <v>#DIV/0!</v>
      </c>
      <c r="G70" s="105">
        <f t="shared" ref="G70:G93" si="24">B70*$N$12+(1-B70)*$U$12-D70</f>
        <v>0</v>
      </c>
      <c r="H70" s="79">
        <v>29</v>
      </c>
      <c r="I70" s="80"/>
      <c r="J70" s="26">
        <f>'MR-MO_3a'!J70</f>
        <v>29</v>
      </c>
      <c r="K70" s="27">
        <v>0</v>
      </c>
      <c r="L70" s="44">
        <f t="shared" si="3"/>
        <v>0</v>
      </c>
      <c r="M70" s="26">
        <f>'MR-MO_3a'!M70</f>
        <v>29</v>
      </c>
      <c r="N70" s="27">
        <v>0</v>
      </c>
      <c r="O70" s="44">
        <f t="shared" si="4"/>
        <v>0</v>
      </c>
      <c r="P70" s="26">
        <f>'MR-MO_3a'!P70</f>
        <v>29</v>
      </c>
      <c r="Q70" s="27">
        <v>0</v>
      </c>
      <c r="R70" s="60">
        <f t="shared" si="5"/>
        <v>0</v>
      </c>
      <c r="S70" s="26">
        <v>15</v>
      </c>
      <c r="T70" s="27">
        <v>4.7504999999999997</v>
      </c>
      <c r="U70" s="60">
        <f t="shared" si="6"/>
        <v>48.275862068965523</v>
      </c>
      <c r="V70" s="26">
        <v>29</v>
      </c>
      <c r="W70" s="27">
        <v>0</v>
      </c>
      <c r="X70" s="60">
        <f t="shared" si="7"/>
        <v>0</v>
      </c>
      <c r="Y70" s="7"/>
      <c r="Z70" s="7"/>
      <c r="AA70" s="54"/>
    </row>
    <row r="71" spans="1:27" s="3" customFormat="1" x14ac:dyDescent="0.25">
      <c r="A71" s="45">
        <v>53</v>
      </c>
      <c r="B71" s="8">
        <v>0.5</v>
      </c>
      <c r="C71" s="8">
        <v>10</v>
      </c>
      <c r="D71" s="8">
        <v>20</v>
      </c>
      <c r="E71" s="106" t="e">
        <f t="shared" si="22"/>
        <v>#DIV/0!</v>
      </c>
      <c r="F71" s="104" t="e">
        <f t="shared" si="23"/>
        <v>#DIV/0!</v>
      </c>
      <c r="G71" s="105">
        <f t="shared" si="24"/>
        <v>0</v>
      </c>
      <c r="H71" s="79">
        <v>29</v>
      </c>
      <c r="I71" s="80"/>
      <c r="J71" s="26">
        <f>'MR-MO_3a'!J71</f>
        <v>29</v>
      </c>
      <c r="K71" s="27">
        <v>0</v>
      </c>
      <c r="L71" s="44">
        <f t="shared" si="3"/>
        <v>0</v>
      </c>
      <c r="M71" s="26">
        <f>'MR-MO_3a'!M71</f>
        <v>29</v>
      </c>
      <c r="N71" s="27">
        <v>0</v>
      </c>
      <c r="O71" s="44">
        <f t="shared" si="4"/>
        <v>0</v>
      </c>
      <c r="P71" s="26">
        <f>'MR-MO_3a'!P71</f>
        <v>29</v>
      </c>
      <c r="Q71" s="27">
        <v>0</v>
      </c>
      <c r="R71" s="60">
        <f t="shared" si="5"/>
        <v>0</v>
      </c>
      <c r="S71" s="26">
        <v>15</v>
      </c>
      <c r="T71" s="27">
        <v>4.7427999999999999</v>
      </c>
      <c r="U71" s="60">
        <f t="shared" si="6"/>
        <v>48.275862068965523</v>
      </c>
      <c r="V71" s="26">
        <v>29</v>
      </c>
      <c r="W71" s="27">
        <v>0</v>
      </c>
      <c r="X71" s="60">
        <f t="shared" si="7"/>
        <v>0</v>
      </c>
      <c r="Y71" s="7"/>
      <c r="Z71" s="7"/>
      <c r="AA71" s="54"/>
    </row>
    <row r="72" spans="1:27" s="3" customFormat="1" x14ac:dyDescent="0.25">
      <c r="A72" s="45">
        <v>54</v>
      </c>
      <c r="B72" s="8">
        <v>0.7</v>
      </c>
      <c r="C72" s="8">
        <v>10</v>
      </c>
      <c r="D72" s="8">
        <v>20</v>
      </c>
      <c r="E72" s="106" t="e">
        <f t="shared" si="22"/>
        <v>#DIV/0!</v>
      </c>
      <c r="F72" s="104" t="e">
        <f t="shared" si="23"/>
        <v>#DIV/0!</v>
      </c>
      <c r="G72" s="105">
        <f t="shared" si="24"/>
        <v>0</v>
      </c>
      <c r="H72" s="79">
        <v>29</v>
      </c>
      <c r="I72" s="80"/>
      <c r="J72" s="26">
        <f>'MR-MO_3a'!J72</f>
        <v>29</v>
      </c>
      <c r="K72" s="27">
        <v>0</v>
      </c>
      <c r="L72" s="44">
        <f t="shared" si="3"/>
        <v>0</v>
      </c>
      <c r="M72" s="26">
        <f>'MR-MO_3a'!M72</f>
        <v>29</v>
      </c>
      <c r="N72" s="27">
        <v>0</v>
      </c>
      <c r="O72" s="44">
        <f t="shared" si="4"/>
        <v>0</v>
      </c>
      <c r="P72" s="26">
        <f>'MR-MO_3a'!P72</f>
        <v>29</v>
      </c>
      <c r="Q72" s="27">
        <v>0</v>
      </c>
      <c r="R72" s="60">
        <f t="shared" si="5"/>
        <v>0</v>
      </c>
      <c r="S72" s="26">
        <v>15</v>
      </c>
      <c r="T72" s="27">
        <v>4.7350000000000003</v>
      </c>
      <c r="U72" s="60">
        <f t="shared" si="6"/>
        <v>48.275862068965523</v>
      </c>
      <c r="V72" s="26">
        <v>29</v>
      </c>
      <c r="W72" s="27">
        <v>0</v>
      </c>
      <c r="X72" s="60">
        <f t="shared" si="7"/>
        <v>0</v>
      </c>
      <c r="Y72" s="7"/>
      <c r="Z72" s="7"/>
      <c r="AA72" s="54"/>
    </row>
    <row r="73" spans="1:27" s="3" customFormat="1" x14ac:dyDescent="0.25">
      <c r="A73" s="45">
        <v>55</v>
      </c>
      <c r="B73" s="8">
        <v>0.9</v>
      </c>
      <c r="C73" s="8">
        <v>10</v>
      </c>
      <c r="D73" s="8">
        <v>20</v>
      </c>
      <c r="E73" s="106" t="e">
        <f t="shared" si="22"/>
        <v>#DIV/0!</v>
      </c>
      <c r="F73" s="104" t="e">
        <f t="shared" si="23"/>
        <v>#DIV/0!</v>
      </c>
      <c r="G73" s="105">
        <f t="shared" si="24"/>
        <v>0</v>
      </c>
      <c r="H73" s="79">
        <v>29</v>
      </c>
      <c r="I73" s="80"/>
      <c r="J73" s="26">
        <f>'MR-MO_3a'!J73</f>
        <v>29</v>
      </c>
      <c r="K73" s="27">
        <v>0</v>
      </c>
      <c r="L73" s="44">
        <f t="shared" si="3"/>
        <v>0</v>
      </c>
      <c r="M73" s="26">
        <f>'MR-MO_3a'!M73</f>
        <v>29</v>
      </c>
      <c r="N73" s="27">
        <v>0</v>
      </c>
      <c r="O73" s="44">
        <f t="shared" si="4"/>
        <v>0</v>
      </c>
      <c r="P73" s="26">
        <f>'MR-MO_3a'!P73</f>
        <v>29</v>
      </c>
      <c r="Q73" s="27">
        <v>0</v>
      </c>
      <c r="R73" s="60">
        <f t="shared" si="5"/>
        <v>0</v>
      </c>
      <c r="S73" s="26">
        <v>15</v>
      </c>
      <c r="T73" s="27">
        <v>4.7271000000000001</v>
      </c>
      <c r="U73" s="60">
        <f t="shared" si="6"/>
        <v>48.275862068965523</v>
      </c>
      <c r="V73" s="26">
        <v>29</v>
      </c>
      <c r="W73" s="27">
        <v>0</v>
      </c>
      <c r="X73" s="60">
        <f t="shared" si="7"/>
        <v>0</v>
      </c>
      <c r="Y73" s="7"/>
      <c r="Z73" s="7"/>
      <c r="AA73" s="54"/>
    </row>
    <row r="74" spans="1:27" s="3" customFormat="1" x14ac:dyDescent="0.25">
      <c r="A74" s="45">
        <v>56</v>
      </c>
      <c r="B74" s="8">
        <v>0.1</v>
      </c>
      <c r="C74" s="8">
        <v>15</v>
      </c>
      <c r="D74" s="8">
        <v>20</v>
      </c>
      <c r="E74" s="14">
        <f>(B74*$B$15*$K$11+(1-B74)*$B$16*$R$11)/(B74*$K$11+(1-B74)*$R$11)</f>
        <v>0.44999999999999996</v>
      </c>
      <c r="F74" s="104">
        <f t="shared" si="23"/>
        <v>0</v>
      </c>
      <c r="G74" s="105">
        <f t="shared" si="24"/>
        <v>0</v>
      </c>
      <c r="H74" s="79">
        <v>29</v>
      </c>
      <c r="I74" s="80"/>
      <c r="J74" s="26">
        <f>'MR-MO_3a'!J74</f>
        <v>29</v>
      </c>
      <c r="K74" s="27">
        <v>0</v>
      </c>
      <c r="L74" s="44">
        <f t="shared" si="3"/>
        <v>0</v>
      </c>
      <c r="M74" s="26">
        <f>'MR-MO_3a'!M74</f>
        <v>29</v>
      </c>
      <c r="N74" s="27">
        <v>0</v>
      </c>
      <c r="O74" s="44">
        <f t="shared" si="4"/>
        <v>0</v>
      </c>
      <c r="P74" s="26">
        <f>'MR-MO_3a'!P74</f>
        <v>29</v>
      </c>
      <c r="Q74" s="27">
        <v>0</v>
      </c>
      <c r="R74" s="60">
        <f t="shared" si="5"/>
        <v>0</v>
      </c>
      <c r="S74" s="26">
        <v>15</v>
      </c>
      <c r="T74" s="27">
        <v>4.7465000000000002</v>
      </c>
      <c r="U74" s="60">
        <f t="shared" si="6"/>
        <v>48.275862068965523</v>
      </c>
      <c r="V74" s="26">
        <v>29</v>
      </c>
      <c r="W74" s="27">
        <v>0</v>
      </c>
      <c r="X74" s="60">
        <f t="shared" si="7"/>
        <v>0</v>
      </c>
      <c r="Y74" s="7"/>
      <c r="Z74" s="7"/>
      <c r="AA74" s="54"/>
    </row>
    <row r="75" spans="1:27" s="3" customFormat="1" x14ac:dyDescent="0.25">
      <c r="A75" s="45">
        <v>57</v>
      </c>
      <c r="B75" s="8">
        <v>0.3</v>
      </c>
      <c r="C75" s="8">
        <v>15</v>
      </c>
      <c r="D75" s="8">
        <v>20</v>
      </c>
      <c r="E75" s="14">
        <f t="shared" ref="E75:E78" si="25">(B75*$B$15*$K$11+(1-B75)*$B$16*$R$11)/(B75*$K$11+(1-B75)*$R$11)</f>
        <v>0.60999999999999988</v>
      </c>
      <c r="F75" s="104">
        <f t="shared" si="23"/>
        <v>0</v>
      </c>
      <c r="G75" s="105">
        <f t="shared" si="24"/>
        <v>0</v>
      </c>
      <c r="H75" s="79">
        <v>29</v>
      </c>
      <c r="I75" s="80"/>
      <c r="J75" s="26">
        <f>'MR-MO_3a'!J75</f>
        <v>29</v>
      </c>
      <c r="K75" s="27">
        <v>0</v>
      </c>
      <c r="L75" s="44">
        <f t="shared" si="3"/>
        <v>0</v>
      </c>
      <c r="M75" s="26">
        <f>'MR-MO_3a'!M75</f>
        <v>29</v>
      </c>
      <c r="N75" s="27">
        <v>0</v>
      </c>
      <c r="O75" s="44">
        <f t="shared" si="4"/>
        <v>0</v>
      </c>
      <c r="P75" s="26">
        <f>'MR-MO_3a'!P75</f>
        <v>29</v>
      </c>
      <c r="Q75" s="27">
        <v>0</v>
      </c>
      <c r="R75" s="60">
        <f t="shared" si="5"/>
        <v>0</v>
      </c>
      <c r="S75" s="26">
        <v>15</v>
      </c>
      <c r="T75" s="27">
        <v>4.7404999999999999</v>
      </c>
      <c r="U75" s="60">
        <f t="shared" si="6"/>
        <v>48.275862068965523</v>
      </c>
      <c r="V75" s="26">
        <v>29</v>
      </c>
      <c r="W75" s="27">
        <v>0</v>
      </c>
      <c r="X75" s="60">
        <f t="shared" si="7"/>
        <v>0</v>
      </c>
      <c r="Y75" s="7"/>
      <c r="Z75" s="7"/>
      <c r="AA75" s="54"/>
    </row>
    <row r="76" spans="1:27" s="3" customFormat="1" x14ac:dyDescent="0.25">
      <c r="A76" s="45">
        <v>58</v>
      </c>
      <c r="B76" s="8">
        <v>0.5</v>
      </c>
      <c r="C76" s="8">
        <v>15</v>
      </c>
      <c r="D76" s="8">
        <v>20</v>
      </c>
      <c r="E76" s="14">
        <f t="shared" si="25"/>
        <v>0.6785714285714286</v>
      </c>
      <c r="F76" s="104">
        <f t="shared" si="23"/>
        <v>0</v>
      </c>
      <c r="G76" s="105">
        <f t="shared" si="24"/>
        <v>0</v>
      </c>
      <c r="H76" s="79">
        <v>29</v>
      </c>
      <c r="I76" s="80"/>
      <c r="J76" s="26">
        <f>'MR-MO_3a'!J76</f>
        <v>29</v>
      </c>
      <c r="K76" s="27">
        <v>0</v>
      </c>
      <c r="L76" s="44">
        <f t="shared" si="3"/>
        <v>0</v>
      </c>
      <c r="M76" s="26">
        <f>'MR-MO_3a'!M76</f>
        <v>29</v>
      </c>
      <c r="N76" s="27">
        <v>0</v>
      </c>
      <c r="O76" s="44">
        <f t="shared" si="4"/>
        <v>0</v>
      </c>
      <c r="P76" s="26">
        <f>'MR-MO_3a'!P76</f>
        <v>29</v>
      </c>
      <c r="Q76" s="27">
        <v>0</v>
      </c>
      <c r="R76" s="60">
        <f t="shared" si="5"/>
        <v>0</v>
      </c>
      <c r="S76" s="26">
        <v>15</v>
      </c>
      <c r="T76" s="27">
        <v>4.7373000000000003</v>
      </c>
      <c r="U76" s="60">
        <f t="shared" si="6"/>
        <v>48.275862068965523</v>
      </c>
      <c r="V76" s="26">
        <v>29</v>
      </c>
      <c r="W76" s="27">
        <v>0</v>
      </c>
      <c r="X76" s="60">
        <f t="shared" si="7"/>
        <v>0</v>
      </c>
      <c r="Y76" s="7"/>
      <c r="Z76" s="7"/>
      <c r="AA76" s="54"/>
    </row>
    <row r="77" spans="1:27" s="3" customFormat="1" x14ac:dyDescent="0.25">
      <c r="A77" s="45">
        <v>59</v>
      </c>
      <c r="B77" s="8">
        <v>0.7</v>
      </c>
      <c r="C77" s="8">
        <v>15</v>
      </c>
      <c r="D77" s="8">
        <v>20</v>
      </c>
      <c r="E77" s="14">
        <f t="shared" si="25"/>
        <v>0.71666666666666656</v>
      </c>
      <c r="F77" s="104">
        <f t="shared" si="23"/>
        <v>0</v>
      </c>
      <c r="G77" s="105">
        <f t="shared" si="24"/>
        <v>0</v>
      </c>
      <c r="H77" s="79">
        <v>29</v>
      </c>
      <c r="I77" s="80"/>
      <c r="J77" s="26">
        <f>'MR-MO_3a'!J77</f>
        <v>29</v>
      </c>
      <c r="K77" s="27">
        <v>0</v>
      </c>
      <c r="L77" s="44">
        <f t="shared" si="3"/>
        <v>0</v>
      </c>
      <c r="M77" s="26">
        <f>'MR-MO_3a'!M77</f>
        <v>29</v>
      </c>
      <c r="N77" s="27">
        <v>0</v>
      </c>
      <c r="O77" s="44">
        <f t="shared" si="4"/>
        <v>0</v>
      </c>
      <c r="P77" s="26">
        <f>'MR-MO_3a'!P77</f>
        <v>29</v>
      </c>
      <c r="Q77" s="27">
        <v>0</v>
      </c>
      <c r="R77" s="60">
        <f t="shared" si="5"/>
        <v>0</v>
      </c>
      <c r="S77" s="26">
        <v>15</v>
      </c>
      <c r="T77" s="27">
        <v>4.7346000000000004</v>
      </c>
      <c r="U77" s="60">
        <f t="shared" si="6"/>
        <v>48.275862068965523</v>
      </c>
      <c r="V77" s="26">
        <v>29</v>
      </c>
      <c r="W77" s="27">
        <v>0</v>
      </c>
      <c r="X77" s="60">
        <f t="shared" si="7"/>
        <v>0</v>
      </c>
      <c r="Y77" s="7"/>
      <c r="Z77" s="7"/>
      <c r="AA77" s="54"/>
    </row>
    <row r="78" spans="1:27" s="3" customFormat="1" x14ac:dyDescent="0.25">
      <c r="A78" s="45">
        <v>60</v>
      </c>
      <c r="B78" s="8">
        <v>0.9</v>
      </c>
      <c r="C78" s="8">
        <v>15</v>
      </c>
      <c r="D78" s="8">
        <v>20</v>
      </c>
      <c r="E78" s="14">
        <f t="shared" si="25"/>
        <v>0.74090909090909085</v>
      </c>
      <c r="F78" s="104">
        <f t="shared" si="23"/>
        <v>0</v>
      </c>
      <c r="G78" s="105">
        <f t="shared" si="24"/>
        <v>0</v>
      </c>
      <c r="H78" s="79">
        <v>29</v>
      </c>
      <c r="I78" s="80"/>
      <c r="J78" s="26">
        <f>'MR-MO_3a'!J78</f>
        <v>29</v>
      </c>
      <c r="K78" s="27">
        <v>0</v>
      </c>
      <c r="L78" s="44">
        <f t="shared" si="3"/>
        <v>0</v>
      </c>
      <c r="M78" s="26">
        <f>'MR-MO_3a'!M78</f>
        <v>29</v>
      </c>
      <c r="N78" s="27">
        <v>0</v>
      </c>
      <c r="O78" s="44">
        <f t="shared" si="4"/>
        <v>0</v>
      </c>
      <c r="P78" s="26">
        <f>'MR-MO_3a'!P78</f>
        <v>29</v>
      </c>
      <c r="Q78" s="27">
        <v>0</v>
      </c>
      <c r="R78" s="60">
        <f t="shared" si="5"/>
        <v>0</v>
      </c>
      <c r="S78" s="26">
        <v>15</v>
      </c>
      <c r="T78" s="27">
        <v>4.7305999999999999</v>
      </c>
      <c r="U78" s="60">
        <f t="shared" si="6"/>
        <v>48.275862068965523</v>
      </c>
      <c r="V78" s="26">
        <v>29</v>
      </c>
      <c r="W78" s="27">
        <v>0</v>
      </c>
      <c r="X78" s="60">
        <f t="shared" si="7"/>
        <v>0</v>
      </c>
      <c r="Y78" s="7"/>
      <c r="Z78" s="7"/>
      <c r="AA78" s="54"/>
    </row>
    <row r="79" spans="1:27" s="3" customFormat="1" x14ac:dyDescent="0.25">
      <c r="A79" s="45">
        <v>61</v>
      </c>
      <c r="B79" s="8">
        <v>0.1</v>
      </c>
      <c r="C79" s="8">
        <v>20</v>
      </c>
      <c r="D79" s="8">
        <v>20</v>
      </c>
      <c r="E79" s="14">
        <f>(B79*$B$15*$K$12+(1-B79)*$B$16*$R$12)/(B79*$K$12+(1-B79)*$R$12)</f>
        <v>0.75</v>
      </c>
      <c r="F79" s="104">
        <f t="shared" si="23"/>
        <v>0</v>
      </c>
      <c r="G79" s="105">
        <f t="shared" si="24"/>
        <v>0</v>
      </c>
      <c r="H79" s="79">
        <v>29</v>
      </c>
      <c r="I79" s="80"/>
      <c r="J79" s="26">
        <f>'MR-MO_3a'!J79</f>
        <v>29</v>
      </c>
      <c r="K79" s="27">
        <v>0</v>
      </c>
      <c r="L79" s="44">
        <f t="shared" si="3"/>
        <v>0</v>
      </c>
      <c r="M79" s="26">
        <f>'MR-MO_3a'!M79</f>
        <v>29</v>
      </c>
      <c r="N79" s="27">
        <v>0</v>
      </c>
      <c r="O79" s="44">
        <f t="shared" si="4"/>
        <v>0</v>
      </c>
      <c r="P79" s="26">
        <f>'MR-MO_3a'!P79</f>
        <v>29</v>
      </c>
      <c r="Q79" s="27">
        <v>0</v>
      </c>
      <c r="R79" s="60">
        <f t="shared" si="5"/>
        <v>0</v>
      </c>
      <c r="S79" s="26">
        <v>15</v>
      </c>
      <c r="T79" s="27">
        <v>4.7365000000000004</v>
      </c>
      <c r="U79" s="60">
        <f t="shared" si="6"/>
        <v>48.275862068965523</v>
      </c>
      <c r="V79" s="26">
        <v>29</v>
      </c>
      <c r="W79" s="27">
        <v>0</v>
      </c>
      <c r="X79" s="60">
        <f t="shared" si="7"/>
        <v>0</v>
      </c>
      <c r="Y79" s="7"/>
      <c r="Z79" s="7"/>
      <c r="AA79" s="54"/>
    </row>
    <row r="80" spans="1:27" s="3" customFormat="1" x14ac:dyDescent="0.25">
      <c r="A80" s="45">
        <v>62</v>
      </c>
      <c r="B80" s="8">
        <v>0.3</v>
      </c>
      <c r="C80" s="8">
        <v>20</v>
      </c>
      <c r="D80" s="8">
        <v>20</v>
      </c>
      <c r="E80" s="14">
        <f t="shared" ref="E80:E83" si="26">(B80*$B$15*$K$12+(1-B80)*$B$16*$R$12)/(B80*$K$12+(1-B80)*$R$12)</f>
        <v>0.75</v>
      </c>
      <c r="F80" s="104">
        <f t="shared" si="23"/>
        <v>0</v>
      </c>
      <c r="G80" s="105">
        <f t="shared" si="24"/>
        <v>0</v>
      </c>
      <c r="H80" s="79">
        <v>29</v>
      </c>
      <c r="I80" s="80"/>
      <c r="J80" s="26">
        <f>'MR-MO_3a'!J80</f>
        <v>29</v>
      </c>
      <c r="K80" s="27">
        <v>0</v>
      </c>
      <c r="L80" s="44">
        <f t="shared" si="3"/>
        <v>0</v>
      </c>
      <c r="M80" s="26">
        <f>'MR-MO_3a'!M80</f>
        <v>29</v>
      </c>
      <c r="N80" s="27">
        <v>0</v>
      </c>
      <c r="O80" s="44">
        <f t="shared" si="4"/>
        <v>0</v>
      </c>
      <c r="P80" s="26">
        <f>'MR-MO_3a'!P80</f>
        <v>29</v>
      </c>
      <c r="Q80" s="27">
        <v>0</v>
      </c>
      <c r="R80" s="60">
        <f t="shared" si="5"/>
        <v>0</v>
      </c>
      <c r="S80" s="26">
        <v>15</v>
      </c>
      <c r="T80" s="27">
        <v>4.7359999999999998</v>
      </c>
      <c r="U80" s="60">
        <f t="shared" si="6"/>
        <v>48.275862068965523</v>
      </c>
      <c r="V80" s="26">
        <v>29</v>
      </c>
      <c r="W80" s="27">
        <v>0</v>
      </c>
      <c r="X80" s="60">
        <f t="shared" si="7"/>
        <v>0</v>
      </c>
      <c r="Y80" s="7"/>
      <c r="Z80" s="7"/>
      <c r="AA80" s="54"/>
    </row>
    <row r="81" spans="1:27" s="3" customFormat="1" x14ac:dyDescent="0.25">
      <c r="A81" s="45">
        <v>63</v>
      </c>
      <c r="B81" s="8">
        <v>0.5</v>
      </c>
      <c r="C81" s="8">
        <v>20</v>
      </c>
      <c r="D81" s="8">
        <v>20</v>
      </c>
      <c r="E81" s="14">
        <f t="shared" si="26"/>
        <v>0.75000000000000011</v>
      </c>
      <c r="F81" s="104">
        <f t="shared" si="23"/>
        <v>0</v>
      </c>
      <c r="G81" s="105">
        <f t="shared" si="24"/>
        <v>0</v>
      </c>
      <c r="H81" s="79">
        <v>29</v>
      </c>
      <c r="I81" s="80"/>
      <c r="J81" s="26">
        <f>'MR-MO_3a'!J81</f>
        <v>29</v>
      </c>
      <c r="K81" s="27">
        <v>0</v>
      </c>
      <c r="L81" s="44">
        <f t="shared" si="3"/>
        <v>0</v>
      </c>
      <c r="M81" s="26">
        <f>'MR-MO_3a'!M81</f>
        <v>29</v>
      </c>
      <c r="N81" s="27">
        <v>0</v>
      </c>
      <c r="O81" s="44">
        <f t="shared" si="4"/>
        <v>0</v>
      </c>
      <c r="P81" s="26">
        <f>'MR-MO_3a'!P81</f>
        <v>29</v>
      </c>
      <c r="Q81" s="27">
        <v>0</v>
      </c>
      <c r="R81" s="60">
        <f t="shared" si="5"/>
        <v>0</v>
      </c>
      <c r="S81" s="26">
        <v>15</v>
      </c>
      <c r="T81" s="27">
        <v>4.7351000000000001</v>
      </c>
      <c r="U81" s="60">
        <f t="shared" si="6"/>
        <v>48.275862068965523</v>
      </c>
      <c r="V81" s="26">
        <v>29</v>
      </c>
      <c r="W81" s="27">
        <v>0</v>
      </c>
      <c r="X81" s="60">
        <f t="shared" si="7"/>
        <v>0</v>
      </c>
      <c r="Y81" s="7"/>
      <c r="Z81" s="7"/>
      <c r="AA81" s="54"/>
    </row>
    <row r="82" spans="1:27" s="3" customFormat="1" x14ac:dyDescent="0.25">
      <c r="A82" s="45">
        <v>64</v>
      </c>
      <c r="B82" s="8">
        <v>0.7</v>
      </c>
      <c r="C82" s="8">
        <v>20</v>
      </c>
      <c r="D82" s="8">
        <v>20</v>
      </c>
      <c r="E82" s="14">
        <f t="shared" si="26"/>
        <v>0.75</v>
      </c>
      <c r="F82" s="104">
        <f t="shared" si="23"/>
        <v>0</v>
      </c>
      <c r="G82" s="105">
        <f t="shared" si="24"/>
        <v>0</v>
      </c>
      <c r="H82" s="79">
        <v>29</v>
      </c>
      <c r="I82" s="80"/>
      <c r="J82" s="26">
        <f>'MR-MO_3a'!J82</f>
        <v>29</v>
      </c>
      <c r="K82" s="27">
        <v>0</v>
      </c>
      <c r="L82" s="44">
        <f t="shared" si="3"/>
        <v>0</v>
      </c>
      <c r="M82" s="26">
        <f>'MR-MO_3a'!M82</f>
        <v>29</v>
      </c>
      <c r="N82" s="27">
        <v>0</v>
      </c>
      <c r="O82" s="44">
        <f t="shared" si="4"/>
        <v>0</v>
      </c>
      <c r="P82" s="26">
        <f>'MR-MO_3a'!P82</f>
        <v>29</v>
      </c>
      <c r="Q82" s="27">
        <v>0</v>
      </c>
      <c r="R82" s="60">
        <f t="shared" si="5"/>
        <v>0</v>
      </c>
      <c r="S82" s="26">
        <v>15</v>
      </c>
      <c r="T82" s="27">
        <v>4.7336</v>
      </c>
      <c r="U82" s="60">
        <f t="shared" si="6"/>
        <v>48.275862068965523</v>
      </c>
      <c r="V82" s="26">
        <v>29</v>
      </c>
      <c r="W82" s="27">
        <v>0</v>
      </c>
      <c r="X82" s="60">
        <f t="shared" si="7"/>
        <v>0</v>
      </c>
      <c r="Y82" s="7"/>
      <c r="Z82" s="7"/>
      <c r="AA82" s="54"/>
    </row>
    <row r="83" spans="1:27" s="3" customFormat="1" x14ac:dyDescent="0.25">
      <c r="A83" s="45">
        <v>65</v>
      </c>
      <c r="B83" s="8">
        <v>0.9</v>
      </c>
      <c r="C83" s="8">
        <v>20</v>
      </c>
      <c r="D83" s="8">
        <v>20</v>
      </c>
      <c r="E83" s="14">
        <f t="shared" si="26"/>
        <v>0.75</v>
      </c>
      <c r="F83" s="104">
        <f t="shared" si="23"/>
        <v>0</v>
      </c>
      <c r="G83" s="105">
        <f t="shared" si="24"/>
        <v>0</v>
      </c>
      <c r="H83" s="79">
        <v>29</v>
      </c>
      <c r="I83" s="80"/>
      <c r="J83" s="26">
        <f>'MR-MO_3a'!J83</f>
        <v>29</v>
      </c>
      <c r="K83" s="27">
        <v>0</v>
      </c>
      <c r="L83" s="44">
        <f t="shared" ref="L83:L143" si="27">ABS((100/$H83*J83)-100)</f>
        <v>0</v>
      </c>
      <c r="M83" s="26">
        <f>'MR-MO_3a'!M83</f>
        <v>29</v>
      </c>
      <c r="N83" s="27">
        <v>0</v>
      </c>
      <c r="O83" s="44">
        <f t="shared" ref="O83:O143" si="28">ABS((100/$H83*M83)-100)</f>
        <v>0</v>
      </c>
      <c r="P83" s="26">
        <f>'MR-MO_3a'!P83</f>
        <v>29</v>
      </c>
      <c r="Q83" s="27">
        <v>0</v>
      </c>
      <c r="R83" s="60">
        <f t="shared" ref="R83:R143" si="29">ABS((100/$H83*P83)-100)</f>
        <v>0</v>
      </c>
      <c r="S83" s="26">
        <v>15</v>
      </c>
      <c r="T83" s="27">
        <v>4.7304000000000004</v>
      </c>
      <c r="U83" s="60">
        <f t="shared" ref="U83:U143" si="30">ABS((100/$H83*S83)-100)</f>
        <v>48.275862068965523</v>
      </c>
      <c r="V83" s="26">
        <v>29</v>
      </c>
      <c r="W83" s="27">
        <v>0</v>
      </c>
      <c r="X83" s="60">
        <f t="shared" ref="X83:X143" si="31">ABS((100/$H83*V83)-100)</f>
        <v>0</v>
      </c>
      <c r="Y83" s="7"/>
      <c r="Z83" s="7"/>
      <c r="AA83" s="54"/>
    </row>
    <row r="84" spans="1:27" s="3" customFormat="1" x14ac:dyDescent="0.25">
      <c r="A84" s="45">
        <v>66</v>
      </c>
      <c r="B84" s="8">
        <v>0.1</v>
      </c>
      <c r="C84" s="8">
        <v>25</v>
      </c>
      <c r="D84" s="8">
        <v>20</v>
      </c>
      <c r="E84" s="14">
        <f>(B84*$B$15*$K$13+(1-B84)*$B$16*$R$13)/(B84*$K$13+(1-B84)*$R$13)</f>
        <v>0.44999999999999996</v>
      </c>
      <c r="F84" s="104">
        <f t="shared" si="23"/>
        <v>0</v>
      </c>
      <c r="G84" s="105">
        <f t="shared" si="24"/>
        <v>0</v>
      </c>
      <c r="H84" s="79">
        <v>29</v>
      </c>
      <c r="I84" s="80"/>
      <c r="J84" s="26">
        <f>'MR-MO_3a'!J84</f>
        <v>29</v>
      </c>
      <c r="K84" s="27">
        <v>0</v>
      </c>
      <c r="L84" s="44">
        <f t="shared" si="27"/>
        <v>0</v>
      </c>
      <c r="M84" s="26">
        <f>'MR-MO_3a'!M84</f>
        <v>29</v>
      </c>
      <c r="N84" s="27">
        <v>0</v>
      </c>
      <c r="O84" s="44">
        <f t="shared" si="28"/>
        <v>0</v>
      </c>
      <c r="P84" s="26">
        <f>'MR-MO_3a'!P84</f>
        <v>29</v>
      </c>
      <c r="Q84" s="27">
        <v>0</v>
      </c>
      <c r="R84" s="60">
        <f t="shared" si="29"/>
        <v>0</v>
      </c>
      <c r="S84" s="26">
        <v>15</v>
      </c>
      <c r="T84" s="27">
        <v>4.7465000000000002</v>
      </c>
      <c r="U84" s="60">
        <f t="shared" si="30"/>
        <v>48.275862068965523</v>
      </c>
      <c r="V84" s="26">
        <v>29</v>
      </c>
      <c r="W84" s="27">
        <v>0</v>
      </c>
      <c r="X84" s="60">
        <f t="shared" si="31"/>
        <v>0</v>
      </c>
      <c r="Y84" s="7"/>
      <c r="Z84" s="7"/>
      <c r="AA84" s="54"/>
    </row>
    <row r="85" spans="1:27" s="3" customFormat="1" x14ac:dyDescent="0.25">
      <c r="A85" s="45">
        <v>67</v>
      </c>
      <c r="B85" s="8">
        <v>0.3</v>
      </c>
      <c r="C85" s="8">
        <v>25</v>
      </c>
      <c r="D85" s="8">
        <v>20</v>
      </c>
      <c r="E85" s="14">
        <f t="shared" ref="E85:E88" si="32">(B85*$B$15*$K$13+(1-B85)*$B$16*$R$13)/(B85*$K$13+(1-B85)*$R$13)</f>
        <v>0.60999999999999988</v>
      </c>
      <c r="F85" s="104">
        <f t="shared" si="23"/>
        <v>0</v>
      </c>
      <c r="G85" s="105">
        <f t="shared" si="24"/>
        <v>0</v>
      </c>
      <c r="H85" s="79">
        <v>29</v>
      </c>
      <c r="I85" s="80"/>
      <c r="J85" s="26">
        <f>'MR-MO_3a'!J85</f>
        <v>29</v>
      </c>
      <c r="K85" s="27">
        <v>0</v>
      </c>
      <c r="L85" s="44">
        <f t="shared" si="27"/>
        <v>0</v>
      </c>
      <c r="M85" s="26">
        <f>'MR-MO_3a'!M85</f>
        <v>29</v>
      </c>
      <c r="N85" s="27">
        <v>0</v>
      </c>
      <c r="O85" s="44">
        <f t="shared" si="28"/>
        <v>0</v>
      </c>
      <c r="P85" s="26">
        <f>'MR-MO_3a'!P85</f>
        <v>29</v>
      </c>
      <c r="Q85" s="27">
        <v>0</v>
      </c>
      <c r="R85" s="60">
        <f t="shared" si="29"/>
        <v>0</v>
      </c>
      <c r="S85" s="26">
        <v>15</v>
      </c>
      <c r="T85" s="27">
        <v>4.7404999999999999</v>
      </c>
      <c r="U85" s="60">
        <f t="shared" si="30"/>
        <v>48.275862068965523</v>
      </c>
      <c r="V85" s="26">
        <v>29</v>
      </c>
      <c r="W85" s="27">
        <v>0</v>
      </c>
      <c r="X85" s="60">
        <f t="shared" si="31"/>
        <v>0</v>
      </c>
      <c r="Y85" s="7"/>
      <c r="Z85" s="7"/>
      <c r="AA85" s="54"/>
    </row>
    <row r="86" spans="1:27" s="3" customFormat="1" x14ac:dyDescent="0.25">
      <c r="A86" s="45">
        <v>68</v>
      </c>
      <c r="B86" s="8">
        <v>0.5</v>
      </c>
      <c r="C86" s="8">
        <v>25</v>
      </c>
      <c r="D86" s="8">
        <v>20</v>
      </c>
      <c r="E86" s="14">
        <f t="shared" si="32"/>
        <v>0.6785714285714286</v>
      </c>
      <c r="F86" s="104">
        <f t="shared" si="23"/>
        <v>0</v>
      </c>
      <c r="G86" s="105">
        <f t="shared" si="24"/>
        <v>0</v>
      </c>
      <c r="H86" s="79">
        <v>29</v>
      </c>
      <c r="I86" s="80"/>
      <c r="J86" s="26">
        <f>'MR-MO_3a'!J86</f>
        <v>29</v>
      </c>
      <c r="K86" s="27">
        <v>0</v>
      </c>
      <c r="L86" s="44">
        <f t="shared" si="27"/>
        <v>0</v>
      </c>
      <c r="M86" s="26">
        <f>'MR-MO_3a'!M86</f>
        <v>29</v>
      </c>
      <c r="N86" s="27">
        <v>0</v>
      </c>
      <c r="O86" s="44">
        <f t="shared" si="28"/>
        <v>0</v>
      </c>
      <c r="P86" s="26">
        <f>'MR-MO_3a'!P86</f>
        <v>29</v>
      </c>
      <c r="Q86" s="27">
        <v>0</v>
      </c>
      <c r="R86" s="60">
        <f t="shared" si="29"/>
        <v>0</v>
      </c>
      <c r="S86" s="26">
        <v>15</v>
      </c>
      <c r="T86" s="27">
        <v>4.7373000000000003</v>
      </c>
      <c r="U86" s="60">
        <f t="shared" si="30"/>
        <v>48.275862068965523</v>
      </c>
      <c r="V86" s="26">
        <v>29</v>
      </c>
      <c r="W86" s="27">
        <v>0</v>
      </c>
      <c r="X86" s="60">
        <f t="shared" si="31"/>
        <v>0</v>
      </c>
      <c r="Y86" s="7"/>
      <c r="Z86" s="7"/>
      <c r="AA86" s="54"/>
    </row>
    <row r="87" spans="1:27" s="3" customFormat="1" x14ac:dyDescent="0.25">
      <c r="A87" s="45">
        <v>69</v>
      </c>
      <c r="B87" s="8">
        <v>0.7</v>
      </c>
      <c r="C87" s="8">
        <v>25</v>
      </c>
      <c r="D87" s="8">
        <v>20</v>
      </c>
      <c r="E87" s="14">
        <f t="shared" si="32"/>
        <v>0.71666666666666656</v>
      </c>
      <c r="F87" s="104">
        <f t="shared" si="23"/>
        <v>0</v>
      </c>
      <c r="G87" s="105">
        <f t="shared" si="24"/>
        <v>0</v>
      </c>
      <c r="H87" s="79">
        <v>29</v>
      </c>
      <c r="I87" s="80"/>
      <c r="J87" s="26">
        <f>'MR-MO_3a'!J87</f>
        <v>29</v>
      </c>
      <c r="K87" s="27">
        <v>0</v>
      </c>
      <c r="L87" s="44">
        <f t="shared" si="27"/>
        <v>0</v>
      </c>
      <c r="M87" s="26">
        <f>'MR-MO_3a'!M87</f>
        <v>29</v>
      </c>
      <c r="N87" s="27">
        <v>0</v>
      </c>
      <c r="O87" s="44">
        <f t="shared" si="28"/>
        <v>0</v>
      </c>
      <c r="P87" s="26">
        <f>'MR-MO_3a'!P87</f>
        <v>29</v>
      </c>
      <c r="Q87" s="27">
        <v>0</v>
      </c>
      <c r="R87" s="60">
        <f t="shared" si="29"/>
        <v>0</v>
      </c>
      <c r="S87" s="26">
        <v>15</v>
      </c>
      <c r="T87" s="27">
        <v>4.7346000000000004</v>
      </c>
      <c r="U87" s="60">
        <f t="shared" si="30"/>
        <v>48.275862068965523</v>
      </c>
      <c r="V87" s="26">
        <v>29</v>
      </c>
      <c r="W87" s="27">
        <v>0</v>
      </c>
      <c r="X87" s="60">
        <f t="shared" si="31"/>
        <v>0</v>
      </c>
      <c r="Y87" s="7"/>
      <c r="Z87" s="7"/>
      <c r="AA87" s="54"/>
    </row>
    <row r="88" spans="1:27" s="3" customFormat="1" x14ac:dyDescent="0.25">
      <c r="A88" s="45">
        <v>70</v>
      </c>
      <c r="B88" s="8">
        <v>0.9</v>
      </c>
      <c r="C88" s="8">
        <v>25</v>
      </c>
      <c r="D88" s="8">
        <v>20</v>
      </c>
      <c r="E88" s="14">
        <f t="shared" si="32"/>
        <v>0.74090909090909085</v>
      </c>
      <c r="F88" s="104">
        <f t="shared" si="23"/>
        <v>0</v>
      </c>
      <c r="G88" s="105">
        <f t="shared" si="24"/>
        <v>0</v>
      </c>
      <c r="H88" s="79">
        <v>29</v>
      </c>
      <c r="I88" s="80"/>
      <c r="J88" s="26">
        <f>'MR-MO_3a'!J88</f>
        <v>29</v>
      </c>
      <c r="K88" s="27">
        <v>0</v>
      </c>
      <c r="L88" s="44">
        <f t="shared" si="27"/>
        <v>0</v>
      </c>
      <c r="M88" s="26">
        <f>'MR-MO_3a'!M88</f>
        <v>29</v>
      </c>
      <c r="N88" s="27">
        <v>0</v>
      </c>
      <c r="O88" s="44">
        <f t="shared" si="28"/>
        <v>0</v>
      </c>
      <c r="P88" s="26">
        <f>'MR-MO_3a'!P88</f>
        <v>29</v>
      </c>
      <c r="Q88" s="27">
        <v>0</v>
      </c>
      <c r="R88" s="60">
        <f t="shared" si="29"/>
        <v>0</v>
      </c>
      <c r="S88" s="26">
        <v>15</v>
      </c>
      <c r="T88" s="27">
        <v>4.7305999999999999</v>
      </c>
      <c r="U88" s="60">
        <f t="shared" si="30"/>
        <v>48.275862068965523</v>
      </c>
      <c r="V88" s="26">
        <v>29</v>
      </c>
      <c r="W88" s="27">
        <v>0</v>
      </c>
      <c r="X88" s="60">
        <f t="shared" si="31"/>
        <v>0</v>
      </c>
      <c r="Y88" s="7"/>
      <c r="Z88" s="7"/>
      <c r="AA88" s="54"/>
    </row>
    <row r="89" spans="1:27" s="3" customFormat="1" x14ac:dyDescent="0.25">
      <c r="A89" s="45">
        <v>71</v>
      </c>
      <c r="B89" s="8">
        <v>0.1</v>
      </c>
      <c r="C89" s="8">
        <v>30</v>
      </c>
      <c r="D89" s="8">
        <v>20</v>
      </c>
      <c r="E89" s="106" t="e">
        <f>(B89*$B$15*$K$14+(1-B89)*$B$16*$R$14)/(B89*$K$14+(1-B89)*$R$14)</f>
        <v>#DIV/0!</v>
      </c>
      <c r="F89" s="104" t="e">
        <f t="shared" si="23"/>
        <v>#DIV/0!</v>
      </c>
      <c r="G89" s="105">
        <f t="shared" si="24"/>
        <v>0</v>
      </c>
      <c r="H89" s="79">
        <v>29</v>
      </c>
      <c r="I89" s="80"/>
      <c r="J89" s="26">
        <f>'MR-MO_3a'!J89</f>
        <v>29</v>
      </c>
      <c r="K89" s="27">
        <v>0</v>
      </c>
      <c r="L89" s="44">
        <f t="shared" si="27"/>
        <v>0</v>
      </c>
      <c r="M89" s="26">
        <f>'MR-MO_3a'!M89</f>
        <v>29</v>
      </c>
      <c r="N89" s="27">
        <v>0</v>
      </c>
      <c r="O89" s="44">
        <f t="shared" si="28"/>
        <v>0</v>
      </c>
      <c r="P89" s="26">
        <f>'MR-MO_3a'!P89</f>
        <v>29</v>
      </c>
      <c r="Q89" s="27">
        <v>0</v>
      </c>
      <c r="R89" s="60">
        <f t="shared" si="29"/>
        <v>0</v>
      </c>
      <c r="S89" s="26">
        <v>15</v>
      </c>
      <c r="T89" s="27">
        <v>4.7582000000000004</v>
      </c>
      <c r="U89" s="60">
        <f t="shared" si="30"/>
        <v>48.275862068965523</v>
      </c>
      <c r="V89" s="26">
        <v>29</v>
      </c>
      <c r="W89" s="27">
        <v>0</v>
      </c>
      <c r="X89" s="60">
        <f t="shared" si="31"/>
        <v>0</v>
      </c>
      <c r="Y89" s="7"/>
      <c r="Z89" s="7"/>
      <c r="AA89" s="54"/>
    </row>
    <row r="90" spans="1:27" s="3" customFormat="1" x14ac:dyDescent="0.25">
      <c r="A90" s="45">
        <v>72</v>
      </c>
      <c r="B90" s="8">
        <v>0.3</v>
      </c>
      <c r="C90" s="8">
        <v>30</v>
      </c>
      <c r="D90" s="8">
        <v>20</v>
      </c>
      <c r="E90" s="106" t="e">
        <f t="shared" ref="E90:E93" si="33">(B90*$B$15*$K$14+(1-B90)*$B$16*$R$14)/(B90*$K$14+(1-B90)*$R$14)</f>
        <v>#DIV/0!</v>
      </c>
      <c r="F90" s="104" t="e">
        <f t="shared" si="23"/>
        <v>#DIV/0!</v>
      </c>
      <c r="G90" s="105">
        <f t="shared" si="24"/>
        <v>0</v>
      </c>
      <c r="H90" s="79">
        <v>29</v>
      </c>
      <c r="I90" s="80"/>
      <c r="J90" s="26">
        <f>'MR-MO_3a'!J90</f>
        <v>29</v>
      </c>
      <c r="K90" s="27">
        <v>0</v>
      </c>
      <c r="L90" s="44">
        <f t="shared" si="27"/>
        <v>0</v>
      </c>
      <c r="M90" s="26">
        <f>'MR-MO_3a'!M90</f>
        <v>29</v>
      </c>
      <c r="N90" s="27">
        <v>0</v>
      </c>
      <c r="O90" s="44">
        <f t="shared" si="28"/>
        <v>0</v>
      </c>
      <c r="P90" s="26">
        <f>'MR-MO_3a'!P90</f>
        <v>29</v>
      </c>
      <c r="Q90" s="27">
        <v>0</v>
      </c>
      <c r="R90" s="60">
        <f t="shared" si="29"/>
        <v>0</v>
      </c>
      <c r="S90" s="26">
        <v>15</v>
      </c>
      <c r="T90" s="27">
        <v>4.7504999999999997</v>
      </c>
      <c r="U90" s="60">
        <f t="shared" si="30"/>
        <v>48.275862068965523</v>
      </c>
      <c r="V90" s="26">
        <v>29</v>
      </c>
      <c r="W90" s="27">
        <v>0</v>
      </c>
      <c r="X90" s="60">
        <f t="shared" si="31"/>
        <v>0</v>
      </c>
      <c r="Y90" s="7"/>
      <c r="Z90" s="7"/>
      <c r="AA90" s="54"/>
    </row>
    <row r="91" spans="1:27" s="3" customFormat="1" x14ac:dyDescent="0.25">
      <c r="A91" s="45">
        <v>73</v>
      </c>
      <c r="B91" s="8">
        <v>0.5</v>
      </c>
      <c r="C91" s="8">
        <v>30</v>
      </c>
      <c r="D91" s="8">
        <v>20</v>
      </c>
      <c r="E91" s="106" t="e">
        <f t="shared" si="33"/>
        <v>#DIV/0!</v>
      </c>
      <c r="F91" s="104" t="e">
        <f t="shared" si="23"/>
        <v>#DIV/0!</v>
      </c>
      <c r="G91" s="105">
        <f t="shared" si="24"/>
        <v>0</v>
      </c>
      <c r="H91" s="79">
        <v>29</v>
      </c>
      <c r="I91" s="80"/>
      <c r="J91" s="26">
        <f>'MR-MO_3a'!J91</f>
        <v>29</v>
      </c>
      <c r="K91" s="27">
        <v>0</v>
      </c>
      <c r="L91" s="44">
        <f t="shared" si="27"/>
        <v>0</v>
      </c>
      <c r="M91" s="26">
        <f>'MR-MO_3a'!M91</f>
        <v>29</v>
      </c>
      <c r="N91" s="27">
        <v>0</v>
      </c>
      <c r="O91" s="44">
        <f t="shared" si="28"/>
        <v>0</v>
      </c>
      <c r="P91" s="26">
        <f>'MR-MO_3a'!P91</f>
        <v>29</v>
      </c>
      <c r="Q91" s="27">
        <v>0</v>
      </c>
      <c r="R91" s="60">
        <f t="shared" si="29"/>
        <v>0</v>
      </c>
      <c r="S91" s="26">
        <v>15</v>
      </c>
      <c r="T91" s="27">
        <v>4.7427999999999999</v>
      </c>
      <c r="U91" s="60">
        <f t="shared" si="30"/>
        <v>48.275862068965523</v>
      </c>
      <c r="V91" s="26">
        <v>29</v>
      </c>
      <c r="W91" s="27">
        <v>0</v>
      </c>
      <c r="X91" s="60">
        <f t="shared" si="31"/>
        <v>0</v>
      </c>
      <c r="Y91" s="7"/>
      <c r="Z91" s="7"/>
      <c r="AA91" s="54"/>
    </row>
    <row r="92" spans="1:27" s="3" customFormat="1" x14ac:dyDescent="0.25">
      <c r="A92" s="45">
        <v>74</v>
      </c>
      <c r="B92" s="8">
        <v>0.7</v>
      </c>
      <c r="C92" s="8">
        <v>30</v>
      </c>
      <c r="D92" s="8">
        <v>20</v>
      </c>
      <c r="E92" s="106" t="e">
        <f t="shared" si="33"/>
        <v>#DIV/0!</v>
      </c>
      <c r="F92" s="104" t="e">
        <f t="shared" si="23"/>
        <v>#DIV/0!</v>
      </c>
      <c r="G92" s="105">
        <f t="shared" si="24"/>
        <v>0</v>
      </c>
      <c r="H92" s="79">
        <v>29</v>
      </c>
      <c r="I92" s="80"/>
      <c r="J92" s="26">
        <f>'MR-MO_3a'!J92</f>
        <v>29</v>
      </c>
      <c r="K92" s="27">
        <v>0</v>
      </c>
      <c r="L92" s="44">
        <f t="shared" si="27"/>
        <v>0</v>
      </c>
      <c r="M92" s="26">
        <f>'MR-MO_3a'!M92</f>
        <v>29</v>
      </c>
      <c r="N92" s="27">
        <v>0</v>
      </c>
      <c r="O92" s="44">
        <f t="shared" si="28"/>
        <v>0</v>
      </c>
      <c r="P92" s="26">
        <f>'MR-MO_3a'!P92</f>
        <v>29</v>
      </c>
      <c r="Q92" s="27">
        <v>0</v>
      </c>
      <c r="R92" s="60">
        <f t="shared" si="29"/>
        <v>0</v>
      </c>
      <c r="S92" s="26">
        <v>15</v>
      </c>
      <c r="T92" s="27">
        <v>4.7350000000000003</v>
      </c>
      <c r="U92" s="60">
        <f t="shared" si="30"/>
        <v>48.275862068965523</v>
      </c>
      <c r="V92" s="26">
        <v>29</v>
      </c>
      <c r="W92" s="27">
        <v>0</v>
      </c>
      <c r="X92" s="60">
        <f t="shared" si="31"/>
        <v>0</v>
      </c>
      <c r="Y92" s="7"/>
      <c r="Z92" s="7"/>
      <c r="AA92" s="54"/>
    </row>
    <row r="93" spans="1:27" s="3" customFormat="1" x14ac:dyDescent="0.25">
      <c r="A93" s="45">
        <v>75</v>
      </c>
      <c r="B93" s="8">
        <v>0.9</v>
      </c>
      <c r="C93" s="8">
        <v>30</v>
      </c>
      <c r="D93" s="8">
        <v>20</v>
      </c>
      <c r="E93" s="106" t="e">
        <f t="shared" si="33"/>
        <v>#DIV/0!</v>
      </c>
      <c r="F93" s="104" t="e">
        <f t="shared" si="23"/>
        <v>#DIV/0!</v>
      </c>
      <c r="G93" s="105">
        <f t="shared" si="24"/>
        <v>0</v>
      </c>
      <c r="H93" s="79">
        <v>29</v>
      </c>
      <c r="I93" s="80"/>
      <c r="J93" s="26">
        <f>'MR-MO_3a'!J93</f>
        <v>29</v>
      </c>
      <c r="K93" s="27">
        <v>0</v>
      </c>
      <c r="L93" s="44">
        <f t="shared" si="27"/>
        <v>0</v>
      </c>
      <c r="M93" s="26">
        <f>'MR-MO_3a'!M93</f>
        <v>29</v>
      </c>
      <c r="N93" s="27">
        <v>0</v>
      </c>
      <c r="O93" s="44">
        <f t="shared" si="28"/>
        <v>0</v>
      </c>
      <c r="P93" s="26">
        <f>'MR-MO_3a'!P93</f>
        <v>29</v>
      </c>
      <c r="Q93" s="27">
        <v>0</v>
      </c>
      <c r="R93" s="60">
        <f t="shared" si="29"/>
        <v>0</v>
      </c>
      <c r="S93" s="26">
        <v>15</v>
      </c>
      <c r="T93" s="27">
        <v>4.7271000000000001</v>
      </c>
      <c r="U93" s="60">
        <f t="shared" si="30"/>
        <v>48.275862068965523</v>
      </c>
      <c r="V93" s="26">
        <v>29</v>
      </c>
      <c r="W93" s="27">
        <v>0</v>
      </c>
      <c r="X93" s="60">
        <f t="shared" si="31"/>
        <v>0</v>
      </c>
      <c r="Y93" s="7"/>
      <c r="Z93" s="7"/>
      <c r="AA93" s="54"/>
    </row>
    <row r="94" spans="1:27" s="3" customFormat="1" x14ac:dyDescent="0.25">
      <c r="A94" s="45">
        <v>76</v>
      </c>
      <c r="B94" s="8">
        <v>0.1</v>
      </c>
      <c r="C94" s="8">
        <v>10</v>
      </c>
      <c r="D94" s="8">
        <v>25</v>
      </c>
      <c r="E94" s="106" t="e">
        <f>(B94*$B$15*$L$10+(1-B94)*$B$16*$S$10)/(B94*$L$10+(1-B94)*$S$10)</f>
        <v>#DIV/0!</v>
      </c>
      <c r="F94" s="104" t="e">
        <f>E94*$N$13+(1-E94)*$U$13-D94</f>
        <v>#DIV/0!</v>
      </c>
      <c r="G94" s="105">
        <f>B94*$N$13+(1-B94)*$U$13-D94</f>
        <v>2</v>
      </c>
      <c r="H94" s="79">
        <v>35</v>
      </c>
      <c r="I94" s="80"/>
      <c r="J94" s="26">
        <f>'MR-MO_3a'!J94</f>
        <v>35</v>
      </c>
      <c r="K94" s="27">
        <v>0</v>
      </c>
      <c r="L94" s="44">
        <f t="shared" si="27"/>
        <v>0</v>
      </c>
      <c r="M94" s="26">
        <f>'MR-MO_3a'!M94</f>
        <v>25</v>
      </c>
      <c r="N94" s="27">
        <v>0.72667000000000004</v>
      </c>
      <c r="O94" s="44">
        <f t="shared" si="28"/>
        <v>28.571428571428569</v>
      </c>
      <c r="P94" s="26">
        <f>'MR-MO_3a'!P94</f>
        <v>38</v>
      </c>
      <c r="Q94" s="27">
        <v>6.5957000000000002E-2</v>
      </c>
      <c r="R94" s="60">
        <f t="shared" si="29"/>
        <v>8.5714285714285694</v>
      </c>
      <c r="S94" s="26">
        <v>15</v>
      </c>
      <c r="T94" s="27">
        <v>4.0198999999999998</v>
      </c>
      <c r="U94" s="60">
        <f t="shared" si="30"/>
        <v>57.142857142857139</v>
      </c>
      <c r="V94" s="26">
        <v>28</v>
      </c>
      <c r="W94" s="27">
        <v>0.25801000000000002</v>
      </c>
      <c r="X94" s="60">
        <f t="shared" si="31"/>
        <v>20</v>
      </c>
      <c r="Y94" s="7"/>
      <c r="Z94" s="7"/>
      <c r="AA94" s="54"/>
    </row>
    <row r="95" spans="1:27" s="3" customFormat="1" x14ac:dyDescent="0.25">
      <c r="A95" s="45">
        <v>77</v>
      </c>
      <c r="B95" s="8">
        <v>0.3</v>
      </c>
      <c r="C95" s="8">
        <v>10</v>
      </c>
      <c r="D95" s="8">
        <v>25</v>
      </c>
      <c r="E95" s="106" t="e">
        <f t="shared" ref="E95:E98" si="34">(B95*$B$15*$L$10+(1-B95)*$B$16*$S$10)/(B95*$L$10+(1-B95)*$S$10)</f>
        <v>#DIV/0!</v>
      </c>
      <c r="F95" s="104" t="e">
        <f t="shared" ref="F95:F118" si="35">E95*$N$13+(1-E95)*$U$13-D95</f>
        <v>#DIV/0!</v>
      </c>
      <c r="G95" s="105">
        <f t="shared" ref="G95:G118" si="36">B95*$N$13+(1-B95)*$U$13-D95</f>
        <v>1</v>
      </c>
      <c r="H95" s="79">
        <v>30</v>
      </c>
      <c r="I95" s="80"/>
      <c r="J95" s="26">
        <f>'MR-MO_3a'!J95</f>
        <v>30</v>
      </c>
      <c r="K95" s="27">
        <v>0</v>
      </c>
      <c r="L95" s="44">
        <f t="shared" si="27"/>
        <v>0</v>
      </c>
      <c r="M95" s="26">
        <f>'MR-MO_3a'!M95</f>
        <v>25</v>
      </c>
      <c r="N95" s="27">
        <v>0.38618999999999998</v>
      </c>
      <c r="O95" s="44">
        <f t="shared" si="28"/>
        <v>16.666666666666657</v>
      </c>
      <c r="P95" s="26">
        <f>'MR-MO_3a'!P95</f>
        <v>38</v>
      </c>
      <c r="Q95" s="27">
        <v>0.40775</v>
      </c>
      <c r="R95" s="60">
        <f t="shared" si="29"/>
        <v>26.666666666666671</v>
      </c>
      <c r="S95" s="26">
        <v>15</v>
      </c>
      <c r="T95" s="27">
        <v>3.3437000000000001</v>
      </c>
      <c r="U95" s="60">
        <f t="shared" si="30"/>
        <v>50</v>
      </c>
      <c r="V95" s="26">
        <v>28</v>
      </c>
      <c r="W95" s="27">
        <v>6.0527999999999998E-2</v>
      </c>
      <c r="X95" s="60">
        <f t="shared" si="31"/>
        <v>6.6666666666666572</v>
      </c>
      <c r="Y95" s="7"/>
      <c r="Z95" s="7"/>
      <c r="AA95" s="54"/>
    </row>
    <row r="96" spans="1:27" s="3" customFormat="1" x14ac:dyDescent="0.25">
      <c r="A96" s="45">
        <v>78</v>
      </c>
      <c r="B96" s="8">
        <v>0.5</v>
      </c>
      <c r="C96" s="8">
        <v>10</v>
      </c>
      <c r="D96" s="8">
        <v>25</v>
      </c>
      <c r="E96" s="106" t="e">
        <f t="shared" si="34"/>
        <v>#DIV/0!</v>
      </c>
      <c r="F96" s="104" t="e">
        <f t="shared" si="35"/>
        <v>#DIV/0!</v>
      </c>
      <c r="G96" s="105">
        <f t="shared" si="36"/>
        <v>0</v>
      </c>
      <c r="H96" s="79">
        <v>28</v>
      </c>
      <c r="I96" s="80"/>
      <c r="J96" s="26">
        <f>'MR-MO_3a'!J96</f>
        <v>28</v>
      </c>
      <c r="K96" s="27">
        <v>0</v>
      </c>
      <c r="L96" s="44">
        <f t="shared" si="27"/>
        <v>0</v>
      </c>
      <c r="M96" s="26">
        <f>'MR-MO_3a'!M96</f>
        <v>25</v>
      </c>
      <c r="N96" s="27">
        <v>0.17843999999999999</v>
      </c>
      <c r="O96" s="44">
        <f t="shared" si="28"/>
        <v>10.714285714285708</v>
      </c>
      <c r="P96" s="26">
        <f>'MR-MO_3a'!P96</f>
        <v>38</v>
      </c>
      <c r="Q96" s="27">
        <v>0.90549000000000002</v>
      </c>
      <c r="R96" s="60">
        <f t="shared" si="29"/>
        <v>35.714285714285722</v>
      </c>
      <c r="S96" s="26">
        <v>15</v>
      </c>
      <c r="T96" s="27">
        <v>2.7938999999999998</v>
      </c>
      <c r="U96" s="60">
        <f t="shared" si="30"/>
        <v>46.428571428571423</v>
      </c>
      <c r="V96" s="26">
        <v>28</v>
      </c>
      <c r="W96" s="27">
        <v>0</v>
      </c>
      <c r="X96" s="60">
        <f t="shared" si="31"/>
        <v>0</v>
      </c>
      <c r="Y96" s="7"/>
      <c r="Z96" s="7"/>
      <c r="AA96" s="54"/>
    </row>
    <row r="97" spans="1:27" s="3" customFormat="1" x14ac:dyDescent="0.25">
      <c r="A97" s="45">
        <v>79</v>
      </c>
      <c r="B97" s="8">
        <v>0.7</v>
      </c>
      <c r="C97" s="8">
        <v>10</v>
      </c>
      <c r="D97" s="8">
        <v>25</v>
      </c>
      <c r="E97" s="106" t="e">
        <f t="shared" si="34"/>
        <v>#DIV/0!</v>
      </c>
      <c r="F97" s="104" t="e">
        <f t="shared" si="35"/>
        <v>#DIV/0!</v>
      </c>
      <c r="G97" s="105">
        <f t="shared" si="36"/>
        <v>-1</v>
      </c>
      <c r="H97" s="79">
        <v>27</v>
      </c>
      <c r="I97" s="80"/>
      <c r="J97" s="26">
        <f>'MR-MO_3a'!J97</f>
        <v>27</v>
      </c>
      <c r="K97" s="27">
        <v>0</v>
      </c>
      <c r="L97" s="44">
        <f t="shared" si="27"/>
        <v>0</v>
      </c>
      <c r="M97" s="26">
        <f>'MR-MO_3a'!M97</f>
        <v>25</v>
      </c>
      <c r="N97" s="27">
        <v>5.2073000000000001E-2</v>
      </c>
      <c r="O97" s="44">
        <f t="shared" si="28"/>
        <v>7.4074074074074048</v>
      </c>
      <c r="P97" s="26">
        <f>'MR-MO_3a'!P97</f>
        <v>38</v>
      </c>
      <c r="Q97" s="27">
        <v>1.5111000000000001</v>
      </c>
      <c r="R97" s="60">
        <f t="shared" si="29"/>
        <v>40.740740740740733</v>
      </c>
      <c r="S97" s="26">
        <v>15</v>
      </c>
      <c r="T97" s="27">
        <v>2.3159999999999998</v>
      </c>
      <c r="U97" s="60">
        <f t="shared" si="30"/>
        <v>44.444444444444443</v>
      </c>
      <c r="V97" s="26">
        <v>28</v>
      </c>
      <c r="W97" s="27">
        <v>2.5919000000000001E-2</v>
      </c>
      <c r="X97" s="60">
        <f t="shared" si="31"/>
        <v>3.7037037037037095</v>
      </c>
      <c r="Y97" s="7"/>
      <c r="Z97" s="7"/>
      <c r="AA97" s="54"/>
    </row>
    <row r="98" spans="1:27" s="3" customFormat="1" x14ac:dyDescent="0.25">
      <c r="A98" s="45">
        <v>80</v>
      </c>
      <c r="B98" s="8">
        <v>0.9</v>
      </c>
      <c r="C98" s="8">
        <v>10</v>
      </c>
      <c r="D98" s="8">
        <v>25</v>
      </c>
      <c r="E98" s="106" t="e">
        <f t="shared" si="34"/>
        <v>#DIV/0!</v>
      </c>
      <c r="F98" s="104" t="e">
        <f t="shared" si="35"/>
        <v>#DIV/0!</v>
      </c>
      <c r="G98" s="105">
        <f t="shared" si="36"/>
        <v>-2</v>
      </c>
      <c r="H98" s="79">
        <v>25</v>
      </c>
      <c r="I98" s="80"/>
      <c r="J98" s="26">
        <f>'MR-MO_3a'!J98</f>
        <v>25</v>
      </c>
      <c r="K98" s="27">
        <v>0</v>
      </c>
      <c r="L98" s="44">
        <f t="shared" si="27"/>
        <v>0</v>
      </c>
      <c r="M98" s="26">
        <f>'MR-MO_3a'!M98</f>
        <v>25</v>
      </c>
      <c r="N98" s="27">
        <v>0</v>
      </c>
      <c r="O98" s="44">
        <f t="shared" si="28"/>
        <v>0</v>
      </c>
      <c r="P98" s="26">
        <f>'MR-MO_3a'!P98</f>
        <v>38</v>
      </c>
      <c r="Q98" s="27">
        <v>2.2231000000000001</v>
      </c>
      <c r="R98" s="60">
        <f t="shared" si="29"/>
        <v>52</v>
      </c>
      <c r="S98" s="26">
        <v>15</v>
      </c>
      <c r="T98" s="27">
        <v>1.9009</v>
      </c>
      <c r="U98" s="60">
        <f t="shared" si="30"/>
        <v>40</v>
      </c>
      <c r="V98" s="26">
        <v>28</v>
      </c>
      <c r="W98" s="27">
        <v>0.13239000000000001</v>
      </c>
      <c r="X98" s="60">
        <f t="shared" si="31"/>
        <v>12</v>
      </c>
      <c r="Y98" s="7"/>
      <c r="Z98" s="7"/>
      <c r="AA98" s="54"/>
    </row>
    <row r="99" spans="1:27" s="3" customFormat="1" x14ac:dyDescent="0.25">
      <c r="A99" s="45">
        <v>81</v>
      </c>
      <c r="B99" s="8">
        <v>0.1</v>
      </c>
      <c r="C99" s="8">
        <v>15</v>
      </c>
      <c r="D99" s="8">
        <v>25</v>
      </c>
      <c r="E99" s="106" t="e">
        <f>(B99*$B$15*$L$11+(1-B99)*$B$16*$S$11)/(B99*$L$11+(1-B99)*$S$11)</f>
        <v>#DIV/0!</v>
      </c>
      <c r="F99" s="104" t="e">
        <f t="shared" si="35"/>
        <v>#DIV/0!</v>
      </c>
      <c r="G99" s="105">
        <f t="shared" si="36"/>
        <v>2</v>
      </c>
      <c r="H99" s="79">
        <v>35</v>
      </c>
      <c r="I99" s="80"/>
      <c r="J99" s="26">
        <f>'MR-MO_3a'!J99</f>
        <v>35</v>
      </c>
      <c r="K99" s="27">
        <v>0</v>
      </c>
      <c r="L99" s="44">
        <f t="shared" si="27"/>
        <v>0</v>
      </c>
      <c r="M99" s="26">
        <f>'MR-MO_3a'!M99</f>
        <v>25</v>
      </c>
      <c r="N99" s="27">
        <v>0.72667000000000004</v>
      </c>
      <c r="O99" s="44">
        <f t="shared" si="28"/>
        <v>28.571428571428569</v>
      </c>
      <c r="P99" s="26">
        <f>'MR-MO_3a'!P99</f>
        <v>38</v>
      </c>
      <c r="Q99" s="27">
        <v>6.5957000000000002E-2</v>
      </c>
      <c r="R99" s="60">
        <f t="shared" si="29"/>
        <v>8.5714285714285694</v>
      </c>
      <c r="S99" s="26">
        <v>15</v>
      </c>
      <c r="T99" s="27">
        <v>4.0198999999999998</v>
      </c>
      <c r="U99" s="60">
        <f t="shared" si="30"/>
        <v>57.142857142857139</v>
      </c>
      <c r="V99" s="26">
        <v>28</v>
      </c>
      <c r="W99" s="27">
        <v>0.25801000000000002</v>
      </c>
      <c r="X99" s="60">
        <f t="shared" si="31"/>
        <v>20</v>
      </c>
      <c r="Y99" s="7"/>
      <c r="Z99" s="7"/>
      <c r="AA99" s="54"/>
    </row>
    <row r="100" spans="1:27" s="3" customFormat="1" x14ac:dyDescent="0.25">
      <c r="A100" s="45">
        <v>82</v>
      </c>
      <c r="B100" s="8">
        <v>0.3</v>
      </c>
      <c r="C100" s="8">
        <v>15</v>
      </c>
      <c r="D100" s="8">
        <v>25</v>
      </c>
      <c r="E100" s="106" t="e">
        <f t="shared" ref="E100:E103" si="37">(B100*$B$15*$L$11+(1-B100)*$B$16*$S$11)/(B100*$L$11+(1-B100)*$S$11)</f>
        <v>#DIV/0!</v>
      </c>
      <c r="F100" s="104" t="e">
        <f t="shared" si="35"/>
        <v>#DIV/0!</v>
      </c>
      <c r="G100" s="105">
        <f t="shared" si="36"/>
        <v>1</v>
      </c>
      <c r="H100" s="79">
        <v>30</v>
      </c>
      <c r="I100" s="80"/>
      <c r="J100" s="26">
        <f>'MR-MO_3a'!J100</f>
        <v>30</v>
      </c>
      <c r="K100" s="27">
        <v>0</v>
      </c>
      <c r="L100" s="44">
        <f t="shared" si="27"/>
        <v>0</v>
      </c>
      <c r="M100" s="26">
        <f>'MR-MO_3a'!M100</f>
        <v>25</v>
      </c>
      <c r="N100" s="27">
        <v>0.38618999999999998</v>
      </c>
      <c r="O100" s="44">
        <f t="shared" si="28"/>
        <v>16.666666666666657</v>
      </c>
      <c r="P100" s="26">
        <f>'MR-MO_3a'!P100</f>
        <v>38</v>
      </c>
      <c r="Q100" s="27">
        <v>0.40775</v>
      </c>
      <c r="R100" s="60">
        <f t="shared" si="29"/>
        <v>26.666666666666671</v>
      </c>
      <c r="S100" s="26">
        <v>15</v>
      </c>
      <c r="T100" s="27">
        <v>3.3437000000000001</v>
      </c>
      <c r="U100" s="60">
        <f t="shared" si="30"/>
        <v>50</v>
      </c>
      <c r="V100" s="26">
        <v>28</v>
      </c>
      <c r="W100" s="27">
        <v>6.0527999999999998E-2</v>
      </c>
      <c r="X100" s="60">
        <f t="shared" si="31"/>
        <v>6.6666666666666572</v>
      </c>
      <c r="Y100" s="7"/>
      <c r="Z100" s="7"/>
      <c r="AA100" s="54"/>
    </row>
    <row r="101" spans="1:27" s="3" customFormat="1" x14ac:dyDescent="0.25">
      <c r="A101" s="45">
        <v>83</v>
      </c>
      <c r="B101" s="8">
        <v>0.5</v>
      </c>
      <c r="C101" s="8">
        <v>15</v>
      </c>
      <c r="D101" s="8">
        <v>25</v>
      </c>
      <c r="E101" s="106" t="e">
        <f t="shared" si="37"/>
        <v>#DIV/0!</v>
      </c>
      <c r="F101" s="104" t="e">
        <f t="shared" si="35"/>
        <v>#DIV/0!</v>
      </c>
      <c r="G101" s="105">
        <f t="shared" si="36"/>
        <v>0</v>
      </c>
      <c r="H101" s="79">
        <v>28</v>
      </c>
      <c r="I101" s="80"/>
      <c r="J101" s="26">
        <f>'MR-MO_3a'!J101</f>
        <v>28</v>
      </c>
      <c r="K101" s="27">
        <v>0</v>
      </c>
      <c r="L101" s="44">
        <f t="shared" si="27"/>
        <v>0</v>
      </c>
      <c r="M101" s="26">
        <f>'MR-MO_3a'!M101</f>
        <v>25</v>
      </c>
      <c r="N101" s="27">
        <v>0.17843999999999999</v>
      </c>
      <c r="O101" s="44">
        <f t="shared" si="28"/>
        <v>10.714285714285708</v>
      </c>
      <c r="P101" s="26">
        <f>'MR-MO_3a'!P101</f>
        <v>38</v>
      </c>
      <c r="Q101" s="27">
        <v>0.90549000000000002</v>
      </c>
      <c r="R101" s="60">
        <f t="shared" si="29"/>
        <v>35.714285714285722</v>
      </c>
      <c r="S101" s="26">
        <v>15</v>
      </c>
      <c r="T101" s="27">
        <v>2.7938999999999998</v>
      </c>
      <c r="U101" s="60">
        <f t="shared" si="30"/>
        <v>46.428571428571423</v>
      </c>
      <c r="V101" s="26">
        <v>28</v>
      </c>
      <c r="W101" s="27">
        <v>0</v>
      </c>
      <c r="X101" s="60">
        <f t="shared" si="31"/>
        <v>0</v>
      </c>
      <c r="Y101" s="7"/>
      <c r="Z101" s="7"/>
      <c r="AA101" s="54"/>
    </row>
    <row r="102" spans="1:27" s="3" customFormat="1" x14ac:dyDescent="0.25">
      <c r="A102" s="45">
        <v>84</v>
      </c>
      <c r="B102" s="8">
        <v>0.7</v>
      </c>
      <c r="C102" s="8">
        <v>15</v>
      </c>
      <c r="D102" s="8">
        <v>25</v>
      </c>
      <c r="E102" s="106" t="e">
        <f t="shared" si="37"/>
        <v>#DIV/0!</v>
      </c>
      <c r="F102" s="104" t="e">
        <f t="shared" si="35"/>
        <v>#DIV/0!</v>
      </c>
      <c r="G102" s="105">
        <f t="shared" si="36"/>
        <v>-1</v>
      </c>
      <c r="H102" s="79">
        <v>27</v>
      </c>
      <c r="I102" s="80"/>
      <c r="J102" s="26">
        <f>'MR-MO_3a'!J102</f>
        <v>27</v>
      </c>
      <c r="K102" s="27">
        <v>0</v>
      </c>
      <c r="L102" s="44">
        <f t="shared" si="27"/>
        <v>0</v>
      </c>
      <c r="M102" s="26">
        <f>'MR-MO_3a'!M102</f>
        <v>25</v>
      </c>
      <c r="N102" s="27">
        <v>5.2073000000000001E-2</v>
      </c>
      <c r="O102" s="44">
        <f t="shared" si="28"/>
        <v>7.4074074074074048</v>
      </c>
      <c r="P102" s="26">
        <f>'MR-MO_3a'!P102</f>
        <v>38</v>
      </c>
      <c r="Q102" s="27">
        <v>1.5111000000000001</v>
      </c>
      <c r="R102" s="60">
        <f t="shared" si="29"/>
        <v>40.740740740740733</v>
      </c>
      <c r="S102" s="26">
        <v>15</v>
      </c>
      <c r="T102" s="27">
        <v>2.3159999999999998</v>
      </c>
      <c r="U102" s="60">
        <f t="shared" si="30"/>
        <v>44.444444444444443</v>
      </c>
      <c r="V102" s="26">
        <v>28</v>
      </c>
      <c r="W102" s="27">
        <v>2.5919000000000001E-2</v>
      </c>
      <c r="X102" s="60">
        <f t="shared" si="31"/>
        <v>3.7037037037037095</v>
      </c>
      <c r="Y102" s="7"/>
      <c r="Z102" s="7"/>
      <c r="AA102" s="54"/>
    </row>
    <row r="103" spans="1:27" s="3" customFormat="1" x14ac:dyDescent="0.25">
      <c r="A103" s="45">
        <v>85</v>
      </c>
      <c r="B103" s="8">
        <v>0.9</v>
      </c>
      <c r="C103" s="8">
        <v>15</v>
      </c>
      <c r="D103" s="8">
        <v>25</v>
      </c>
      <c r="E103" s="106" t="e">
        <f t="shared" si="37"/>
        <v>#DIV/0!</v>
      </c>
      <c r="F103" s="104" t="e">
        <f t="shared" si="35"/>
        <v>#DIV/0!</v>
      </c>
      <c r="G103" s="105">
        <f t="shared" si="36"/>
        <v>-2</v>
      </c>
      <c r="H103" s="79">
        <v>25</v>
      </c>
      <c r="I103" s="80"/>
      <c r="J103" s="26">
        <f>'MR-MO_3a'!J103</f>
        <v>25</v>
      </c>
      <c r="K103" s="27">
        <v>0</v>
      </c>
      <c r="L103" s="44">
        <f t="shared" si="27"/>
        <v>0</v>
      </c>
      <c r="M103" s="26">
        <f>'MR-MO_3a'!M103</f>
        <v>25</v>
      </c>
      <c r="N103" s="27">
        <v>0</v>
      </c>
      <c r="O103" s="44">
        <f t="shared" si="28"/>
        <v>0</v>
      </c>
      <c r="P103" s="26">
        <f>'MR-MO_3a'!P103</f>
        <v>38</v>
      </c>
      <c r="Q103" s="27">
        <v>2.2231000000000001</v>
      </c>
      <c r="R103" s="60">
        <f t="shared" si="29"/>
        <v>52</v>
      </c>
      <c r="S103" s="26">
        <v>15</v>
      </c>
      <c r="T103" s="27">
        <v>1.9009</v>
      </c>
      <c r="U103" s="60">
        <f t="shared" si="30"/>
        <v>40</v>
      </c>
      <c r="V103" s="26">
        <v>28</v>
      </c>
      <c r="W103" s="27">
        <v>0.13239000000000001</v>
      </c>
      <c r="X103" s="60">
        <f t="shared" si="31"/>
        <v>12</v>
      </c>
      <c r="Y103" s="7"/>
      <c r="Z103" s="7"/>
      <c r="AA103" s="54"/>
    </row>
    <row r="104" spans="1:27" s="3" customFormat="1" x14ac:dyDescent="0.25">
      <c r="A104" s="45">
        <v>86</v>
      </c>
      <c r="B104" s="8">
        <v>0.1</v>
      </c>
      <c r="C104" s="8">
        <v>20</v>
      </c>
      <c r="D104" s="8">
        <v>25</v>
      </c>
      <c r="E104" s="14">
        <f>(B104*$B$15*$L$12+(1-B104)*$B$16*$S$12)/(B104*$L$12+(1-B104)*$S$12)</f>
        <v>0.2608695652173913</v>
      </c>
      <c r="F104" s="104">
        <f t="shared" si="35"/>
        <v>1.195652173913043</v>
      </c>
      <c r="G104" s="105">
        <f t="shared" si="36"/>
        <v>2</v>
      </c>
      <c r="H104" s="79">
        <v>30</v>
      </c>
      <c r="I104" s="80"/>
      <c r="J104" s="26">
        <f>'MR-MO_3a'!J104</f>
        <v>35</v>
      </c>
      <c r="K104" s="27">
        <v>0.12130000000000001</v>
      </c>
      <c r="L104" s="44">
        <f t="shared" si="27"/>
        <v>16.666666666666671</v>
      </c>
      <c r="M104" s="26">
        <f>'MR-MO_3a'!M104</f>
        <v>25</v>
      </c>
      <c r="N104" s="27">
        <v>0.43608999999999998</v>
      </c>
      <c r="O104" s="44">
        <f t="shared" si="28"/>
        <v>16.666666666666657</v>
      </c>
      <c r="P104" s="26">
        <f>'MR-MO_3a'!P104</f>
        <v>38</v>
      </c>
      <c r="Q104" s="27">
        <v>0.3095</v>
      </c>
      <c r="R104" s="60">
        <f t="shared" si="29"/>
        <v>26.666666666666671</v>
      </c>
      <c r="S104" s="26">
        <v>15</v>
      </c>
      <c r="T104" s="27">
        <v>3.4561999999999999</v>
      </c>
      <c r="U104" s="60">
        <f t="shared" si="30"/>
        <v>50</v>
      </c>
      <c r="V104" s="26">
        <v>28</v>
      </c>
      <c r="W104" s="27">
        <v>8.2170999999999994E-2</v>
      </c>
      <c r="X104" s="60">
        <f t="shared" si="31"/>
        <v>6.6666666666666572</v>
      </c>
      <c r="Y104" s="7"/>
      <c r="Z104" s="7"/>
      <c r="AA104" s="54"/>
    </row>
    <row r="105" spans="1:27" s="3" customFormat="1" x14ac:dyDescent="0.25">
      <c r="A105" s="45">
        <v>87</v>
      </c>
      <c r="B105" s="8">
        <v>0.3</v>
      </c>
      <c r="C105" s="8">
        <v>20</v>
      </c>
      <c r="D105" s="8">
        <v>25</v>
      </c>
      <c r="E105" s="14">
        <f t="shared" ref="E105:E108" si="38">(B105*$B$15*$L$12+(1-B105)*$B$16*$S$12)/(B105*$L$12+(1-B105)*$S$12)</f>
        <v>0.28947368421052627</v>
      </c>
      <c r="F105" s="104">
        <f t="shared" si="35"/>
        <v>1.0526315789473699</v>
      </c>
      <c r="G105" s="105">
        <f t="shared" si="36"/>
        <v>1</v>
      </c>
      <c r="H105" s="79">
        <v>30</v>
      </c>
      <c r="I105" s="80"/>
      <c r="J105" s="26">
        <f>'MR-MO_3a'!J105</f>
        <v>30</v>
      </c>
      <c r="K105" s="27">
        <v>0</v>
      </c>
      <c r="L105" s="44">
        <f t="shared" si="27"/>
        <v>0</v>
      </c>
      <c r="M105" s="26">
        <f>'MR-MO_3a'!M105</f>
        <v>25</v>
      </c>
      <c r="N105" s="27">
        <v>0.39933000000000002</v>
      </c>
      <c r="O105" s="44">
        <f t="shared" si="28"/>
        <v>16.666666666666657</v>
      </c>
      <c r="P105" s="26">
        <f>'MR-MO_3a'!P105</f>
        <v>38</v>
      </c>
      <c r="Q105" s="27">
        <v>0.38540999999999997</v>
      </c>
      <c r="R105" s="60">
        <f t="shared" si="29"/>
        <v>26.666666666666671</v>
      </c>
      <c r="S105" s="26">
        <v>15</v>
      </c>
      <c r="T105" s="27">
        <v>3.3748999999999998</v>
      </c>
      <c r="U105" s="60">
        <f t="shared" si="30"/>
        <v>50</v>
      </c>
      <c r="V105" s="26">
        <v>28</v>
      </c>
      <c r="W105" s="27">
        <v>6.6059999999999994E-2</v>
      </c>
      <c r="X105" s="60">
        <f t="shared" si="31"/>
        <v>6.6666666666666572</v>
      </c>
      <c r="Y105" s="7"/>
      <c r="Z105" s="7"/>
      <c r="AA105" s="54"/>
    </row>
    <row r="106" spans="1:27" s="3" customFormat="1" x14ac:dyDescent="0.25">
      <c r="A106" s="45">
        <v>88</v>
      </c>
      <c r="B106" s="8">
        <v>0.5</v>
      </c>
      <c r="C106" s="8">
        <v>20</v>
      </c>
      <c r="D106" s="8">
        <v>25</v>
      </c>
      <c r="E106" s="14">
        <f t="shared" si="38"/>
        <v>0.33333333333333337</v>
      </c>
      <c r="F106" s="104">
        <f t="shared" si="35"/>
        <v>0.83333333333333215</v>
      </c>
      <c r="G106" s="105">
        <f t="shared" si="36"/>
        <v>0</v>
      </c>
      <c r="H106" s="79">
        <v>30</v>
      </c>
      <c r="I106" s="80"/>
      <c r="J106" s="26">
        <f>'MR-MO_3a'!J106</f>
        <v>28</v>
      </c>
      <c r="K106" s="27">
        <v>4.1256000000000001E-2</v>
      </c>
      <c r="L106" s="44">
        <f t="shared" si="27"/>
        <v>6.6666666666666572</v>
      </c>
      <c r="M106" s="26">
        <f>'MR-MO_3a'!M106</f>
        <v>25</v>
      </c>
      <c r="N106" s="27">
        <v>0.34233000000000002</v>
      </c>
      <c r="O106" s="44">
        <f t="shared" si="28"/>
        <v>16.666666666666657</v>
      </c>
      <c r="P106" s="26">
        <f>'MR-MO_3a'!P106</f>
        <v>38</v>
      </c>
      <c r="Q106" s="27">
        <v>0.49758000000000002</v>
      </c>
      <c r="R106" s="60">
        <f t="shared" si="29"/>
        <v>26.666666666666671</v>
      </c>
      <c r="S106" s="26">
        <v>15</v>
      </c>
      <c r="T106" s="27">
        <v>3.2473000000000001</v>
      </c>
      <c r="U106" s="60">
        <f t="shared" si="30"/>
        <v>50</v>
      </c>
      <c r="V106" s="26">
        <v>28</v>
      </c>
      <c r="W106" s="27">
        <v>4.1256000000000001E-2</v>
      </c>
      <c r="X106" s="60">
        <f t="shared" si="31"/>
        <v>6.6666666666666572</v>
      </c>
      <c r="Y106" s="7"/>
      <c r="Z106" s="7"/>
      <c r="AA106" s="54"/>
    </row>
    <row r="107" spans="1:27" s="3" customFormat="1" x14ac:dyDescent="0.25">
      <c r="A107" s="45">
        <v>89</v>
      </c>
      <c r="B107" s="8">
        <v>0.7</v>
      </c>
      <c r="C107" s="8">
        <v>20</v>
      </c>
      <c r="D107" s="8">
        <v>25</v>
      </c>
      <c r="E107" s="14">
        <f t="shared" si="38"/>
        <v>0.40909090909090901</v>
      </c>
      <c r="F107" s="104">
        <f t="shared" si="35"/>
        <v>0.45454545454545681</v>
      </c>
      <c r="G107" s="105">
        <f t="shared" si="36"/>
        <v>-1</v>
      </c>
      <c r="H107" s="79">
        <v>29</v>
      </c>
      <c r="I107" s="80"/>
      <c r="J107" s="26">
        <f>'MR-MO_3a'!J107</f>
        <v>27</v>
      </c>
      <c r="K107" s="27">
        <v>6.6250000000000003E-2</v>
      </c>
      <c r="L107" s="44">
        <f t="shared" si="27"/>
        <v>6.8965517241379359</v>
      </c>
      <c r="M107" s="26">
        <f>'MR-MO_3a'!M107</f>
        <v>25</v>
      </c>
      <c r="N107" s="27">
        <v>0.26124000000000003</v>
      </c>
      <c r="O107" s="44">
        <f t="shared" si="28"/>
        <v>13.793103448275872</v>
      </c>
      <c r="P107" s="26">
        <f>'MR-MO_3a'!P107</f>
        <v>38</v>
      </c>
      <c r="Q107" s="27">
        <v>0.70255000000000001</v>
      </c>
      <c r="R107" s="60">
        <f t="shared" si="29"/>
        <v>31.034482758620669</v>
      </c>
      <c r="S107" s="26">
        <v>15</v>
      </c>
      <c r="T107" s="27">
        <v>3.0407000000000002</v>
      </c>
      <c r="U107" s="60">
        <f t="shared" si="30"/>
        <v>48.275862068965523</v>
      </c>
      <c r="V107" s="26">
        <v>28</v>
      </c>
      <c r="W107" s="27">
        <v>1.6558E-2</v>
      </c>
      <c r="X107" s="60">
        <f t="shared" si="31"/>
        <v>3.448275862068968</v>
      </c>
      <c r="Y107" s="7"/>
      <c r="Z107" s="7"/>
      <c r="AA107" s="54"/>
    </row>
    <row r="108" spans="1:27" s="3" customFormat="1" x14ac:dyDescent="0.25">
      <c r="A108" s="45">
        <v>90</v>
      </c>
      <c r="B108" s="8">
        <v>0.9</v>
      </c>
      <c r="C108" s="8">
        <v>20</v>
      </c>
      <c r="D108" s="8">
        <v>25</v>
      </c>
      <c r="E108" s="14">
        <f t="shared" si="38"/>
        <v>0.5714285714285714</v>
      </c>
      <c r="F108" s="104">
        <f t="shared" si="35"/>
        <v>-0.35714285714285765</v>
      </c>
      <c r="G108" s="105">
        <f t="shared" si="36"/>
        <v>-2</v>
      </c>
      <c r="H108" s="79">
        <v>28</v>
      </c>
      <c r="I108" s="80"/>
      <c r="J108" s="26">
        <f>'MR-MO_3a'!J108</f>
        <v>25</v>
      </c>
      <c r="K108" s="27">
        <v>0.12074</v>
      </c>
      <c r="L108" s="44">
        <f t="shared" si="27"/>
        <v>10.714285714285708</v>
      </c>
      <c r="M108" s="26">
        <f>'MR-MO_3a'!M108</f>
        <v>25</v>
      </c>
      <c r="N108" s="27">
        <v>0.12074</v>
      </c>
      <c r="O108" s="44">
        <f t="shared" si="28"/>
        <v>10.714285714285708</v>
      </c>
      <c r="P108" s="26">
        <f>'MR-MO_3a'!P108</f>
        <v>38</v>
      </c>
      <c r="Q108" s="27">
        <v>1.1701999999999999</v>
      </c>
      <c r="R108" s="60">
        <f t="shared" si="29"/>
        <v>35.714285714285722</v>
      </c>
      <c r="S108" s="26">
        <v>15</v>
      </c>
      <c r="T108" s="27">
        <v>2.6208999999999998</v>
      </c>
      <c r="U108" s="60">
        <f t="shared" si="30"/>
        <v>46.428571428571423</v>
      </c>
      <c r="V108" s="26">
        <v>28</v>
      </c>
      <c r="W108" s="27">
        <v>0</v>
      </c>
      <c r="X108" s="60">
        <f t="shared" si="31"/>
        <v>0</v>
      </c>
      <c r="Y108" s="7"/>
      <c r="Z108" s="7"/>
      <c r="AA108" s="54"/>
    </row>
    <row r="109" spans="1:27" s="3" customFormat="1" x14ac:dyDescent="0.25">
      <c r="A109" s="45">
        <v>91</v>
      </c>
      <c r="B109" s="8">
        <v>0.1</v>
      </c>
      <c r="C109" s="8">
        <v>25</v>
      </c>
      <c r="D109" s="8">
        <v>25</v>
      </c>
      <c r="E109" s="14">
        <f>(B109*$B$15*$L$13+(1-B109)*$B$16*$S$13)/(B109*$L$13+(1-B109)*$S$13)</f>
        <v>0.3</v>
      </c>
      <c r="F109" s="104">
        <f t="shared" si="35"/>
        <v>1</v>
      </c>
      <c r="G109" s="105">
        <f t="shared" si="36"/>
        <v>2</v>
      </c>
      <c r="H109" s="79">
        <v>30</v>
      </c>
      <c r="I109" s="80"/>
      <c r="J109" s="26">
        <f>'MR-MO_3a'!J109</f>
        <v>35</v>
      </c>
      <c r="K109" s="27">
        <v>0.17405000000000001</v>
      </c>
      <c r="L109" s="44">
        <f t="shared" si="27"/>
        <v>16.666666666666671</v>
      </c>
      <c r="M109" s="26">
        <f>'MR-MO_3a'!M109</f>
        <v>25</v>
      </c>
      <c r="N109" s="27">
        <v>0.38736999999999999</v>
      </c>
      <c r="O109" s="44">
        <f t="shared" si="28"/>
        <v>16.666666666666657</v>
      </c>
      <c r="P109" s="26">
        <f>'MR-MO_3a'!P109</f>
        <v>38</v>
      </c>
      <c r="Q109" s="27">
        <v>0.39243</v>
      </c>
      <c r="R109" s="60">
        <f t="shared" si="29"/>
        <v>26.666666666666671</v>
      </c>
      <c r="S109" s="26">
        <v>15</v>
      </c>
      <c r="T109" s="27">
        <v>3.3408000000000002</v>
      </c>
      <c r="U109" s="60">
        <f t="shared" si="30"/>
        <v>50</v>
      </c>
      <c r="V109" s="26">
        <v>28</v>
      </c>
      <c r="W109" s="27">
        <v>6.1654E-2</v>
      </c>
      <c r="X109" s="60">
        <f t="shared" si="31"/>
        <v>6.6666666666666572</v>
      </c>
      <c r="Y109" s="7"/>
      <c r="Z109" s="7"/>
      <c r="AA109" s="54"/>
    </row>
    <row r="110" spans="1:27" s="3" customFormat="1" x14ac:dyDescent="0.25">
      <c r="A110" s="45">
        <v>92</v>
      </c>
      <c r="B110" s="8">
        <v>0.3</v>
      </c>
      <c r="C110" s="8">
        <v>25</v>
      </c>
      <c r="D110" s="8">
        <v>25</v>
      </c>
      <c r="E110" s="14">
        <f t="shared" ref="E110:E113" si="39">(B110*$B$15*$L$13+(1-B110)*$B$16*$S$13)/(B110*$L$13+(1-B110)*$S$13)</f>
        <v>0.4</v>
      </c>
      <c r="F110" s="104">
        <f t="shared" si="35"/>
        <v>0.5</v>
      </c>
      <c r="G110" s="105">
        <f t="shared" si="36"/>
        <v>1</v>
      </c>
      <c r="H110" s="79">
        <v>29</v>
      </c>
      <c r="I110" s="80"/>
      <c r="J110" s="26">
        <f>'MR-MO_3a'!J110</f>
        <v>30</v>
      </c>
      <c r="K110" s="27">
        <v>1.3143999999999999E-2</v>
      </c>
      <c r="L110" s="44">
        <f t="shared" si="27"/>
        <v>3.4482758620689538</v>
      </c>
      <c r="M110" s="26">
        <f>'MR-MO_3a'!M110</f>
        <v>25</v>
      </c>
      <c r="N110" s="27">
        <v>0.27350000000000002</v>
      </c>
      <c r="O110" s="44">
        <f t="shared" si="28"/>
        <v>13.793103448275872</v>
      </c>
      <c r="P110" s="26">
        <f>'MR-MO_3a'!P110</f>
        <v>38</v>
      </c>
      <c r="Q110" s="27">
        <v>0.63492999999999999</v>
      </c>
      <c r="R110" s="60">
        <f t="shared" si="29"/>
        <v>31.034482758620669</v>
      </c>
      <c r="S110" s="26">
        <v>15</v>
      </c>
      <c r="T110" s="27">
        <v>3.0590000000000002</v>
      </c>
      <c r="U110" s="60">
        <f t="shared" si="30"/>
        <v>48.275862068965523</v>
      </c>
      <c r="V110" s="26">
        <v>28</v>
      </c>
      <c r="W110" s="27">
        <v>2.0688999999999999E-2</v>
      </c>
      <c r="X110" s="60">
        <f t="shared" si="31"/>
        <v>3.448275862068968</v>
      </c>
      <c r="Y110" s="7"/>
      <c r="Z110" s="7"/>
      <c r="AA110" s="54"/>
    </row>
    <row r="111" spans="1:27" s="3" customFormat="1" x14ac:dyDescent="0.25">
      <c r="A111" s="45">
        <v>93</v>
      </c>
      <c r="B111" s="8">
        <v>0.5</v>
      </c>
      <c r="C111" s="8">
        <v>25</v>
      </c>
      <c r="D111" s="8">
        <v>25</v>
      </c>
      <c r="E111" s="14">
        <f t="shared" si="39"/>
        <v>0.5</v>
      </c>
      <c r="F111" s="104">
        <f t="shared" si="35"/>
        <v>0</v>
      </c>
      <c r="G111" s="105">
        <f t="shared" si="36"/>
        <v>0</v>
      </c>
      <c r="H111" s="79">
        <v>28</v>
      </c>
      <c r="I111" s="80"/>
      <c r="J111" s="26">
        <f>'MR-MO_3a'!J111</f>
        <v>28</v>
      </c>
      <c r="K111" s="27">
        <v>0</v>
      </c>
      <c r="L111" s="44">
        <f t="shared" si="27"/>
        <v>0</v>
      </c>
      <c r="M111" s="26">
        <f>'MR-MO_3a'!M111</f>
        <v>25</v>
      </c>
      <c r="N111" s="27">
        <v>0.17843999999999999</v>
      </c>
      <c r="O111" s="44">
        <f t="shared" si="28"/>
        <v>10.714285714285708</v>
      </c>
      <c r="P111" s="26">
        <f>'MR-MO_3a'!P111</f>
        <v>38</v>
      </c>
      <c r="Q111" s="27">
        <v>0.90549000000000002</v>
      </c>
      <c r="R111" s="60">
        <f t="shared" si="29"/>
        <v>35.714285714285722</v>
      </c>
      <c r="S111" s="26">
        <v>15</v>
      </c>
      <c r="T111" s="27">
        <v>2.7938999999999998</v>
      </c>
      <c r="U111" s="60">
        <f t="shared" si="30"/>
        <v>46.428571428571423</v>
      </c>
      <c r="V111" s="26">
        <v>28</v>
      </c>
      <c r="W111" s="27">
        <v>0</v>
      </c>
      <c r="X111" s="60">
        <f t="shared" si="31"/>
        <v>0</v>
      </c>
      <c r="Y111" s="7"/>
      <c r="Z111" s="7"/>
      <c r="AA111" s="54"/>
    </row>
    <row r="112" spans="1:27" s="3" customFormat="1" x14ac:dyDescent="0.25">
      <c r="A112" s="45">
        <v>94</v>
      </c>
      <c r="B112" s="8">
        <v>0.7</v>
      </c>
      <c r="C112" s="8">
        <v>25</v>
      </c>
      <c r="D112" s="8">
        <v>25</v>
      </c>
      <c r="E112" s="14">
        <f t="shared" si="39"/>
        <v>0.59999999999999987</v>
      </c>
      <c r="F112" s="104">
        <f t="shared" si="35"/>
        <v>-0.5</v>
      </c>
      <c r="G112" s="105">
        <f t="shared" si="36"/>
        <v>-1</v>
      </c>
      <c r="H112" s="79">
        <v>28</v>
      </c>
      <c r="I112" s="80"/>
      <c r="J112" s="26">
        <f>'MR-MO_3a'!J112</f>
        <v>27</v>
      </c>
      <c r="K112" s="27">
        <v>4.5887E-4</v>
      </c>
      <c r="L112" s="44">
        <f t="shared" si="27"/>
        <v>3.5714285714285694</v>
      </c>
      <c r="M112" s="26">
        <f>'MR-MO_3a'!M112</f>
        <v>25</v>
      </c>
      <c r="N112" s="27">
        <v>0.10237</v>
      </c>
      <c r="O112" s="44">
        <f t="shared" si="28"/>
        <v>10.714285714285708</v>
      </c>
      <c r="P112" s="26">
        <f>'MR-MO_3a'!P112</f>
        <v>38</v>
      </c>
      <c r="Q112" s="27">
        <v>1.2060999999999999</v>
      </c>
      <c r="R112" s="60">
        <f t="shared" si="29"/>
        <v>35.714285714285722</v>
      </c>
      <c r="S112" s="26">
        <v>15</v>
      </c>
      <c r="T112" s="27">
        <v>2.5455999999999999</v>
      </c>
      <c r="U112" s="60">
        <f t="shared" si="30"/>
        <v>46.428571428571423</v>
      </c>
      <c r="V112" s="26">
        <v>28</v>
      </c>
      <c r="W112" s="27">
        <v>0</v>
      </c>
      <c r="X112" s="60">
        <f t="shared" si="31"/>
        <v>0</v>
      </c>
      <c r="Y112" s="7"/>
      <c r="Z112" s="7"/>
      <c r="AA112" s="54"/>
    </row>
    <row r="113" spans="1:27" s="3" customFormat="1" x14ac:dyDescent="0.25">
      <c r="A113" s="45">
        <v>95</v>
      </c>
      <c r="B113" s="8">
        <v>0.9</v>
      </c>
      <c r="C113" s="8">
        <v>25</v>
      </c>
      <c r="D113" s="8">
        <v>25</v>
      </c>
      <c r="E113" s="14">
        <f t="shared" si="39"/>
        <v>0.70000000000000007</v>
      </c>
      <c r="F113" s="104">
        <f t="shared" si="35"/>
        <v>-1</v>
      </c>
      <c r="G113" s="105">
        <f t="shared" si="36"/>
        <v>-2</v>
      </c>
      <c r="H113" s="79">
        <v>27</v>
      </c>
      <c r="I113" s="80"/>
      <c r="J113" s="26">
        <f>'MR-MO_3a'!J113</f>
        <v>25</v>
      </c>
      <c r="K113" s="27">
        <v>5.0613999999999999E-2</v>
      </c>
      <c r="L113" s="44">
        <f t="shared" si="27"/>
        <v>7.4074074074074048</v>
      </c>
      <c r="M113" s="26">
        <f>'MR-MO_3a'!M113</f>
        <v>25</v>
      </c>
      <c r="N113" s="27">
        <v>5.0613999999999999E-2</v>
      </c>
      <c r="O113" s="44">
        <f t="shared" si="28"/>
        <v>7.4074074074074048</v>
      </c>
      <c r="P113" s="26">
        <f>'MR-MO_3a'!P113</f>
        <v>38</v>
      </c>
      <c r="Q113" s="27">
        <v>1.5516000000000001</v>
      </c>
      <c r="R113" s="60">
        <f t="shared" si="29"/>
        <v>40.740740740740733</v>
      </c>
      <c r="S113" s="26">
        <v>15</v>
      </c>
      <c r="T113" s="27">
        <v>2.3195000000000001</v>
      </c>
      <c r="U113" s="60">
        <f t="shared" si="30"/>
        <v>44.444444444444443</v>
      </c>
      <c r="V113" s="26">
        <v>28</v>
      </c>
      <c r="W113" s="27">
        <v>2.7344E-2</v>
      </c>
      <c r="X113" s="60">
        <f t="shared" si="31"/>
        <v>3.7037037037037095</v>
      </c>
      <c r="Y113" s="7"/>
      <c r="Z113" s="7"/>
      <c r="AA113" s="54"/>
    </row>
    <row r="114" spans="1:27" s="3" customFormat="1" x14ac:dyDescent="0.25">
      <c r="A114" s="45">
        <v>96</v>
      </c>
      <c r="B114" s="8">
        <v>0.1</v>
      </c>
      <c r="C114" s="8">
        <v>30</v>
      </c>
      <c r="D114" s="8">
        <v>25</v>
      </c>
      <c r="E114" s="14">
        <f>(B114*$B$15*$L$14+(1-B114)*$B$16*$S$14)/(B114*$L$14+(1-B114)*$S$14)</f>
        <v>0.40384615384615385</v>
      </c>
      <c r="F114" s="104">
        <f t="shared" si="35"/>
        <v>0.4807692307692335</v>
      </c>
      <c r="G114" s="105">
        <f t="shared" si="36"/>
        <v>2</v>
      </c>
      <c r="H114" s="79">
        <v>29</v>
      </c>
      <c r="I114" s="80"/>
      <c r="J114" s="26">
        <f>'MR-MO_3a'!J114</f>
        <v>35</v>
      </c>
      <c r="K114" s="27">
        <v>0.32899</v>
      </c>
      <c r="L114" s="44">
        <f t="shared" si="27"/>
        <v>20.689655172413779</v>
      </c>
      <c r="M114" s="26">
        <f>'MR-MO_3a'!M114</f>
        <v>25</v>
      </c>
      <c r="N114" s="27">
        <v>0.27021000000000001</v>
      </c>
      <c r="O114" s="44">
        <f t="shared" si="28"/>
        <v>13.793103448275872</v>
      </c>
      <c r="P114" s="26">
        <f>'MR-MO_3a'!P114</f>
        <v>38</v>
      </c>
      <c r="Q114" s="27">
        <v>0.62833000000000006</v>
      </c>
      <c r="R114" s="60">
        <f t="shared" si="29"/>
        <v>31.034482758620669</v>
      </c>
      <c r="S114" s="26">
        <v>15</v>
      </c>
      <c r="T114" s="27">
        <v>3.0453000000000001</v>
      </c>
      <c r="U114" s="60">
        <f t="shared" si="30"/>
        <v>48.275862068965523</v>
      </c>
      <c r="V114" s="26">
        <v>28</v>
      </c>
      <c r="W114" s="27">
        <v>2.01E-2</v>
      </c>
      <c r="X114" s="60">
        <f t="shared" si="31"/>
        <v>3.448275862068968</v>
      </c>
      <c r="Y114" s="7"/>
      <c r="Z114" s="7"/>
      <c r="AA114" s="54"/>
    </row>
    <row r="115" spans="1:27" s="3" customFormat="1" x14ac:dyDescent="0.25">
      <c r="A115" s="45">
        <v>97</v>
      </c>
      <c r="B115" s="8">
        <v>0.3</v>
      </c>
      <c r="C115" s="8">
        <v>30</v>
      </c>
      <c r="D115" s="8">
        <v>25</v>
      </c>
      <c r="E115" s="14">
        <f t="shared" ref="E115:E118" si="40">(B115*$B$15*$L$14+(1-B115)*$B$16*$S$14)/(B115*$L$14+(1-B115)*$S$14)</f>
        <v>0.56578947368421051</v>
      </c>
      <c r="F115" s="104">
        <f t="shared" si="35"/>
        <v>-0.32894736842105488</v>
      </c>
      <c r="G115" s="105">
        <f t="shared" si="36"/>
        <v>1</v>
      </c>
      <c r="H115" s="79">
        <v>28</v>
      </c>
      <c r="I115" s="80"/>
      <c r="J115" s="26">
        <f>'MR-MO_3a'!J115</f>
        <v>30</v>
      </c>
      <c r="K115" s="27">
        <v>8.2074999999999995E-2</v>
      </c>
      <c r="L115" s="44">
        <f t="shared" si="27"/>
        <v>7.142857142857153</v>
      </c>
      <c r="M115" s="26">
        <f>'MR-MO_3a'!M115</f>
        <v>25</v>
      </c>
      <c r="N115" s="27">
        <v>0.12970999999999999</v>
      </c>
      <c r="O115" s="44">
        <f t="shared" si="28"/>
        <v>10.714285714285708</v>
      </c>
      <c r="P115" s="26">
        <f>'MR-MO_3a'!P115</f>
        <v>38</v>
      </c>
      <c r="Q115" s="27">
        <v>1.0662</v>
      </c>
      <c r="R115" s="60">
        <f t="shared" si="29"/>
        <v>35.714285714285722</v>
      </c>
      <c r="S115" s="26">
        <v>15</v>
      </c>
      <c r="T115" s="27">
        <v>2.6255000000000002</v>
      </c>
      <c r="U115" s="60">
        <f t="shared" si="30"/>
        <v>46.428571428571423</v>
      </c>
      <c r="V115" s="26">
        <v>28</v>
      </c>
      <c r="W115" s="27">
        <v>0</v>
      </c>
      <c r="X115" s="60">
        <f t="shared" si="31"/>
        <v>0</v>
      </c>
      <c r="Y115" s="7"/>
      <c r="Z115" s="7"/>
      <c r="AA115" s="54"/>
    </row>
    <row r="116" spans="1:27" s="3" customFormat="1" x14ac:dyDescent="0.25">
      <c r="A116" s="45">
        <v>98</v>
      </c>
      <c r="B116" s="8">
        <v>0.5</v>
      </c>
      <c r="C116" s="8">
        <v>30</v>
      </c>
      <c r="D116" s="8">
        <v>25</v>
      </c>
      <c r="E116" s="14">
        <f t="shared" si="40"/>
        <v>0.65000000000000013</v>
      </c>
      <c r="F116" s="104">
        <f t="shared" si="35"/>
        <v>-0.75</v>
      </c>
      <c r="G116" s="105">
        <f t="shared" si="36"/>
        <v>0</v>
      </c>
      <c r="H116" s="79">
        <v>27</v>
      </c>
      <c r="I116" s="80"/>
      <c r="J116" s="26">
        <f>'MR-MO_3a'!J116</f>
        <v>28</v>
      </c>
      <c r="K116" s="27">
        <v>1.2043999999999999E-2</v>
      </c>
      <c r="L116" s="44">
        <f t="shared" si="27"/>
        <v>3.7037037037037095</v>
      </c>
      <c r="M116" s="26">
        <f>'MR-MO_3a'!M116</f>
        <v>25</v>
      </c>
      <c r="N116" s="27">
        <v>7.7483999999999997E-2</v>
      </c>
      <c r="O116" s="44">
        <f t="shared" si="28"/>
        <v>7.4074074074074048</v>
      </c>
      <c r="P116" s="26">
        <f>'MR-MO_3a'!P116</f>
        <v>38</v>
      </c>
      <c r="Q116" s="27">
        <v>1.3322000000000001</v>
      </c>
      <c r="R116" s="60">
        <f t="shared" si="29"/>
        <v>40.740740740740733</v>
      </c>
      <c r="S116" s="26">
        <v>15</v>
      </c>
      <c r="T116" s="27">
        <v>2.4272999999999998</v>
      </c>
      <c r="U116" s="60">
        <f t="shared" si="30"/>
        <v>44.444444444444443</v>
      </c>
      <c r="V116" s="26">
        <v>28</v>
      </c>
      <c r="W116" s="27">
        <v>1.2043999999999999E-2</v>
      </c>
      <c r="X116" s="60">
        <f t="shared" si="31"/>
        <v>3.7037037037037095</v>
      </c>
      <c r="Y116" s="7"/>
      <c r="Z116" s="7"/>
      <c r="AA116" s="54"/>
    </row>
    <row r="117" spans="1:27" s="3" customFormat="1" x14ac:dyDescent="0.25">
      <c r="A117" s="45">
        <v>99</v>
      </c>
      <c r="B117" s="8">
        <v>0.7</v>
      </c>
      <c r="C117" s="8">
        <v>30</v>
      </c>
      <c r="D117" s="8">
        <v>25</v>
      </c>
      <c r="E117" s="14">
        <f t="shared" si="40"/>
        <v>0.70161290322580638</v>
      </c>
      <c r="F117" s="104">
        <f t="shared" si="35"/>
        <v>-1.008064516129032</v>
      </c>
      <c r="G117" s="105">
        <f t="shared" si="36"/>
        <v>-1</v>
      </c>
      <c r="H117" s="79">
        <v>27</v>
      </c>
      <c r="I117" s="80"/>
      <c r="J117" s="26">
        <f>'MR-MO_3a'!J117</f>
        <v>27</v>
      </c>
      <c r="K117" s="27">
        <v>0</v>
      </c>
      <c r="L117" s="44">
        <f t="shared" si="27"/>
        <v>0</v>
      </c>
      <c r="M117" s="26">
        <f>'MR-MO_3a'!M117</f>
        <v>25</v>
      </c>
      <c r="N117" s="27">
        <v>5.1263000000000003E-2</v>
      </c>
      <c r="O117" s="44">
        <f t="shared" si="28"/>
        <v>7.4074074074074048</v>
      </c>
      <c r="P117" s="26">
        <f>'MR-MO_3a'!P117</f>
        <v>38</v>
      </c>
      <c r="Q117" s="27">
        <v>1.5161</v>
      </c>
      <c r="R117" s="60">
        <f t="shared" si="29"/>
        <v>40.740740740740733</v>
      </c>
      <c r="S117" s="26">
        <v>15</v>
      </c>
      <c r="T117" s="27">
        <v>2.3123</v>
      </c>
      <c r="U117" s="60">
        <f t="shared" si="30"/>
        <v>44.444444444444443</v>
      </c>
      <c r="V117" s="26">
        <v>28</v>
      </c>
      <c r="W117" s="27">
        <v>2.6348E-2</v>
      </c>
      <c r="X117" s="60">
        <f t="shared" si="31"/>
        <v>3.7037037037037095</v>
      </c>
      <c r="Y117" s="7"/>
      <c r="Z117" s="7"/>
      <c r="AA117" s="54"/>
    </row>
    <row r="118" spans="1:27" s="3" customFormat="1" x14ac:dyDescent="0.25">
      <c r="A118" s="45">
        <v>100</v>
      </c>
      <c r="B118" s="8">
        <v>0.9</v>
      </c>
      <c r="C118" s="8">
        <v>30</v>
      </c>
      <c r="D118" s="8">
        <v>25</v>
      </c>
      <c r="E118" s="14">
        <f t="shared" si="40"/>
        <v>0.7364864864864864</v>
      </c>
      <c r="F118" s="104">
        <f t="shared" si="35"/>
        <v>-1.1824324324324316</v>
      </c>
      <c r="G118" s="105">
        <f t="shared" si="36"/>
        <v>-2</v>
      </c>
      <c r="H118" s="79">
        <v>26</v>
      </c>
      <c r="I118" s="80"/>
      <c r="J118" s="26">
        <f>'MR-MO_3a'!J118</f>
        <v>25</v>
      </c>
      <c r="K118" s="27">
        <v>3.3617000000000001E-2</v>
      </c>
      <c r="L118" s="44">
        <f t="shared" si="27"/>
        <v>3.8461538461538396</v>
      </c>
      <c r="M118" s="26">
        <f>'MR-MO_3a'!M118</f>
        <v>25</v>
      </c>
      <c r="N118" s="27">
        <v>3.3617000000000001E-2</v>
      </c>
      <c r="O118" s="44">
        <f t="shared" si="28"/>
        <v>3.8461538461538396</v>
      </c>
      <c r="P118" s="26">
        <f>'MR-MO_3a'!P118</f>
        <v>38</v>
      </c>
      <c r="Q118" s="27">
        <v>1.6645000000000001</v>
      </c>
      <c r="R118" s="60">
        <f t="shared" si="29"/>
        <v>46.15384615384616</v>
      </c>
      <c r="S118" s="26">
        <v>15</v>
      </c>
      <c r="T118" s="27">
        <v>2.2361</v>
      </c>
      <c r="U118" s="60">
        <f t="shared" si="30"/>
        <v>42.307692307692307</v>
      </c>
      <c r="V118" s="26">
        <v>28</v>
      </c>
      <c r="W118" s="27">
        <v>3.8367999999999999E-2</v>
      </c>
      <c r="X118" s="60">
        <f t="shared" si="31"/>
        <v>7.6923076923076934</v>
      </c>
      <c r="Y118" s="7"/>
      <c r="Z118" s="7"/>
      <c r="AA118" s="54"/>
    </row>
    <row r="119" spans="1:27" s="3" customFormat="1" x14ac:dyDescent="0.25">
      <c r="A119" s="45">
        <v>101</v>
      </c>
      <c r="B119" s="8">
        <v>0.1</v>
      </c>
      <c r="C119" s="8">
        <v>10</v>
      </c>
      <c r="D119" s="8">
        <v>30</v>
      </c>
      <c r="E119" s="106" t="e">
        <f t="shared" ref="E119:E123" si="41">(B119*$B$15*$M$10+(1-B119)*$B$16*$T$10)/(B119*$M$10+(1-B119)*$T$10)</f>
        <v>#DIV/0!</v>
      </c>
      <c r="F119" s="104" t="e">
        <f>E119*$N$14+(1-E119)*$U$14-D119</f>
        <v>#DIV/0!</v>
      </c>
      <c r="G119" s="105">
        <f>B119*$N$14+(1-B119)*$U$14-D119</f>
        <v>-1.2999999999999972</v>
      </c>
      <c r="H119" s="79">
        <v>25</v>
      </c>
      <c r="I119" s="80"/>
      <c r="J119" s="26">
        <f>'MR-MO_3a'!J119</f>
        <v>25</v>
      </c>
      <c r="K119" s="27">
        <v>0</v>
      </c>
      <c r="L119" s="44">
        <f t="shared" si="27"/>
        <v>0</v>
      </c>
      <c r="M119" s="26">
        <f>'MR-MO_3a'!M119</f>
        <v>20</v>
      </c>
      <c r="N119" s="27">
        <v>0.22523000000000001</v>
      </c>
      <c r="O119" s="44">
        <f t="shared" si="28"/>
        <v>20</v>
      </c>
      <c r="P119" s="26">
        <f>'MR-MO_3a'!P119</f>
        <v>25</v>
      </c>
      <c r="Q119" s="27">
        <v>0</v>
      </c>
      <c r="R119" s="60">
        <f t="shared" si="29"/>
        <v>0</v>
      </c>
      <c r="S119" s="26">
        <v>15</v>
      </c>
      <c r="T119" s="27">
        <v>0.96686000000000005</v>
      </c>
      <c r="U119" s="60">
        <f t="shared" si="30"/>
        <v>40</v>
      </c>
      <c r="V119" s="26">
        <v>27</v>
      </c>
      <c r="W119" s="27">
        <v>6.2077E-2</v>
      </c>
      <c r="X119" s="60">
        <f t="shared" si="31"/>
        <v>8</v>
      </c>
      <c r="Y119" s="7"/>
      <c r="Z119" s="7"/>
      <c r="AA119" s="54"/>
    </row>
    <row r="120" spans="1:27" s="3" customFormat="1" x14ac:dyDescent="0.25">
      <c r="A120" s="45">
        <v>102</v>
      </c>
      <c r="B120" s="8">
        <v>0.3</v>
      </c>
      <c r="C120" s="8">
        <v>10</v>
      </c>
      <c r="D120" s="8">
        <v>30</v>
      </c>
      <c r="E120" s="106" t="e">
        <f t="shared" si="41"/>
        <v>#DIV/0!</v>
      </c>
      <c r="F120" s="104" t="e">
        <f t="shared" ref="F120:F143" si="42">E120*$N$14+(1-E120)*$U$14-D120</f>
        <v>#DIV/0!</v>
      </c>
      <c r="G120" s="105">
        <f t="shared" ref="G120:G143" si="43">B120*$N$14+(1-B120)*$U$14-D120</f>
        <v>-1.9000000000000021</v>
      </c>
      <c r="H120" s="79">
        <v>24</v>
      </c>
      <c r="I120" s="80"/>
      <c r="J120" s="26">
        <f>'MR-MO_3a'!J120</f>
        <v>24</v>
      </c>
      <c r="K120" s="27">
        <v>0</v>
      </c>
      <c r="L120" s="44">
        <f t="shared" si="27"/>
        <v>0</v>
      </c>
      <c r="M120" s="26">
        <f>'MR-MO_3a'!M120</f>
        <v>20</v>
      </c>
      <c r="N120" s="27">
        <v>0.13333</v>
      </c>
      <c r="O120" s="44">
        <f t="shared" si="28"/>
        <v>16.666666666666657</v>
      </c>
      <c r="P120" s="26">
        <f>'MR-MO_3a'!P120</f>
        <v>25</v>
      </c>
      <c r="Q120" s="27">
        <v>2.2409999999999999E-2</v>
      </c>
      <c r="R120" s="60">
        <f t="shared" si="29"/>
        <v>4.1666666666666714</v>
      </c>
      <c r="S120" s="26">
        <v>15</v>
      </c>
      <c r="T120" s="27">
        <v>0.79149000000000003</v>
      </c>
      <c r="U120" s="60">
        <f t="shared" si="30"/>
        <v>37.499999999999993</v>
      </c>
      <c r="V120" s="26">
        <v>27</v>
      </c>
      <c r="W120" s="27">
        <v>0.13805999999999999</v>
      </c>
      <c r="X120" s="60">
        <f t="shared" si="31"/>
        <v>12.500000000000014</v>
      </c>
      <c r="Y120" s="7"/>
      <c r="Z120" s="7"/>
      <c r="AA120" s="54"/>
    </row>
    <row r="121" spans="1:27" s="3" customFormat="1" x14ac:dyDescent="0.25">
      <c r="A121" s="45">
        <v>103</v>
      </c>
      <c r="B121" s="8">
        <v>0.5</v>
      </c>
      <c r="C121" s="8">
        <v>10</v>
      </c>
      <c r="D121" s="8">
        <v>30</v>
      </c>
      <c r="E121" s="106" t="e">
        <f t="shared" si="41"/>
        <v>#DIV/0!</v>
      </c>
      <c r="F121" s="104" t="e">
        <f t="shared" si="42"/>
        <v>#DIV/0!</v>
      </c>
      <c r="G121" s="105">
        <f t="shared" si="43"/>
        <v>-2.5</v>
      </c>
      <c r="H121" s="79">
        <v>22</v>
      </c>
      <c r="I121" s="80"/>
      <c r="J121" s="26">
        <f>'MR-MO_3a'!J121</f>
        <v>22</v>
      </c>
      <c r="K121" s="27">
        <v>0</v>
      </c>
      <c r="L121" s="44">
        <f t="shared" si="27"/>
        <v>1.4210854715202004E-14</v>
      </c>
      <c r="M121" s="26">
        <f>'MR-MO_3a'!M121</f>
        <v>20</v>
      </c>
      <c r="N121" s="27">
        <v>6.7572999999999994E-2</v>
      </c>
      <c r="O121" s="44">
        <f t="shared" si="28"/>
        <v>9.0909090909090793</v>
      </c>
      <c r="P121" s="26">
        <f>'MR-MO_3a'!P121</f>
        <v>25</v>
      </c>
      <c r="Q121" s="27">
        <v>7.3423000000000002E-2</v>
      </c>
      <c r="R121" s="60">
        <f t="shared" si="29"/>
        <v>13.63636363636364</v>
      </c>
      <c r="S121" s="26">
        <v>15</v>
      </c>
      <c r="T121" s="27">
        <v>0.64066000000000001</v>
      </c>
      <c r="U121" s="60">
        <f t="shared" si="30"/>
        <v>31.818181818181813</v>
      </c>
      <c r="V121" s="26">
        <v>27</v>
      </c>
      <c r="W121" s="27">
        <v>0.24392</v>
      </c>
      <c r="X121" s="60">
        <f t="shared" si="31"/>
        <v>22.727272727272734</v>
      </c>
      <c r="Y121" s="7"/>
      <c r="Z121" s="7"/>
      <c r="AA121" s="54"/>
    </row>
    <row r="122" spans="1:27" s="3" customFormat="1" x14ac:dyDescent="0.25">
      <c r="A122" s="45">
        <v>104</v>
      </c>
      <c r="B122" s="8">
        <v>0.7</v>
      </c>
      <c r="C122" s="8">
        <v>10</v>
      </c>
      <c r="D122" s="8">
        <v>30</v>
      </c>
      <c r="E122" s="106" t="e">
        <f t="shared" si="41"/>
        <v>#DIV/0!</v>
      </c>
      <c r="F122" s="104" t="e">
        <f t="shared" si="42"/>
        <v>#DIV/0!</v>
      </c>
      <c r="G122" s="105">
        <f t="shared" si="43"/>
        <v>-3.1000000000000014</v>
      </c>
      <c r="H122" s="79">
        <v>21</v>
      </c>
      <c r="I122" s="80"/>
      <c r="J122" s="26">
        <f>'MR-MO_3a'!J122</f>
        <v>21</v>
      </c>
      <c r="K122" s="27">
        <v>0</v>
      </c>
      <c r="L122" s="44">
        <f t="shared" si="27"/>
        <v>0</v>
      </c>
      <c r="M122" s="26">
        <f>'MR-MO_3a'!M122</f>
        <v>20</v>
      </c>
      <c r="N122" s="27">
        <v>2.4053999999999999E-2</v>
      </c>
      <c r="O122" s="44">
        <f t="shared" si="28"/>
        <v>4.7619047619047592</v>
      </c>
      <c r="P122" s="26">
        <f>'MR-MO_3a'!P122</f>
        <v>25</v>
      </c>
      <c r="Q122" s="27">
        <v>0.14946000000000001</v>
      </c>
      <c r="R122" s="60">
        <f t="shared" si="29"/>
        <v>19.047619047619051</v>
      </c>
      <c r="S122" s="26">
        <v>15</v>
      </c>
      <c r="T122" s="27">
        <v>0.51032999999999995</v>
      </c>
      <c r="U122" s="60">
        <f t="shared" si="30"/>
        <v>28.571428571428569</v>
      </c>
      <c r="V122" s="26">
        <v>27</v>
      </c>
      <c r="W122" s="27">
        <v>0.37635999999999997</v>
      </c>
      <c r="X122" s="60">
        <f t="shared" si="31"/>
        <v>28.571428571428584</v>
      </c>
      <c r="Y122" s="7"/>
      <c r="Z122" s="7"/>
      <c r="AA122" s="54"/>
    </row>
    <row r="123" spans="1:27" s="3" customFormat="1" x14ac:dyDescent="0.25">
      <c r="A123" s="45">
        <v>105</v>
      </c>
      <c r="B123" s="8">
        <v>0.9</v>
      </c>
      <c r="C123" s="8">
        <v>10</v>
      </c>
      <c r="D123" s="8">
        <v>30</v>
      </c>
      <c r="E123" s="106" t="e">
        <f t="shared" si="41"/>
        <v>#DIV/0!</v>
      </c>
      <c r="F123" s="104" t="e">
        <f t="shared" si="42"/>
        <v>#DIV/0!</v>
      </c>
      <c r="G123" s="105">
        <f t="shared" si="43"/>
        <v>-3.6999999999999993</v>
      </c>
      <c r="H123" s="79">
        <v>21</v>
      </c>
      <c r="I123" s="80"/>
      <c r="J123" s="26">
        <f>'MR-MO_3a'!J123</f>
        <v>21</v>
      </c>
      <c r="K123" s="27">
        <v>0</v>
      </c>
      <c r="L123" s="44">
        <f t="shared" si="27"/>
        <v>0</v>
      </c>
      <c r="M123" s="26">
        <f>'MR-MO_3a'!M123</f>
        <v>20</v>
      </c>
      <c r="N123" s="27">
        <v>2.2769999999999999E-3</v>
      </c>
      <c r="O123" s="44">
        <f t="shared" si="28"/>
        <v>4.7619047619047592</v>
      </c>
      <c r="P123" s="26">
        <f>'MR-MO_3a'!P123</f>
        <v>25</v>
      </c>
      <c r="Q123" s="27">
        <v>0.25044</v>
      </c>
      <c r="R123" s="60">
        <f t="shared" si="29"/>
        <v>19.047619047619051</v>
      </c>
      <c r="S123" s="26">
        <v>15</v>
      </c>
      <c r="T123" s="27">
        <v>0.39987</v>
      </c>
      <c r="U123" s="60">
        <f t="shared" si="30"/>
        <v>28.571428571428569</v>
      </c>
      <c r="V123" s="26">
        <v>27</v>
      </c>
      <c r="W123" s="27">
        <v>0.53539000000000003</v>
      </c>
      <c r="X123" s="60">
        <f t="shared" si="31"/>
        <v>28.571428571428584</v>
      </c>
      <c r="Y123" s="7"/>
      <c r="Z123" s="7"/>
      <c r="AA123" s="54"/>
    </row>
    <row r="124" spans="1:27" s="3" customFormat="1" x14ac:dyDescent="0.25">
      <c r="A124" s="45">
        <v>106</v>
      </c>
      <c r="B124" s="8">
        <v>0.1</v>
      </c>
      <c r="C124" s="8">
        <v>15</v>
      </c>
      <c r="D124" s="8">
        <v>30</v>
      </c>
      <c r="E124" s="106" t="e">
        <f>(B124*$B$15*$M$11+(1-B124)*$B$16*$T$11)/(B124*$M$11+(1-B124)*$T$11)</f>
        <v>#DIV/0!</v>
      </c>
      <c r="F124" s="104" t="e">
        <f t="shared" si="42"/>
        <v>#DIV/0!</v>
      </c>
      <c r="G124" s="105">
        <f t="shared" si="43"/>
        <v>-1.2999999999999972</v>
      </c>
      <c r="H124" s="79">
        <v>25</v>
      </c>
      <c r="I124" s="80"/>
      <c r="J124" s="26">
        <f>'MR-MO_3a'!J124</f>
        <v>25</v>
      </c>
      <c r="K124" s="27">
        <v>0</v>
      </c>
      <c r="L124" s="44">
        <f t="shared" si="27"/>
        <v>0</v>
      </c>
      <c r="M124" s="26">
        <f>'MR-MO_3a'!M124</f>
        <v>20</v>
      </c>
      <c r="N124" s="27">
        <v>0.22523000000000001</v>
      </c>
      <c r="O124" s="44">
        <f t="shared" si="28"/>
        <v>20</v>
      </c>
      <c r="P124" s="26">
        <f>'MR-MO_3a'!P124</f>
        <v>25</v>
      </c>
      <c r="Q124" s="27">
        <v>0</v>
      </c>
      <c r="R124" s="60">
        <f t="shared" si="29"/>
        <v>0</v>
      </c>
      <c r="S124" s="26">
        <v>15</v>
      </c>
      <c r="T124" s="27">
        <v>0.96686000000000005</v>
      </c>
      <c r="U124" s="60">
        <f t="shared" si="30"/>
        <v>40</v>
      </c>
      <c r="V124" s="26">
        <v>27</v>
      </c>
      <c r="W124" s="27">
        <v>6.2077E-2</v>
      </c>
      <c r="X124" s="60">
        <f t="shared" si="31"/>
        <v>8</v>
      </c>
      <c r="Y124" s="7"/>
      <c r="Z124" s="7"/>
      <c r="AA124" s="54"/>
    </row>
    <row r="125" spans="1:27" s="3" customFormat="1" x14ac:dyDescent="0.25">
      <c r="A125" s="45">
        <v>107</v>
      </c>
      <c r="B125" s="8">
        <v>0.3</v>
      </c>
      <c r="C125" s="8">
        <v>15</v>
      </c>
      <c r="D125" s="8">
        <v>30</v>
      </c>
      <c r="E125" s="106" t="e">
        <f t="shared" ref="E125:E128" si="44">(B125*$B$15*$M$11+(1-B125)*$B$16*$T$11)/(B125*$M$11+(1-B125)*$T$11)</f>
        <v>#DIV/0!</v>
      </c>
      <c r="F125" s="104" t="e">
        <f t="shared" si="42"/>
        <v>#DIV/0!</v>
      </c>
      <c r="G125" s="105">
        <f t="shared" si="43"/>
        <v>-1.9000000000000021</v>
      </c>
      <c r="H125" s="79">
        <v>24</v>
      </c>
      <c r="I125" s="80"/>
      <c r="J125" s="26">
        <f>'MR-MO_3a'!J125</f>
        <v>24</v>
      </c>
      <c r="K125" s="27">
        <v>0</v>
      </c>
      <c r="L125" s="44">
        <f t="shared" si="27"/>
        <v>0</v>
      </c>
      <c r="M125" s="26">
        <f>'MR-MO_3a'!M125</f>
        <v>20</v>
      </c>
      <c r="N125" s="27">
        <v>0.13333</v>
      </c>
      <c r="O125" s="44">
        <f t="shared" si="28"/>
        <v>16.666666666666657</v>
      </c>
      <c r="P125" s="26">
        <f>'MR-MO_3a'!P125</f>
        <v>25</v>
      </c>
      <c r="Q125" s="27">
        <v>2.2409999999999999E-2</v>
      </c>
      <c r="R125" s="60">
        <f t="shared" si="29"/>
        <v>4.1666666666666714</v>
      </c>
      <c r="S125" s="26">
        <v>15</v>
      </c>
      <c r="T125" s="27">
        <v>0.79149000000000003</v>
      </c>
      <c r="U125" s="60">
        <f t="shared" si="30"/>
        <v>37.499999999999993</v>
      </c>
      <c r="V125" s="26">
        <v>27</v>
      </c>
      <c r="W125" s="27">
        <v>0.13805999999999999</v>
      </c>
      <c r="X125" s="60">
        <f t="shared" si="31"/>
        <v>12.500000000000014</v>
      </c>
      <c r="Y125" s="7"/>
      <c r="Z125" s="7"/>
      <c r="AA125" s="54"/>
    </row>
    <row r="126" spans="1:27" s="3" customFormat="1" x14ac:dyDescent="0.25">
      <c r="A126" s="45">
        <v>108</v>
      </c>
      <c r="B126" s="8">
        <v>0.5</v>
      </c>
      <c r="C126" s="8">
        <v>15</v>
      </c>
      <c r="D126" s="8">
        <v>30</v>
      </c>
      <c r="E126" s="106" t="e">
        <f t="shared" si="44"/>
        <v>#DIV/0!</v>
      </c>
      <c r="F126" s="104" t="e">
        <f t="shared" si="42"/>
        <v>#DIV/0!</v>
      </c>
      <c r="G126" s="105">
        <f t="shared" si="43"/>
        <v>-2.5</v>
      </c>
      <c r="H126" s="79">
        <v>22</v>
      </c>
      <c r="I126" s="80"/>
      <c r="J126" s="26">
        <f>'MR-MO_3a'!J126</f>
        <v>22</v>
      </c>
      <c r="K126" s="27">
        <v>0</v>
      </c>
      <c r="L126" s="44">
        <f t="shared" si="27"/>
        <v>1.4210854715202004E-14</v>
      </c>
      <c r="M126" s="26">
        <f>'MR-MO_3a'!M126</f>
        <v>20</v>
      </c>
      <c r="N126" s="27">
        <v>6.7572999999999994E-2</v>
      </c>
      <c r="O126" s="44">
        <f t="shared" si="28"/>
        <v>9.0909090909090793</v>
      </c>
      <c r="P126" s="26">
        <f>'MR-MO_3a'!P126</f>
        <v>25</v>
      </c>
      <c r="Q126" s="27">
        <v>7.3423000000000002E-2</v>
      </c>
      <c r="R126" s="60">
        <f t="shared" si="29"/>
        <v>13.63636363636364</v>
      </c>
      <c r="S126" s="26">
        <v>15</v>
      </c>
      <c r="T126" s="27">
        <v>0.64066000000000001</v>
      </c>
      <c r="U126" s="60">
        <f t="shared" si="30"/>
        <v>31.818181818181813</v>
      </c>
      <c r="V126" s="26">
        <v>27</v>
      </c>
      <c r="W126" s="27">
        <v>0.24392</v>
      </c>
      <c r="X126" s="60">
        <f t="shared" si="31"/>
        <v>22.727272727272734</v>
      </c>
      <c r="Y126" s="7"/>
      <c r="Z126" s="7"/>
      <c r="AA126" s="54"/>
    </row>
    <row r="127" spans="1:27" s="3" customFormat="1" x14ac:dyDescent="0.25">
      <c r="A127" s="45">
        <v>109</v>
      </c>
      <c r="B127" s="8">
        <v>0.7</v>
      </c>
      <c r="C127" s="8">
        <v>15</v>
      </c>
      <c r="D127" s="8">
        <v>30</v>
      </c>
      <c r="E127" s="106" t="e">
        <f t="shared" si="44"/>
        <v>#DIV/0!</v>
      </c>
      <c r="F127" s="104" t="e">
        <f t="shared" si="42"/>
        <v>#DIV/0!</v>
      </c>
      <c r="G127" s="105">
        <f t="shared" si="43"/>
        <v>-3.1000000000000014</v>
      </c>
      <c r="H127" s="79">
        <v>21</v>
      </c>
      <c r="I127" s="80"/>
      <c r="J127" s="26">
        <f>'MR-MO_3a'!J127</f>
        <v>21</v>
      </c>
      <c r="K127" s="27">
        <v>0</v>
      </c>
      <c r="L127" s="44">
        <f t="shared" si="27"/>
        <v>0</v>
      </c>
      <c r="M127" s="26">
        <f>'MR-MO_3a'!M127</f>
        <v>20</v>
      </c>
      <c r="N127" s="27">
        <v>2.4053999999999999E-2</v>
      </c>
      <c r="O127" s="44">
        <f t="shared" si="28"/>
        <v>4.7619047619047592</v>
      </c>
      <c r="P127" s="26">
        <f>'MR-MO_3a'!P127</f>
        <v>25</v>
      </c>
      <c r="Q127" s="27">
        <v>0.14946000000000001</v>
      </c>
      <c r="R127" s="60">
        <f t="shared" si="29"/>
        <v>19.047619047619051</v>
      </c>
      <c r="S127" s="26">
        <v>15</v>
      </c>
      <c r="T127" s="27">
        <v>0.51032999999999995</v>
      </c>
      <c r="U127" s="60">
        <f t="shared" si="30"/>
        <v>28.571428571428569</v>
      </c>
      <c r="V127" s="26">
        <v>27</v>
      </c>
      <c r="W127" s="27">
        <v>0.37635999999999997</v>
      </c>
      <c r="X127" s="60">
        <f t="shared" si="31"/>
        <v>28.571428571428584</v>
      </c>
      <c r="Y127" s="7"/>
      <c r="Z127" s="7"/>
      <c r="AA127" s="54"/>
    </row>
    <row r="128" spans="1:27" s="3" customFormat="1" x14ac:dyDescent="0.25">
      <c r="A128" s="45">
        <v>110</v>
      </c>
      <c r="B128" s="8">
        <v>0.9</v>
      </c>
      <c r="C128" s="8">
        <v>15</v>
      </c>
      <c r="D128" s="8">
        <v>30</v>
      </c>
      <c r="E128" s="106" t="e">
        <f t="shared" si="44"/>
        <v>#DIV/0!</v>
      </c>
      <c r="F128" s="104" t="e">
        <f t="shared" si="42"/>
        <v>#DIV/0!</v>
      </c>
      <c r="G128" s="105">
        <f t="shared" si="43"/>
        <v>-3.6999999999999993</v>
      </c>
      <c r="H128" s="79">
        <v>21</v>
      </c>
      <c r="I128" s="80"/>
      <c r="J128" s="26">
        <f>'MR-MO_3a'!J128</f>
        <v>21</v>
      </c>
      <c r="K128" s="27">
        <v>0</v>
      </c>
      <c r="L128" s="44">
        <f t="shared" si="27"/>
        <v>0</v>
      </c>
      <c r="M128" s="26">
        <f>'MR-MO_3a'!M128</f>
        <v>20</v>
      </c>
      <c r="N128" s="27">
        <v>2.2769999999999999E-3</v>
      </c>
      <c r="O128" s="44">
        <f t="shared" si="28"/>
        <v>4.7619047619047592</v>
      </c>
      <c r="P128" s="26">
        <f>'MR-MO_3a'!P128</f>
        <v>25</v>
      </c>
      <c r="Q128" s="27">
        <v>0.25044</v>
      </c>
      <c r="R128" s="60">
        <f t="shared" si="29"/>
        <v>19.047619047619051</v>
      </c>
      <c r="S128" s="26">
        <v>15</v>
      </c>
      <c r="T128" s="27">
        <v>0.39987</v>
      </c>
      <c r="U128" s="60">
        <f t="shared" si="30"/>
        <v>28.571428571428569</v>
      </c>
      <c r="V128" s="26">
        <v>27</v>
      </c>
      <c r="W128" s="27">
        <v>0.53539000000000003</v>
      </c>
      <c r="X128" s="60">
        <f t="shared" si="31"/>
        <v>28.571428571428584</v>
      </c>
      <c r="Y128" s="7"/>
      <c r="Z128" s="7"/>
      <c r="AA128" s="54"/>
    </row>
    <row r="129" spans="1:28" s="3" customFormat="1" x14ac:dyDescent="0.25">
      <c r="A129" s="45">
        <v>111</v>
      </c>
      <c r="B129" s="8">
        <v>0.1</v>
      </c>
      <c r="C129" s="8">
        <v>20</v>
      </c>
      <c r="D129" s="8">
        <v>30</v>
      </c>
      <c r="E129" s="106" t="e">
        <f>(B129*$B$15*$M$12+(1-B129)*$B$16*$T$12)/(B129*$M$12+(1-B129)*$T$12)</f>
        <v>#DIV/0!</v>
      </c>
      <c r="F129" s="104" t="e">
        <f t="shared" si="42"/>
        <v>#DIV/0!</v>
      </c>
      <c r="G129" s="105">
        <f t="shared" si="43"/>
        <v>-1.2999999999999972</v>
      </c>
      <c r="H129" s="79">
        <v>25</v>
      </c>
      <c r="I129" s="80"/>
      <c r="J129" s="26">
        <f>'MR-MO_3a'!J129</f>
        <v>25</v>
      </c>
      <c r="K129" s="27">
        <v>0</v>
      </c>
      <c r="L129" s="44">
        <f t="shared" si="27"/>
        <v>0</v>
      </c>
      <c r="M129" s="26">
        <f>'MR-MO_3a'!M129</f>
        <v>20</v>
      </c>
      <c r="N129" s="27">
        <v>0.22523000000000001</v>
      </c>
      <c r="O129" s="44">
        <f t="shared" si="28"/>
        <v>20</v>
      </c>
      <c r="P129" s="26">
        <f>'MR-MO_3a'!P129</f>
        <v>25</v>
      </c>
      <c r="Q129" s="27">
        <v>0</v>
      </c>
      <c r="R129" s="60">
        <f t="shared" si="29"/>
        <v>0</v>
      </c>
      <c r="S129" s="26">
        <v>15</v>
      </c>
      <c r="T129" s="27">
        <v>0.96686000000000005</v>
      </c>
      <c r="U129" s="60">
        <f t="shared" si="30"/>
        <v>40</v>
      </c>
      <c r="V129" s="26">
        <v>27</v>
      </c>
      <c r="W129" s="27">
        <v>6.2077E-2</v>
      </c>
      <c r="X129" s="60">
        <f t="shared" si="31"/>
        <v>8</v>
      </c>
      <c r="Y129" s="7"/>
      <c r="Z129" s="7"/>
      <c r="AA129" s="54"/>
    </row>
    <row r="130" spans="1:28" s="3" customFormat="1" x14ac:dyDescent="0.25">
      <c r="A130" s="45">
        <v>112</v>
      </c>
      <c r="B130" s="8">
        <v>0.3</v>
      </c>
      <c r="C130" s="8">
        <v>20</v>
      </c>
      <c r="D130" s="8">
        <v>30</v>
      </c>
      <c r="E130" s="106" t="e">
        <f t="shared" ref="E130:E133" si="45">(B130*$B$15*$M$12+(1-B130)*$B$16*$T$12)/(B130*$M$12+(1-B130)*$T$12)</f>
        <v>#DIV/0!</v>
      </c>
      <c r="F130" s="104" t="e">
        <f t="shared" si="42"/>
        <v>#DIV/0!</v>
      </c>
      <c r="G130" s="105">
        <f t="shared" si="43"/>
        <v>-1.9000000000000021</v>
      </c>
      <c r="H130" s="79">
        <v>24</v>
      </c>
      <c r="I130" s="80"/>
      <c r="J130" s="26">
        <f>'MR-MO_3a'!J130</f>
        <v>24</v>
      </c>
      <c r="K130" s="27">
        <v>0</v>
      </c>
      <c r="L130" s="44">
        <f t="shared" si="27"/>
        <v>0</v>
      </c>
      <c r="M130" s="26">
        <f>'MR-MO_3a'!M130</f>
        <v>20</v>
      </c>
      <c r="N130" s="27">
        <v>0.13333</v>
      </c>
      <c r="O130" s="44">
        <f t="shared" si="28"/>
        <v>16.666666666666657</v>
      </c>
      <c r="P130" s="26">
        <f>'MR-MO_3a'!P130</f>
        <v>25</v>
      </c>
      <c r="Q130" s="27">
        <v>2.2409999999999999E-2</v>
      </c>
      <c r="R130" s="60">
        <f t="shared" si="29"/>
        <v>4.1666666666666714</v>
      </c>
      <c r="S130" s="26">
        <v>15</v>
      </c>
      <c r="T130" s="27">
        <v>0.79149000000000003</v>
      </c>
      <c r="U130" s="60">
        <f t="shared" si="30"/>
        <v>37.499999999999993</v>
      </c>
      <c r="V130" s="26">
        <v>27</v>
      </c>
      <c r="W130" s="27">
        <v>0.13805999999999999</v>
      </c>
      <c r="X130" s="60">
        <f t="shared" si="31"/>
        <v>12.500000000000014</v>
      </c>
      <c r="Y130" s="7"/>
      <c r="Z130" s="7"/>
      <c r="AA130" s="54"/>
    </row>
    <row r="131" spans="1:28" s="3" customFormat="1" x14ac:dyDescent="0.25">
      <c r="A131" s="45">
        <v>113</v>
      </c>
      <c r="B131" s="8">
        <v>0.5</v>
      </c>
      <c r="C131" s="8">
        <v>20</v>
      </c>
      <c r="D131" s="8">
        <v>30</v>
      </c>
      <c r="E131" s="106" t="e">
        <f t="shared" si="45"/>
        <v>#DIV/0!</v>
      </c>
      <c r="F131" s="104" t="e">
        <f t="shared" si="42"/>
        <v>#DIV/0!</v>
      </c>
      <c r="G131" s="105">
        <f t="shared" si="43"/>
        <v>-2.5</v>
      </c>
      <c r="H131" s="79">
        <v>22</v>
      </c>
      <c r="I131" s="80"/>
      <c r="J131" s="26">
        <f>'MR-MO_3a'!J131</f>
        <v>22</v>
      </c>
      <c r="K131" s="27">
        <v>0</v>
      </c>
      <c r="L131" s="44">
        <f t="shared" si="27"/>
        <v>1.4210854715202004E-14</v>
      </c>
      <c r="M131" s="26">
        <f>'MR-MO_3a'!M131</f>
        <v>20</v>
      </c>
      <c r="N131" s="27">
        <v>6.7572999999999994E-2</v>
      </c>
      <c r="O131" s="44">
        <f t="shared" si="28"/>
        <v>9.0909090909090793</v>
      </c>
      <c r="P131" s="26">
        <f>'MR-MO_3a'!P131</f>
        <v>25</v>
      </c>
      <c r="Q131" s="27">
        <v>7.3423000000000002E-2</v>
      </c>
      <c r="R131" s="60">
        <f t="shared" si="29"/>
        <v>13.63636363636364</v>
      </c>
      <c r="S131" s="26">
        <v>15</v>
      </c>
      <c r="T131" s="27">
        <v>0.64066000000000001</v>
      </c>
      <c r="U131" s="60">
        <f t="shared" si="30"/>
        <v>31.818181818181813</v>
      </c>
      <c r="V131" s="26">
        <v>27</v>
      </c>
      <c r="W131" s="27">
        <v>0.24392</v>
      </c>
      <c r="X131" s="60">
        <f t="shared" si="31"/>
        <v>22.727272727272734</v>
      </c>
      <c r="Y131" s="7"/>
      <c r="Z131" s="7"/>
      <c r="AA131" s="54"/>
    </row>
    <row r="132" spans="1:28" s="3" customFormat="1" x14ac:dyDescent="0.25">
      <c r="A132" s="45">
        <v>114</v>
      </c>
      <c r="B132" s="8">
        <v>0.7</v>
      </c>
      <c r="C132" s="8">
        <v>20</v>
      </c>
      <c r="D132" s="8">
        <v>30</v>
      </c>
      <c r="E132" s="106" t="e">
        <f t="shared" si="45"/>
        <v>#DIV/0!</v>
      </c>
      <c r="F132" s="104" t="e">
        <f t="shared" si="42"/>
        <v>#DIV/0!</v>
      </c>
      <c r="G132" s="105">
        <f t="shared" si="43"/>
        <v>-3.1000000000000014</v>
      </c>
      <c r="H132" s="79">
        <v>21</v>
      </c>
      <c r="I132" s="80"/>
      <c r="J132" s="26">
        <f>'MR-MO_3a'!J132</f>
        <v>21</v>
      </c>
      <c r="K132" s="27">
        <v>0</v>
      </c>
      <c r="L132" s="44">
        <f t="shared" si="27"/>
        <v>0</v>
      </c>
      <c r="M132" s="26">
        <f>'MR-MO_3a'!M132</f>
        <v>20</v>
      </c>
      <c r="N132" s="27">
        <v>2.4053999999999999E-2</v>
      </c>
      <c r="O132" s="44">
        <f t="shared" si="28"/>
        <v>4.7619047619047592</v>
      </c>
      <c r="P132" s="26">
        <f>'MR-MO_3a'!P132</f>
        <v>25</v>
      </c>
      <c r="Q132" s="27">
        <v>0.14946000000000001</v>
      </c>
      <c r="R132" s="60">
        <f t="shared" si="29"/>
        <v>19.047619047619051</v>
      </c>
      <c r="S132" s="26">
        <v>15</v>
      </c>
      <c r="T132" s="27">
        <v>0.51032999999999995</v>
      </c>
      <c r="U132" s="60">
        <f t="shared" si="30"/>
        <v>28.571428571428569</v>
      </c>
      <c r="V132" s="26">
        <v>27</v>
      </c>
      <c r="W132" s="27">
        <v>0.37635999999999997</v>
      </c>
      <c r="X132" s="60">
        <f t="shared" si="31"/>
        <v>28.571428571428584</v>
      </c>
      <c r="Y132" s="7"/>
      <c r="Z132" s="7"/>
      <c r="AA132" s="54"/>
    </row>
    <row r="133" spans="1:28" s="3" customFormat="1" x14ac:dyDescent="0.25">
      <c r="A133" s="45">
        <v>115</v>
      </c>
      <c r="B133" s="8">
        <v>0.9</v>
      </c>
      <c r="C133" s="8">
        <v>20</v>
      </c>
      <c r="D133" s="8">
        <v>30</v>
      </c>
      <c r="E133" s="106" t="e">
        <f t="shared" si="45"/>
        <v>#DIV/0!</v>
      </c>
      <c r="F133" s="104" t="e">
        <f t="shared" si="42"/>
        <v>#DIV/0!</v>
      </c>
      <c r="G133" s="105">
        <f t="shared" si="43"/>
        <v>-3.6999999999999993</v>
      </c>
      <c r="H133" s="79">
        <v>21</v>
      </c>
      <c r="I133" s="80"/>
      <c r="J133" s="26">
        <f>'MR-MO_3a'!J133</f>
        <v>21</v>
      </c>
      <c r="K133" s="27">
        <v>0</v>
      </c>
      <c r="L133" s="44">
        <f t="shared" si="27"/>
        <v>0</v>
      </c>
      <c r="M133" s="26">
        <f>'MR-MO_3a'!M133</f>
        <v>20</v>
      </c>
      <c r="N133" s="27">
        <v>2.2769999999999999E-3</v>
      </c>
      <c r="O133" s="44">
        <f t="shared" si="28"/>
        <v>4.7619047619047592</v>
      </c>
      <c r="P133" s="26">
        <f>'MR-MO_3a'!P133</f>
        <v>25</v>
      </c>
      <c r="Q133" s="27">
        <v>0.25044</v>
      </c>
      <c r="R133" s="60">
        <f t="shared" si="29"/>
        <v>19.047619047619051</v>
      </c>
      <c r="S133" s="26">
        <v>15</v>
      </c>
      <c r="T133" s="27">
        <v>0.39987</v>
      </c>
      <c r="U133" s="60">
        <f t="shared" si="30"/>
        <v>28.571428571428569</v>
      </c>
      <c r="V133" s="26">
        <v>27</v>
      </c>
      <c r="W133" s="27">
        <v>0.53539000000000003</v>
      </c>
      <c r="X133" s="60">
        <f t="shared" si="31"/>
        <v>28.571428571428584</v>
      </c>
      <c r="Y133" s="7"/>
      <c r="Z133" s="7"/>
      <c r="AA133" s="54"/>
    </row>
    <row r="134" spans="1:28" s="3" customFormat="1" x14ac:dyDescent="0.25">
      <c r="A134" s="45">
        <v>116</v>
      </c>
      <c r="B134" s="8">
        <v>0.1</v>
      </c>
      <c r="C134" s="8">
        <v>25</v>
      </c>
      <c r="D134" s="8">
        <v>30</v>
      </c>
      <c r="E134" s="14">
        <f>(B134*$B$15*$M$13+(1-B134)*$B$16*$T$13)/(B134*$M$13+(1-B134)*$T$13)</f>
        <v>0.25909090909090909</v>
      </c>
      <c r="F134" s="104">
        <f t="shared" si="42"/>
        <v>-1.7772727272727238</v>
      </c>
      <c r="G134" s="105">
        <f t="shared" si="43"/>
        <v>-1.2999999999999972</v>
      </c>
      <c r="H134" s="79">
        <v>24</v>
      </c>
      <c r="I134" s="80"/>
      <c r="J134" s="26">
        <f>'MR-MO_3a'!J134</f>
        <v>25</v>
      </c>
      <c r="K134" s="27">
        <v>1.7035000000000002E-2</v>
      </c>
      <c r="L134" s="44">
        <f t="shared" si="27"/>
        <v>4.1666666666666714</v>
      </c>
      <c r="M134" s="26">
        <f>'MR-MO_3a'!M134</f>
        <v>20</v>
      </c>
      <c r="N134" s="27">
        <v>0.15140000000000001</v>
      </c>
      <c r="O134" s="44">
        <f t="shared" si="28"/>
        <v>16.666666666666657</v>
      </c>
      <c r="P134" s="26">
        <f>'MR-MO_3a'!P134</f>
        <v>25</v>
      </c>
      <c r="Q134" s="27">
        <v>1.7035000000000002E-2</v>
      </c>
      <c r="R134" s="60">
        <f t="shared" si="29"/>
        <v>4.1666666666666714</v>
      </c>
      <c r="S134" s="26">
        <v>15</v>
      </c>
      <c r="T134" s="27">
        <v>0.82523000000000002</v>
      </c>
      <c r="U134" s="60">
        <f t="shared" si="30"/>
        <v>37.499999999999993</v>
      </c>
      <c r="V134" s="26">
        <v>27</v>
      </c>
      <c r="W134" s="27">
        <v>0.12096999999999999</v>
      </c>
      <c r="X134" s="60">
        <f t="shared" si="31"/>
        <v>12.500000000000014</v>
      </c>
      <c r="Y134" s="7"/>
      <c r="Z134" s="7"/>
      <c r="AA134" s="54"/>
    </row>
    <row r="135" spans="1:28" s="3" customFormat="1" x14ac:dyDescent="0.25">
      <c r="A135" s="45">
        <v>117</v>
      </c>
      <c r="B135" s="8">
        <v>0.3</v>
      </c>
      <c r="C135" s="8">
        <v>25</v>
      </c>
      <c r="D135" s="8">
        <v>30</v>
      </c>
      <c r="E135" s="14">
        <f t="shared" ref="E135:E138" si="46">(B135*$B$15*$M$13+(1-B135)*$B$16*$T$13)/(B135*$M$13+(1-B135)*$T$13)</f>
        <v>0.28333333333333338</v>
      </c>
      <c r="F135" s="104">
        <f t="shared" si="42"/>
        <v>-1.8500000000000014</v>
      </c>
      <c r="G135" s="105">
        <f t="shared" si="43"/>
        <v>-1.9000000000000021</v>
      </c>
      <c r="H135" s="79">
        <v>24</v>
      </c>
      <c r="I135" s="80"/>
      <c r="J135" s="26">
        <f>'MR-MO_3a'!J135</f>
        <v>24</v>
      </c>
      <c r="K135" s="27">
        <v>0</v>
      </c>
      <c r="L135" s="44">
        <f t="shared" si="27"/>
        <v>0</v>
      </c>
      <c r="M135" s="26">
        <f>'MR-MO_3a'!M135</f>
        <v>20</v>
      </c>
      <c r="N135" s="27">
        <v>0.14083999999999999</v>
      </c>
      <c r="O135" s="44">
        <f t="shared" si="28"/>
        <v>16.666666666666657</v>
      </c>
      <c r="P135" s="26">
        <f>'MR-MO_3a'!P135</f>
        <v>25</v>
      </c>
      <c r="Q135" s="27">
        <v>2.0301E-2</v>
      </c>
      <c r="R135" s="60">
        <f t="shared" si="29"/>
        <v>4.1666666666666714</v>
      </c>
      <c r="S135" s="26">
        <v>15</v>
      </c>
      <c r="T135" s="27">
        <v>0.80613999999999997</v>
      </c>
      <c r="U135" s="60">
        <f t="shared" si="30"/>
        <v>37.499999999999993</v>
      </c>
      <c r="V135" s="26">
        <v>27</v>
      </c>
      <c r="W135" s="27">
        <v>0.13152</v>
      </c>
      <c r="X135" s="60">
        <f t="shared" si="31"/>
        <v>12.500000000000014</v>
      </c>
      <c r="Y135" s="7"/>
      <c r="Z135" s="7"/>
      <c r="AA135" s="54"/>
    </row>
    <row r="136" spans="1:28" s="3" customFormat="1" x14ac:dyDescent="0.25">
      <c r="A136" s="45">
        <v>118</v>
      </c>
      <c r="B136" s="8">
        <v>0.5</v>
      </c>
      <c r="C136" s="8">
        <v>25</v>
      </c>
      <c r="D136" s="8">
        <v>30</v>
      </c>
      <c r="E136" s="14">
        <f t="shared" si="46"/>
        <v>0.32142857142857145</v>
      </c>
      <c r="F136" s="104">
        <f t="shared" si="42"/>
        <v>-1.9642857142857117</v>
      </c>
      <c r="G136" s="105">
        <f t="shared" si="43"/>
        <v>-2.5</v>
      </c>
      <c r="H136" s="79">
        <v>23</v>
      </c>
      <c r="I136" s="80"/>
      <c r="J136" s="26">
        <f>'MR-MO_3a'!J136</f>
        <v>22</v>
      </c>
      <c r="K136" s="27">
        <v>2.0060999999999999E-2</v>
      </c>
      <c r="L136" s="44">
        <f t="shared" si="27"/>
        <v>4.3478260869565304</v>
      </c>
      <c r="M136" s="26">
        <f>'MR-MO_3a'!M136</f>
        <v>20</v>
      </c>
      <c r="N136" s="27">
        <v>0.12619</v>
      </c>
      <c r="O136" s="44">
        <f t="shared" si="28"/>
        <v>13.043478260869563</v>
      </c>
      <c r="P136" s="26">
        <f>'MR-MO_3a'!P136</f>
        <v>25</v>
      </c>
      <c r="Q136" s="27">
        <v>2.7774E-2</v>
      </c>
      <c r="R136" s="60">
        <f t="shared" si="29"/>
        <v>8.6956521739130324</v>
      </c>
      <c r="S136" s="26">
        <v>15</v>
      </c>
      <c r="T136" s="27">
        <v>0.77651000000000003</v>
      </c>
      <c r="U136" s="60">
        <f t="shared" si="30"/>
        <v>34.782608695652172</v>
      </c>
      <c r="V136" s="26">
        <v>27</v>
      </c>
      <c r="W136" s="27">
        <v>0.15021000000000001</v>
      </c>
      <c r="X136" s="60">
        <f t="shared" si="31"/>
        <v>17.391304347826079</v>
      </c>
      <c r="Y136" s="7"/>
      <c r="Z136" s="7"/>
      <c r="AA136" s="54"/>
    </row>
    <row r="137" spans="1:28" s="3" customFormat="1" x14ac:dyDescent="0.25">
      <c r="A137" s="45">
        <v>119</v>
      </c>
      <c r="B137" s="8">
        <v>0.7</v>
      </c>
      <c r="C137" s="8">
        <v>25</v>
      </c>
      <c r="D137" s="8">
        <v>30</v>
      </c>
      <c r="E137" s="14">
        <f t="shared" si="46"/>
        <v>0.39</v>
      </c>
      <c r="F137" s="104">
        <f t="shared" si="42"/>
        <v>-2.1699999999999982</v>
      </c>
      <c r="G137" s="105">
        <f t="shared" si="43"/>
        <v>-3.1000000000000014</v>
      </c>
      <c r="H137" s="79">
        <v>23</v>
      </c>
      <c r="I137" s="80"/>
      <c r="J137" s="26">
        <f>'MR-MO_3a'!J137</f>
        <v>21</v>
      </c>
      <c r="K137" s="27">
        <v>4.6597E-2</v>
      </c>
      <c r="L137" s="44">
        <f t="shared" si="27"/>
        <v>8.6956521739130466</v>
      </c>
      <c r="M137" s="26">
        <f>'MR-MO_3a'!M137</f>
        <v>20</v>
      </c>
      <c r="N137" s="27">
        <v>0.10363</v>
      </c>
      <c r="O137" s="44">
        <f t="shared" si="28"/>
        <v>13.043478260869563</v>
      </c>
      <c r="P137" s="26">
        <f>'MR-MO_3a'!P137</f>
        <v>25</v>
      </c>
      <c r="Q137" s="27">
        <v>4.5610999999999999E-2</v>
      </c>
      <c r="R137" s="60">
        <f t="shared" si="29"/>
        <v>8.6956521739130324</v>
      </c>
      <c r="S137" s="26">
        <v>15</v>
      </c>
      <c r="T137" s="27">
        <v>0.72577000000000003</v>
      </c>
      <c r="U137" s="60">
        <f t="shared" si="30"/>
        <v>34.782608695652172</v>
      </c>
      <c r="V137" s="26">
        <v>27</v>
      </c>
      <c r="W137" s="27">
        <v>0.18817</v>
      </c>
      <c r="X137" s="60">
        <f t="shared" si="31"/>
        <v>17.391304347826079</v>
      </c>
      <c r="Y137" s="7"/>
      <c r="Z137" s="7"/>
      <c r="AA137" s="54"/>
    </row>
    <row r="138" spans="1:28" s="3" customFormat="1" x14ac:dyDescent="0.25">
      <c r="A138" s="45">
        <v>120</v>
      </c>
      <c r="B138" s="8">
        <v>0.9</v>
      </c>
      <c r="C138" s="8">
        <v>25</v>
      </c>
      <c r="D138" s="8">
        <v>30</v>
      </c>
      <c r="E138" s="14">
        <f t="shared" si="46"/>
        <v>0.55000000000000004</v>
      </c>
      <c r="F138" s="104">
        <f t="shared" si="42"/>
        <v>-2.6499999999999986</v>
      </c>
      <c r="G138" s="105">
        <f t="shared" si="43"/>
        <v>-3.6999999999999993</v>
      </c>
      <c r="H138" s="79">
        <v>22</v>
      </c>
      <c r="I138" s="80"/>
      <c r="J138" s="26">
        <f>'MR-MO_3a'!J138</f>
        <v>21</v>
      </c>
      <c r="K138" s="27">
        <v>1.6718E-2</v>
      </c>
      <c r="L138" s="44">
        <f t="shared" si="27"/>
        <v>4.5454545454545325</v>
      </c>
      <c r="M138" s="26">
        <f>'MR-MO_3a'!M138</f>
        <v>20</v>
      </c>
      <c r="N138" s="27">
        <v>5.6961999999999999E-2</v>
      </c>
      <c r="O138" s="44">
        <f t="shared" si="28"/>
        <v>9.0909090909090793</v>
      </c>
      <c r="P138" s="26">
        <f>'MR-MO_3a'!P138</f>
        <v>25</v>
      </c>
      <c r="Q138" s="27">
        <v>9.4683000000000003E-2</v>
      </c>
      <c r="R138" s="60">
        <f t="shared" si="29"/>
        <v>13.63636363636364</v>
      </c>
      <c r="S138" s="26">
        <v>15</v>
      </c>
      <c r="T138" s="27">
        <v>0.61107</v>
      </c>
      <c r="U138" s="60">
        <f t="shared" si="30"/>
        <v>31.818181818181813</v>
      </c>
      <c r="V138" s="26">
        <v>27</v>
      </c>
      <c r="W138" s="27">
        <v>0.28360000000000002</v>
      </c>
      <c r="X138" s="60">
        <f t="shared" si="31"/>
        <v>22.727272727272734</v>
      </c>
      <c r="Y138" s="7"/>
      <c r="Z138" s="7"/>
      <c r="AA138" s="54"/>
    </row>
    <row r="139" spans="1:28" s="3" customFormat="1" x14ac:dyDescent="0.25">
      <c r="A139" s="45">
        <v>121</v>
      </c>
      <c r="B139" s="8">
        <v>0.1</v>
      </c>
      <c r="C139" s="8">
        <v>30</v>
      </c>
      <c r="D139" s="8">
        <v>30</v>
      </c>
      <c r="E139" s="14">
        <f>(B139*$B$15*$M$14+(1-B139)*$B$16*$T$14)/(B139*$M$14+(1-B139)*$T$14)</f>
        <v>0.26351351351351354</v>
      </c>
      <c r="F139" s="104">
        <f t="shared" si="42"/>
        <v>-1.7905405405405439</v>
      </c>
      <c r="G139" s="105">
        <f t="shared" si="43"/>
        <v>-1.2999999999999972</v>
      </c>
      <c r="H139" s="79">
        <v>24</v>
      </c>
      <c r="I139" s="80"/>
      <c r="J139" s="26">
        <f>'MR-MO_3a'!J139</f>
        <v>25</v>
      </c>
      <c r="K139" s="27">
        <v>1.7592E-2</v>
      </c>
      <c r="L139" s="44">
        <f t="shared" si="27"/>
        <v>4.1666666666666714</v>
      </c>
      <c r="M139" s="26">
        <f>'MR-MO_3a'!M139</f>
        <v>20</v>
      </c>
      <c r="N139" s="27">
        <v>0.14942</v>
      </c>
      <c r="O139" s="44">
        <f t="shared" si="28"/>
        <v>16.666666666666657</v>
      </c>
      <c r="P139" s="26">
        <f>'MR-MO_3a'!P139</f>
        <v>25</v>
      </c>
      <c r="Q139" s="27">
        <v>1.7592E-2</v>
      </c>
      <c r="R139" s="60">
        <f t="shared" si="29"/>
        <v>4.1666666666666714</v>
      </c>
      <c r="S139" s="26">
        <v>15</v>
      </c>
      <c r="T139" s="27">
        <v>0.82135000000000002</v>
      </c>
      <c r="U139" s="60">
        <f t="shared" si="30"/>
        <v>37.499999999999993</v>
      </c>
      <c r="V139" s="26">
        <v>27</v>
      </c>
      <c r="W139" s="27">
        <v>0.1227</v>
      </c>
      <c r="X139" s="60">
        <f t="shared" si="31"/>
        <v>12.500000000000014</v>
      </c>
      <c r="Y139" s="7"/>
      <c r="Z139" s="7"/>
      <c r="AA139" s="54"/>
    </row>
    <row r="140" spans="1:28" s="3" customFormat="1" x14ac:dyDescent="0.25">
      <c r="A140" s="45">
        <v>122</v>
      </c>
      <c r="B140" s="8">
        <v>0.3</v>
      </c>
      <c r="C140" s="8">
        <v>30</v>
      </c>
      <c r="D140" s="8">
        <v>30</v>
      </c>
      <c r="E140" s="14">
        <f t="shared" ref="E140:E143" si="47">(B140*$B$15*$M$14+(1-B140)*$B$16*$T$14)/(B140*$M$14+(1-B140)*$T$14)</f>
        <v>0.29838709677419362</v>
      </c>
      <c r="F140" s="104">
        <f t="shared" si="42"/>
        <v>-1.8951612903225836</v>
      </c>
      <c r="G140" s="105">
        <f t="shared" si="43"/>
        <v>-1.9000000000000021</v>
      </c>
      <c r="H140" s="79">
        <v>24</v>
      </c>
      <c r="I140" s="80"/>
      <c r="J140" s="26">
        <f>'MR-MO_3a'!J140</f>
        <v>24</v>
      </c>
      <c r="K140" s="27">
        <v>0</v>
      </c>
      <c r="L140" s="44">
        <f t="shared" si="27"/>
        <v>0</v>
      </c>
      <c r="M140" s="26">
        <f>'MR-MO_3a'!M140</f>
        <v>20</v>
      </c>
      <c r="N140" s="27">
        <v>0.13406000000000001</v>
      </c>
      <c r="O140" s="44">
        <f t="shared" si="28"/>
        <v>16.666666666666657</v>
      </c>
      <c r="P140" s="26">
        <f>'MR-MO_3a'!P140</f>
        <v>25</v>
      </c>
      <c r="Q140" s="27">
        <v>2.2206E-2</v>
      </c>
      <c r="R140" s="60">
        <f t="shared" si="29"/>
        <v>4.1666666666666714</v>
      </c>
      <c r="S140" s="26">
        <v>15</v>
      </c>
      <c r="T140" s="27">
        <v>0.79291</v>
      </c>
      <c r="U140" s="60">
        <f t="shared" si="30"/>
        <v>37.499999999999993</v>
      </c>
      <c r="V140" s="26">
        <v>27</v>
      </c>
      <c r="W140" s="27">
        <v>0.13743</v>
      </c>
      <c r="X140" s="60">
        <f t="shared" si="31"/>
        <v>12.500000000000014</v>
      </c>
      <c r="Y140" s="7"/>
      <c r="Z140" s="7"/>
      <c r="AA140" s="54"/>
    </row>
    <row r="141" spans="1:28" s="3" customFormat="1" x14ac:dyDescent="0.25">
      <c r="A141" s="45">
        <v>123</v>
      </c>
      <c r="B141" s="8">
        <v>0.5</v>
      </c>
      <c r="C141" s="8">
        <v>30</v>
      </c>
      <c r="D141" s="8">
        <v>30</v>
      </c>
      <c r="E141" s="14">
        <f t="shared" si="47"/>
        <v>0.35000000000000003</v>
      </c>
      <c r="F141" s="104">
        <f t="shared" si="42"/>
        <v>-2.0500000000000007</v>
      </c>
      <c r="G141" s="105">
        <f t="shared" si="43"/>
        <v>-2.5</v>
      </c>
      <c r="H141" s="79">
        <v>23</v>
      </c>
      <c r="I141" s="80"/>
      <c r="J141" s="26">
        <f>'MR-MO_3a'!J141</f>
        <v>22</v>
      </c>
      <c r="K141" s="27">
        <v>1.6736999999999998E-2</v>
      </c>
      <c r="L141" s="44">
        <f t="shared" si="27"/>
        <v>4.3478260869565304</v>
      </c>
      <c r="M141" s="26">
        <f>'MR-MO_3a'!M141</f>
        <v>20</v>
      </c>
      <c r="N141" s="27">
        <v>0.11673</v>
      </c>
      <c r="O141" s="44">
        <f t="shared" si="28"/>
        <v>13.043478260869563</v>
      </c>
      <c r="P141" s="26">
        <f>'MR-MO_3a'!P141</f>
        <v>25</v>
      </c>
      <c r="Q141" s="27">
        <v>3.4893E-2</v>
      </c>
      <c r="R141" s="60">
        <f t="shared" si="29"/>
        <v>8.6956521739130324</v>
      </c>
      <c r="S141" s="26">
        <v>15</v>
      </c>
      <c r="T141" s="27">
        <v>0.75478000000000001</v>
      </c>
      <c r="U141" s="60">
        <f t="shared" si="30"/>
        <v>34.782608695652172</v>
      </c>
      <c r="V141" s="26">
        <v>27</v>
      </c>
      <c r="W141" s="27">
        <v>0.16497000000000001</v>
      </c>
      <c r="X141" s="60">
        <f t="shared" si="31"/>
        <v>17.391304347826079</v>
      </c>
      <c r="Y141" s="7"/>
      <c r="Z141" s="7"/>
      <c r="AA141" s="54"/>
    </row>
    <row r="142" spans="1:28" s="3" customFormat="1" x14ac:dyDescent="0.25">
      <c r="A142" s="45">
        <v>124</v>
      </c>
      <c r="B142" s="8">
        <v>0.7</v>
      </c>
      <c r="C142" s="8">
        <v>30</v>
      </c>
      <c r="D142" s="8">
        <v>30</v>
      </c>
      <c r="E142" s="14">
        <f t="shared" si="47"/>
        <v>0.43421052631578944</v>
      </c>
      <c r="F142" s="104">
        <f t="shared" si="42"/>
        <v>-2.3026315789473628</v>
      </c>
      <c r="G142" s="105">
        <f t="shared" si="43"/>
        <v>-3.1000000000000014</v>
      </c>
      <c r="H142" s="79">
        <v>23</v>
      </c>
      <c r="I142" s="80"/>
      <c r="J142" s="26">
        <f>'MR-MO_3a'!J142</f>
        <v>21</v>
      </c>
      <c r="K142" s="27">
        <v>3.6491000000000003E-2</v>
      </c>
      <c r="L142" s="44">
        <f t="shared" si="27"/>
        <v>8.6956521739130466</v>
      </c>
      <c r="M142" s="26">
        <f>'MR-MO_3a'!M142</f>
        <v>20</v>
      </c>
      <c r="N142" s="27">
        <v>8.8872000000000007E-2</v>
      </c>
      <c r="O142" s="44">
        <f t="shared" si="28"/>
        <v>13.043478260869563</v>
      </c>
      <c r="P142" s="26">
        <f>'MR-MO_3a'!P142</f>
        <v>25</v>
      </c>
      <c r="Q142" s="27">
        <v>5.6697999999999998E-2</v>
      </c>
      <c r="R142" s="60">
        <f t="shared" si="29"/>
        <v>8.6956521739130324</v>
      </c>
      <c r="S142" s="26">
        <v>15</v>
      </c>
      <c r="T142" s="27">
        <v>0.69186000000000003</v>
      </c>
      <c r="U142" s="60">
        <f t="shared" si="30"/>
        <v>34.782608695652172</v>
      </c>
      <c r="V142" s="26">
        <v>27</v>
      </c>
      <c r="W142" s="27">
        <v>0.21113999999999999</v>
      </c>
      <c r="X142" s="60">
        <f t="shared" si="31"/>
        <v>17.391304347826079</v>
      </c>
      <c r="Y142" s="7"/>
      <c r="Z142" s="7"/>
      <c r="AA142" s="54"/>
    </row>
    <row r="143" spans="1:28" s="3" customFormat="1" ht="15.75" thickBot="1" x14ac:dyDescent="0.3">
      <c r="A143" s="45">
        <v>125</v>
      </c>
      <c r="B143" s="8">
        <v>0.9</v>
      </c>
      <c r="C143" s="8">
        <v>30</v>
      </c>
      <c r="D143" s="8">
        <v>30</v>
      </c>
      <c r="E143" s="14">
        <f t="shared" si="47"/>
        <v>0.59615384615384615</v>
      </c>
      <c r="F143" s="104">
        <f t="shared" si="42"/>
        <v>-2.7884615384615401</v>
      </c>
      <c r="G143" s="105">
        <f t="shared" si="43"/>
        <v>-3.6999999999999993</v>
      </c>
      <c r="H143" s="49">
        <v>22</v>
      </c>
      <c r="I143" s="50"/>
      <c r="J143" s="26">
        <f>'MR-MO_3a'!J143</f>
        <v>21</v>
      </c>
      <c r="K143" s="27">
        <v>1.1492E-2</v>
      </c>
      <c r="L143" s="44">
        <f t="shared" si="27"/>
        <v>4.5454545454545325</v>
      </c>
      <c r="M143" s="26">
        <f>'MR-MO_3a'!M143</f>
        <v>20</v>
      </c>
      <c r="N143" s="27">
        <v>4.6797999999999999E-2</v>
      </c>
      <c r="O143" s="44">
        <f t="shared" si="28"/>
        <v>9.0909090909090793</v>
      </c>
      <c r="P143" s="79">
        <f>'MR-MO_3a'!P143</f>
        <v>25</v>
      </c>
      <c r="Q143" s="90">
        <v>0.11187999999999999</v>
      </c>
      <c r="R143" s="91">
        <f t="shared" si="29"/>
        <v>13.63636363636364</v>
      </c>
      <c r="S143" s="26">
        <v>15</v>
      </c>
      <c r="T143" s="27">
        <v>0.58053999999999994</v>
      </c>
      <c r="U143" s="60">
        <f t="shared" si="30"/>
        <v>31.818181818181813</v>
      </c>
      <c r="V143" s="26">
        <v>27</v>
      </c>
      <c r="W143" s="27">
        <v>0.31328</v>
      </c>
      <c r="X143" s="60">
        <f t="shared" si="31"/>
        <v>22.727272727272734</v>
      </c>
      <c r="Y143" s="7"/>
      <c r="Z143" s="7"/>
      <c r="AA143" s="54"/>
    </row>
    <row r="144" spans="1:28" s="3" customFormat="1" x14ac:dyDescent="0.25">
      <c r="B144" s="6"/>
      <c r="C144" s="6"/>
      <c r="D144" s="7"/>
      <c r="E144" s="7"/>
      <c r="F144" s="7"/>
      <c r="G144" s="7"/>
      <c r="H144" s="125" t="s">
        <v>53</v>
      </c>
      <c r="I144" s="46" t="s">
        <v>19</v>
      </c>
      <c r="J144" s="17"/>
      <c r="K144" s="28">
        <f>AVERAGE(K19:K143)</f>
        <v>5.0698514479999977E-2</v>
      </c>
      <c r="L144" s="18"/>
      <c r="M144" s="17"/>
      <c r="N144" s="28">
        <f>AVERAGE(N19:N143)</f>
        <v>0.67507735999999974</v>
      </c>
      <c r="O144" s="28">
        <f>AVERAGE(O19:O143)</f>
        <v>18.89357457575959</v>
      </c>
      <c r="P144" s="17"/>
      <c r="Q144" s="28">
        <f>AVERAGE(Q19:Q143)</f>
        <v>0.69179937599999985</v>
      </c>
      <c r="R144" s="28">
        <f>AVERAGE(R19:R143)</f>
        <v>18.004879203395326</v>
      </c>
      <c r="S144" s="17"/>
      <c r="T144" s="28">
        <f>AVERAGE(T19:T143)</f>
        <v>6.6607591199999963</v>
      </c>
      <c r="U144" s="18"/>
      <c r="V144" s="17"/>
      <c r="W144" s="28">
        <f>AVERAGE(W19:W143)</f>
        <v>0.55518373200000015</v>
      </c>
      <c r="X144" s="18"/>
      <c r="Y144" s="70"/>
      <c r="Z144" s="70"/>
      <c r="AA144" s="70"/>
      <c r="AB144" s="70"/>
    </row>
    <row r="145" spans="2:28" x14ac:dyDescent="0.25">
      <c r="B145" s="6"/>
      <c r="C145" s="6"/>
      <c r="D145" s="9"/>
      <c r="E145" s="9"/>
      <c r="F145" s="9"/>
      <c r="G145" s="9"/>
      <c r="H145" s="126"/>
      <c r="I145" s="12" t="s">
        <v>18</v>
      </c>
      <c r="J145" s="19"/>
      <c r="K145" s="29">
        <f>_xlfn.STDEV.S(K19:K143)</f>
        <v>0.13828706597883567</v>
      </c>
      <c r="L145" s="20"/>
      <c r="M145" s="19"/>
      <c r="N145" s="29">
        <f>_xlfn.STDEV.S(N19:N143)</f>
        <v>1.0684598100437901</v>
      </c>
      <c r="O145" s="29">
        <f>_xlfn.STDEV.S(O19:O143)</f>
        <v>19.388415438252792</v>
      </c>
      <c r="P145" s="19"/>
      <c r="Q145" s="29">
        <f>_xlfn.STDEV.S(Q19:Q143)</f>
        <v>1.0735865667846092</v>
      </c>
      <c r="R145" s="29">
        <f>_xlfn.STDEV.S(R19:R143)</f>
        <v>16.403602397239883</v>
      </c>
      <c r="S145" s="19"/>
      <c r="T145" s="29">
        <f>_xlfn.STDEV.S(T19:T143)</f>
        <v>5.9057605058474438</v>
      </c>
      <c r="U145" s="20"/>
      <c r="V145" s="19"/>
      <c r="W145" s="29">
        <f>_xlfn.STDEV.S(W19:W143)</f>
        <v>1.1549689927100864</v>
      </c>
      <c r="X145" s="20"/>
      <c r="Y145" s="71"/>
      <c r="Z145" s="71"/>
      <c r="AA145" s="71"/>
      <c r="AB145" s="71"/>
    </row>
    <row r="146" spans="2:28" x14ac:dyDescent="0.25">
      <c r="B146" s="2"/>
      <c r="C146" s="2"/>
      <c r="H146" s="126"/>
      <c r="I146" s="12" t="s">
        <v>17</v>
      </c>
      <c r="J146" s="19"/>
      <c r="K146" s="29">
        <f>MIN(K19:K143)</f>
        <v>0</v>
      </c>
      <c r="L146" s="20"/>
      <c r="M146" s="19"/>
      <c r="N146" s="29">
        <f>MIN(N19:N143)</f>
        <v>0</v>
      </c>
      <c r="O146" s="29">
        <f>MIN(O19:O143)</f>
        <v>0</v>
      </c>
      <c r="P146" s="19"/>
      <c r="Q146" s="29">
        <f>MIN(Q19:Q143)</f>
        <v>0</v>
      </c>
      <c r="R146" s="29">
        <f>MIN(R19:R143)</f>
        <v>0</v>
      </c>
      <c r="S146" s="19"/>
      <c r="T146" s="29">
        <f>MIN(T19:T143)</f>
        <v>0.39987</v>
      </c>
      <c r="U146" s="20"/>
      <c r="V146" s="19"/>
      <c r="W146" s="29">
        <f>MIN(W19:W143)</f>
        <v>0</v>
      </c>
      <c r="X146" s="20"/>
      <c r="Y146" s="9"/>
      <c r="Z146" s="9"/>
      <c r="AA146" s="9"/>
      <c r="AB146" s="9"/>
    </row>
    <row r="147" spans="2:28" ht="15.75" thickBot="1" x14ac:dyDescent="0.3">
      <c r="B147" s="2"/>
      <c r="C147" s="2"/>
      <c r="H147" s="129"/>
      <c r="I147" s="13" t="s">
        <v>20</v>
      </c>
      <c r="J147" s="21"/>
      <c r="K147" s="30">
        <f>MAX(K19:K143)</f>
        <v>1.1909000000000001</v>
      </c>
      <c r="L147" s="22"/>
      <c r="M147" s="25"/>
      <c r="N147" s="30">
        <f>MAX(N19:N143)</f>
        <v>5.1658999999999997</v>
      </c>
      <c r="O147" s="30">
        <f>MAX(O19:O143)</f>
        <v>66.666666666666657</v>
      </c>
      <c r="P147" s="25"/>
      <c r="Q147" s="30">
        <f>MAX(Q19:Q143)</f>
        <v>5.0198999999999998</v>
      </c>
      <c r="R147" s="30">
        <f>MAX(R19:R143)</f>
        <v>52</v>
      </c>
      <c r="S147" s="25"/>
      <c r="T147" s="30">
        <f>MAX(T19:T143)</f>
        <v>21.5334</v>
      </c>
      <c r="U147" s="22"/>
      <c r="V147" s="25"/>
      <c r="W147" s="30">
        <f>MAX(W19:W143)</f>
        <v>5.4244000000000003</v>
      </c>
      <c r="X147" s="22"/>
      <c r="Y147" s="9"/>
      <c r="Z147" s="9"/>
      <c r="AA147" s="9"/>
      <c r="AB147" s="9"/>
    </row>
    <row r="148" spans="2:28" ht="15" customHeight="1" x14ac:dyDescent="0.25">
      <c r="B148" s="2"/>
      <c r="C148" s="2"/>
      <c r="H148" s="127" t="s">
        <v>60</v>
      </c>
      <c r="I148" s="46" t="s">
        <v>19</v>
      </c>
      <c r="J148" s="17"/>
      <c r="K148" s="28">
        <f>AVERAGE(K19:K28,K44:K58,K74:K88,K104:K118,K134:K143)</f>
        <v>8.7519821076923049E-2</v>
      </c>
      <c r="L148" s="18"/>
    </row>
    <row r="149" spans="2:28" x14ac:dyDescent="0.25">
      <c r="B149" s="2"/>
      <c r="C149" s="2"/>
      <c r="H149" s="128"/>
      <c r="I149" s="12" t="s">
        <v>18</v>
      </c>
      <c r="J149" s="19"/>
      <c r="K149" s="29">
        <f>_xlfn.STDEV.S(K19:K28,K44:K58,K74:K88,K104:K118,K134:K143)</f>
        <v>0.1835344023993716</v>
      </c>
      <c r="L149" s="20"/>
    </row>
    <row r="150" spans="2:28" x14ac:dyDescent="0.25">
      <c r="B150" s="2"/>
      <c r="C150" s="2"/>
      <c r="H150" s="128"/>
      <c r="I150" s="12" t="s">
        <v>17</v>
      </c>
      <c r="J150" s="19"/>
      <c r="K150" s="29">
        <f>MIN(K19:K28,K44:K58,K74:K88,K104:K118,K134:K143)</f>
        <v>0</v>
      </c>
      <c r="L150" s="20"/>
    </row>
    <row r="151" spans="2:28" ht="15.75" thickBot="1" x14ac:dyDescent="0.3">
      <c r="B151" s="2"/>
      <c r="C151" s="2"/>
      <c r="H151" s="130"/>
      <c r="I151" s="13" t="s">
        <v>20</v>
      </c>
      <c r="J151" s="21"/>
      <c r="K151" s="30">
        <f>MAX(K19:K28,K44:K58,K74:K88,K104:K118,K134:K143)</f>
        <v>1.1909000000000001</v>
      </c>
      <c r="L151" s="22"/>
    </row>
    <row r="152" spans="2:28" ht="15" customHeight="1" x14ac:dyDescent="0.25">
      <c r="B152" s="2"/>
      <c r="C152" s="2"/>
      <c r="H152" s="127" t="s">
        <v>54</v>
      </c>
      <c r="I152" s="46" t="s">
        <v>19</v>
      </c>
      <c r="J152" s="17"/>
      <c r="K152" s="28">
        <f>AVERAGE(K47,K53,K58,K105,K109,K114)</f>
        <v>0.36423166666666668</v>
      </c>
      <c r="L152" s="18"/>
    </row>
    <row r="153" spans="2:28" x14ac:dyDescent="0.25">
      <c r="B153" s="2"/>
      <c r="C153" s="2"/>
      <c r="H153" s="128"/>
      <c r="I153" s="12" t="s">
        <v>18</v>
      </c>
      <c r="J153" s="19"/>
      <c r="K153" s="29">
        <f>_xlfn.STDEV.S(K47,K53,K58,K105,K109,K114)</f>
        <v>0.44772882263337332</v>
      </c>
      <c r="L153" s="20"/>
    </row>
    <row r="154" spans="2:28" x14ac:dyDescent="0.25">
      <c r="B154" s="2"/>
      <c r="C154" s="2"/>
      <c r="H154" s="128"/>
      <c r="I154" s="12" t="s">
        <v>17</v>
      </c>
      <c r="J154" s="19"/>
      <c r="K154" s="29">
        <f>MIN(K47,K53,K58,K105,K109,K114)</f>
        <v>0</v>
      </c>
      <c r="L154" s="20"/>
    </row>
    <row r="155" spans="2:28" ht="15.75" thickBot="1" x14ac:dyDescent="0.3">
      <c r="B155" s="2"/>
      <c r="C155" s="2"/>
      <c r="H155" s="128"/>
      <c r="I155" s="13" t="s">
        <v>20</v>
      </c>
      <c r="J155" s="21"/>
      <c r="K155" s="30">
        <f>MAX(K47,K53,K58,K105,K109,K114)</f>
        <v>1.1909000000000001</v>
      </c>
      <c r="L155" s="22"/>
    </row>
    <row r="156" spans="2:28" x14ac:dyDescent="0.25">
      <c r="B156" s="2"/>
      <c r="C156" s="2"/>
    </row>
    <row r="157" spans="2:28" x14ac:dyDescent="0.25">
      <c r="B157" s="2"/>
      <c r="C157" s="2"/>
    </row>
    <row r="158" spans="2:28" x14ac:dyDescent="0.25">
      <c r="B158" s="2"/>
      <c r="C158" s="2"/>
    </row>
    <row r="159" spans="2:28" x14ac:dyDescent="0.25">
      <c r="B159" s="2"/>
      <c r="C159" s="2"/>
    </row>
    <row r="160" spans="2:28" x14ac:dyDescent="0.25">
      <c r="B160" s="2"/>
      <c r="C160" s="2"/>
      <c r="S160" s="56"/>
      <c r="T160" s="57"/>
    </row>
    <row r="161" spans="2:21" x14ac:dyDescent="0.25">
      <c r="B161" s="2"/>
      <c r="C161" s="2"/>
      <c r="H161" s="53" t="s">
        <v>27</v>
      </c>
      <c r="R161" s="57"/>
      <c r="S161" s="57"/>
      <c r="T161" s="57"/>
      <c r="U161" s="56"/>
    </row>
    <row r="162" spans="2:21" x14ac:dyDescent="0.25">
      <c r="B162" s="2"/>
      <c r="C162" s="2"/>
      <c r="H162" s="114"/>
      <c r="I162" s="115" t="s">
        <v>16</v>
      </c>
      <c r="J162" s="115" t="s">
        <v>2</v>
      </c>
      <c r="K162" s="115" t="s">
        <v>3</v>
      </c>
      <c r="L162" s="115" t="s">
        <v>45</v>
      </c>
      <c r="M162" s="116" t="s">
        <v>66</v>
      </c>
      <c r="R162" s="57"/>
      <c r="S162" s="57"/>
      <c r="T162" s="57"/>
      <c r="U162" s="56"/>
    </row>
    <row r="163" spans="2:21" x14ac:dyDescent="0.25">
      <c r="B163" s="2"/>
      <c r="C163" s="2"/>
      <c r="H163" s="118" t="s">
        <v>28</v>
      </c>
      <c r="I163" s="111">
        <f>K144</f>
        <v>5.0698514479999977E-2</v>
      </c>
      <c r="J163" s="111">
        <f>N144</f>
        <v>0.67507735999999974</v>
      </c>
      <c r="K163" s="111">
        <f>Q144</f>
        <v>0.69179937599999985</v>
      </c>
      <c r="L163" s="111">
        <f>T144</f>
        <v>6.6607591199999963</v>
      </c>
      <c r="M163" s="119">
        <f>W144</f>
        <v>0.55518373200000015</v>
      </c>
      <c r="N163" s="57"/>
      <c r="O163" s="59"/>
      <c r="P163" s="56"/>
    </row>
    <row r="164" spans="2:21" x14ac:dyDescent="0.25">
      <c r="B164" s="2"/>
      <c r="C164" s="2"/>
      <c r="H164" s="40" t="s">
        <v>29</v>
      </c>
      <c r="I164" s="41">
        <f>K145</f>
        <v>0.13828706597883567</v>
      </c>
      <c r="J164" s="41">
        <f>N145</f>
        <v>1.0684598100437901</v>
      </c>
      <c r="K164" s="41">
        <f>Q145</f>
        <v>1.0735865667846092</v>
      </c>
      <c r="L164" s="41">
        <f t="shared" ref="L164:L166" si="48">T145</f>
        <v>5.9057605058474438</v>
      </c>
      <c r="M164" s="42">
        <f>W145</f>
        <v>1.1549689927100864</v>
      </c>
      <c r="N164" s="57"/>
      <c r="O164" s="59"/>
      <c r="P164" s="56"/>
    </row>
    <row r="165" spans="2:21" x14ac:dyDescent="0.25">
      <c r="B165" s="2"/>
      <c r="C165" s="2"/>
      <c r="H165" s="40" t="s">
        <v>30</v>
      </c>
      <c r="I165" s="41">
        <f>K146</f>
        <v>0</v>
      </c>
      <c r="J165" s="41">
        <f>N146</f>
        <v>0</v>
      </c>
      <c r="K165" s="41">
        <f>Q146</f>
        <v>0</v>
      </c>
      <c r="L165" s="41">
        <f t="shared" si="48"/>
        <v>0.39987</v>
      </c>
      <c r="M165" s="42">
        <f>W146</f>
        <v>0</v>
      </c>
      <c r="N165" s="57"/>
      <c r="O165" s="59"/>
      <c r="P165" s="56"/>
    </row>
    <row r="166" spans="2:21" x14ac:dyDescent="0.25">
      <c r="B166" s="2"/>
      <c r="C166" s="2"/>
      <c r="H166" s="40" t="s">
        <v>31</v>
      </c>
      <c r="I166" s="41">
        <f>K147</f>
        <v>1.1909000000000001</v>
      </c>
      <c r="J166" s="41">
        <f>N147</f>
        <v>5.1658999999999997</v>
      </c>
      <c r="K166" s="41">
        <f>Q147</f>
        <v>5.0198999999999998</v>
      </c>
      <c r="L166" s="41">
        <f t="shared" si="48"/>
        <v>21.5334</v>
      </c>
      <c r="M166" s="42">
        <f>W147</f>
        <v>5.4244000000000003</v>
      </c>
      <c r="N166" s="57"/>
      <c r="O166" s="59"/>
      <c r="P166" s="56"/>
    </row>
    <row r="167" spans="2:21" x14ac:dyDescent="0.25">
      <c r="B167" s="2"/>
      <c r="C167" s="2"/>
      <c r="H167" s="120">
        <v>0.25</v>
      </c>
      <c r="I167" s="41">
        <f>QUARTILE(K19:K143,1)</f>
        <v>0</v>
      </c>
      <c r="J167" s="41">
        <f>QUARTILE(N19:N143,1)</f>
        <v>2.4053999999999999E-2</v>
      </c>
      <c r="K167" s="41">
        <f>QUARTILE(Q19:Q143,1)</f>
        <v>1.7592E-2</v>
      </c>
      <c r="L167" s="117">
        <f>QUARTILE(T19:T143,1)</f>
        <v>2.3195000000000001</v>
      </c>
      <c r="M167" s="42">
        <f>QUARTILE(W19:W143,1)</f>
        <v>0</v>
      </c>
      <c r="N167" s="57"/>
      <c r="O167" s="59"/>
      <c r="P167" s="56"/>
    </row>
    <row r="168" spans="2:21" x14ac:dyDescent="0.25">
      <c r="B168" s="2"/>
      <c r="C168" s="2"/>
      <c r="H168" s="108" t="s">
        <v>64</v>
      </c>
      <c r="I168" s="41">
        <f>QUARTILE(K19:K143,2)</f>
        <v>0</v>
      </c>
      <c r="J168" s="41">
        <f>QUARTILE(N19:N143,2)</f>
        <v>0.16239999999999999</v>
      </c>
      <c r="K168" s="41">
        <f>QUARTILE(Q19:Q143,2)</f>
        <v>0.19700999999999999</v>
      </c>
      <c r="L168" s="117">
        <f>QUARTILE(T19:T143,2)</f>
        <v>4.7365000000000004</v>
      </c>
      <c r="M168" s="42">
        <f>MEDIAN(W19:W143)</f>
        <v>6.2077E-2</v>
      </c>
      <c r="R168" s="57"/>
      <c r="S168" s="57"/>
      <c r="T168" s="59"/>
      <c r="U168" s="56"/>
    </row>
    <row r="169" spans="2:21" x14ac:dyDescent="0.25">
      <c r="H169" s="109">
        <v>0.75</v>
      </c>
      <c r="I169" s="36">
        <f>QUARTILE(K19:K143,3)</f>
        <v>4.0634999999999998E-2</v>
      </c>
      <c r="J169" s="36">
        <f>QUARTILE(N19:N143,3)</f>
        <v>0.74792999999999998</v>
      </c>
      <c r="K169" s="36">
        <f>QUARTILE(Q19:Q143,3)</f>
        <v>1.0782</v>
      </c>
      <c r="L169" s="121">
        <f>QUARTILE(T19:T143,3)</f>
        <v>8.4534000000000002</v>
      </c>
      <c r="M169" s="43">
        <f>QUARTILE(W19:W143,3)</f>
        <v>0.37635999999999997</v>
      </c>
      <c r="R169" s="57"/>
      <c r="S169" s="57"/>
      <c r="T169" s="59"/>
      <c r="U169" s="56"/>
    </row>
    <row r="170" spans="2:21" x14ac:dyDescent="0.25">
      <c r="R170" s="57"/>
      <c r="S170" s="57"/>
      <c r="T170" s="59"/>
      <c r="U170" s="59"/>
    </row>
    <row r="171" spans="2:21" x14ac:dyDescent="0.25">
      <c r="R171" s="57"/>
      <c r="S171" s="57"/>
      <c r="T171" s="59"/>
      <c r="U171" s="59"/>
    </row>
    <row r="172" spans="2:21" x14ac:dyDescent="0.25">
      <c r="R172" s="57"/>
      <c r="S172" s="57"/>
      <c r="T172" s="59"/>
      <c r="U172" s="59"/>
    </row>
    <row r="173" spans="2:21" x14ac:dyDescent="0.25">
      <c r="R173" s="57"/>
      <c r="S173" s="57"/>
      <c r="T173" s="59"/>
      <c r="U173" s="59"/>
    </row>
    <row r="174" spans="2:21" x14ac:dyDescent="0.25">
      <c r="R174" s="57"/>
      <c r="S174" s="57"/>
      <c r="T174" s="59"/>
      <c r="U174" s="59"/>
    </row>
    <row r="175" spans="2:21" x14ac:dyDescent="0.25">
      <c r="R175" s="58"/>
      <c r="S175" s="57"/>
      <c r="T175" s="59"/>
      <c r="U175" s="59"/>
    </row>
    <row r="176" spans="2:21" x14ac:dyDescent="0.25">
      <c r="R176" s="57"/>
      <c r="S176" s="57"/>
      <c r="T176" s="59"/>
      <c r="U176" s="59"/>
    </row>
    <row r="177" spans="18:21" x14ac:dyDescent="0.25">
      <c r="R177" s="57"/>
      <c r="S177" s="57"/>
      <c r="T177" s="58"/>
      <c r="U177" s="59"/>
    </row>
    <row r="178" spans="18:21" x14ac:dyDescent="0.25">
      <c r="R178" s="57"/>
      <c r="S178" s="57"/>
      <c r="T178" s="59"/>
      <c r="U178" s="59"/>
    </row>
    <row r="179" spans="18:21" x14ac:dyDescent="0.25">
      <c r="R179" s="57"/>
      <c r="S179" s="57"/>
      <c r="T179" s="59"/>
      <c r="U179" s="59"/>
    </row>
    <row r="180" spans="18:21" x14ac:dyDescent="0.25">
      <c r="R180" s="57"/>
      <c r="S180" s="57"/>
      <c r="T180" s="59"/>
      <c r="U180" s="59"/>
    </row>
    <row r="181" spans="18:21" x14ac:dyDescent="0.25">
      <c r="R181" s="57"/>
      <c r="S181" s="57"/>
      <c r="T181" s="59"/>
      <c r="U181" s="59"/>
    </row>
    <row r="182" spans="18:21" x14ac:dyDescent="0.25">
      <c r="R182" s="57"/>
      <c r="S182" s="57"/>
      <c r="T182" s="59"/>
      <c r="U182" s="59"/>
    </row>
    <row r="183" spans="18:21" x14ac:dyDescent="0.25">
      <c r="R183" s="57"/>
      <c r="S183" s="57"/>
      <c r="T183" s="59"/>
      <c r="U183" s="59"/>
    </row>
    <row r="184" spans="18:21" x14ac:dyDescent="0.25">
      <c r="R184" s="57"/>
      <c r="S184" s="57"/>
      <c r="T184" s="59"/>
      <c r="U184" s="59"/>
    </row>
    <row r="185" spans="18:21" x14ac:dyDescent="0.25">
      <c r="R185" s="57"/>
      <c r="S185" s="57"/>
      <c r="T185" s="59"/>
      <c r="U185" s="59"/>
    </row>
    <row r="186" spans="18:21" x14ac:dyDescent="0.25">
      <c r="R186" s="57"/>
      <c r="S186" s="57"/>
      <c r="T186" s="59"/>
      <c r="U186" s="59"/>
    </row>
    <row r="187" spans="18:21" x14ac:dyDescent="0.25">
      <c r="R187" s="57"/>
      <c r="S187" s="57"/>
      <c r="T187" s="59"/>
      <c r="U187" s="59"/>
    </row>
    <row r="188" spans="18:21" x14ac:dyDescent="0.25">
      <c r="R188" s="57"/>
      <c r="S188" s="57"/>
      <c r="T188" s="59"/>
      <c r="U188" s="59"/>
    </row>
    <row r="189" spans="18:21" x14ac:dyDescent="0.25">
      <c r="R189" s="56"/>
      <c r="S189" s="56"/>
      <c r="T189" s="59"/>
    </row>
    <row r="190" spans="18:21" x14ac:dyDescent="0.25">
      <c r="R190" s="56"/>
      <c r="S190" s="56"/>
      <c r="T190" s="59"/>
    </row>
    <row r="191" spans="18:21" x14ac:dyDescent="0.25">
      <c r="R191" s="56"/>
      <c r="S191" s="56"/>
      <c r="T191" s="59"/>
    </row>
    <row r="192" spans="18:21" x14ac:dyDescent="0.25">
      <c r="R192" s="56"/>
      <c r="S192" s="56"/>
      <c r="T192" s="57"/>
    </row>
    <row r="193" spans="18:20" x14ac:dyDescent="0.25">
      <c r="R193" s="56"/>
      <c r="S193" s="56"/>
      <c r="T193" s="59"/>
    </row>
    <row r="194" spans="18:20" x14ac:dyDescent="0.25">
      <c r="R194" s="56"/>
      <c r="S194" s="56"/>
      <c r="T194" s="59"/>
    </row>
    <row r="195" spans="18:20" x14ac:dyDescent="0.25">
      <c r="R195" s="56"/>
      <c r="S195" s="56"/>
      <c r="T195" s="57"/>
    </row>
    <row r="196" spans="18:20" x14ac:dyDescent="0.25">
      <c r="R196" s="56"/>
      <c r="S196" s="56"/>
      <c r="T196" s="57"/>
    </row>
    <row r="197" spans="18:20" x14ac:dyDescent="0.25">
      <c r="R197" s="56"/>
      <c r="S197" s="56"/>
      <c r="T197" s="57"/>
    </row>
    <row r="198" spans="18:20" x14ac:dyDescent="0.25">
      <c r="R198" s="56"/>
      <c r="S198" s="56"/>
      <c r="T198" s="57"/>
    </row>
    <row r="199" spans="18:20" x14ac:dyDescent="0.25">
      <c r="R199" s="56"/>
      <c r="S199" s="56"/>
      <c r="T199" s="57"/>
    </row>
    <row r="200" spans="18:20" x14ac:dyDescent="0.25">
      <c r="R200" s="56"/>
      <c r="S200" s="56"/>
      <c r="T200" s="57"/>
    </row>
    <row r="201" spans="18:20" x14ac:dyDescent="0.25">
      <c r="R201" s="56"/>
      <c r="S201" s="56"/>
      <c r="T201" s="57"/>
    </row>
    <row r="202" spans="18:20" x14ac:dyDescent="0.25">
      <c r="R202" s="56"/>
      <c r="S202" s="56"/>
      <c r="T202" s="57"/>
    </row>
    <row r="203" spans="18:20" x14ac:dyDescent="0.25">
      <c r="R203" s="56"/>
      <c r="S203" s="56"/>
      <c r="T203" s="57"/>
    </row>
    <row r="204" spans="18:20" x14ac:dyDescent="0.25">
      <c r="R204" s="56"/>
      <c r="S204" s="56"/>
      <c r="T204" s="57"/>
    </row>
    <row r="205" spans="18:20" x14ac:dyDescent="0.25">
      <c r="R205" s="56"/>
      <c r="S205" s="56"/>
      <c r="T205" s="57"/>
    </row>
    <row r="206" spans="18:20" x14ac:dyDescent="0.25">
      <c r="R206" s="56"/>
      <c r="S206" s="56"/>
      <c r="T206" s="57"/>
    </row>
    <row r="207" spans="18:20" x14ac:dyDescent="0.25">
      <c r="R207" s="56"/>
      <c r="S207" s="56"/>
      <c r="T207" s="57"/>
    </row>
    <row r="208" spans="18:20" x14ac:dyDescent="0.25">
      <c r="R208" s="56"/>
      <c r="S208" s="56"/>
      <c r="T208" s="57"/>
    </row>
    <row r="209" spans="18:20" x14ac:dyDescent="0.25">
      <c r="R209" s="56"/>
      <c r="S209" s="56"/>
      <c r="T209" s="57"/>
    </row>
    <row r="210" spans="18:20" x14ac:dyDescent="0.25">
      <c r="R210" s="56"/>
      <c r="S210" s="56"/>
      <c r="T210" s="57"/>
    </row>
    <row r="211" spans="18:20" x14ac:dyDescent="0.25">
      <c r="R211" s="56"/>
      <c r="S211" s="56"/>
      <c r="T211" s="57"/>
    </row>
    <row r="212" spans="18:20" x14ac:dyDescent="0.25">
      <c r="R212" s="56"/>
      <c r="S212" s="56"/>
      <c r="T212" s="57"/>
    </row>
    <row r="213" spans="18:20" x14ac:dyDescent="0.25">
      <c r="R213" s="56"/>
      <c r="S213" s="56"/>
      <c r="T213" s="57"/>
    </row>
    <row r="214" spans="18:20" x14ac:dyDescent="0.25">
      <c r="R214" s="56"/>
      <c r="S214" s="56"/>
      <c r="T214" s="57"/>
    </row>
    <row r="215" spans="18:20" x14ac:dyDescent="0.25">
      <c r="R215" s="56"/>
      <c r="S215" s="56"/>
      <c r="T215" s="57"/>
    </row>
    <row r="216" spans="18:20" x14ac:dyDescent="0.25">
      <c r="R216" s="56"/>
      <c r="S216" s="56"/>
      <c r="T216" s="57"/>
    </row>
    <row r="217" spans="18:20" x14ac:dyDescent="0.25">
      <c r="R217" s="56"/>
      <c r="S217" s="56"/>
      <c r="T217" s="57"/>
    </row>
    <row r="218" spans="18:20" x14ac:dyDescent="0.25">
      <c r="R218" s="56"/>
      <c r="S218" s="56"/>
      <c r="T218" s="57"/>
    </row>
    <row r="219" spans="18:20" x14ac:dyDescent="0.25">
      <c r="R219" s="56"/>
      <c r="S219" s="56"/>
      <c r="T219" s="57"/>
    </row>
    <row r="220" spans="18:20" x14ac:dyDescent="0.25">
      <c r="R220" s="56"/>
      <c r="S220" s="56"/>
      <c r="T220" s="57"/>
    </row>
    <row r="221" spans="18:20" x14ac:dyDescent="0.25">
      <c r="R221" s="56"/>
      <c r="S221" s="56"/>
      <c r="T221" s="57"/>
    </row>
    <row r="222" spans="18:20" x14ac:dyDescent="0.25">
      <c r="R222" s="56"/>
      <c r="S222" s="56"/>
      <c r="T222" s="57"/>
    </row>
    <row r="223" spans="18:20" x14ac:dyDescent="0.25">
      <c r="R223" s="56"/>
      <c r="S223" s="56"/>
      <c r="T223" s="57"/>
    </row>
    <row r="224" spans="18:20" x14ac:dyDescent="0.25">
      <c r="R224" s="56"/>
      <c r="S224" s="56"/>
      <c r="T224" s="57"/>
    </row>
    <row r="225" spans="18:20" x14ac:dyDescent="0.25">
      <c r="R225" s="56"/>
      <c r="S225" s="56"/>
      <c r="T225" s="57"/>
    </row>
    <row r="226" spans="18:20" x14ac:dyDescent="0.25">
      <c r="R226" s="56"/>
      <c r="S226" s="56"/>
      <c r="T226" s="57"/>
    </row>
    <row r="227" spans="18:20" x14ac:dyDescent="0.25">
      <c r="R227" s="56"/>
      <c r="S227" s="56"/>
      <c r="T227" s="57"/>
    </row>
    <row r="228" spans="18:20" x14ac:dyDescent="0.25">
      <c r="R228" s="56"/>
      <c r="S228" s="56"/>
      <c r="T228" s="57"/>
    </row>
    <row r="229" spans="18:20" x14ac:dyDescent="0.25">
      <c r="R229" s="56"/>
      <c r="S229" s="56"/>
      <c r="T229" s="57"/>
    </row>
    <row r="230" spans="18:20" x14ac:dyDescent="0.25">
      <c r="R230" s="56"/>
      <c r="S230" s="56"/>
      <c r="T230" s="57"/>
    </row>
    <row r="231" spans="18:20" x14ac:dyDescent="0.25">
      <c r="R231" s="56"/>
      <c r="S231" s="56"/>
      <c r="T231" s="57"/>
    </row>
    <row r="232" spans="18:20" x14ac:dyDescent="0.25">
      <c r="R232" s="56"/>
      <c r="S232" s="56"/>
      <c r="T232" s="57"/>
    </row>
    <row r="233" spans="18:20" x14ac:dyDescent="0.25">
      <c r="R233" s="56"/>
      <c r="S233" s="56"/>
      <c r="T233" s="57"/>
    </row>
    <row r="234" spans="18:20" x14ac:dyDescent="0.25">
      <c r="R234" s="56"/>
      <c r="S234" s="56"/>
      <c r="T234" s="57"/>
    </row>
    <row r="235" spans="18:20" x14ac:dyDescent="0.25">
      <c r="R235" s="56"/>
      <c r="S235" s="56"/>
      <c r="T235" s="57"/>
    </row>
    <row r="236" spans="18:20" x14ac:dyDescent="0.25">
      <c r="R236" s="56"/>
      <c r="S236" s="56"/>
      <c r="T236" s="57"/>
    </row>
    <row r="237" spans="18:20" x14ac:dyDescent="0.25">
      <c r="R237" s="56"/>
      <c r="S237" s="56"/>
      <c r="T237" s="57"/>
    </row>
    <row r="238" spans="18:20" x14ac:dyDescent="0.25">
      <c r="R238" s="56"/>
      <c r="S238" s="56"/>
      <c r="T238" s="57"/>
    </row>
    <row r="239" spans="18:20" x14ac:dyDescent="0.25">
      <c r="R239" s="56"/>
      <c r="S239" s="56"/>
      <c r="T239" s="57"/>
    </row>
    <row r="240" spans="18:20" x14ac:dyDescent="0.25">
      <c r="R240" s="56"/>
      <c r="S240" s="56"/>
      <c r="T240" s="57"/>
    </row>
    <row r="241" spans="18:20" x14ac:dyDescent="0.25">
      <c r="R241" s="56"/>
      <c r="S241" s="56"/>
      <c r="T241" s="57"/>
    </row>
    <row r="242" spans="18:20" x14ac:dyDescent="0.25">
      <c r="R242" s="56"/>
      <c r="S242" s="56"/>
      <c r="T242" s="57"/>
    </row>
    <row r="243" spans="18:20" x14ac:dyDescent="0.25">
      <c r="R243" s="56"/>
      <c r="S243" s="56"/>
      <c r="T243" s="57"/>
    </row>
    <row r="244" spans="18:20" x14ac:dyDescent="0.25">
      <c r="R244" s="56"/>
      <c r="S244" s="56"/>
      <c r="T244" s="57"/>
    </row>
    <row r="245" spans="18:20" x14ac:dyDescent="0.25">
      <c r="R245" s="56"/>
      <c r="S245" s="56"/>
      <c r="T245" s="57"/>
    </row>
    <row r="246" spans="18:20" x14ac:dyDescent="0.25">
      <c r="R246" s="56"/>
      <c r="S246" s="56"/>
      <c r="T246" s="57"/>
    </row>
    <row r="247" spans="18:20" x14ac:dyDescent="0.25">
      <c r="R247" s="56"/>
      <c r="S247" s="56"/>
      <c r="T247" s="57"/>
    </row>
    <row r="248" spans="18:20" x14ac:dyDescent="0.25">
      <c r="R248" s="56"/>
      <c r="S248" s="56"/>
      <c r="T248" s="57"/>
    </row>
    <row r="249" spans="18:20" x14ac:dyDescent="0.25">
      <c r="R249" s="56"/>
      <c r="S249" s="56"/>
      <c r="T249" s="57"/>
    </row>
    <row r="250" spans="18:20" x14ac:dyDescent="0.25">
      <c r="R250" s="56"/>
      <c r="S250" s="56"/>
      <c r="T250" s="57"/>
    </row>
    <row r="251" spans="18:20" x14ac:dyDescent="0.25">
      <c r="R251" s="56"/>
      <c r="S251" s="56"/>
      <c r="T251" s="57"/>
    </row>
    <row r="252" spans="18:20" x14ac:dyDescent="0.25">
      <c r="R252" s="56"/>
      <c r="S252" s="56"/>
      <c r="T252" s="57"/>
    </row>
    <row r="253" spans="18:20" x14ac:dyDescent="0.25">
      <c r="R253" s="56"/>
      <c r="S253" s="56"/>
      <c r="T253" s="57"/>
    </row>
    <row r="254" spans="18:20" x14ac:dyDescent="0.25">
      <c r="R254" s="56"/>
      <c r="S254" s="56"/>
      <c r="T254" s="57"/>
    </row>
    <row r="255" spans="18:20" x14ac:dyDescent="0.25">
      <c r="R255" s="56"/>
      <c r="S255" s="56"/>
      <c r="T255" s="57"/>
    </row>
    <row r="256" spans="18:20" x14ac:dyDescent="0.25">
      <c r="R256" s="56"/>
      <c r="S256" s="56"/>
      <c r="T256" s="57"/>
    </row>
    <row r="257" spans="18:20" x14ac:dyDescent="0.25">
      <c r="R257" s="56"/>
      <c r="S257" s="56"/>
      <c r="T257" s="57"/>
    </row>
    <row r="258" spans="18:20" x14ac:dyDescent="0.25">
      <c r="R258" s="56"/>
      <c r="S258" s="56"/>
      <c r="T258" s="57"/>
    </row>
    <row r="259" spans="18:20" x14ac:dyDescent="0.25">
      <c r="R259" s="56"/>
      <c r="S259" s="56"/>
      <c r="T259" s="57"/>
    </row>
    <row r="260" spans="18:20" x14ac:dyDescent="0.25">
      <c r="R260" s="56"/>
      <c r="S260" s="57"/>
      <c r="T260" s="57"/>
    </row>
    <row r="261" spans="18:20" x14ac:dyDescent="0.25">
      <c r="R261" s="56"/>
      <c r="S261" s="57"/>
      <c r="T261" s="57"/>
    </row>
    <row r="262" spans="18:20" x14ac:dyDescent="0.25">
      <c r="R262" s="56"/>
      <c r="S262" s="57"/>
      <c r="T262" s="57"/>
    </row>
    <row r="263" spans="18:20" x14ac:dyDescent="0.25">
      <c r="R263" s="56"/>
      <c r="S263" s="57"/>
      <c r="T263" s="57"/>
    </row>
    <row r="264" spans="18:20" x14ac:dyDescent="0.25">
      <c r="R264" s="56"/>
      <c r="S264" s="57"/>
      <c r="T264" s="57"/>
    </row>
    <row r="265" spans="18:20" x14ac:dyDescent="0.25">
      <c r="R265" s="56"/>
      <c r="S265" s="57"/>
      <c r="T265" s="57"/>
    </row>
    <row r="266" spans="18:20" x14ac:dyDescent="0.25">
      <c r="R266" s="56"/>
      <c r="S266" s="57"/>
      <c r="T266" s="57"/>
    </row>
    <row r="267" spans="18:20" x14ac:dyDescent="0.25">
      <c r="R267" s="56"/>
      <c r="S267" s="57"/>
      <c r="T267" s="57"/>
    </row>
    <row r="268" spans="18:20" x14ac:dyDescent="0.25">
      <c r="R268" s="56"/>
      <c r="S268" s="57"/>
      <c r="T268" s="57"/>
    </row>
    <row r="269" spans="18:20" x14ac:dyDescent="0.25">
      <c r="R269" s="56"/>
      <c r="S269" s="56"/>
    </row>
    <row r="270" spans="18:20" x14ac:dyDescent="0.25">
      <c r="R270" s="56"/>
      <c r="S270" s="56"/>
    </row>
    <row r="271" spans="18:20" x14ac:dyDescent="0.25">
      <c r="R271" s="56"/>
      <c r="S271" s="56"/>
    </row>
    <row r="272" spans="18:20" x14ac:dyDescent="0.25">
      <c r="R272" s="56"/>
      <c r="S272" s="56"/>
    </row>
    <row r="273" spans="18:19" x14ac:dyDescent="0.25">
      <c r="R273" s="56"/>
      <c r="S273" s="56"/>
    </row>
    <row r="274" spans="18:19" x14ac:dyDescent="0.25">
      <c r="R274" s="56"/>
      <c r="S274" s="56"/>
    </row>
    <row r="275" spans="18:19" x14ac:dyDescent="0.25">
      <c r="R275" s="56"/>
      <c r="S275" s="56"/>
    </row>
    <row r="276" spans="18:19" x14ac:dyDescent="0.25">
      <c r="R276" s="56"/>
      <c r="S276" s="56"/>
    </row>
    <row r="277" spans="18:19" x14ac:dyDescent="0.25">
      <c r="R277" s="56"/>
      <c r="S277" s="56"/>
    </row>
    <row r="278" spans="18:19" x14ac:dyDescent="0.25">
      <c r="R278" s="56"/>
      <c r="S278" s="56"/>
    </row>
    <row r="279" spans="18:19" x14ac:dyDescent="0.25">
      <c r="R279" s="56"/>
      <c r="S279" s="56"/>
    </row>
    <row r="280" spans="18:19" x14ac:dyDescent="0.25">
      <c r="R280" s="56"/>
      <c r="S280" s="56"/>
    </row>
    <row r="281" spans="18:19" x14ac:dyDescent="0.25">
      <c r="R281" s="56"/>
      <c r="S281" s="56"/>
    </row>
    <row r="282" spans="18:19" x14ac:dyDescent="0.25">
      <c r="R282" s="56"/>
      <c r="S282" s="56"/>
    </row>
    <row r="283" spans="18:19" x14ac:dyDescent="0.25">
      <c r="R283" s="56"/>
      <c r="S283" s="56"/>
    </row>
    <row r="284" spans="18:19" x14ac:dyDescent="0.25">
      <c r="R284" s="56"/>
      <c r="S284" s="56"/>
    </row>
    <row r="285" spans="18:19" x14ac:dyDescent="0.25">
      <c r="R285" s="56"/>
      <c r="S285" s="56"/>
    </row>
    <row r="286" spans="18:19" x14ac:dyDescent="0.25">
      <c r="R286" s="56"/>
      <c r="S286" s="56"/>
    </row>
    <row r="287" spans="18:19" x14ac:dyDescent="0.25">
      <c r="R287" s="56"/>
      <c r="S287" s="56"/>
    </row>
    <row r="288" spans="18:19" x14ac:dyDescent="0.25">
      <c r="R288" s="56"/>
      <c r="S288" s="56"/>
    </row>
  </sheetData>
  <mergeCells count="9">
    <mergeCell ref="V17:X17"/>
    <mergeCell ref="S17:U17"/>
    <mergeCell ref="H144:H147"/>
    <mergeCell ref="H148:H151"/>
    <mergeCell ref="H152:H155"/>
    <mergeCell ref="H17:I17"/>
    <mergeCell ref="J17:L17"/>
    <mergeCell ref="M17:O17"/>
    <mergeCell ref="P17:R17"/>
  </mergeCells>
  <conditionalFormatting sqref="F19:G143">
    <cfRule type="cellIs" dxfId="4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AO287"/>
  <sheetViews>
    <sheetView showGridLines="0" topLeftCell="A106" zoomScale="80" zoomScaleNormal="80" workbookViewId="0">
      <selection activeCell="U135" sqref="U135"/>
    </sheetView>
  </sheetViews>
  <sheetFormatPr defaultRowHeight="15" outlineLevelCol="1" x14ac:dyDescent="0.25"/>
  <cols>
    <col min="2" max="2" width="12.7109375" customWidth="1"/>
    <col min="3" max="3" width="10.85546875" customWidth="1"/>
    <col min="4" max="4" width="17.42578125" customWidth="1"/>
    <col min="5" max="7" width="17.42578125" hidden="1" customWidth="1" outlineLevel="1"/>
    <col min="8" max="8" width="14.85546875" customWidth="1" collapsed="1"/>
    <col min="9" max="10" width="17.28515625" bestFit="1" customWidth="1"/>
    <col min="11" max="11" width="17.28515625" customWidth="1"/>
    <col min="12" max="18" width="17.28515625" bestFit="1" customWidth="1"/>
    <col min="19" max="19" width="17.5703125" customWidth="1"/>
    <col min="20" max="20" width="17.28515625" bestFit="1" customWidth="1"/>
    <col min="21" max="21" width="17.5703125" customWidth="1"/>
    <col min="22" max="22" width="17.28515625" bestFit="1" customWidth="1"/>
    <col min="23" max="23" width="17.5703125" customWidth="1"/>
    <col min="24" max="24" width="17.140625" customWidth="1"/>
    <col min="25" max="25" width="18" customWidth="1"/>
    <col min="26" max="41" width="15.5703125" customWidth="1"/>
  </cols>
  <sheetData>
    <row r="2" spans="2:41" x14ac:dyDescent="0.25">
      <c r="C2" s="32" t="s">
        <v>9</v>
      </c>
      <c r="D2" s="32"/>
      <c r="E2" s="101"/>
      <c r="F2" s="101"/>
      <c r="G2" s="101"/>
    </row>
    <row r="3" spans="2:41" x14ac:dyDescent="0.25">
      <c r="C3" s="33" t="s">
        <v>25</v>
      </c>
      <c r="D3" s="33">
        <v>4</v>
      </c>
      <c r="E3" s="71"/>
      <c r="F3" s="71"/>
      <c r="G3" s="71"/>
    </row>
    <row r="4" spans="2:41" x14ac:dyDescent="0.25">
      <c r="C4" s="33" t="s">
        <v>11</v>
      </c>
      <c r="D4" s="34" t="s">
        <v>43</v>
      </c>
      <c r="E4" s="102"/>
      <c r="F4" s="102"/>
      <c r="G4" s="102"/>
    </row>
    <row r="5" spans="2:41" x14ac:dyDescent="0.25">
      <c r="C5" s="33" t="s">
        <v>4</v>
      </c>
      <c r="D5" s="34">
        <v>1.0000009999999999</v>
      </c>
      <c r="E5" s="102"/>
      <c r="F5" s="102"/>
      <c r="G5" s="102"/>
      <c r="I5" t="s">
        <v>21</v>
      </c>
    </row>
    <row r="6" spans="2:41" x14ac:dyDescent="0.25">
      <c r="C6" s="33" t="s">
        <v>6</v>
      </c>
      <c r="D6" s="34" t="s">
        <v>42</v>
      </c>
      <c r="E6" s="102"/>
      <c r="F6" s="102"/>
      <c r="G6" s="102"/>
      <c r="I6" s="10"/>
      <c r="J6" s="4">
        <v>0</v>
      </c>
      <c r="K6" s="4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11">
        <v>10</v>
      </c>
      <c r="U6" s="4">
        <v>11</v>
      </c>
      <c r="V6" s="4">
        <v>12</v>
      </c>
      <c r="W6" s="4">
        <v>13</v>
      </c>
      <c r="X6" s="4">
        <v>14</v>
      </c>
      <c r="Y6" s="4">
        <v>15</v>
      </c>
      <c r="Z6" s="4">
        <v>16</v>
      </c>
      <c r="AA6" s="4">
        <v>17</v>
      </c>
      <c r="AB6" s="4">
        <v>18</v>
      </c>
      <c r="AC6" s="4">
        <v>19</v>
      </c>
      <c r="AD6" s="4">
        <v>20</v>
      </c>
      <c r="AE6" s="4">
        <v>21</v>
      </c>
      <c r="AF6" s="4">
        <v>22</v>
      </c>
      <c r="AG6" s="4">
        <v>23</v>
      </c>
      <c r="AH6" s="4">
        <v>24</v>
      </c>
      <c r="AI6" s="4">
        <v>25</v>
      </c>
      <c r="AJ6" s="4">
        <v>26</v>
      </c>
      <c r="AK6" s="4">
        <v>27</v>
      </c>
      <c r="AL6" s="4">
        <v>28</v>
      </c>
      <c r="AM6" s="4">
        <v>29</v>
      </c>
      <c r="AN6" s="4">
        <v>30</v>
      </c>
      <c r="AO6" s="4" t="s">
        <v>24</v>
      </c>
    </row>
    <row r="7" spans="2:41" x14ac:dyDescent="0.25">
      <c r="C7" s="33" t="s">
        <v>7</v>
      </c>
      <c r="D7" s="34">
        <v>30</v>
      </c>
      <c r="E7" s="102"/>
      <c r="F7" s="102"/>
      <c r="G7" s="102"/>
      <c r="I7" s="1" t="s">
        <v>22</v>
      </c>
      <c r="J7" s="14">
        <f>1/31</f>
        <v>3.2258064516129031E-2</v>
      </c>
      <c r="K7" s="14">
        <f t="shared" ref="K7:AN7" si="0">1/31</f>
        <v>3.2258064516129031E-2</v>
      </c>
      <c r="L7" s="14">
        <f t="shared" si="0"/>
        <v>3.2258064516129031E-2</v>
      </c>
      <c r="M7" s="14">
        <f t="shared" si="0"/>
        <v>3.2258064516129031E-2</v>
      </c>
      <c r="N7" s="14">
        <f t="shared" si="0"/>
        <v>3.2258064516129031E-2</v>
      </c>
      <c r="O7" s="14">
        <f t="shared" si="0"/>
        <v>3.2258064516129031E-2</v>
      </c>
      <c r="P7" s="14">
        <f t="shared" si="0"/>
        <v>3.2258064516129031E-2</v>
      </c>
      <c r="Q7" s="14">
        <f t="shared" si="0"/>
        <v>3.2258064516129031E-2</v>
      </c>
      <c r="R7" s="14">
        <f t="shared" si="0"/>
        <v>3.2258064516129031E-2</v>
      </c>
      <c r="S7" s="14">
        <f t="shared" si="0"/>
        <v>3.2258064516129031E-2</v>
      </c>
      <c r="T7" s="14">
        <f t="shared" si="0"/>
        <v>3.2258064516129031E-2</v>
      </c>
      <c r="U7" s="14">
        <f t="shared" si="0"/>
        <v>3.2258064516129031E-2</v>
      </c>
      <c r="V7" s="14">
        <f t="shared" si="0"/>
        <v>3.2258064516129031E-2</v>
      </c>
      <c r="W7" s="14">
        <f t="shared" si="0"/>
        <v>3.2258064516129031E-2</v>
      </c>
      <c r="X7" s="14">
        <f t="shared" si="0"/>
        <v>3.2258064516129031E-2</v>
      </c>
      <c r="Y7" s="14">
        <f t="shared" si="0"/>
        <v>3.2258064516129031E-2</v>
      </c>
      <c r="Z7" s="14">
        <f t="shared" si="0"/>
        <v>3.2258064516129031E-2</v>
      </c>
      <c r="AA7" s="14">
        <f t="shared" si="0"/>
        <v>3.2258064516129031E-2</v>
      </c>
      <c r="AB7" s="14">
        <f t="shared" si="0"/>
        <v>3.2258064516129031E-2</v>
      </c>
      <c r="AC7" s="14">
        <f t="shared" si="0"/>
        <v>3.2258064516129031E-2</v>
      </c>
      <c r="AD7" s="14">
        <f t="shared" si="0"/>
        <v>3.2258064516129031E-2</v>
      </c>
      <c r="AE7" s="14">
        <f t="shared" si="0"/>
        <v>3.2258064516129031E-2</v>
      </c>
      <c r="AF7" s="14">
        <f t="shared" si="0"/>
        <v>3.2258064516129031E-2</v>
      </c>
      <c r="AG7" s="14">
        <f t="shared" si="0"/>
        <v>3.2258064516129031E-2</v>
      </c>
      <c r="AH7" s="14">
        <f t="shared" si="0"/>
        <v>3.2258064516129031E-2</v>
      </c>
      <c r="AI7" s="14">
        <f t="shared" si="0"/>
        <v>3.2258064516129031E-2</v>
      </c>
      <c r="AJ7" s="14">
        <f t="shared" si="0"/>
        <v>3.2258064516129031E-2</v>
      </c>
      <c r="AK7" s="14">
        <f t="shared" si="0"/>
        <v>3.2258064516129031E-2</v>
      </c>
      <c r="AL7" s="14">
        <f t="shared" si="0"/>
        <v>3.2258064516129031E-2</v>
      </c>
      <c r="AM7" s="14">
        <f t="shared" si="0"/>
        <v>3.2258064516129031E-2</v>
      </c>
      <c r="AN7" s="14">
        <f t="shared" si="0"/>
        <v>3.2258064516129031E-2</v>
      </c>
      <c r="AO7" s="76">
        <f>SUMPRODUCT(J6:AN6,J7:AN7)</f>
        <v>15</v>
      </c>
    </row>
    <row r="8" spans="2:41" x14ac:dyDescent="0.25">
      <c r="C8" s="33" t="s">
        <v>8</v>
      </c>
      <c r="D8" s="34">
        <v>120</v>
      </c>
      <c r="E8" s="102"/>
      <c r="F8" s="102"/>
      <c r="G8" s="102"/>
      <c r="I8" s="1" t="s">
        <v>23</v>
      </c>
      <c r="J8" s="16">
        <f>SUM(J7)</f>
        <v>3.2258064516129031E-2</v>
      </c>
      <c r="K8" s="16">
        <f>SUM(J7:K7)</f>
        <v>6.4516129032258063E-2</v>
      </c>
      <c r="L8" s="16">
        <f>SUM(J7:L7)</f>
        <v>9.6774193548387094E-2</v>
      </c>
      <c r="M8" s="16">
        <f>SUM(J7:M7)</f>
        <v>0.12903225806451613</v>
      </c>
      <c r="N8" s="16">
        <f>SUM(J7:N7)</f>
        <v>0.16129032258064516</v>
      </c>
      <c r="O8" s="16">
        <f>SUM(J7:O7)</f>
        <v>0.19354838709677419</v>
      </c>
      <c r="P8" s="16">
        <f>SUM(J7:P7)</f>
        <v>0.22580645161290322</v>
      </c>
      <c r="Q8" s="16">
        <f>SUM(J7:Q7)</f>
        <v>0.25806451612903225</v>
      </c>
      <c r="R8" s="16">
        <f>SUM(J7:R7)</f>
        <v>0.29032258064516125</v>
      </c>
      <c r="S8" s="16">
        <f>SUM(J7:S7)</f>
        <v>0.32258064516129026</v>
      </c>
      <c r="T8" s="16">
        <f>SUM(J7:T7)</f>
        <v>0.35483870967741926</v>
      </c>
      <c r="U8" s="16">
        <f>SUM(J7:U7)</f>
        <v>0.38709677419354827</v>
      </c>
      <c r="V8" s="16">
        <f>SUM(J7:V7)</f>
        <v>0.41935483870967727</v>
      </c>
      <c r="W8" s="16">
        <f>SUM(J7:W7)</f>
        <v>0.45161290322580627</v>
      </c>
      <c r="X8" s="16">
        <f>SUM(J7:X7)</f>
        <v>0.48387096774193528</v>
      </c>
      <c r="Y8" s="16">
        <f>SUM(J7:Y7)</f>
        <v>0.51612903225806428</v>
      </c>
      <c r="Z8" s="16">
        <f>SUM(J7:Z7)</f>
        <v>0.54838709677419328</v>
      </c>
      <c r="AA8" s="16">
        <f>SUM(J7:AA7)</f>
        <v>0.58064516129032229</v>
      </c>
      <c r="AB8" s="16">
        <f>SUM(J7:AB7)</f>
        <v>0.61290322580645129</v>
      </c>
      <c r="AC8" s="16">
        <f>SUM(J7:AC7)</f>
        <v>0.64516129032258029</v>
      </c>
      <c r="AD8" s="16">
        <f>SUM(J7:AD7)</f>
        <v>0.6774193548387093</v>
      </c>
      <c r="AE8" s="16">
        <f>SUM(J7:AE7)</f>
        <v>0.7096774193548383</v>
      </c>
      <c r="AF8" s="16">
        <f>SUM(J7:AF7)</f>
        <v>0.74193548387096731</v>
      </c>
      <c r="AG8" s="16">
        <f>SUM(J7:AG7)</f>
        <v>0.77419354838709631</v>
      </c>
      <c r="AH8" s="16">
        <f>SUM(J7:AH7)</f>
        <v>0.80645161290322531</v>
      </c>
      <c r="AI8" s="16">
        <f>SUM(J7:AI7)</f>
        <v>0.83870967741935432</v>
      </c>
      <c r="AJ8" s="16">
        <f>SUM(J7:AJ7)</f>
        <v>0.87096774193548332</v>
      </c>
      <c r="AK8" s="16">
        <f>SUM(J7:AK7)</f>
        <v>0.90322580645161232</v>
      </c>
      <c r="AL8" s="16">
        <f>SUM(J7:AL7)</f>
        <v>0.93548387096774133</v>
      </c>
      <c r="AM8" s="16">
        <f>SUM(J7:AM7)</f>
        <v>0.96774193548387033</v>
      </c>
      <c r="AN8" s="16">
        <f>SUM(J7:AN7)</f>
        <v>0.99999999999999933</v>
      </c>
      <c r="AO8" s="76"/>
    </row>
    <row r="9" spans="2:41" x14ac:dyDescent="0.25">
      <c r="C9" s="33" t="s">
        <v>5</v>
      </c>
      <c r="D9" s="34">
        <v>0.4</v>
      </c>
      <c r="E9" s="102"/>
      <c r="F9" s="102"/>
      <c r="G9" s="102"/>
    </row>
    <row r="10" spans="2:41" x14ac:dyDescent="0.25">
      <c r="C10" s="33" t="s">
        <v>12</v>
      </c>
      <c r="D10" s="34">
        <v>40</v>
      </c>
      <c r="E10" s="102"/>
      <c r="F10" s="102"/>
      <c r="G10" s="102"/>
      <c r="I10" s="97">
        <v>0.2</v>
      </c>
      <c r="J10" s="97">
        <v>0.8</v>
      </c>
      <c r="K10" s="97">
        <v>0</v>
      </c>
      <c r="L10" s="97">
        <v>0</v>
      </c>
      <c r="M10" s="97">
        <v>0</v>
      </c>
      <c r="N10" s="95">
        <f>10*I10+15*J10+20*K10+25*L10+30*M10</f>
        <v>14</v>
      </c>
      <c r="O10" s="71"/>
      <c r="P10" s="97">
        <v>0.8</v>
      </c>
      <c r="Q10" s="97">
        <v>0.2</v>
      </c>
      <c r="R10" s="97">
        <v>0</v>
      </c>
      <c r="S10" s="97">
        <v>0</v>
      </c>
      <c r="T10" s="97">
        <v>0</v>
      </c>
      <c r="U10" s="95">
        <f>10*P10+15*Q10+20*R10+25*S10+30*T10</f>
        <v>11</v>
      </c>
    </row>
    <row r="11" spans="2:41" x14ac:dyDescent="0.25">
      <c r="E11" s="101"/>
      <c r="F11" s="101"/>
      <c r="G11" s="101"/>
      <c r="I11" s="98">
        <v>0.1</v>
      </c>
      <c r="J11" s="98">
        <v>0.3</v>
      </c>
      <c r="K11" s="98">
        <v>0.6</v>
      </c>
      <c r="L11" s="98">
        <v>0</v>
      </c>
      <c r="M11" s="98">
        <v>0</v>
      </c>
      <c r="N11" s="95">
        <f t="shared" ref="N11:N14" si="1">10*I11+15*J11+20*K11+25*L11+30*M11</f>
        <v>17.5</v>
      </c>
      <c r="O11" s="68"/>
      <c r="P11" s="98">
        <v>0.6</v>
      </c>
      <c r="Q11" s="98">
        <v>0.3</v>
      </c>
      <c r="R11" s="98">
        <v>0.1</v>
      </c>
      <c r="S11" s="98">
        <v>0</v>
      </c>
      <c r="T11" s="98">
        <v>0</v>
      </c>
      <c r="U11" s="95">
        <f t="shared" ref="U11:U14" si="2">10*P11+15*Q11+20*R11+25*S11+30*T11</f>
        <v>12.5</v>
      </c>
    </row>
    <row r="12" spans="2:41" x14ac:dyDescent="0.25">
      <c r="H12" t="s">
        <v>55</v>
      </c>
      <c r="I12" s="97">
        <v>0</v>
      </c>
      <c r="J12" s="97">
        <v>0.1</v>
      </c>
      <c r="K12" s="97">
        <v>0.8</v>
      </c>
      <c r="L12" s="97">
        <v>0.1</v>
      </c>
      <c r="M12" s="97">
        <v>0</v>
      </c>
      <c r="N12" s="95">
        <f t="shared" si="1"/>
        <v>20</v>
      </c>
      <c r="O12" s="78" t="s">
        <v>56</v>
      </c>
      <c r="P12" s="97">
        <v>0</v>
      </c>
      <c r="Q12" s="97">
        <v>0.5</v>
      </c>
      <c r="R12" s="97">
        <v>0</v>
      </c>
      <c r="S12" s="97">
        <v>0.5</v>
      </c>
      <c r="T12" s="97">
        <v>0</v>
      </c>
      <c r="U12" s="95">
        <f t="shared" si="2"/>
        <v>20</v>
      </c>
    </row>
    <row r="13" spans="2:41" x14ac:dyDescent="0.25">
      <c r="I13" s="97">
        <v>0</v>
      </c>
      <c r="J13" s="97">
        <v>0</v>
      </c>
      <c r="K13" s="97">
        <v>0.6</v>
      </c>
      <c r="L13" s="97">
        <v>0.3</v>
      </c>
      <c r="M13" s="97">
        <v>0.1</v>
      </c>
      <c r="N13" s="95">
        <f t="shared" si="1"/>
        <v>22.5</v>
      </c>
      <c r="O13" s="78"/>
      <c r="P13" s="97">
        <v>0</v>
      </c>
      <c r="Q13" s="97">
        <v>0</v>
      </c>
      <c r="R13" s="97">
        <v>0.1</v>
      </c>
      <c r="S13" s="97">
        <v>0.3</v>
      </c>
      <c r="T13" s="97">
        <v>0.6</v>
      </c>
      <c r="U13" s="95">
        <f t="shared" si="2"/>
        <v>27.5</v>
      </c>
      <c r="AH13" s="3"/>
      <c r="AI13" s="3"/>
      <c r="AJ13" s="3"/>
      <c r="AK13" s="3"/>
      <c r="AL13" s="3"/>
      <c r="AM13" s="3"/>
      <c r="AN13" s="3"/>
      <c r="AO13" s="3"/>
    </row>
    <row r="14" spans="2:41" x14ac:dyDescent="0.25">
      <c r="I14" s="99">
        <v>0</v>
      </c>
      <c r="J14" s="99">
        <v>0</v>
      </c>
      <c r="K14" s="99">
        <v>0</v>
      </c>
      <c r="L14" s="99">
        <v>0.8</v>
      </c>
      <c r="M14" s="99">
        <v>0.2</v>
      </c>
      <c r="N14" s="95">
        <f t="shared" si="1"/>
        <v>26</v>
      </c>
      <c r="P14" s="99">
        <v>0</v>
      </c>
      <c r="Q14" s="99">
        <v>0</v>
      </c>
      <c r="R14" s="99">
        <v>0</v>
      </c>
      <c r="S14" s="99">
        <v>0.2</v>
      </c>
      <c r="T14" s="99">
        <v>0.8</v>
      </c>
      <c r="U14" s="95">
        <f t="shared" si="2"/>
        <v>29</v>
      </c>
    </row>
    <row r="15" spans="2:41" x14ac:dyDescent="0.25">
      <c r="B15" s="15">
        <f>0.5+D9</f>
        <v>0.9</v>
      </c>
      <c r="C15" s="15">
        <f>0.5-D9</f>
        <v>9.9999999999999978E-2</v>
      </c>
    </row>
    <row r="16" spans="2:41" ht="15.75" thickBot="1" x14ac:dyDescent="0.3">
      <c r="B16" s="15">
        <f>0.5-D9</f>
        <v>9.9999999999999978E-2</v>
      </c>
      <c r="C16" s="15">
        <f>0.5+D9</f>
        <v>0.9</v>
      </c>
    </row>
    <row r="17" spans="1:27" x14ac:dyDescent="0.25">
      <c r="B17" s="35"/>
      <c r="C17" s="35"/>
      <c r="D17" s="35"/>
      <c r="E17" s="35"/>
      <c r="F17" s="35"/>
      <c r="G17" s="35"/>
      <c r="H17" s="122" t="s">
        <v>33</v>
      </c>
      <c r="I17" s="124"/>
      <c r="J17" s="122" t="s">
        <v>16</v>
      </c>
      <c r="K17" s="123"/>
      <c r="L17" s="124"/>
      <c r="M17" s="122" t="s">
        <v>37</v>
      </c>
      <c r="N17" s="123"/>
      <c r="O17" s="124"/>
      <c r="P17" s="122" t="s">
        <v>38</v>
      </c>
      <c r="Q17" s="123"/>
      <c r="R17" s="124"/>
      <c r="S17" s="122" t="s">
        <v>45</v>
      </c>
      <c r="T17" s="123"/>
      <c r="U17" s="124"/>
      <c r="V17" s="122" t="s">
        <v>66</v>
      </c>
      <c r="W17" s="123"/>
      <c r="X17" s="124"/>
    </row>
    <row r="18" spans="1:27" ht="44.25" customHeight="1" x14ac:dyDescent="0.25">
      <c r="B18" s="4" t="s">
        <v>0</v>
      </c>
      <c r="C18" s="4" t="s">
        <v>41</v>
      </c>
      <c r="D18" s="4" t="s">
        <v>1</v>
      </c>
      <c r="E18" s="4" t="s">
        <v>57</v>
      </c>
      <c r="F18" s="5" t="s">
        <v>58</v>
      </c>
      <c r="G18" s="103" t="s">
        <v>59</v>
      </c>
      <c r="H18" s="23" t="s">
        <v>10</v>
      </c>
      <c r="I18" s="47" t="s">
        <v>15</v>
      </c>
      <c r="J18" s="23" t="s">
        <v>13</v>
      </c>
      <c r="K18" s="5" t="s">
        <v>14</v>
      </c>
      <c r="L18" s="24" t="s">
        <v>26</v>
      </c>
      <c r="M18" s="23" t="s">
        <v>13</v>
      </c>
      <c r="N18" s="5" t="s">
        <v>14</v>
      </c>
      <c r="O18" s="24" t="s">
        <v>26</v>
      </c>
      <c r="P18" s="23" t="s">
        <v>13</v>
      </c>
      <c r="Q18" s="5" t="s">
        <v>14</v>
      </c>
      <c r="R18" s="24" t="s">
        <v>26</v>
      </c>
      <c r="S18" s="23" t="s">
        <v>13</v>
      </c>
      <c r="T18" s="5" t="s">
        <v>14</v>
      </c>
      <c r="U18" s="24" t="s">
        <v>26</v>
      </c>
      <c r="V18" s="23" t="s">
        <v>13</v>
      </c>
      <c r="W18" s="5" t="s">
        <v>14</v>
      </c>
      <c r="X18" s="24" t="s">
        <v>26</v>
      </c>
      <c r="Y18" s="69"/>
      <c r="Z18" s="69"/>
    </row>
    <row r="19" spans="1:27" s="3" customFormat="1" x14ac:dyDescent="0.25">
      <c r="A19" s="45">
        <v>1</v>
      </c>
      <c r="B19" s="8">
        <v>0.1</v>
      </c>
      <c r="C19" s="8">
        <v>10</v>
      </c>
      <c r="D19" s="8">
        <v>10</v>
      </c>
      <c r="E19" s="14">
        <f>(B19*$B$15*$I$10+(1-B19)*$B$16*$P$10)/(B19*$I$10+(1-B19)*$P$10)</f>
        <v>0.1216216216216216</v>
      </c>
      <c r="F19" s="104">
        <f>E19*$N$10+(1-E19)*$U$10-D19</f>
        <v>1.3648648648648649</v>
      </c>
      <c r="G19" s="105">
        <f>B19*$N$10+(1-B19)*$U$10-D19</f>
        <v>1.3000000000000007</v>
      </c>
      <c r="H19" s="26">
        <v>40</v>
      </c>
      <c r="I19" s="48">
        <v>839.90269999999998</v>
      </c>
      <c r="J19" s="26">
        <f>'MR-MO_3a'!J19</f>
        <v>36</v>
      </c>
      <c r="K19" s="27">
        <v>4.5451999999999999E-2</v>
      </c>
      <c r="L19" s="44">
        <f t="shared" ref="L19:L82" si="3">ABS((100/$H19*J19)-100)</f>
        <v>10</v>
      </c>
      <c r="M19" s="26">
        <f>'MR-MO_3a'!M19</f>
        <v>57</v>
      </c>
      <c r="N19" s="27">
        <v>2.2168000000000001</v>
      </c>
      <c r="O19" s="44">
        <f t="shared" ref="O19:O82" si="4">ABS((100/$H19*M19)-100)</f>
        <v>42.5</v>
      </c>
      <c r="P19" s="26">
        <f>'MR-MO_3a'!P19</f>
        <v>30</v>
      </c>
      <c r="Q19" s="27">
        <v>0.24811</v>
      </c>
      <c r="R19" s="60">
        <f t="shared" ref="R19:R82" si="5">ABS((100/$H19*P19)-100)</f>
        <v>25</v>
      </c>
      <c r="S19" s="26">
        <v>15</v>
      </c>
      <c r="T19" s="27">
        <v>14.5571</v>
      </c>
      <c r="U19" s="60">
        <f t="shared" ref="U19:U82" si="6">ABS((100/$H19*S19)-100)</f>
        <v>62.5</v>
      </c>
      <c r="V19" s="26">
        <v>29</v>
      </c>
      <c r="W19" s="27">
        <v>0.40439000000000003</v>
      </c>
      <c r="X19" s="60">
        <f t="shared" ref="X19:X82" si="7">ABS((100/$H19*V19)-100)</f>
        <v>27.5</v>
      </c>
      <c r="AA19" s="54"/>
    </row>
    <row r="20" spans="1:27" s="3" customFormat="1" x14ac:dyDescent="0.25">
      <c r="A20" s="45">
        <v>2</v>
      </c>
      <c r="B20" s="8">
        <v>0.3</v>
      </c>
      <c r="C20" s="8">
        <v>10</v>
      </c>
      <c r="D20" s="8">
        <v>10</v>
      </c>
      <c r="E20" s="14">
        <f t="shared" ref="E20:E23" si="8">(B20*$B$15*$I$10+(1-B20)*$B$16*$P$10)/(B20*$I$10+(1-B20)*$P$10)</f>
        <v>0.17741935483870969</v>
      </c>
      <c r="F20" s="104">
        <f t="shared" ref="F20:F43" si="9">E20*$N$10+(1-E20)*$U$10-D20</f>
        <v>1.5322580645161281</v>
      </c>
      <c r="G20" s="105">
        <f t="shared" ref="G20:G43" si="10">B20*$N$10+(1-B20)*$U$10-D20</f>
        <v>1.8999999999999986</v>
      </c>
      <c r="H20" s="26">
        <v>42</v>
      </c>
      <c r="I20" s="48">
        <v>845.46320000000003</v>
      </c>
      <c r="J20" s="26">
        <f>'MR-MO_3a'!J20</f>
        <v>44</v>
      </c>
      <c r="K20" s="27">
        <v>1.9265000000000001E-2</v>
      </c>
      <c r="L20" s="44">
        <f t="shared" si="3"/>
        <v>4.7619047619047592</v>
      </c>
      <c r="M20" s="26">
        <f>'MR-MO_3a'!M20</f>
        <v>57</v>
      </c>
      <c r="N20" s="27">
        <v>1.8546</v>
      </c>
      <c r="O20" s="44">
        <f t="shared" si="4"/>
        <v>35.714285714285722</v>
      </c>
      <c r="P20" s="26">
        <f>'MR-MO_3a'!P20</f>
        <v>30</v>
      </c>
      <c r="Q20" s="27">
        <v>0.48081000000000002</v>
      </c>
      <c r="R20" s="60">
        <f t="shared" si="5"/>
        <v>28.571428571428569</v>
      </c>
      <c r="S20" s="26">
        <v>15</v>
      </c>
      <c r="T20" s="27">
        <v>14.916399999999999</v>
      </c>
      <c r="U20" s="60">
        <f t="shared" si="6"/>
        <v>64.285714285714278</v>
      </c>
      <c r="V20" s="26">
        <v>29</v>
      </c>
      <c r="W20" s="27">
        <v>0.65556999999999999</v>
      </c>
      <c r="X20" s="60">
        <f t="shared" si="7"/>
        <v>30.952380952380949</v>
      </c>
      <c r="AA20" s="54"/>
    </row>
    <row r="21" spans="1:27" s="3" customFormat="1" x14ac:dyDescent="0.25">
      <c r="A21" s="45">
        <v>3</v>
      </c>
      <c r="B21" s="8">
        <v>0.5</v>
      </c>
      <c r="C21" s="8">
        <v>10</v>
      </c>
      <c r="D21" s="8">
        <v>10</v>
      </c>
      <c r="E21" s="14">
        <f t="shared" si="8"/>
        <v>0.26</v>
      </c>
      <c r="F21" s="104">
        <f t="shared" si="9"/>
        <v>1.7800000000000011</v>
      </c>
      <c r="G21" s="105">
        <f t="shared" si="10"/>
        <v>2.5</v>
      </c>
      <c r="H21" s="26">
        <v>45</v>
      </c>
      <c r="I21" s="48">
        <v>853.00519999999995</v>
      </c>
      <c r="J21" s="26">
        <f>'MR-MO_3a'!J21</f>
        <v>49</v>
      </c>
      <c r="K21" s="27">
        <v>0.12812999999999999</v>
      </c>
      <c r="L21" s="44">
        <f t="shared" si="3"/>
        <v>8.8888888888888999</v>
      </c>
      <c r="M21" s="26">
        <f>'MR-MO_3a'!M21</f>
        <v>57</v>
      </c>
      <c r="N21" s="27">
        <v>1.4129</v>
      </c>
      <c r="O21" s="44">
        <f t="shared" si="4"/>
        <v>26.666666666666671</v>
      </c>
      <c r="P21" s="26">
        <f>'MR-MO_3a'!P21</f>
        <v>30</v>
      </c>
      <c r="Q21" s="27">
        <v>0.90639999999999998</v>
      </c>
      <c r="R21" s="60">
        <f t="shared" si="5"/>
        <v>33.333333333333329</v>
      </c>
      <c r="S21" s="26">
        <v>15</v>
      </c>
      <c r="T21" s="27">
        <v>15.538</v>
      </c>
      <c r="U21" s="60">
        <f t="shared" si="6"/>
        <v>66.666666666666657</v>
      </c>
      <c r="V21" s="26">
        <v>29</v>
      </c>
      <c r="W21" s="27">
        <v>1.1082000000000001</v>
      </c>
      <c r="X21" s="60">
        <f t="shared" si="7"/>
        <v>35.555555555555557</v>
      </c>
      <c r="AA21" s="54"/>
    </row>
    <row r="22" spans="1:27" s="3" customFormat="1" x14ac:dyDescent="0.25">
      <c r="A22" s="45">
        <v>4</v>
      </c>
      <c r="B22" s="8">
        <v>0.7</v>
      </c>
      <c r="C22" s="8">
        <v>10</v>
      </c>
      <c r="D22" s="8">
        <v>10</v>
      </c>
      <c r="E22" s="14">
        <f t="shared" si="8"/>
        <v>0.39473684210526316</v>
      </c>
      <c r="F22" s="104">
        <f t="shared" si="9"/>
        <v>2.1842105263157894</v>
      </c>
      <c r="G22" s="105">
        <f t="shared" si="10"/>
        <v>3.0999999999999996</v>
      </c>
      <c r="H22" s="26">
        <v>48</v>
      </c>
      <c r="I22" s="48">
        <v>863.91030000000001</v>
      </c>
      <c r="J22" s="26">
        <f>'MR-MO_3a'!J22</f>
        <v>53</v>
      </c>
      <c r="K22" s="27">
        <v>0.23408000000000001</v>
      </c>
      <c r="L22" s="44">
        <f t="shared" si="3"/>
        <v>10.416666666666671</v>
      </c>
      <c r="M22" s="26">
        <f>'MR-MO_3a'!M22</f>
        <v>57</v>
      </c>
      <c r="N22" s="27">
        <v>0.87924000000000002</v>
      </c>
      <c r="O22" s="44">
        <f t="shared" si="4"/>
        <v>18.750000000000014</v>
      </c>
      <c r="P22" s="26">
        <f>'MR-MO_3a'!P22</f>
        <v>30</v>
      </c>
      <c r="Q22" s="27">
        <v>1.7358</v>
      </c>
      <c r="R22" s="60">
        <f t="shared" si="5"/>
        <v>37.499999999999993</v>
      </c>
      <c r="S22" s="26">
        <v>15</v>
      </c>
      <c r="T22" s="27">
        <v>16.703600000000002</v>
      </c>
      <c r="U22" s="60">
        <f t="shared" si="6"/>
        <v>68.75</v>
      </c>
      <c r="V22" s="26">
        <v>29</v>
      </c>
      <c r="W22" s="27">
        <v>1.9804999999999999</v>
      </c>
      <c r="X22" s="60">
        <f t="shared" si="7"/>
        <v>39.583333333333329</v>
      </c>
      <c r="AA22" s="54"/>
    </row>
    <row r="23" spans="1:27" s="3" customFormat="1" x14ac:dyDescent="0.25">
      <c r="A23" s="45">
        <v>5</v>
      </c>
      <c r="B23" s="8">
        <v>0.9</v>
      </c>
      <c r="C23" s="8">
        <v>10</v>
      </c>
      <c r="D23" s="8">
        <v>10</v>
      </c>
      <c r="E23" s="14">
        <f t="shared" si="8"/>
        <v>0.65384615384615397</v>
      </c>
      <c r="F23" s="104">
        <f t="shared" si="9"/>
        <v>2.9615384615384617</v>
      </c>
      <c r="G23" s="105">
        <f t="shared" si="10"/>
        <v>3.6999999999999993</v>
      </c>
      <c r="H23" s="26">
        <v>53</v>
      </c>
      <c r="I23" s="48">
        <v>881.88319999999999</v>
      </c>
      <c r="J23" s="26">
        <f>'MR-MO_3a'!J23</f>
        <v>56</v>
      </c>
      <c r="K23" s="27">
        <v>0.15623999999999999</v>
      </c>
      <c r="L23" s="44">
        <f t="shared" si="3"/>
        <v>5.6603773584905639</v>
      </c>
      <c r="M23" s="26">
        <f>'MR-MO_3a'!M23</f>
        <v>57</v>
      </c>
      <c r="N23" s="27">
        <v>0.27023000000000003</v>
      </c>
      <c r="O23" s="44">
        <f t="shared" si="4"/>
        <v>7.5471698113207566</v>
      </c>
      <c r="P23" s="26">
        <f>'MR-MO_3a'!P23</f>
        <v>30</v>
      </c>
      <c r="Q23" s="27">
        <v>3.649</v>
      </c>
      <c r="R23" s="60">
        <f t="shared" si="5"/>
        <v>43.39622641509434</v>
      </c>
      <c r="S23" s="26">
        <v>15</v>
      </c>
      <c r="T23" s="27">
        <v>19.2927</v>
      </c>
      <c r="U23" s="60">
        <f t="shared" si="6"/>
        <v>71.698113207547166</v>
      </c>
      <c r="V23" s="26">
        <v>29</v>
      </c>
      <c r="W23" s="27">
        <v>3.9740000000000002</v>
      </c>
      <c r="X23" s="60">
        <f t="shared" si="7"/>
        <v>45.283018867924525</v>
      </c>
      <c r="AA23" s="54"/>
    </row>
    <row r="24" spans="1:27" s="3" customFormat="1" x14ac:dyDescent="0.25">
      <c r="A24" s="45">
        <v>6</v>
      </c>
      <c r="B24" s="8">
        <v>0.1</v>
      </c>
      <c r="C24" s="8">
        <v>15</v>
      </c>
      <c r="D24" s="8">
        <v>10</v>
      </c>
      <c r="E24" s="14">
        <f>(B24*$B$15*$I$11+(1-B24)*$B$16*$P$11)/(B24*$I$11+(1-B24)*$P$11)</f>
        <v>0.11454545454545451</v>
      </c>
      <c r="F24" s="104">
        <f t="shared" si="9"/>
        <v>1.3436363636363637</v>
      </c>
      <c r="G24" s="105">
        <f t="shared" si="10"/>
        <v>1.3000000000000007</v>
      </c>
      <c r="H24" s="26">
        <v>39</v>
      </c>
      <c r="I24" s="48">
        <v>839.54010000000005</v>
      </c>
      <c r="J24" s="26">
        <f>'MR-MO_3a'!J24</f>
        <v>36</v>
      </c>
      <c r="K24" s="27">
        <v>3.7579000000000001E-2</v>
      </c>
      <c r="L24" s="44">
        <f t="shared" si="3"/>
        <v>7.6923076923076792</v>
      </c>
      <c r="M24" s="26">
        <f>'MR-MO_3a'!M24</f>
        <v>57</v>
      </c>
      <c r="N24" s="27">
        <v>2.2465000000000002</v>
      </c>
      <c r="O24" s="44">
        <f t="shared" si="4"/>
        <v>46.15384615384616</v>
      </c>
      <c r="P24" s="26">
        <f>'MR-MO_3a'!P24</f>
        <v>30</v>
      </c>
      <c r="Q24" s="27">
        <v>0.22597999999999999</v>
      </c>
      <c r="R24" s="60">
        <f t="shared" si="5"/>
        <v>23.076923076923066</v>
      </c>
      <c r="S24" s="26">
        <v>15</v>
      </c>
      <c r="T24" s="27">
        <v>14.513</v>
      </c>
      <c r="U24" s="60">
        <f t="shared" si="6"/>
        <v>61.538461538461533</v>
      </c>
      <c r="V24" s="26">
        <v>29</v>
      </c>
      <c r="W24" s="27">
        <v>0.37990000000000002</v>
      </c>
      <c r="X24" s="60">
        <f t="shared" si="7"/>
        <v>25.641025641025635</v>
      </c>
      <c r="Y24" s="55"/>
      <c r="Z24" s="55"/>
      <c r="AA24" s="54"/>
    </row>
    <row r="25" spans="1:27" s="3" customFormat="1" x14ac:dyDescent="0.25">
      <c r="A25" s="45">
        <v>7</v>
      </c>
      <c r="B25" s="8">
        <v>0.3</v>
      </c>
      <c r="C25" s="8">
        <v>15</v>
      </c>
      <c r="D25" s="8">
        <v>10</v>
      </c>
      <c r="E25" s="14">
        <f t="shared" ref="E25:E28" si="11">(B25*$B$15*$I$11+(1-B25)*$B$16*$P$11)/(B25*$I$11+(1-B25)*$P$11)</f>
        <v>0.15333333333333332</v>
      </c>
      <c r="F25" s="104">
        <f t="shared" si="9"/>
        <v>1.4599999999999991</v>
      </c>
      <c r="G25" s="105">
        <f t="shared" si="10"/>
        <v>1.8999999999999986</v>
      </c>
      <c r="H25" s="26">
        <v>41</v>
      </c>
      <c r="I25" s="48">
        <v>844.26980000000003</v>
      </c>
      <c r="J25" s="26">
        <f>'MR-MO_3a'!J25</f>
        <v>44</v>
      </c>
      <c r="K25" s="27">
        <v>3.3965000000000002E-2</v>
      </c>
      <c r="L25" s="44">
        <f t="shared" si="3"/>
        <v>7.3170731707317032</v>
      </c>
      <c r="M25" s="26">
        <f>'MR-MO_3a'!M25</f>
        <v>57</v>
      </c>
      <c r="N25" s="27">
        <v>1.9435</v>
      </c>
      <c r="O25" s="44">
        <f t="shared" si="4"/>
        <v>39.024390243902445</v>
      </c>
      <c r="P25" s="26">
        <f>'MR-MO_3a'!P25</f>
        <v>30</v>
      </c>
      <c r="Q25" s="27">
        <v>0.38857000000000003</v>
      </c>
      <c r="R25" s="60">
        <f t="shared" si="5"/>
        <v>26.829268292682926</v>
      </c>
      <c r="S25" s="26">
        <v>15</v>
      </c>
      <c r="T25" s="27">
        <v>14.7493</v>
      </c>
      <c r="U25" s="60">
        <f t="shared" si="6"/>
        <v>63.414634146341463</v>
      </c>
      <c r="V25" s="26">
        <v>29</v>
      </c>
      <c r="W25" s="27">
        <v>0.55532000000000004</v>
      </c>
      <c r="X25" s="60">
        <f t="shared" si="7"/>
        <v>29.268292682926827</v>
      </c>
      <c r="Y25" s="55"/>
      <c r="Z25" s="55"/>
      <c r="AA25" s="54"/>
    </row>
    <row r="26" spans="1:27" s="3" customFormat="1" x14ac:dyDescent="0.25">
      <c r="A26" s="45">
        <v>8</v>
      </c>
      <c r="B26" s="8">
        <v>0.5</v>
      </c>
      <c r="C26" s="8">
        <v>15</v>
      </c>
      <c r="D26" s="8">
        <v>10</v>
      </c>
      <c r="E26" s="14">
        <f t="shared" si="11"/>
        <v>0.2142857142857143</v>
      </c>
      <c r="F26" s="104">
        <f t="shared" si="9"/>
        <v>1.6428571428571423</v>
      </c>
      <c r="G26" s="105">
        <f t="shared" si="10"/>
        <v>2.5</v>
      </c>
      <c r="H26" s="26">
        <v>44</v>
      </c>
      <c r="I26" s="48">
        <v>850.83870000000002</v>
      </c>
      <c r="J26" s="26">
        <f>'MR-MO_3a'!J26</f>
        <v>49</v>
      </c>
      <c r="K26" s="27">
        <v>0.18540000000000001</v>
      </c>
      <c r="L26" s="44">
        <f t="shared" si="3"/>
        <v>11.363636363636374</v>
      </c>
      <c r="M26" s="26">
        <f>'MR-MO_3a'!M26</f>
        <v>57</v>
      </c>
      <c r="N26" s="27">
        <v>1.5548</v>
      </c>
      <c r="O26" s="44">
        <f t="shared" si="4"/>
        <v>29.545454545454561</v>
      </c>
      <c r="P26" s="26">
        <f>'MR-MO_3a'!P26</f>
        <v>30</v>
      </c>
      <c r="Q26" s="27">
        <v>0.69589999999999996</v>
      </c>
      <c r="R26" s="60">
        <f t="shared" si="5"/>
        <v>31.818181818181813</v>
      </c>
      <c r="S26" s="26">
        <v>15</v>
      </c>
      <c r="T26" s="27">
        <v>15.1854</v>
      </c>
      <c r="U26" s="60">
        <f t="shared" si="6"/>
        <v>65.909090909090907</v>
      </c>
      <c r="V26" s="26">
        <v>29</v>
      </c>
      <c r="W26" s="27">
        <v>0.88263999999999998</v>
      </c>
      <c r="X26" s="60">
        <f t="shared" si="7"/>
        <v>34.090909090909079</v>
      </c>
      <c r="Y26" s="55"/>
      <c r="Z26" s="55"/>
      <c r="AA26" s="54"/>
    </row>
    <row r="27" spans="1:27" s="3" customFormat="1" x14ac:dyDescent="0.25">
      <c r="A27" s="45">
        <v>9</v>
      </c>
      <c r="B27" s="8">
        <v>0.7</v>
      </c>
      <c r="C27" s="8">
        <v>15</v>
      </c>
      <c r="D27" s="8">
        <v>10</v>
      </c>
      <c r="E27" s="14">
        <f t="shared" si="11"/>
        <v>0.32400000000000001</v>
      </c>
      <c r="F27" s="104">
        <f t="shared" si="9"/>
        <v>1.9719999999999995</v>
      </c>
      <c r="G27" s="105">
        <f t="shared" si="10"/>
        <v>3.0999999999999996</v>
      </c>
      <c r="H27" s="26">
        <v>47</v>
      </c>
      <c r="I27" s="48">
        <v>860.846</v>
      </c>
      <c r="J27" s="26">
        <f>'MR-MO_3a'!J27</f>
        <v>53</v>
      </c>
      <c r="K27" s="27">
        <v>0.33204</v>
      </c>
      <c r="L27" s="44">
        <f t="shared" si="3"/>
        <v>12.765957446808514</v>
      </c>
      <c r="M27" s="26">
        <f>'MR-MO_3a'!M27</f>
        <v>57</v>
      </c>
      <c r="N27" s="31">
        <v>1.0416000000000001</v>
      </c>
      <c r="O27" s="44">
        <f t="shared" si="4"/>
        <v>21.276595744680847</v>
      </c>
      <c r="P27" s="26">
        <f>'MR-MO_3a'!P27</f>
        <v>30</v>
      </c>
      <c r="Q27" s="31">
        <v>1.3433999999999999</v>
      </c>
      <c r="R27" s="60">
        <f t="shared" si="5"/>
        <v>36.170212765957444</v>
      </c>
      <c r="S27" s="26">
        <v>15</v>
      </c>
      <c r="T27" s="27">
        <v>16.090199999999999</v>
      </c>
      <c r="U27" s="60">
        <f t="shared" si="6"/>
        <v>68.085106382978722</v>
      </c>
      <c r="V27" s="26">
        <v>29</v>
      </c>
      <c r="W27" s="27">
        <v>1.5650999999999999</v>
      </c>
      <c r="X27" s="60">
        <f t="shared" si="7"/>
        <v>38.297872340425535</v>
      </c>
      <c r="Y27" s="55"/>
      <c r="Z27" s="55"/>
      <c r="AA27" s="54"/>
    </row>
    <row r="28" spans="1:27" s="3" customFormat="1" x14ac:dyDescent="0.25">
      <c r="A28" s="45">
        <v>10</v>
      </c>
      <c r="B28" s="8">
        <v>0.9</v>
      </c>
      <c r="C28" s="8">
        <v>15</v>
      </c>
      <c r="D28" s="8">
        <v>10</v>
      </c>
      <c r="E28" s="14">
        <f t="shared" si="11"/>
        <v>0.58000000000000007</v>
      </c>
      <c r="F28" s="104">
        <f t="shared" si="9"/>
        <v>2.74</v>
      </c>
      <c r="G28" s="105">
        <f t="shared" si="10"/>
        <v>3.6999999999999993</v>
      </c>
      <c r="H28" s="26">
        <v>52</v>
      </c>
      <c r="I28" s="48">
        <v>879.31380000000001</v>
      </c>
      <c r="J28" s="26">
        <f>'MR-MO_3a'!J28</f>
        <v>56</v>
      </c>
      <c r="K28" s="27">
        <v>0.2225</v>
      </c>
      <c r="L28" s="44">
        <f t="shared" si="3"/>
        <v>7.6923076923076934</v>
      </c>
      <c r="M28" s="26">
        <f>'MR-MO_3a'!M28</f>
        <v>57</v>
      </c>
      <c r="N28" s="27">
        <v>0.35258</v>
      </c>
      <c r="O28" s="44">
        <f t="shared" si="4"/>
        <v>9.6153846153846132</v>
      </c>
      <c r="P28" s="26">
        <f>'MR-MO_3a'!P28</f>
        <v>30</v>
      </c>
      <c r="Q28" s="27">
        <v>3.1532</v>
      </c>
      <c r="R28" s="60">
        <f t="shared" si="5"/>
        <v>42.307692307692307</v>
      </c>
      <c r="S28" s="26">
        <v>15</v>
      </c>
      <c r="T28" s="27">
        <v>18.562200000000001</v>
      </c>
      <c r="U28" s="60">
        <f t="shared" si="6"/>
        <v>71.15384615384616</v>
      </c>
      <c r="V28" s="26">
        <v>29</v>
      </c>
      <c r="W28" s="27">
        <v>3.4548000000000001</v>
      </c>
      <c r="X28" s="60">
        <f t="shared" si="7"/>
        <v>44.230769230769226</v>
      </c>
      <c r="Y28" s="55"/>
      <c r="Z28" s="55"/>
      <c r="AA28" s="54"/>
    </row>
    <row r="29" spans="1:27" s="3" customFormat="1" x14ac:dyDescent="0.25">
      <c r="A29" s="45">
        <v>11</v>
      </c>
      <c r="B29" s="8">
        <v>0.1</v>
      </c>
      <c r="C29" s="8">
        <v>20</v>
      </c>
      <c r="D29" s="8">
        <v>10</v>
      </c>
      <c r="E29" s="106" t="e">
        <f>(B29*$B$15*$I$12+(1-B29)*$B$16*$P$12)/(B29*$I$12+(1-B29)*$P$12)</f>
        <v>#DIV/0!</v>
      </c>
      <c r="F29" s="104" t="e">
        <f t="shared" si="9"/>
        <v>#DIV/0!</v>
      </c>
      <c r="G29" s="105">
        <f t="shared" si="10"/>
        <v>1.3000000000000007</v>
      </c>
      <c r="H29" s="26">
        <v>39</v>
      </c>
      <c r="I29" s="48">
        <v>838.77290000000005</v>
      </c>
      <c r="J29" s="26">
        <f>'MR-MO_3a'!J29</f>
        <v>36</v>
      </c>
      <c r="K29" s="27">
        <v>2.3970000000000002E-2</v>
      </c>
      <c r="L29" s="44">
        <f t="shared" si="3"/>
        <v>7.6923076923076792</v>
      </c>
      <c r="M29" s="26">
        <f>'MR-MO_3a'!M29</f>
        <v>57</v>
      </c>
      <c r="N29" s="27">
        <v>2.3102</v>
      </c>
      <c r="O29" s="44">
        <f t="shared" si="4"/>
        <v>46.15384615384616</v>
      </c>
      <c r="P29" s="26">
        <f>'MR-MO_3a'!P29</f>
        <v>30</v>
      </c>
      <c r="Q29" s="27">
        <v>0.18304000000000001</v>
      </c>
      <c r="R29" s="60">
        <f t="shared" si="5"/>
        <v>23.076923076923066</v>
      </c>
      <c r="S29" s="26">
        <v>15</v>
      </c>
      <c r="T29" s="27">
        <v>14.4253</v>
      </c>
      <c r="U29" s="60">
        <f t="shared" si="6"/>
        <v>61.538461538461533</v>
      </c>
      <c r="V29" s="26">
        <v>29</v>
      </c>
      <c r="W29" s="27">
        <v>0.33209</v>
      </c>
      <c r="X29" s="60">
        <f t="shared" si="7"/>
        <v>25.641025641025635</v>
      </c>
      <c r="Y29" s="55"/>
      <c r="AA29" s="54"/>
    </row>
    <row r="30" spans="1:27" s="3" customFormat="1" x14ac:dyDescent="0.25">
      <c r="A30" s="45">
        <v>12</v>
      </c>
      <c r="B30" s="8">
        <v>0.3</v>
      </c>
      <c r="C30" s="8">
        <v>20</v>
      </c>
      <c r="D30" s="8">
        <v>10</v>
      </c>
      <c r="E30" s="106" t="e">
        <f t="shared" ref="E30:E33" si="12">(B30*$B$15*$I$12+(1-B30)*$B$16*$P$12)/(B30*$I$12+(1-B30)*$P$12)</f>
        <v>#DIV/0!</v>
      </c>
      <c r="F30" s="104" t="e">
        <f t="shared" si="9"/>
        <v>#DIV/0!</v>
      </c>
      <c r="G30" s="105">
        <f t="shared" si="10"/>
        <v>1.8999999999999986</v>
      </c>
      <c r="H30" s="26">
        <v>45</v>
      </c>
      <c r="I30" s="48">
        <v>851.01819999999998</v>
      </c>
      <c r="J30" s="26">
        <f>'MR-MO_3a'!J30</f>
        <v>44</v>
      </c>
      <c r="K30" s="27">
        <v>5.9458999999999996E-3</v>
      </c>
      <c r="L30" s="44">
        <f t="shared" si="3"/>
        <v>2.2222222222222143</v>
      </c>
      <c r="M30" s="26">
        <f>'MR-MO_3a'!M30</f>
        <v>57</v>
      </c>
      <c r="N30" s="27">
        <v>1.4681999999999999</v>
      </c>
      <c r="O30" s="44">
        <f t="shared" si="4"/>
        <v>26.666666666666671</v>
      </c>
      <c r="P30" s="26">
        <f>'MR-MO_3a'!P30</f>
        <v>30</v>
      </c>
      <c r="Q30" s="27">
        <v>1.0077</v>
      </c>
      <c r="R30" s="60">
        <f t="shared" si="5"/>
        <v>33.333333333333329</v>
      </c>
      <c r="S30" s="26">
        <v>15</v>
      </c>
      <c r="T30" s="27">
        <v>15.829800000000001</v>
      </c>
      <c r="U30" s="60">
        <f t="shared" si="6"/>
        <v>66.666666666666657</v>
      </c>
      <c r="V30" s="26">
        <v>29</v>
      </c>
      <c r="W30" s="27">
        <v>1.2230000000000001</v>
      </c>
      <c r="X30" s="60">
        <f t="shared" si="7"/>
        <v>35.555555555555557</v>
      </c>
      <c r="Y30" s="55"/>
      <c r="AA30" s="54"/>
    </row>
    <row r="31" spans="1:27" s="3" customFormat="1" x14ac:dyDescent="0.25">
      <c r="A31" s="45">
        <v>13</v>
      </c>
      <c r="B31" s="8">
        <v>0.5</v>
      </c>
      <c r="C31" s="8">
        <v>20</v>
      </c>
      <c r="D31" s="8">
        <v>10</v>
      </c>
      <c r="E31" s="106" t="e">
        <f t="shared" si="12"/>
        <v>#DIV/0!</v>
      </c>
      <c r="F31" s="104" t="e">
        <f t="shared" si="9"/>
        <v>#DIV/0!</v>
      </c>
      <c r="G31" s="105">
        <f t="shared" si="10"/>
        <v>2.5</v>
      </c>
      <c r="H31" s="26">
        <v>49</v>
      </c>
      <c r="I31" s="48">
        <v>862.9289</v>
      </c>
      <c r="J31" s="26">
        <f>'MR-MO_3a'!J31</f>
        <v>49</v>
      </c>
      <c r="K31" s="27">
        <v>0</v>
      </c>
      <c r="L31" s="44">
        <f t="shared" si="3"/>
        <v>0</v>
      </c>
      <c r="M31" s="26">
        <f>'MR-MO_3a'!M31</f>
        <v>57</v>
      </c>
      <c r="N31" s="27">
        <v>0.84870000000000001</v>
      </c>
      <c r="O31" s="44">
        <f t="shared" si="4"/>
        <v>16.326530612244895</v>
      </c>
      <c r="P31" s="26">
        <f>'MR-MO_3a'!P31</f>
        <v>30</v>
      </c>
      <c r="Q31" s="27">
        <v>2.1656</v>
      </c>
      <c r="R31" s="60">
        <f t="shared" si="5"/>
        <v>38.775510204081634</v>
      </c>
      <c r="S31" s="26">
        <v>15</v>
      </c>
      <c r="T31" s="27">
        <v>17.557500000000001</v>
      </c>
      <c r="U31" s="60">
        <f t="shared" si="6"/>
        <v>69.387755102040813</v>
      </c>
      <c r="V31" s="26">
        <v>29</v>
      </c>
      <c r="W31" s="27">
        <v>2.4458000000000002</v>
      </c>
      <c r="X31" s="60">
        <f t="shared" si="7"/>
        <v>40.816326530612244</v>
      </c>
      <c r="Y31" s="55"/>
      <c r="AA31" s="54"/>
    </row>
    <row r="32" spans="1:27" s="3" customFormat="1" x14ac:dyDescent="0.25">
      <c r="A32" s="45">
        <v>14</v>
      </c>
      <c r="B32" s="8">
        <v>0.7</v>
      </c>
      <c r="C32" s="8">
        <v>20</v>
      </c>
      <c r="D32" s="8">
        <v>10</v>
      </c>
      <c r="E32" s="106" t="e">
        <f t="shared" si="12"/>
        <v>#DIV/0!</v>
      </c>
      <c r="F32" s="104" t="e">
        <f t="shared" si="9"/>
        <v>#DIV/0!</v>
      </c>
      <c r="G32" s="105">
        <f t="shared" si="10"/>
        <v>3.0999999999999996</v>
      </c>
      <c r="H32" s="26">
        <v>52</v>
      </c>
      <c r="I32" s="48">
        <v>875.38580000000002</v>
      </c>
      <c r="J32" s="26">
        <f>'MR-MO_3a'!J32</f>
        <v>53</v>
      </c>
      <c r="K32" s="27">
        <v>1.8540000000000001E-2</v>
      </c>
      <c r="L32" s="44">
        <f t="shared" si="3"/>
        <v>1.9230769230769198</v>
      </c>
      <c r="M32" s="26">
        <f>'MR-MO_3a'!M32</f>
        <v>57</v>
      </c>
      <c r="N32" s="27">
        <v>0.39182</v>
      </c>
      <c r="O32" s="44">
        <f t="shared" si="4"/>
        <v>9.6153846153846132</v>
      </c>
      <c r="P32" s="26">
        <f>'MR-MO_3a'!P32</f>
        <v>30</v>
      </c>
      <c r="Q32" s="27">
        <v>3.6042999999999998</v>
      </c>
      <c r="R32" s="60">
        <f t="shared" si="5"/>
        <v>42.307692307692307</v>
      </c>
      <c r="S32" s="26">
        <v>15</v>
      </c>
      <c r="T32" s="27">
        <v>19.540099999999999</v>
      </c>
      <c r="U32" s="60">
        <f t="shared" si="6"/>
        <v>71.15384615384616</v>
      </c>
      <c r="V32" s="26">
        <v>29</v>
      </c>
      <c r="W32" s="27">
        <v>3.9470000000000001</v>
      </c>
      <c r="X32" s="60">
        <f t="shared" si="7"/>
        <v>44.230769230769226</v>
      </c>
      <c r="Y32" s="55"/>
      <c r="AA32" s="54"/>
    </row>
    <row r="33" spans="1:27" s="3" customFormat="1" x14ac:dyDescent="0.25">
      <c r="A33" s="45">
        <v>15</v>
      </c>
      <c r="B33" s="8">
        <v>0.9</v>
      </c>
      <c r="C33" s="8">
        <v>20</v>
      </c>
      <c r="D33" s="8">
        <v>10</v>
      </c>
      <c r="E33" s="106" t="e">
        <f t="shared" si="12"/>
        <v>#DIV/0!</v>
      </c>
      <c r="F33" s="104" t="e">
        <f t="shared" si="9"/>
        <v>#DIV/0!</v>
      </c>
      <c r="G33" s="105">
        <f t="shared" si="10"/>
        <v>3.6999999999999993</v>
      </c>
      <c r="H33" s="26">
        <v>55</v>
      </c>
      <c r="I33" s="48">
        <v>889.65679999999998</v>
      </c>
      <c r="J33" s="26">
        <f>'MR-MO_3a'!J33</f>
        <v>56</v>
      </c>
      <c r="K33" s="27">
        <v>2.6980000000000001E-2</v>
      </c>
      <c r="L33" s="44">
        <f t="shared" si="3"/>
        <v>1.818181818181813</v>
      </c>
      <c r="M33" s="26">
        <f>'MR-MO_3a'!M33</f>
        <v>57</v>
      </c>
      <c r="N33" s="27">
        <v>8.8050000000000003E-2</v>
      </c>
      <c r="O33" s="44">
        <f t="shared" si="4"/>
        <v>3.636363636363626</v>
      </c>
      <c r="P33" s="26">
        <f>'MR-MO_3a'!P33</f>
        <v>30</v>
      </c>
      <c r="Q33" s="27">
        <v>5.3743999999999996</v>
      </c>
      <c r="R33" s="60">
        <f t="shared" si="5"/>
        <v>45.454545454545453</v>
      </c>
      <c r="S33" s="26">
        <v>15</v>
      </c>
      <c r="T33" s="27">
        <v>21.805199999999999</v>
      </c>
      <c r="U33" s="60">
        <f t="shared" si="6"/>
        <v>72.72727272727272</v>
      </c>
      <c r="V33" s="26">
        <v>29</v>
      </c>
      <c r="W33" s="27">
        <v>5.7769000000000004</v>
      </c>
      <c r="X33" s="60">
        <f t="shared" si="7"/>
        <v>47.272727272727273</v>
      </c>
      <c r="Y33" s="55"/>
      <c r="AA33" s="54"/>
    </row>
    <row r="34" spans="1:27" s="3" customFormat="1" x14ac:dyDescent="0.25">
      <c r="A34" s="45">
        <v>16</v>
      </c>
      <c r="B34" s="8">
        <v>0.1</v>
      </c>
      <c r="C34" s="8">
        <v>25</v>
      </c>
      <c r="D34" s="8">
        <v>10</v>
      </c>
      <c r="E34" s="106" t="e">
        <f>(B34*$B$15*$I$13+(1-B34)*$B$16*$P$13)/(B34*$I$13+(1-B34)*$P$13)</f>
        <v>#DIV/0!</v>
      </c>
      <c r="F34" s="104" t="e">
        <f t="shared" si="9"/>
        <v>#DIV/0!</v>
      </c>
      <c r="G34" s="105">
        <f t="shared" si="10"/>
        <v>1.3000000000000007</v>
      </c>
      <c r="H34" s="26">
        <v>39</v>
      </c>
      <c r="I34" s="48">
        <v>838.77290000000005</v>
      </c>
      <c r="J34" s="26">
        <f>'MR-MO_3a'!J34</f>
        <v>36</v>
      </c>
      <c r="K34" s="27">
        <v>2.3970000000000002E-2</v>
      </c>
      <c r="L34" s="44">
        <f t="shared" si="3"/>
        <v>7.6923076923076792</v>
      </c>
      <c r="M34" s="26">
        <f>'MR-MO_3a'!M34</f>
        <v>57</v>
      </c>
      <c r="N34" s="27">
        <v>2.3102</v>
      </c>
      <c r="O34" s="44">
        <f t="shared" si="4"/>
        <v>46.15384615384616</v>
      </c>
      <c r="P34" s="26">
        <f>'MR-MO_3a'!P34</f>
        <v>30</v>
      </c>
      <c r="Q34" s="27">
        <v>0.18304000000000001</v>
      </c>
      <c r="R34" s="60">
        <f t="shared" si="5"/>
        <v>23.076923076923066</v>
      </c>
      <c r="S34" s="26">
        <v>15</v>
      </c>
      <c r="T34" s="27">
        <v>14.4253</v>
      </c>
      <c r="U34" s="60">
        <f t="shared" si="6"/>
        <v>61.538461538461533</v>
      </c>
      <c r="V34" s="26">
        <v>29</v>
      </c>
      <c r="W34" s="27">
        <v>0.33209</v>
      </c>
      <c r="X34" s="60">
        <f t="shared" si="7"/>
        <v>25.641025641025635</v>
      </c>
      <c r="Y34" s="55"/>
      <c r="AA34" s="54"/>
    </row>
    <row r="35" spans="1:27" s="3" customFormat="1" x14ac:dyDescent="0.25">
      <c r="A35" s="45">
        <v>17</v>
      </c>
      <c r="B35" s="8">
        <v>0.3</v>
      </c>
      <c r="C35" s="8">
        <v>25</v>
      </c>
      <c r="D35" s="8">
        <v>10</v>
      </c>
      <c r="E35" s="106" t="e">
        <f t="shared" ref="E35:E38" si="13">(B35*$B$15*$I$13+(1-B35)*$B$16*$P$13)/(B35*$I$13+(1-B35)*$P$13)</f>
        <v>#DIV/0!</v>
      </c>
      <c r="F35" s="104" t="e">
        <f t="shared" si="9"/>
        <v>#DIV/0!</v>
      </c>
      <c r="G35" s="105">
        <f t="shared" si="10"/>
        <v>1.8999999999999986</v>
      </c>
      <c r="H35" s="26">
        <v>45</v>
      </c>
      <c r="I35" s="48">
        <v>851.01819999999998</v>
      </c>
      <c r="J35" s="26">
        <f>'MR-MO_3a'!J35</f>
        <v>44</v>
      </c>
      <c r="K35" s="27">
        <v>5.9458999999999996E-3</v>
      </c>
      <c r="L35" s="44">
        <f t="shared" si="3"/>
        <v>2.2222222222222143</v>
      </c>
      <c r="M35" s="26">
        <f>'MR-MO_3a'!M35</f>
        <v>57</v>
      </c>
      <c r="N35" s="27">
        <v>1.4681999999999999</v>
      </c>
      <c r="O35" s="44">
        <f t="shared" si="4"/>
        <v>26.666666666666671</v>
      </c>
      <c r="P35" s="26">
        <f>'MR-MO_3a'!P35</f>
        <v>30</v>
      </c>
      <c r="Q35" s="27">
        <v>1.0077</v>
      </c>
      <c r="R35" s="60">
        <f t="shared" si="5"/>
        <v>33.333333333333329</v>
      </c>
      <c r="S35" s="26">
        <v>15</v>
      </c>
      <c r="T35" s="27">
        <v>15.829800000000001</v>
      </c>
      <c r="U35" s="60">
        <f t="shared" si="6"/>
        <v>66.666666666666657</v>
      </c>
      <c r="V35" s="26">
        <v>29</v>
      </c>
      <c r="W35" s="27">
        <v>1.2230000000000001</v>
      </c>
      <c r="X35" s="60">
        <f t="shared" si="7"/>
        <v>35.555555555555557</v>
      </c>
      <c r="Y35" s="55"/>
      <c r="AA35" s="54"/>
    </row>
    <row r="36" spans="1:27" s="3" customFormat="1" x14ac:dyDescent="0.25">
      <c r="A36" s="45">
        <v>18</v>
      </c>
      <c r="B36" s="8">
        <v>0.5</v>
      </c>
      <c r="C36" s="8">
        <v>25</v>
      </c>
      <c r="D36" s="8">
        <v>10</v>
      </c>
      <c r="E36" s="106" t="e">
        <f t="shared" si="13"/>
        <v>#DIV/0!</v>
      </c>
      <c r="F36" s="104" t="e">
        <f t="shared" si="9"/>
        <v>#DIV/0!</v>
      </c>
      <c r="G36" s="105">
        <f t="shared" si="10"/>
        <v>2.5</v>
      </c>
      <c r="H36" s="26">
        <v>49</v>
      </c>
      <c r="I36" s="48">
        <v>862.9289</v>
      </c>
      <c r="J36" s="26">
        <f>'MR-MO_3a'!J36</f>
        <v>49</v>
      </c>
      <c r="K36" s="27">
        <v>0</v>
      </c>
      <c r="L36" s="44">
        <f t="shared" si="3"/>
        <v>0</v>
      </c>
      <c r="M36" s="26">
        <f>'MR-MO_3a'!M36</f>
        <v>57</v>
      </c>
      <c r="N36" s="27">
        <v>0.84870000000000001</v>
      </c>
      <c r="O36" s="44">
        <f t="shared" si="4"/>
        <v>16.326530612244895</v>
      </c>
      <c r="P36" s="26">
        <f>'MR-MO_3a'!P36</f>
        <v>30</v>
      </c>
      <c r="Q36" s="27">
        <v>2.1656</v>
      </c>
      <c r="R36" s="60">
        <f t="shared" si="5"/>
        <v>38.775510204081634</v>
      </c>
      <c r="S36" s="26">
        <v>15</v>
      </c>
      <c r="T36" s="27">
        <v>17.557500000000001</v>
      </c>
      <c r="U36" s="60">
        <f t="shared" si="6"/>
        <v>69.387755102040813</v>
      </c>
      <c r="V36" s="26">
        <v>29</v>
      </c>
      <c r="W36" s="27">
        <v>2.4458000000000002</v>
      </c>
      <c r="X36" s="60">
        <f t="shared" si="7"/>
        <v>40.816326530612244</v>
      </c>
      <c r="Y36" s="55"/>
      <c r="AA36" s="54"/>
    </row>
    <row r="37" spans="1:27" s="3" customFormat="1" x14ac:dyDescent="0.25">
      <c r="A37" s="45">
        <v>19</v>
      </c>
      <c r="B37" s="8">
        <v>0.7</v>
      </c>
      <c r="C37" s="8">
        <v>25</v>
      </c>
      <c r="D37" s="8">
        <v>10</v>
      </c>
      <c r="E37" s="106" t="e">
        <f t="shared" si="13"/>
        <v>#DIV/0!</v>
      </c>
      <c r="F37" s="104" t="e">
        <f t="shared" si="9"/>
        <v>#DIV/0!</v>
      </c>
      <c r="G37" s="105">
        <f t="shared" si="10"/>
        <v>3.0999999999999996</v>
      </c>
      <c r="H37" s="26">
        <v>52</v>
      </c>
      <c r="I37" s="48">
        <v>875.38580000000002</v>
      </c>
      <c r="J37" s="26">
        <f>'MR-MO_3a'!J37</f>
        <v>53</v>
      </c>
      <c r="K37" s="27">
        <v>1.8540000000000001E-2</v>
      </c>
      <c r="L37" s="44">
        <f t="shared" si="3"/>
        <v>1.9230769230769198</v>
      </c>
      <c r="M37" s="26">
        <f>'MR-MO_3a'!M37</f>
        <v>57</v>
      </c>
      <c r="N37" s="27">
        <v>0.39182</v>
      </c>
      <c r="O37" s="44">
        <f t="shared" si="4"/>
        <v>9.6153846153846132</v>
      </c>
      <c r="P37" s="26">
        <f>'MR-MO_3a'!P37</f>
        <v>30</v>
      </c>
      <c r="Q37" s="27">
        <v>3.6042999999999998</v>
      </c>
      <c r="R37" s="60">
        <f t="shared" si="5"/>
        <v>42.307692307692307</v>
      </c>
      <c r="S37" s="26">
        <v>15</v>
      </c>
      <c r="T37" s="27">
        <v>19.540099999999999</v>
      </c>
      <c r="U37" s="60">
        <f t="shared" si="6"/>
        <v>71.15384615384616</v>
      </c>
      <c r="V37" s="26">
        <v>29</v>
      </c>
      <c r="W37" s="27">
        <v>3.9470000000000001</v>
      </c>
      <c r="X37" s="60">
        <f t="shared" si="7"/>
        <v>44.230769230769226</v>
      </c>
      <c r="Y37" s="55"/>
      <c r="AA37" s="54"/>
    </row>
    <row r="38" spans="1:27" s="3" customFormat="1" x14ac:dyDescent="0.25">
      <c r="A38" s="45">
        <v>20</v>
      </c>
      <c r="B38" s="8">
        <v>0.9</v>
      </c>
      <c r="C38" s="8">
        <v>25</v>
      </c>
      <c r="D38" s="8">
        <v>10</v>
      </c>
      <c r="E38" s="106" t="e">
        <f t="shared" si="13"/>
        <v>#DIV/0!</v>
      </c>
      <c r="F38" s="104" t="e">
        <f t="shared" si="9"/>
        <v>#DIV/0!</v>
      </c>
      <c r="G38" s="105">
        <f t="shared" si="10"/>
        <v>3.6999999999999993</v>
      </c>
      <c r="H38" s="26">
        <v>55</v>
      </c>
      <c r="I38" s="48">
        <v>889.65679999999998</v>
      </c>
      <c r="J38" s="26">
        <f>'MR-MO_3a'!J38</f>
        <v>56</v>
      </c>
      <c r="K38" s="27">
        <v>2.6980000000000001E-2</v>
      </c>
      <c r="L38" s="44">
        <f t="shared" si="3"/>
        <v>1.818181818181813</v>
      </c>
      <c r="M38" s="26">
        <f>'MR-MO_3a'!M38</f>
        <v>57</v>
      </c>
      <c r="N38" s="27">
        <v>8.8050000000000003E-2</v>
      </c>
      <c r="O38" s="44">
        <f t="shared" si="4"/>
        <v>3.636363636363626</v>
      </c>
      <c r="P38" s="26">
        <f>'MR-MO_3a'!P38</f>
        <v>30</v>
      </c>
      <c r="Q38" s="27">
        <v>5.3743999999999996</v>
      </c>
      <c r="R38" s="60">
        <f t="shared" si="5"/>
        <v>45.454545454545453</v>
      </c>
      <c r="S38" s="26">
        <v>15</v>
      </c>
      <c r="T38" s="27">
        <v>21.805199999999999</v>
      </c>
      <c r="U38" s="60">
        <f t="shared" si="6"/>
        <v>72.72727272727272</v>
      </c>
      <c r="V38" s="26">
        <v>29</v>
      </c>
      <c r="W38" s="27">
        <v>5.7769000000000004</v>
      </c>
      <c r="X38" s="60">
        <f t="shared" si="7"/>
        <v>47.272727272727273</v>
      </c>
      <c r="Y38" s="55"/>
      <c r="Z38" s="55"/>
      <c r="AA38" s="54"/>
    </row>
    <row r="39" spans="1:27" s="3" customFormat="1" x14ac:dyDescent="0.25">
      <c r="A39" s="45">
        <v>21</v>
      </c>
      <c r="B39" s="8">
        <v>0.1</v>
      </c>
      <c r="C39" s="8">
        <v>30</v>
      </c>
      <c r="D39" s="8">
        <v>10</v>
      </c>
      <c r="E39" s="106" t="e">
        <f>(B39*$B$15*$I$14+(1-B39)*$B$16*$P$14)/(B39*$I$14+(1-B39)*$P$14)</f>
        <v>#DIV/0!</v>
      </c>
      <c r="F39" s="104" t="e">
        <f t="shared" si="9"/>
        <v>#DIV/0!</v>
      </c>
      <c r="G39" s="105">
        <f t="shared" si="10"/>
        <v>1.3000000000000007</v>
      </c>
      <c r="H39" s="26">
        <v>39</v>
      </c>
      <c r="I39" s="48">
        <v>838.77290000000005</v>
      </c>
      <c r="J39" s="26">
        <f>'MR-MO_3a'!J39</f>
        <v>36</v>
      </c>
      <c r="K39" s="27">
        <v>2.3970000000000002E-2</v>
      </c>
      <c r="L39" s="44">
        <f t="shared" si="3"/>
        <v>7.6923076923076792</v>
      </c>
      <c r="M39" s="26">
        <f>'MR-MO_3a'!M39</f>
        <v>57</v>
      </c>
      <c r="N39" s="27">
        <v>2.3102</v>
      </c>
      <c r="O39" s="44">
        <f t="shared" si="4"/>
        <v>46.15384615384616</v>
      </c>
      <c r="P39" s="26">
        <f>'MR-MO_3a'!P39</f>
        <v>30</v>
      </c>
      <c r="Q39" s="27">
        <v>0.18304000000000001</v>
      </c>
      <c r="R39" s="60">
        <f t="shared" si="5"/>
        <v>23.076923076923066</v>
      </c>
      <c r="S39" s="26">
        <v>15</v>
      </c>
      <c r="T39" s="27">
        <v>14.4253</v>
      </c>
      <c r="U39" s="60">
        <f t="shared" si="6"/>
        <v>61.538461538461533</v>
      </c>
      <c r="V39" s="26">
        <v>29</v>
      </c>
      <c r="W39" s="27">
        <v>0.33209</v>
      </c>
      <c r="X39" s="60">
        <f t="shared" si="7"/>
        <v>25.641025641025635</v>
      </c>
      <c r="Y39" s="55"/>
      <c r="AA39" s="54"/>
    </row>
    <row r="40" spans="1:27" s="3" customFormat="1" x14ac:dyDescent="0.25">
      <c r="A40" s="45">
        <v>22</v>
      </c>
      <c r="B40" s="8">
        <v>0.3</v>
      </c>
      <c r="C40" s="8">
        <v>30</v>
      </c>
      <c r="D40" s="8">
        <v>10</v>
      </c>
      <c r="E40" s="106" t="e">
        <f t="shared" ref="E40:E43" si="14">(B40*$B$15*$I$14+(1-B40)*$B$16*$P$14)/(B40*$I$14+(1-B40)*$P$14)</f>
        <v>#DIV/0!</v>
      </c>
      <c r="F40" s="104" t="e">
        <f t="shared" si="9"/>
        <v>#DIV/0!</v>
      </c>
      <c r="G40" s="105">
        <f t="shared" si="10"/>
        <v>1.8999999999999986</v>
      </c>
      <c r="H40" s="26">
        <v>45</v>
      </c>
      <c r="I40" s="48">
        <v>851.01819999999998</v>
      </c>
      <c r="J40" s="26">
        <f>'MR-MO_3a'!J40</f>
        <v>44</v>
      </c>
      <c r="K40" s="27">
        <v>5.9458999999999996E-3</v>
      </c>
      <c r="L40" s="44">
        <f t="shared" si="3"/>
        <v>2.2222222222222143</v>
      </c>
      <c r="M40" s="26">
        <f>'MR-MO_3a'!M40</f>
        <v>57</v>
      </c>
      <c r="N40" s="27">
        <v>1.4681999999999999</v>
      </c>
      <c r="O40" s="44">
        <f t="shared" si="4"/>
        <v>26.666666666666671</v>
      </c>
      <c r="P40" s="26">
        <f>'MR-MO_3a'!P40</f>
        <v>30</v>
      </c>
      <c r="Q40" s="27">
        <v>1.0077</v>
      </c>
      <c r="R40" s="60">
        <f t="shared" si="5"/>
        <v>33.333333333333329</v>
      </c>
      <c r="S40" s="26">
        <v>15</v>
      </c>
      <c r="T40" s="27">
        <v>15.829800000000001</v>
      </c>
      <c r="U40" s="60">
        <f t="shared" si="6"/>
        <v>66.666666666666657</v>
      </c>
      <c r="V40" s="26">
        <v>29</v>
      </c>
      <c r="W40" s="27">
        <v>1.2230000000000001</v>
      </c>
      <c r="X40" s="60">
        <f t="shared" si="7"/>
        <v>35.555555555555557</v>
      </c>
      <c r="Y40" s="55"/>
      <c r="AA40" s="54"/>
    </row>
    <row r="41" spans="1:27" s="3" customFormat="1" x14ac:dyDescent="0.25">
      <c r="A41" s="45">
        <v>23</v>
      </c>
      <c r="B41" s="8">
        <v>0.5</v>
      </c>
      <c r="C41" s="8">
        <v>30</v>
      </c>
      <c r="D41" s="8">
        <v>10</v>
      </c>
      <c r="E41" s="106" t="e">
        <f t="shared" si="14"/>
        <v>#DIV/0!</v>
      </c>
      <c r="F41" s="104" t="e">
        <f t="shared" si="9"/>
        <v>#DIV/0!</v>
      </c>
      <c r="G41" s="105">
        <f t="shared" si="10"/>
        <v>2.5</v>
      </c>
      <c r="H41" s="26">
        <v>49</v>
      </c>
      <c r="I41" s="48">
        <v>862.9289</v>
      </c>
      <c r="J41" s="26">
        <f>'MR-MO_3a'!J41</f>
        <v>49</v>
      </c>
      <c r="K41" s="27">
        <v>0</v>
      </c>
      <c r="L41" s="44">
        <f t="shared" si="3"/>
        <v>0</v>
      </c>
      <c r="M41" s="26">
        <f>'MR-MO_3a'!M41</f>
        <v>57</v>
      </c>
      <c r="N41" s="27">
        <v>0.84870000000000001</v>
      </c>
      <c r="O41" s="44">
        <f t="shared" si="4"/>
        <v>16.326530612244895</v>
      </c>
      <c r="P41" s="26">
        <f>'MR-MO_3a'!P41</f>
        <v>30</v>
      </c>
      <c r="Q41" s="27">
        <v>2.1656</v>
      </c>
      <c r="R41" s="60">
        <f t="shared" si="5"/>
        <v>38.775510204081634</v>
      </c>
      <c r="S41" s="26">
        <v>15</v>
      </c>
      <c r="T41" s="27">
        <v>17.557500000000001</v>
      </c>
      <c r="U41" s="60">
        <f t="shared" si="6"/>
        <v>69.387755102040813</v>
      </c>
      <c r="V41" s="26">
        <v>29</v>
      </c>
      <c r="W41" s="27">
        <v>2.4458000000000002</v>
      </c>
      <c r="X41" s="60">
        <f t="shared" si="7"/>
        <v>40.816326530612244</v>
      </c>
      <c r="Y41" s="55"/>
      <c r="AA41" s="54"/>
    </row>
    <row r="42" spans="1:27" s="3" customFormat="1" x14ac:dyDescent="0.25">
      <c r="A42" s="45">
        <v>24</v>
      </c>
      <c r="B42" s="8">
        <v>0.7</v>
      </c>
      <c r="C42" s="8">
        <v>30</v>
      </c>
      <c r="D42" s="8">
        <v>10</v>
      </c>
      <c r="E42" s="106" t="e">
        <f t="shared" si="14"/>
        <v>#DIV/0!</v>
      </c>
      <c r="F42" s="104" t="e">
        <f t="shared" si="9"/>
        <v>#DIV/0!</v>
      </c>
      <c r="G42" s="105">
        <f t="shared" si="10"/>
        <v>3.0999999999999996</v>
      </c>
      <c r="H42" s="26">
        <v>52</v>
      </c>
      <c r="I42" s="48">
        <v>875.38580000000002</v>
      </c>
      <c r="J42" s="26">
        <f>'MR-MO_3a'!J42</f>
        <v>53</v>
      </c>
      <c r="K42" s="27">
        <v>1.8540000000000001E-2</v>
      </c>
      <c r="L42" s="44">
        <f t="shared" si="3"/>
        <v>1.9230769230769198</v>
      </c>
      <c r="M42" s="26">
        <f>'MR-MO_3a'!M42</f>
        <v>57</v>
      </c>
      <c r="N42" s="27">
        <v>0.39182</v>
      </c>
      <c r="O42" s="44">
        <f t="shared" si="4"/>
        <v>9.6153846153846132</v>
      </c>
      <c r="P42" s="26">
        <f>'MR-MO_3a'!P42</f>
        <v>30</v>
      </c>
      <c r="Q42" s="27">
        <v>3.6042999999999998</v>
      </c>
      <c r="R42" s="60">
        <f t="shared" si="5"/>
        <v>42.307692307692307</v>
      </c>
      <c r="S42" s="26">
        <v>15</v>
      </c>
      <c r="T42" s="27">
        <v>19.540099999999999</v>
      </c>
      <c r="U42" s="60">
        <f t="shared" si="6"/>
        <v>71.15384615384616</v>
      </c>
      <c r="V42" s="26">
        <v>29</v>
      </c>
      <c r="W42" s="27">
        <v>3.9470000000000001</v>
      </c>
      <c r="X42" s="60">
        <f t="shared" si="7"/>
        <v>44.230769230769226</v>
      </c>
      <c r="Y42" s="55"/>
      <c r="Z42" s="55"/>
      <c r="AA42" s="54"/>
    </row>
    <row r="43" spans="1:27" s="3" customFormat="1" x14ac:dyDescent="0.25">
      <c r="A43" s="45">
        <v>25</v>
      </c>
      <c r="B43" s="8">
        <v>0.9</v>
      </c>
      <c r="C43" s="8">
        <v>30</v>
      </c>
      <c r="D43" s="8">
        <v>10</v>
      </c>
      <c r="E43" s="106" t="e">
        <f t="shared" si="14"/>
        <v>#DIV/0!</v>
      </c>
      <c r="F43" s="104" t="e">
        <f t="shared" si="9"/>
        <v>#DIV/0!</v>
      </c>
      <c r="G43" s="105">
        <f t="shared" si="10"/>
        <v>3.6999999999999993</v>
      </c>
      <c r="H43" s="26">
        <v>55</v>
      </c>
      <c r="I43" s="48">
        <v>889.65679999999998</v>
      </c>
      <c r="J43" s="26">
        <f>'MR-MO_3a'!J43</f>
        <v>56</v>
      </c>
      <c r="K43" s="27">
        <v>2.6980000000000001E-2</v>
      </c>
      <c r="L43" s="44">
        <f t="shared" si="3"/>
        <v>1.818181818181813</v>
      </c>
      <c r="M43" s="26">
        <f>'MR-MO_3a'!M43</f>
        <v>57</v>
      </c>
      <c r="N43" s="27">
        <v>8.8050000000000003E-2</v>
      </c>
      <c r="O43" s="44">
        <f t="shared" si="4"/>
        <v>3.636363636363626</v>
      </c>
      <c r="P43" s="26">
        <f>'MR-MO_3a'!P43</f>
        <v>30</v>
      </c>
      <c r="Q43" s="27">
        <v>5.3743999999999996</v>
      </c>
      <c r="R43" s="60">
        <f t="shared" si="5"/>
        <v>45.454545454545453</v>
      </c>
      <c r="S43" s="26">
        <v>15</v>
      </c>
      <c r="T43" s="27">
        <v>21.805199999999999</v>
      </c>
      <c r="U43" s="60">
        <f t="shared" si="6"/>
        <v>72.72727272727272</v>
      </c>
      <c r="V43" s="26">
        <v>29</v>
      </c>
      <c r="W43" s="27">
        <v>5.7769000000000004</v>
      </c>
      <c r="X43" s="60">
        <f t="shared" si="7"/>
        <v>47.272727272727273</v>
      </c>
      <c r="Y43" s="55"/>
      <c r="Z43" s="55"/>
      <c r="AA43" s="54"/>
    </row>
    <row r="44" spans="1:27" s="3" customFormat="1" x14ac:dyDescent="0.25">
      <c r="A44" s="45">
        <v>26</v>
      </c>
      <c r="B44" s="8">
        <v>0.1</v>
      </c>
      <c r="C44" s="8">
        <v>10</v>
      </c>
      <c r="D44" s="8">
        <v>15</v>
      </c>
      <c r="E44" s="14">
        <f>(B44*$B$15*$J$10+(1-B44)*$B$16*$Q$10)/(B44*$J$10+(1-B44)*$Q$10)</f>
        <v>0.3461538461538462</v>
      </c>
      <c r="F44" s="104">
        <f>E44*$N$11+(1-E44)*$U$11-D44</f>
        <v>-0.76923076923077005</v>
      </c>
      <c r="G44" s="105">
        <f>B44*$N$11+(1-B44)*$U$11-D44</f>
        <v>-2</v>
      </c>
      <c r="H44" s="26">
        <v>28</v>
      </c>
      <c r="I44" s="48">
        <v>1077.9458</v>
      </c>
      <c r="J44" s="26">
        <f>'MR-MO_3a'!J44</f>
        <v>27</v>
      </c>
      <c r="K44" s="27">
        <v>7.6194999999999999E-2</v>
      </c>
      <c r="L44" s="44">
        <f t="shared" si="3"/>
        <v>3.5714285714285694</v>
      </c>
      <c r="M44" s="26">
        <f>'MR-MO_3a'!M44</f>
        <v>45</v>
      </c>
      <c r="N44" s="27">
        <v>3.2757000000000001</v>
      </c>
      <c r="O44" s="44">
        <f t="shared" si="4"/>
        <v>60.714285714285722</v>
      </c>
      <c r="P44" s="26">
        <f>'MR-MO_3a'!P44</f>
        <v>27</v>
      </c>
      <c r="Q44" s="27">
        <v>7.6194999999999999E-2</v>
      </c>
      <c r="R44" s="60">
        <f t="shared" si="5"/>
        <v>3.5714285714285694</v>
      </c>
      <c r="S44" s="26">
        <v>15</v>
      </c>
      <c r="T44" s="27">
        <v>7.2389999999999999</v>
      </c>
      <c r="U44" s="60">
        <f t="shared" si="6"/>
        <v>46.428571428571423</v>
      </c>
      <c r="V44" s="26">
        <v>29</v>
      </c>
      <c r="W44" s="27">
        <v>3.9322999999999997E-3</v>
      </c>
      <c r="X44" s="60">
        <f t="shared" si="7"/>
        <v>3.5714285714285836</v>
      </c>
      <c r="Y44" s="55"/>
      <c r="AA44" s="54"/>
    </row>
    <row r="45" spans="1:27" s="3" customFormat="1" x14ac:dyDescent="0.25">
      <c r="A45" s="45">
        <v>27</v>
      </c>
      <c r="B45" s="8">
        <v>0.3</v>
      </c>
      <c r="C45" s="8">
        <v>10</v>
      </c>
      <c r="D45" s="8">
        <v>15</v>
      </c>
      <c r="E45" s="14">
        <f t="shared" ref="E45:E48" si="15">(B45*$B$15*$J$10+(1-B45)*$B$16*$Q$10)/(B45*$J$10+(1-B45)*$Q$10)</f>
        <v>0.60526315789473684</v>
      </c>
      <c r="F45" s="104">
        <f t="shared" ref="F45:F68" si="16">E45*$N$11+(1-E45)*$U$11-D45</f>
        <v>0.52631578947368318</v>
      </c>
      <c r="G45" s="105">
        <f t="shared" ref="G45:G68" si="17">B45*$N$11+(1-B45)*$U$11-D45</f>
        <v>-1</v>
      </c>
      <c r="H45" s="26">
        <v>30</v>
      </c>
      <c r="I45" s="48">
        <v>1125.5700999999999</v>
      </c>
      <c r="J45" s="26">
        <f>'MR-MO_3a'!J45</f>
        <v>28</v>
      </c>
      <c r="K45" s="27">
        <v>0.13386000000000001</v>
      </c>
      <c r="L45" s="44">
        <f t="shared" si="3"/>
        <v>6.6666666666666572</v>
      </c>
      <c r="M45" s="26">
        <f>'MR-MO_3a'!M45</f>
        <v>45</v>
      </c>
      <c r="N45" s="27">
        <v>1.3388</v>
      </c>
      <c r="O45" s="44">
        <f t="shared" si="4"/>
        <v>50</v>
      </c>
      <c r="P45" s="26">
        <f>'MR-MO_3a'!P45</f>
        <v>27</v>
      </c>
      <c r="Q45" s="27">
        <v>0.31079000000000001</v>
      </c>
      <c r="R45" s="60">
        <f t="shared" si="5"/>
        <v>10</v>
      </c>
      <c r="S45" s="26">
        <v>15</v>
      </c>
      <c r="T45" s="27">
        <v>8.1283999999999992</v>
      </c>
      <c r="U45" s="60">
        <f t="shared" si="6"/>
        <v>50</v>
      </c>
      <c r="V45" s="26">
        <v>29</v>
      </c>
      <c r="W45" s="27">
        <v>2.9928E-2</v>
      </c>
      <c r="X45" s="60">
        <f t="shared" si="7"/>
        <v>3.3333333333333286</v>
      </c>
      <c r="Z45" s="55"/>
      <c r="AA45" s="54"/>
    </row>
    <row r="46" spans="1:27" s="3" customFormat="1" x14ac:dyDescent="0.25">
      <c r="A46" s="45">
        <v>28</v>
      </c>
      <c r="B46" s="8">
        <v>0.5</v>
      </c>
      <c r="C46" s="8">
        <v>10</v>
      </c>
      <c r="D46" s="8">
        <v>15</v>
      </c>
      <c r="E46" s="14">
        <f t="shared" si="15"/>
        <v>0.7400000000000001</v>
      </c>
      <c r="F46" s="104">
        <f t="shared" si="16"/>
        <v>1.1999999999999993</v>
      </c>
      <c r="G46" s="105">
        <f t="shared" si="17"/>
        <v>0</v>
      </c>
      <c r="H46" s="26">
        <v>34</v>
      </c>
      <c r="I46" s="48">
        <v>1149.4734000000001</v>
      </c>
      <c r="J46" s="26">
        <f>'MR-MO_3a'!J46</f>
        <v>29</v>
      </c>
      <c r="K46" s="27">
        <v>0.11885999999999999</v>
      </c>
      <c r="L46" s="44">
        <f t="shared" si="3"/>
        <v>14.705882352941174</v>
      </c>
      <c r="M46" s="26">
        <f>'MR-MO_3a'!M46</f>
        <v>45</v>
      </c>
      <c r="N46" s="27">
        <v>0.47926000000000002</v>
      </c>
      <c r="O46" s="44">
        <f t="shared" si="4"/>
        <v>32.352941176470608</v>
      </c>
      <c r="P46" s="26">
        <f>'MR-MO_3a'!P46</f>
        <v>27</v>
      </c>
      <c r="Q46" s="27">
        <v>0.50165000000000004</v>
      </c>
      <c r="R46" s="60">
        <f t="shared" si="5"/>
        <v>20.588235294117638</v>
      </c>
      <c r="S46" s="26">
        <v>15</v>
      </c>
      <c r="T46" s="27">
        <v>8.6445000000000007</v>
      </c>
      <c r="U46" s="60">
        <f t="shared" si="6"/>
        <v>55.882352941176464</v>
      </c>
      <c r="V46" s="26">
        <v>29</v>
      </c>
      <c r="W46" s="27">
        <v>0.11885999999999999</v>
      </c>
      <c r="X46" s="60">
        <f t="shared" si="7"/>
        <v>14.705882352941174</v>
      </c>
      <c r="Z46" s="55"/>
      <c r="AA46" s="54"/>
    </row>
    <row r="47" spans="1:27" s="3" customFormat="1" x14ac:dyDescent="0.25">
      <c r="A47" s="45">
        <v>29</v>
      </c>
      <c r="B47" s="8">
        <v>0.7</v>
      </c>
      <c r="C47" s="8">
        <v>10</v>
      </c>
      <c r="D47" s="8">
        <v>15</v>
      </c>
      <c r="E47" s="14">
        <f t="shared" si="15"/>
        <v>0.82258064516129037</v>
      </c>
      <c r="F47" s="104">
        <f t="shared" si="16"/>
        <v>1.612903225806452</v>
      </c>
      <c r="G47" s="105">
        <f t="shared" si="17"/>
        <v>1</v>
      </c>
      <c r="H47" s="26">
        <v>39</v>
      </c>
      <c r="I47" s="48">
        <v>1161.8829000000001</v>
      </c>
      <c r="J47" s="26">
        <f>'MR-MO_3a'!J47</f>
        <v>30</v>
      </c>
      <c r="K47" s="27">
        <v>0.27594000000000002</v>
      </c>
      <c r="L47" s="44">
        <f t="shared" si="3"/>
        <v>23.076923076923066</v>
      </c>
      <c r="M47" s="26">
        <f>'MR-MO_3a'!M47</f>
        <v>45</v>
      </c>
      <c r="N47" s="27">
        <v>0.19278000000000001</v>
      </c>
      <c r="O47" s="44">
        <f t="shared" si="4"/>
        <v>15.384615384615401</v>
      </c>
      <c r="P47" s="26">
        <f>'MR-MO_3a'!P47</f>
        <v>27</v>
      </c>
      <c r="Q47" s="27">
        <v>0.83923999999999999</v>
      </c>
      <c r="R47" s="60">
        <f t="shared" si="5"/>
        <v>30.769230769230759</v>
      </c>
      <c r="S47" s="26">
        <v>15</v>
      </c>
      <c r="T47" s="27">
        <v>9.1908999999999992</v>
      </c>
      <c r="U47" s="60">
        <f t="shared" si="6"/>
        <v>61.538461538461533</v>
      </c>
      <c r="V47" s="26">
        <v>29</v>
      </c>
      <c r="W47" s="27">
        <v>0.39521000000000001</v>
      </c>
      <c r="X47" s="60">
        <f t="shared" si="7"/>
        <v>25.641025641025635</v>
      </c>
      <c r="Z47" s="55"/>
      <c r="AA47" s="54"/>
    </row>
    <row r="48" spans="1:27" s="3" customFormat="1" x14ac:dyDescent="0.25">
      <c r="A48" s="45">
        <v>30</v>
      </c>
      <c r="B48" s="8">
        <v>0.9</v>
      </c>
      <c r="C48" s="8">
        <v>10</v>
      </c>
      <c r="D48" s="8">
        <v>15</v>
      </c>
      <c r="E48" s="14">
        <f t="shared" si="15"/>
        <v>0.8783783783783784</v>
      </c>
      <c r="F48" s="104">
        <f t="shared" si="16"/>
        <v>1.8918918918918912</v>
      </c>
      <c r="G48" s="105">
        <f t="shared" si="17"/>
        <v>2</v>
      </c>
      <c r="H48" s="26">
        <v>41</v>
      </c>
      <c r="I48" s="48">
        <v>1170.2946999999999</v>
      </c>
      <c r="J48" s="26">
        <f>'MR-MO_3a'!J48</f>
        <v>43</v>
      </c>
      <c r="K48" s="27">
        <v>1.3627E-2</v>
      </c>
      <c r="L48" s="44">
        <f t="shared" si="3"/>
        <v>4.8780487804878021</v>
      </c>
      <c r="M48" s="26">
        <f>'MR-MO_3a'!M48</f>
        <v>45</v>
      </c>
      <c r="N48" s="27">
        <v>8.1405000000000005E-2</v>
      </c>
      <c r="O48" s="44">
        <f t="shared" si="4"/>
        <v>9.7560975609756042</v>
      </c>
      <c r="P48" s="26">
        <f>'MR-MO_3a'!P48</f>
        <v>27</v>
      </c>
      <c r="Q48" s="27">
        <v>1.145</v>
      </c>
      <c r="R48" s="60">
        <f t="shared" si="5"/>
        <v>34.146341463414629</v>
      </c>
      <c r="S48" s="26">
        <v>15</v>
      </c>
      <c r="T48" s="27">
        <v>9.6349999999999998</v>
      </c>
      <c r="U48" s="60">
        <f t="shared" si="6"/>
        <v>63.414634146341463</v>
      </c>
      <c r="V48" s="26">
        <v>29</v>
      </c>
      <c r="W48" s="27">
        <v>0.66034000000000004</v>
      </c>
      <c r="X48" s="60">
        <f t="shared" si="7"/>
        <v>29.268292682926827</v>
      </c>
      <c r="Z48" s="55"/>
      <c r="AA48" s="54"/>
    </row>
    <row r="49" spans="1:27" s="3" customFormat="1" x14ac:dyDescent="0.25">
      <c r="A49" s="45">
        <v>31</v>
      </c>
      <c r="B49" s="8">
        <v>0.1</v>
      </c>
      <c r="C49" s="8">
        <v>15</v>
      </c>
      <c r="D49" s="8">
        <v>15</v>
      </c>
      <c r="E49" s="14">
        <f>(B49*$B$15*$J$11+(1-B49)*$B$16*$Q$11)/(B49*$J$11+(1-B49)*$Q$11)</f>
        <v>0.17999999999999994</v>
      </c>
      <c r="F49" s="104">
        <f t="shared" si="16"/>
        <v>-1.6000000000000014</v>
      </c>
      <c r="G49" s="105">
        <f t="shared" si="17"/>
        <v>-2</v>
      </c>
      <c r="H49" s="26">
        <v>28</v>
      </c>
      <c r="I49" s="48">
        <v>1051.2702999999999</v>
      </c>
      <c r="J49" s="26">
        <f>'MR-MO_3a'!J49</f>
        <v>27</v>
      </c>
      <c r="K49" s="27">
        <v>6.7507000000000001E-3</v>
      </c>
      <c r="L49" s="44">
        <f t="shared" si="3"/>
        <v>3.5714285714285694</v>
      </c>
      <c r="M49" s="26">
        <f>'MR-MO_3a'!M49</f>
        <v>45</v>
      </c>
      <c r="N49" s="27">
        <v>4.6045999999999996</v>
      </c>
      <c r="O49" s="44">
        <f t="shared" si="4"/>
        <v>60.714285714285722</v>
      </c>
      <c r="P49" s="26">
        <f>'MR-MO_3a'!P49</f>
        <v>27</v>
      </c>
      <c r="Q49" s="27">
        <v>6.7507000000000001E-3</v>
      </c>
      <c r="R49" s="60">
        <f t="shared" si="5"/>
        <v>3.5714285714285694</v>
      </c>
      <c r="S49" s="26">
        <v>15</v>
      </c>
      <c r="T49" s="27">
        <v>6.6936</v>
      </c>
      <c r="U49" s="60">
        <f t="shared" si="6"/>
        <v>46.428571428571423</v>
      </c>
      <c r="V49" s="26">
        <v>29</v>
      </c>
      <c r="W49" s="27">
        <v>7.7959000000000001E-2</v>
      </c>
      <c r="X49" s="60">
        <f t="shared" si="7"/>
        <v>3.5714285714285836</v>
      </c>
      <c r="AA49" s="54"/>
    </row>
    <row r="50" spans="1:27" s="3" customFormat="1" x14ac:dyDescent="0.25">
      <c r="A50" s="45">
        <v>32</v>
      </c>
      <c r="B50" s="8">
        <v>0.3</v>
      </c>
      <c r="C50" s="8">
        <v>15</v>
      </c>
      <c r="D50" s="8">
        <v>15</v>
      </c>
      <c r="E50" s="14">
        <f t="shared" ref="E50:E53" si="18">(B50*$B$15*$J$11+(1-B50)*$B$16*$Q$11)/(B50*$J$11+(1-B50)*$Q$11)</f>
        <v>0.33999999999999997</v>
      </c>
      <c r="F50" s="104">
        <f t="shared" si="16"/>
        <v>-0.80000000000000071</v>
      </c>
      <c r="G50" s="105">
        <f t="shared" si="17"/>
        <v>-1</v>
      </c>
      <c r="H50" s="26">
        <v>28</v>
      </c>
      <c r="I50" s="48">
        <v>1084.9775999999999</v>
      </c>
      <c r="J50" s="26">
        <f>'MR-MO_3a'!J50</f>
        <v>28</v>
      </c>
      <c r="K50" s="27">
        <v>0</v>
      </c>
      <c r="L50" s="44">
        <f t="shared" si="3"/>
        <v>0</v>
      </c>
      <c r="M50" s="26">
        <f>'MR-MO_3a'!M50</f>
        <v>45</v>
      </c>
      <c r="N50" s="27">
        <v>3.1720000000000002</v>
      </c>
      <c r="O50" s="44">
        <f t="shared" si="4"/>
        <v>60.714285714285722</v>
      </c>
      <c r="P50" s="26">
        <f>'MR-MO_3a'!P50</f>
        <v>27</v>
      </c>
      <c r="Q50" s="27">
        <v>7.3139999999999997E-2</v>
      </c>
      <c r="R50" s="60">
        <f t="shared" si="5"/>
        <v>3.5714285714285694</v>
      </c>
      <c r="S50" s="26">
        <v>15</v>
      </c>
      <c r="T50" s="27">
        <v>7.1658999999999997</v>
      </c>
      <c r="U50" s="60">
        <f t="shared" si="6"/>
        <v>46.428571428571423</v>
      </c>
      <c r="V50" s="26">
        <v>29</v>
      </c>
      <c r="W50" s="27">
        <v>6.5408999999999997E-3</v>
      </c>
      <c r="X50" s="60">
        <f t="shared" si="7"/>
        <v>3.5714285714285836</v>
      </c>
      <c r="AA50" s="54"/>
    </row>
    <row r="51" spans="1:27" s="3" customFormat="1" x14ac:dyDescent="0.25">
      <c r="A51" s="45">
        <v>33</v>
      </c>
      <c r="B51" s="8">
        <v>0.5</v>
      </c>
      <c r="C51" s="8">
        <v>15</v>
      </c>
      <c r="D51" s="8">
        <v>15</v>
      </c>
      <c r="E51" s="14">
        <f t="shared" si="18"/>
        <v>0.5</v>
      </c>
      <c r="F51" s="104">
        <f t="shared" si="16"/>
        <v>0</v>
      </c>
      <c r="G51" s="105">
        <f t="shared" si="17"/>
        <v>0</v>
      </c>
      <c r="H51" s="26">
        <v>29</v>
      </c>
      <c r="I51" s="48">
        <v>1114.3235</v>
      </c>
      <c r="J51" s="26">
        <f>'MR-MO_3a'!J51</f>
        <v>29</v>
      </c>
      <c r="K51" s="27">
        <v>0</v>
      </c>
      <c r="L51" s="44">
        <f t="shared" si="3"/>
        <v>0</v>
      </c>
      <c r="M51" s="26">
        <f>'MR-MO_3a'!M51</f>
        <v>45</v>
      </c>
      <c r="N51" s="27">
        <v>1.9607000000000001</v>
      </c>
      <c r="O51" s="44">
        <f t="shared" si="4"/>
        <v>55.172413793103431</v>
      </c>
      <c r="P51" s="26">
        <f>'MR-MO_3a'!P51</f>
        <v>27</v>
      </c>
      <c r="Q51" s="27">
        <v>0.19685</v>
      </c>
      <c r="R51" s="60">
        <f t="shared" si="5"/>
        <v>6.8965517241379359</v>
      </c>
      <c r="S51" s="26">
        <v>15</v>
      </c>
      <c r="T51" s="27">
        <v>7.7003000000000004</v>
      </c>
      <c r="U51" s="60">
        <f t="shared" si="6"/>
        <v>48.275862068965523</v>
      </c>
      <c r="V51" s="26">
        <v>29</v>
      </c>
      <c r="W51" s="27">
        <v>0</v>
      </c>
      <c r="X51" s="60">
        <f t="shared" si="7"/>
        <v>0</v>
      </c>
      <c r="AA51" s="54"/>
    </row>
    <row r="52" spans="1:27" s="3" customFormat="1" x14ac:dyDescent="0.25">
      <c r="A52" s="45">
        <v>34</v>
      </c>
      <c r="B52" s="8">
        <v>0.7</v>
      </c>
      <c r="C52" s="8">
        <v>15</v>
      </c>
      <c r="D52" s="8">
        <v>15</v>
      </c>
      <c r="E52" s="14">
        <f t="shared" si="18"/>
        <v>0.66</v>
      </c>
      <c r="F52" s="104">
        <f t="shared" si="16"/>
        <v>0.80000000000000071</v>
      </c>
      <c r="G52" s="105">
        <f t="shared" si="17"/>
        <v>1</v>
      </c>
      <c r="H52" s="26">
        <v>30</v>
      </c>
      <c r="I52" s="48">
        <v>1141.4478999999999</v>
      </c>
      <c r="J52" s="26">
        <f>'MR-MO_3a'!J52</f>
        <v>30</v>
      </c>
      <c r="K52" s="27">
        <v>0</v>
      </c>
      <c r="L52" s="44">
        <f t="shared" si="3"/>
        <v>0</v>
      </c>
      <c r="M52" s="26">
        <f>'MR-MO_3a'!M52</f>
        <v>45</v>
      </c>
      <c r="N52" s="27">
        <v>0.89578999999999998</v>
      </c>
      <c r="O52" s="44">
        <f t="shared" si="4"/>
        <v>50</v>
      </c>
      <c r="P52" s="26">
        <f>'MR-MO_3a'!P52</f>
        <v>27</v>
      </c>
      <c r="Q52" s="27">
        <v>0.37370999999999999</v>
      </c>
      <c r="R52" s="60">
        <f t="shared" si="5"/>
        <v>10</v>
      </c>
      <c r="S52" s="26">
        <v>15</v>
      </c>
      <c r="T52" s="27">
        <v>8.2821999999999996</v>
      </c>
      <c r="U52" s="60">
        <f t="shared" si="6"/>
        <v>50</v>
      </c>
      <c r="V52" s="26">
        <v>29</v>
      </c>
      <c r="W52" s="27">
        <v>5.2670000000000002E-2</v>
      </c>
      <c r="X52" s="60">
        <f t="shared" si="7"/>
        <v>3.3333333333333286</v>
      </c>
      <c r="AA52" s="54"/>
    </row>
    <row r="53" spans="1:27" s="3" customFormat="1" x14ac:dyDescent="0.25">
      <c r="A53" s="45">
        <v>35</v>
      </c>
      <c r="B53" s="8">
        <v>0.9</v>
      </c>
      <c r="C53" s="8">
        <v>15</v>
      </c>
      <c r="D53" s="8">
        <v>15</v>
      </c>
      <c r="E53" s="14">
        <f t="shared" si="18"/>
        <v>0.82000000000000006</v>
      </c>
      <c r="F53" s="104">
        <f t="shared" si="16"/>
        <v>1.6000000000000014</v>
      </c>
      <c r="G53" s="105">
        <f t="shared" si="17"/>
        <v>2</v>
      </c>
      <c r="H53" s="26">
        <v>39</v>
      </c>
      <c r="I53" s="48">
        <v>1164.8216</v>
      </c>
      <c r="J53" s="26">
        <f>'MR-MO_3a'!J53</f>
        <v>43</v>
      </c>
      <c r="K53" s="27">
        <v>7.0106000000000002E-2</v>
      </c>
      <c r="L53" s="44">
        <f t="shared" si="3"/>
        <v>10.256410256410263</v>
      </c>
      <c r="M53" s="26">
        <f>'MR-MO_3a'!M53</f>
        <v>45</v>
      </c>
      <c r="N53" s="27">
        <v>0.17938999999999999</v>
      </c>
      <c r="O53" s="44">
        <f t="shared" si="4"/>
        <v>15.384615384615401</v>
      </c>
      <c r="P53" s="26">
        <f>'MR-MO_3a'!P53</f>
        <v>27</v>
      </c>
      <c r="Q53" s="27">
        <v>0.83320000000000005</v>
      </c>
      <c r="R53" s="60">
        <f t="shared" si="5"/>
        <v>30.769230769230759</v>
      </c>
      <c r="S53" s="26">
        <v>15</v>
      </c>
      <c r="T53" s="27">
        <v>9.1546000000000003</v>
      </c>
      <c r="U53" s="60">
        <f t="shared" si="6"/>
        <v>61.538461538461533</v>
      </c>
      <c r="V53" s="26">
        <v>29</v>
      </c>
      <c r="W53" s="27">
        <v>0.39232</v>
      </c>
      <c r="X53" s="60">
        <f t="shared" si="7"/>
        <v>25.641025641025635</v>
      </c>
      <c r="AA53" s="54"/>
    </row>
    <row r="54" spans="1:27" s="3" customFormat="1" x14ac:dyDescent="0.25">
      <c r="A54" s="45">
        <v>36</v>
      </c>
      <c r="B54" s="8">
        <v>0.1</v>
      </c>
      <c r="C54" s="8">
        <v>20</v>
      </c>
      <c r="D54" s="8">
        <v>15</v>
      </c>
      <c r="E54" s="14">
        <f>(B54*$B$15*$J$12+(1-B54)*$B$16*$Q$12)/(B54*$J$12+(1-B54)*$Q$12)</f>
        <v>0.11739130434782606</v>
      </c>
      <c r="F54" s="104">
        <f t="shared" si="16"/>
        <v>-1.913043478260871</v>
      </c>
      <c r="G54" s="105">
        <f t="shared" si="17"/>
        <v>-2</v>
      </c>
      <c r="H54" s="26">
        <v>27</v>
      </c>
      <c r="I54" s="48">
        <v>1041.0069000000001</v>
      </c>
      <c r="J54" s="26">
        <f>'MR-MO_3a'!J54</f>
        <v>27</v>
      </c>
      <c r="K54" s="27">
        <v>0</v>
      </c>
      <c r="L54" s="44">
        <f t="shared" si="3"/>
        <v>0</v>
      </c>
      <c r="M54" s="26">
        <f>'MR-MO_3a'!M54</f>
        <v>45</v>
      </c>
      <c r="N54" s="27">
        <v>5.1444000000000001</v>
      </c>
      <c r="O54" s="44">
        <f t="shared" si="4"/>
        <v>66.666666666666657</v>
      </c>
      <c r="P54" s="26">
        <f>'MR-MO_3a'!P54</f>
        <v>27</v>
      </c>
      <c r="Q54" s="27">
        <v>0</v>
      </c>
      <c r="R54" s="60">
        <f t="shared" si="5"/>
        <v>0</v>
      </c>
      <c r="S54" s="26">
        <v>15</v>
      </c>
      <c r="T54" s="27">
        <v>6.5025000000000004</v>
      </c>
      <c r="U54" s="60">
        <f t="shared" si="6"/>
        <v>44.444444444444443</v>
      </c>
      <c r="V54" s="26">
        <v>29</v>
      </c>
      <c r="W54" s="27">
        <v>0.12720000000000001</v>
      </c>
      <c r="X54" s="60">
        <f t="shared" si="7"/>
        <v>7.4074074074074048</v>
      </c>
      <c r="AA54" s="54"/>
    </row>
    <row r="55" spans="1:27" s="3" customFormat="1" x14ac:dyDescent="0.25">
      <c r="A55" s="45">
        <v>37</v>
      </c>
      <c r="B55" s="8">
        <v>0.3</v>
      </c>
      <c r="C55" s="8">
        <v>20</v>
      </c>
      <c r="D55" s="8">
        <v>15</v>
      </c>
      <c r="E55" s="14">
        <f t="shared" ref="E55:E58" si="19">(B55*$B$15*$J$12+(1-B55)*$B$16*$Q$12)/(B55*$J$12+(1-B55)*$Q$12)</f>
        <v>0.16315789473684209</v>
      </c>
      <c r="F55" s="104">
        <f t="shared" si="16"/>
        <v>-1.6842105263157894</v>
      </c>
      <c r="G55" s="105">
        <f t="shared" si="17"/>
        <v>-1</v>
      </c>
      <c r="H55" s="26">
        <v>27</v>
      </c>
      <c r="I55" s="48">
        <v>1056.9065000000001</v>
      </c>
      <c r="J55" s="26">
        <f>'MR-MO_3a'!J55</f>
        <v>28</v>
      </c>
      <c r="K55" s="27">
        <v>4.8191E-4</v>
      </c>
      <c r="L55" s="44">
        <f t="shared" si="3"/>
        <v>3.7037037037037095</v>
      </c>
      <c r="M55" s="26">
        <f>'MR-MO_3a'!M55</f>
        <v>45</v>
      </c>
      <c r="N55" s="27">
        <v>4.5720999999999998</v>
      </c>
      <c r="O55" s="44">
        <f t="shared" si="4"/>
        <v>66.666666666666657</v>
      </c>
      <c r="P55" s="26">
        <f>'MR-MO_3a'!P55</f>
        <v>27</v>
      </c>
      <c r="Q55" s="27">
        <v>0</v>
      </c>
      <c r="R55" s="60">
        <f t="shared" si="5"/>
        <v>0</v>
      </c>
      <c r="S55" s="26">
        <v>15</v>
      </c>
      <c r="T55" s="27">
        <v>6.5849000000000002</v>
      </c>
      <c r="U55" s="60">
        <f t="shared" si="6"/>
        <v>44.444444444444443</v>
      </c>
      <c r="V55" s="26">
        <v>29</v>
      </c>
      <c r="W55" s="27">
        <v>8.5458999999999993E-2</v>
      </c>
      <c r="X55" s="60">
        <f t="shared" si="7"/>
        <v>7.4074074074074048</v>
      </c>
      <c r="AA55" s="54"/>
    </row>
    <row r="56" spans="1:27" s="3" customFormat="1" x14ac:dyDescent="0.25">
      <c r="A56" s="45">
        <v>38</v>
      </c>
      <c r="B56" s="8">
        <v>0.5</v>
      </c>
      <c r="C56" s="8">
        <v>20</v>
      </c>
      <c r="D56" s="8">
        <v>15</v>
      </c>
      <c r="E56" s="14">
        <f t="shared" si="19"/>
        <v>0.23333333333333336</v>
      </c>
      <c r="F56" s="104">
        <f t="shared" si="16"/>
        <v>-1.3333333333333339</v>
      </c>
      <c r="G56" s="105">
        <f t="shared" si="17"/>
        <v>0</v>
      </c>
      <c r="H56" s="26">
        <v>28</v>
      </c>
      <c r="I56" s="48">
        <v>1073.1801</v>
      </c>
      <c r="J56" s="26">
        <f>'MR-MO_3a'!J56</f>
        <v>29</v>
      </c>
      <c r="K56" s="27">
        <v>5.3102999999999997E-2</v>
      </c>
      <c r="L56" s="44">
        <f t="shared" si="3"/>
        <v>3.5714285714285836</v>
      </c>
      <c r="M56" s="26">
        <f>'MR-MO_3a'!M56</f>
        <v>45</v>
      </c>
      <c r="N56" s="27">
        <v>3.9222000000000001</v>
      </c>
      <c r="O56" s="44">
        <f t="shared" si="4"/>
        <v>60.714285714285722</v>
      </c>
      <c r="P56" s="26">
        <f>'MR-MO_3a'!P56</f>
        <v>27</v>
      </c>
      <c r="Q56" s="27">
        <v>2.9055999999999998E-2</v>
      </c>
      <c r="R56" s="60">
        <f t="shared" si="5"/>
        <v>3.5714285714285694</v>
      </c>
      <c r="S56" s="26">
        <v>15</v>
      </c>
      <c r="T56" s="27">
        <v>6.7862</v>
      </c>
      <c r="U56" s="60">
        <f t="shared" si="6"/>
        <v>46.428571428571423</v>
      </c>
      <c r="V56" s="26">
        <v>29</v>
      </c>
      <c r="W56" s="27">
        <v>5.3102999999999997E-2</v>
      </c>
      <c r="X56" s="60">
        <f t="shared" si="7"/>
        <v>3.5714285714285836</v>
      </c>
      <c r="AA56" s="54"/>
    </row>
    <row r="57" spans="1:27" s="3" customFormat="1" x14ac:dyDescent="0.25">
      <c r="A57" s="45">
        <v>39</v>
      </c>
      <c r="B57" s="8">
        <v>0.7</v>
      </c>
      <c r="C57" s="8">
        <v>20</v>
      </c>
      <c r="D57" s="8">
        <v>15</v>
      </c>
      <c r="E57" s="14">
        <f t="shared" si="19"/>
        <v>0.3545454545454545</v>
      </c>
      <c r="F57" s="104">
        <f t="shared" si="16"/>
        <v>-0.7272727272727284</v>
      </c>
      <c r="G57" s="105">
        <f t="shared" si="17"/>
        <v>1</v>
      </c>
      <c r="H57" s="26">
        <v>28</v>
      </c>
      <c r="I57" s="48">
        <v>1096.1556</v>
      </c>
      <c r="J57" s="26">
        <f>'MR-MO_3a'!J57</f>
        <v>30</v>
      </c>
      <c r="K57" s="27">
        <v>7.9877000000000004E-2</v>
      </c>
      <c r="L57" s="44">
        <f t="shared" si="3"/>
        <v>7.142857142857153</v>
      </c>
      <c r="M57" s="26">
        <f>'MR-MO_3a'!M57</f>
        <v>45</v>
      </c>
      <c r="N57" s="27">
        <v>2.9308000000000001</v>
      </c>
      <c r="O57" s="44">
        <f t="shared" si="4"/>
        <v>60.714285714285722</v>
      </c>
      <c r="P57" s="26">
        <f>'MR-MO_3a'!P57</f>
        <v>27</v>
      </c>
      <c r="Q57" s="27">
        <v>7.8385999999999997E-2</v>
      </c>
      <c r="R57" s="60">
        <f t="shared" si="5"/>
        <v>3.5714285714285694</v>
      </c>
      <c r="S57" s="26">
        <v>15</v>
      </c>
      <c r="T57" s="27">
        <v>7.1539999999999999</v>
      </c>
      <c r="U57" s="60">
        <f t="shared" si="6"/>
        <v>46.428571428571423</v>
      </c>
      <c r="V57" s="26">
        <v>29</v>
      </c>
      <c r="W57" s="27">
        <v>2.6752999999999998E-4</v>
      </c>
      <c r="X57" s="60">
        <f t="shared" si="7"/>
        <v>3.5714285714285836</v>
      </c>
      <c r="AA57" s="54"/>
    </row>
    <row r="58" spans="1:27" s="3" customFormat="1" x14ac:dyDescent="0.25">
      <c r="A58" s="45">
        <v>40</v>
      </c>
      <c r="B58" s="8">
        <v>0.9</v>
      </c>
      <c r="C58" s="8">
        <v>20</v>
      </c>
      <c r="D58" s="8">
        <v>15</v>
      </c>
      <c r="E58" s="14">
        <f t="shared" si="19"/>
        <v>0.61428571428571432</v>
      </c>
      <c r="F58" s="104">
        <f t="shared" si="16"/>
        <v>0.57142857142857117</v>
      </c>
      <c r="G58" s="105">
        <f t="shared" si="17"/>
        <v>2</v>
      </c>
      <c r="H58" s="26">
        <v>30</v>
      </c>
      <c r="I58" s="48">
        <v>1138.5962</v>
      </c>
      <c r="J58" s="26">
        <f>'MR-MO_3a'!J58</f>
        <v>43</v>
      </c>
      <c r="K58" s="27">
        <v>0.88454999999999995</v>
      </c>
      <c r="L58" s="44">
        <f t="shared" si="3"/>
        <v>43.333333333333343</v>
      </c>
      <c r="M58" s="26">
        <f>'MR-MO_3a'!M58</f>
        <v>45</v>
      </c>
      <c r="N58" s="27">
        <v>1.1448</v>
      </c>
      <c r="O58" s="44">
        <f t="shared" si="4"/>
        <v>50</v>
      </c>
      <c r="P58" s="26">
        <f>'MR-MO_3a'!P58</f>
        <v>27</v>
      </c>
      <c r="Q58" s="27">
        <v>0.31835999999999998</v>
      </c>
      <c r="R58" s="60">
        <f t="shared" si="5"/>
        <v>10</v>
      </c>
      <c r="S58" s="26">
        <v>15</v>
      </c>
      <c r="T58" s="27">
        <v>8.0795999999999992</v>
      </c>
      <c r="U58" s="60">
        <f t="shared" si="6"/>
        <v>50</v>
      </c>
      <c r="V58" s="26">
        <v>29</v>
      </c>
      <c r="W58" s="27">
        <v>3.3432000000000003E-2</v>
      </c>
      <c r="X58" s="60">
        <f t="shared" si="7"/>
        <v>3.3333333333333286</v>
      </c>
      <c r="AA58" s="54"/>
    </row>
    <row r="59" spans="1:27" s="3" customFormat="1" x14ac:dyDescent="0.25">
      <c r="A59" s="45">
        <v>41</v>
      </c>
      <c r="B59" s="8">
        <v>0.1</v>
      </c>
      <c r="C59" s="8">
        <v>25</v>
      </c>
      <c r="D59" s="8">
        <v>15</v>
      </c>
      <c r="E59" s="106" t="e">
        <f>(B59*$B$15*$J$13+(1-B59)*$B$16*$Q$13)/(B59*$J$13+(1-B59)*$Q$13)</f>
        <v>#DIV/0!</v>
      </c>
      <c r="F59" s="104" t="e">
        <f t="shared" si="16"/>
        <v>#DIV/0!</v>
      </c>
      <c r="G59" s="105">
        <f t="shared" si="17"/>
        <v>-2</v>
      </c>
      <c r="H59" s="26">
        <v>27</v>
      </c>
      <c r="I59" s="48">
        <v>1038.1361999999999</v>
      </c>
      <c r="J59" s="26">
        <f>'MR-MO_3a'!J59</f>
        <v>27</v>
      </c>
      <c r="K59" s="27">
        <v>0</v>
      </c>
      <c r="L59" s="44">
        <f t="shared" si="3"/>
        <v>0</v>
      </c>
      <c r="M59" s="26">
        <f>'MR-MO_3a'!M59</f>
        <v>45</v>
      </c>
      <c r="N59" s="27">
        <v>5.2981999999999996</v>
      </c>
      <c r="O59" s="44">
        <f t="shared" si="4"/>
        <v>66.666666666666657</v>
      </c>
      <c r="P59" s="26">
        <f>'MR-MO_3a'!P59</f>
        <v>27</v>
      </c>
      <c r="Q59" s="27">
        <v>0</v>
      </c>
      <c r="R59" s="60">
        <f t="shared" si="5"/>
        <v>0</v>
      </c>
      <c r="S59" s="26">
        <v>15</v>
      </c>
      <c r="T59" s="27">
        <v>6.4508000000000001</v>
      </c>
      <c r="U59" s="60">
        <f t="shared" si="6"/>
        <v>44.444444444444443</v>
      </c>
      <c r="V59" s="26">
        <v>29</v>
      </c>
      <c r="W59" s="27">
        <v>0.14296</v>
      </c>
      <c r="X59" s="60">
        <f t="shared" si="7"/>
        <v>7.4074074074074048</v>
      </c>
      <c r="AA59" s="54"/>
    </row>
    <row r="60" spans="1:27" s="3" customFormat="1" x14ac:dyDescent="0.25">
      <c r="A60" s="45">
        <v>42</v>
      </c>
      <c r="B60" s="8">
        <v>0.3</v>
      </c>
      <c r="C60" s="8">
        <v>25</v>
      </c>
      <c r="D60" s="8">
        <v>15</v>
      </c>
      <c r="E60" s="106" t="e">
        <f t="shared" ref="E60:E63" si="20">(B60*$B$15*$J$13+(1-B60)*$B$16*$Q$13)/(B60*$J$13+(1-B60)*$Q$13)</f>
        <v>#DIV/0!</v>
      </c>
      <c r="F60" s="104" t="e">
        <f t="shared" si="16"/>
        <v>#DIV/0!</v>
      </c>
      <c r="G60" s="105">
        <f t="shared" si="17"/>
        <v>-1</v>
      </c>
      <c r="H60" s="26">
        <v>28</v>
      </c>
      <c r="I60" s="48">
        <v>1078.6293000000001</v>
      </c>
      <c r="J60" s="26">
        <f>'MR-MO_3a'!J60</f>
        <v>28</v>
      </c>
      <c r="K60" s="27">
        <v>0</v>
      </c>
      <c r="L60" s="44">
        <f t="shared" si="3"/>
        <v>0</v>
      </c>
      <c r="M60" s="26">
        <f>'MR-MO_3a'!M60</f>
        <v>45</v>
      </c>
      <c r="N60" s="27">
        <v>3.4822000000000002</v>
      </c>
      <c r="O60" s="44">
        <f t="shared" si="4"/>
        <v>60.714285714285722</v>
      </c>
      <c r="P60" s="26">
        <f>'MR-MO_3a'!P60</f>
        <v>27</v>
      </c>
      <c r="Q60" s="27">
        <v>5.6821999999999998E-2</v>
      </c>
      <c r="R60" s="60">
        <f t="shared" si="5"/>
        <v>3.5714285714285694</v>
      </c>
      <c r="S60" s="26">
        <v>15</v>
      </c>
      <c r="T60" s="27">
        <v>7.0369999999999999</v>
      </c>
      <c r="U60" s="60">
        <f t="shared" si="6"/>
        <v>46.428571428571423</v>
      </c>
      <c r="V60" s="26">
        <v>29</v>
      </c>
      <c r="W60" s="27">
        <v>2.3924999999999998E-2</v>
      </c>
      <c r="X60" s="60">
        <f t="shared" si="7"/>
        <v>3.5714285714285836</v>
      </c>
      <c r="Y60" s="7"/>
      <c r="Z60" s="7"/>
      <c r="AA60" s="54"/>
    </row>
    <row r="61" spans="1:27" s="3" customFormat="1" x14ac:dyDescent="0.25">
      <c r="A61" s="45">
        <v>43</v>
      </c>
      <c r="B61" s="8">
        <v>0.5</v>
      </c>
      <c r="C61" s="8">
        <v>25</v>
      </c>
      <c r="D61" s="8">
        <v>15</v>
      </c>
      <c r="E61" s="106" t="e">
        <f t="shared" si="20"/>
        <v>#DIV/0!</v>
      </c>
      <c r="F61" s="104" t="e">
        <f t="shared" si="16"/>
        <v>#DIV/0!</v>
      </c>
      <c r="G61" s="105">
        <f t="shared" si="17"/>
        <v>0</v>
      </c>
      <c r="H61" s="26">
        <v>29</v>
      </c>
      <c r="I61" s="48">
        <v>1114.3235</v>
      </c>
      <c r="J61" s="26">
        <f>'MR-MO_3a'!J61</f>
        <v>29</v>
      </c>
      <c r="K61" s="27">
        <v>0</v>
      </c>
      <c r="L61" s="44">
        <f t="shared" si="3"/>
        <v>0</v>
      </c>
      <c r="M61" s="26">
        <f>'MR-MO_3a'!M61</f>
        <v>45</v>
      </c>
      <c r="N61" s="27">
        <v>1.9607000000000001</v>
      </c>
      <c r="O61" s="44">
        <f t="shared" si="4"/>
        <v>55.172413793103431</v>
      </c>
      <c r="P61" s="26">
        <f>'MR-MO_3a'!P61</f>
        <v>27</v>
      </c>
      <c r="Q61" s="27">
        <v>0.19685</v>
      </c>
      <c r="R61" s="60">
        <f t="shared" si="5"/>
        <v>6.8965517241379359</v>
      </c>
      <c r="S61" s="26">
        <v>15</v>
      </c>
      <c r="T61" s="27">
        <v>7.7003000000000004</v>
      </c>
      <c r="U61" s="60">
        <f t="shared" si="6"/>
        <v>48.275862068965523</v>
      </c>
      <c r="V61" s="26">
        <v>29</v>
      </c>
      <c r="W61" s="27">
        <v>0</v>
      </c>
      <c r="X61" s="60">
        <f t="shared" si="7"/>
        <v>0</v>
      </c>
      <c r="Y61" s="7"/>
      <c r="Z61" s="7"/>
      <c r="AA61" s="54"/>
    </row>
    <row r="62" spans="1:27" s="3" customFormat="1" x14ac:dyDescent="0.25">
      <c r="A62" s="45">
        <v>44</v>
      </c>
      <c r="B62" s="8">
        <v>0.7</v>
      </c>
      <c r="C62" s="8">
        <v>25</v>
      </c>
      <c r="D62" s="8">
        <v>15</v>
      </c>
      <c r="E62" s="106" t="e">
        <f t="shared" si="20"/>
        <v>#DIV/0!</v>
      </c>
      <c r="F62" s="104" t="e">
        <f t="shared" si="16"/>
        <v>#DIV/0!</v>
      </c>
      <c r="G62" s="105">
        <f t="shared" si="17"/>
        <v>1</v>
      </c>
      <c r="H62" s="26">
        <v>30</v>
      </c>
      <c r="I62" s="48">
        <v>1147.2644</v>
      </c>
      <c r="J62" s="26">
        <f>'MR-MO_3a'!J62</f>
        <v>30</v>
      </c>
      <c r="K62" s="27">
        <v>0</v>
      </c>
      <c r="L62" s="44">
        <f t="shared" si="3"/>
        <v>0</v>
      </c>
      <c r="M62" s="26">
        <f>'MR-MO_3a'!M62</f>
        <v>45</v>
      </c>
      <c r="N62" s="27">
        <v>0.65125</v>
      </c>
      <c r="O62" s="44">
        <f t="shared" si="4"/>
        <v>50</v>
      </c>
      <c r="P62" s="26">
        <f>'MR-MO_3a'!P62</f>
        <v>27</v>
      </c>
      <c r="Q62" s="27">
        <v>0.42069000000000001</v>
      </c>
      <c r="R62" s="60">
        <f t="shared" si="5"/>
        <v>10</v>
      </c>
      <c r="S62" s="26">
        <v>15</v>
      </c>
      <c r="T62" s="27">
        <v>8.4341000000000008</v>
      </c>
      <c r="U62" s="60">
        <f t="shared" si="6"/>
        <v>50</v>
      </c>
      <c r="V62" s="26">
        <v>29</v>
      </c>
      <c r="W62" s="27">
        <v>6.9225999999999996E-2</v>
      </c>
      <c r="X62" s="60">
        <f t="shared" si="7"/>
        <v>3.3333333333333286</v>
      </c>
      <c r="Y62" s="7"/>
      <c r="Z62" s="7"/>
      <c r="AA62" s="54"/>
    </row>
    <row r="63" spans="1:27" s="3" customFormat="1" x14ac:dyDescent="0.25">
      <c r="A63" s="45">
        <v>45</v>
      </c>
      <c r="B63" s="8">
        <v>0.9</v>
      </c>
      <c r="C63" s="8">
        <v>25</v>
      </c>
      <c r="D63" s="8">
        <v>15</v>
      </c>
      <c r="E63" s="106" t="e">
        <f t="shared" si="20"/>
        <v>#DIV/0!</v>
      </c>
      <c r="F63" s="104" t="e">
        <f t="shared" si="16"/>
        <v>#DIV/0!</v>
      </c>
      <c r="G63" s="105">
        <f t="shared" si="17"/>
        <v>2</v>
      </c>
      <c r="H63" s="79">
        <v>42</v>
      </c>
      <c r="I63" s="80">
        <v>1172.1777999999999</v>
      </c>
      <c r="J63" s="26">
        <f>'MR-MO_3a'!J63</f>
        <v>43</v>
      </c>
      <c r="K63" s="27">
        <v>5.1187000000000003E-3</v>
      </c>
      <c r="L63" s="44">
        <f t="shared" si="3"/>
        <v>2.3809523809523796</v>
      </c>
      <c r="M63" s="26">
        <f>'MR-MO_3a'!M63</f>
        <v>45</v>
      </c>
      <c r="N63" s="27">
        <v>5.7630000000000001E-2</v>
      </c>
      <c r="O63" s="44">
        <f t="shared" si="4"/>
        <v>7.1428571428571388</v>
      </c>
      <c r="P63" s="26">
        <f>'MR-MO_3a'!P63</f>
        <v>27</v>
      </c>
      <c r="Q63" s="27">
        <v>1.2722</v>
      </c>
      <c r="R63" s="60">
        <f t="shared" si="5"/>
        <v>35.714285714285708</v>
      </c>
      <c r="S63" s="26">
        <v>15</v>
      </c>
      <c r="T63" s="27">
        <v>9.8253000000000004</v>
      </c>
      <c r="U63" s="60">
        <f t="shared" si="6"/>
        <v>64.285714285714278</v>
      </c>
      <c r="V63" s="26">
        <v>29</v>
      </c>
      <c r="W63" s="27">
        <v>0.77134000000000003</v>
      </c>
      <c r="X63" s="60">
        <f t="shared" si="7"/>
        <v>30.952380952380949</v>
      </c>
      <c r="Y63" s="7"/>
      <c r="Z63" s="7"/>
      <c r="AA63" s="54"/>
    </row>
    <row r="64" spans="1:27" s="3" customFormat="1" x14ac:dyDescent="0.25">
      <c r="A64" s="45">
        <v>46</v>
      </c>
      <c r="B64" s="8">
        <v>0.1</v>
      </c>
      <c r="C64" s="8">
        <v>30</v>
      </c>
      <c r="D64" s="8">
        <v>15</v>
      </c>
      <c r="E64" s="106" t="e">
        <f>(B64*$B$15*$J$14+(1-B64)*$B$16*$Q$14)/(B64*$J$14+(1-B64)*$Q$14)</f>
        <v>#DIV/0!</v>
      </c>
      <c r="F64" s="104" t="e">
        <f t="shared" si="16"/>
        <v>#DIV/0!</v>
      </c>
      <c r="G64" s="105">
        <f t="shared" si="17"/>
        <v>-2</v>
      </c>
      <c r="H64" s="79">
        <v>27</v>
      </c>
      <c r="I64" s="80">
        <v>1038.1361999999999</v>
      </c>
      <c r="J64" s="26">
        <f>'MR-MO_3a'!J64</f>
        <v>27</v>
      </c>
      <c r="K64" s="27">
        <v>0</v>
      </c>
      <c r="L64" s="44">
        <f t="shared" si="3"/>
        <v>0</v>
      </c>
      <c r="M64" s="26">
        <f>'MR-MO_3a'!M64</f>
        <v>45</v>
      </c>
      <c r="N64" s="27">
        <v>5.2981999999999996</v>
      </c>
      <c r="O64" s="44">
        <f t="shared" si="4"/>
        <v>66.666666666666657</v>
      </c>
      <c r="P64" s="26">
        <f>'MR-MO_3a'!P64</f>
        <v>27</v>
      </c>
      <c r="Q64" s="27">
        <v>0</v>
      </c>
      <c r="R64" s="60">
        <f t="shared" si="5"/>
        <v>0</v>
      </c>
      <c r="S64" s="26">
        <v>15</v>
      </c>
      <c r="T64" s="27">
        <v>6.4508000000000001</v>
      </c>
      <c r="U64" s="60">
        <f t="shared" si="6"/>
        <v>44.444444444444443</v>
      </c>
      <c r="V64" s="26">
        <v>29</v>
      </c>
      <c r="W64" s="27">
        <v>0.14296</v>
      </c>
      <c r="X64" s="60">
        <f t="shared" si="7"/>
        <v>7.4074074074074048</v>
      </c>
      <c r="Y64" s="7"/>
      <c r="Z64" s="7"/>
      <c r="AA64" s="54"/>
    </row>
    <row r="65" spans="1:27" s="3" customFormat="1" x14ac:dyDescent="0.25">
      <c r="A65" s="45">
        <v>47</v>
      </c>
      <c r="B65" s="8">
        <v>0.3</v>
      </c>
      <c r="C65" s="8">
        <v>30</v>
      </c>
      <c r="D65" s="8">
        <v>15</v>
      </c>
      <c r="E65" s="106" t="e">
        <f t="shared" ref="E65:E68" si="21">(B65*$B$15*$J$14+(1-B65)*$B$16*$Q$14)/(B65*$J$14+(1-B65)*$Q$14)</f>
        <v>#DIV/0!</v>
      </c>
      <c r="F65" s="104" t="e">
        <f t="shared" si="16"/>
        <v>#DIV/0!</v>
      </c>
      <c r="G65" s="105">
        <f t="shared" si="17"/>
        <v>-1</v>
      </c>
      <c r="H65" s="79">
        <v>28</v>
      </c>
      <c r="I65" s="80">
        <v>1078.6293000000001</v>
      </c>
      <c r="J65" s="26">
        <f>'MR-MO_3a'!J65</f>
        <v>28</v>
      </c>
      <c r="K65" s="27">
        <v>0</v>
      </c>
      <c r="L65" s="44">
        <f t="shared" si="3"/>
        <v>0</v>
      </c>
      <c r="M65" s="26">
        <f>'MR-MO_3a'!M65</f>
        <v>45</v>
      </c>
      <c r="N65" s="27">
        <v>3.4822000000000002</v>
      </c>
      <c r="O65" s="44">
        <f t="shared" si="4"/>
        <v>60.714285714285722</v>
      </c>
      <c r="P65" s="26">
        <f>'MR-MO_3a'!P65</f>
        <v>27</v>
      </c>
      <c r="Q65" s="27">
        <v>5.6821999999999998E-2</v>
      </c>
      <c r="R65" s="60">
        <f t="shared" si="5"/>
        <v>3.5714285714285694</v>
      </c>
      <c r="S65" s="26">
        <v>15</v>
      </c>
      <c r="T65" s="27">
        <v>7.0369999999999999</v>
      </c>
      <c r="U65" s="60">
        <f t="shared" si="6"/>
        <v>46.428571428571423</v>
      </c>
      <c r="V65" s="26">
        <v>29</v>
      </c>
      <c r="W65" s="27">
        <v>2.3924999999999998E-2</v>
      </c>
      <c r="X65" s="60">
        <f t="shared" si="7"/>
        <v>3.5714285714285836</v>
      </c>
      <c r="Y65" s="7"/>
      <c r="Z65" s="7"/>
      <c r="AA65" s="54"/>
    </row>
    <row r="66" spans="1:27" s="3" customFormat="1" x14ac:dyDescent="0.25">
      <c r="A66" s="45">
        <v>48</v>
      </c>
      <c r="B66" s="8">
        <v>0.5</v>
      </c>
      <c r="C66" s="8">
        <v>30</v>
      </c>
      <c r="D66" s="8">
        <v>15</v>
      </c>
      <c r="E66" s="106" t="e">
        <f t="shared" si="21"/>
        <v>#DIV/0!</v>
      </c>
      <c r="F66" s="104" t="e">
        <f t="shared" si="16"/>
        <v>#DIV/0!</v>
      </c>
      <c r="G66" s="105">
        <f t="shared" si="17"/>
        <v>0</v>
      </c>
      <c r="H66" s="79">
        <v>29</v>
      </c>
      <c r="I66" s="80">
        <v>1114.3235</v>
      </c>
      <c r="J66" s="26">
        <f>'MR-MO_3a'!J66</f>
        <v>29</v>
      </c>
      <c r="K66" s="27">
        <v>0</v>
      </c>
      <c r="L66" s="44">
        <f t="shared" si="3"/>
        <v>0</v>
      </c>
      <c r="M66" s="26">
        <f>'MR-MO_3a'!M66</f>
        <v>45</v>
      </c>
      <c r="N66" s="27">
        <v>1.9607000000000001</v>
      </c>
      <c r="O66" s="44">
        <f t="shared" si="4"/>
        <v>55.172413793103431</v>
      </c>
      <c r="P66" s="26">
        <f>'MR-MO_3a'!P66</f>
        <v>27</v>
      </c>
      <c r="Q66" s="27">
        <v>0.19685</v>
      </c>
      <c r="R66" s="60">
        <f t="shared" si="5"/>
        <v>6.8965517241379359</v>
      </c>
      <c r="S66" s="26">
        <v>15</v>
      </c>
      <c r="T66" s="27">
        <v>7.7003000000000004</v>
      </c>
      <c r="U66" s="60">
        <f t="shared" si="6"/>
        <v>48.275862068965523</v>
      </c>
      <c r="V66" s="26">
        <v>29</v>
      </c>
      <c r="W66" s="27">
        <v>0</v>
      </c>
      <c r="X66" s="60">
        <f t="shared" si="7"/>
        <v>0</v>
      </c>
      <c r="Y66" s="7"/>
      <c r="Z66" s="7"/>
      <c r="AA66" s="54"/>
    </row>
    <row r="67" spans="1:27" s="3" customFormat="1" x14ac:dyDescent="0.25">
      <c r="A67" s="45">
        <v>49</v>
      </c>
      <c r="B67" s="8">
        <v>0.7</v>
      </c>
      <c r="C67" s="8">
        <v>30</v>
      </c>
      <c r="D67" s="8">
        <v>15</v>
      </c>
      <c r="E67" s="106" t="e">
        <f t="shared" si="21"/>
        <v>#DIV/0!</v>
      </c>
      <c r="F67" s="104" t="e">
        <f t="shared" si="16"/>
        <v>#DIV/0!</v>
      </c>
      <c r="G67" s="105">
        <f t="shared" si="17"/>
        <v>1</v>
      </c>
      <c r="H67" s="79">
        <v>30</v>
      </c>
      <c r="I67" s="80">
        <v>1147.2644</v>
      </c>
      <c r="J67" s="26">
        <f>'MR-MO_3a'!J67</f>
        <v>30</v>
      </c>
      <c r="K67" s="27">
        <v>0</v>
      </c>
      <c r="L67" s="44">
        <f t="shared" si="3"/>
        <v>0</v>
      </c>
      <c r="M67" s="26">
        <f>'MR-MO_3a'!M67</f>
        <v>45</v>
      </c>
      <c r="N67" s="27">
        <v>0.65125</v>
      </c>
      <c r="O67" s="44">
        <f t="shared" si="4"/>
        <v>50</v>
      </c>
      <c r="P67" s="26">
        <f>'MR-MO_3a'!P67</f>
        <v>27</v>
      </c>
      <c r="Q67" s="27">
        <v>0.42069000000000001</v>
      </c>
      <c r="R67" s="60">
        <f t="shared" si="5"/>
        <v>10</v>
      </c>
      <c r="S67" s="26">
        <v>15</v>
      </c>
      <c r="T67" s="27">
        <v>8.4341000000000008</v>
      </c>
      <c r="U67" s="60">
        <f t="shared" si="6"/>
        <v>50</v>
      </c>
      <c r="V67" s="26">
        <v>29</v>
      </c>
      <c r="W67" s="27">
        <v>6.9225999999999996E-2</v>
      </c>
      <c r="X67" s="60">
        <f t="shared" si="7"/>
        <v>3.3333333333333286</v>
      </c>
      <c r="Y67" s="7"/>
      <c r="Z67" s="7"/>
      <c r="AA67" s="54"/>
    </row>
    <row r="68" spans="1:27" s="3" customFormat="1" x14ac:dyDescent="0.25">
      <c r="A68" s="45">
        <v>50</v>
      </c>
      <c r="B68" s="8">
        <v>0.9</v>
      </c>
      <c r="C68" s="8">
        <v>30</v>
      </c>
      <c r="D68" s="8">
        <v>15</v>
      </c>
      <c r="E68" s="106" t="e">
        <f t="shared" si="21"/>
        <v>#DIV/0!</v>
      </c>
      <c r="F68" s="104" t="e">
        <f t="shared" si="16"/>
        <v>#DIV/0!</v>
      </c>
      <c r="G68" s="105">
        <f t="shared" si="17"/>
        <v>2</v>
      </c>
      <c r="H68" s="79">
        <v>42</v>
      </c>
      <c r="I68" s="80">
        <v>1172.1777999999999</v>
      </c>
      <c r="J68" s="26">
        <f>'MR-MO_3a'!J68</f>
        <v>43</v>
      </c>
      <c r="K68" s="27">
        <v>5.1187000000000003E-3</v>
      </c>
      <c r="L68" s="44">
        <f t="shared" si="3"/>
        <v>2.3809523809523796</v>
      </c>
      <c r="M68" s="26">
        <f>'MR-MO_3a'!M68</f>
        <v>45</v>
      </c>
      <c r="N68" s="27">
        <v>5.7630000000000001E-2</v>
      </c>
      <c r="O68" s="44">
        <f t="shared" si="4"/>
        <v>7.1428571428571388</v>
      </c>
      <c r="P68" s="26">
        <f>'MR-MO_3a'!P68</f>
        <v>27</v>
      </c>
      <c r="Q68" s="27">
        <v>1.2722</v>
      </c>
      <c r="R68" s="60">
        <f t="shared" si="5"/>
        <v>35.714285714285708</v>
      </c>
      <c r="S68" s="26">
        <v>15</v>
      </c>
      <c r="T68" s="27">
        <v>9.8253000000000004</v>
      </c>
      <c r="U68" s="60">
        <f t="shared" si="6"/>
        <v>64.285714285714278</v>
      </c>
      <c r="V68" s="26">
        <v>29</v>
      </c>
      <c r="W68" s="27">
        <v>0.77134000000000003</v>
      </c>
      <c r="X68" s="60">
        <f t="shared" si="7"/>
        <v>30.952380952380949</v>
      </c>
      <c r="Y68" s="7"/>
      <c r="Z68" s="7"/>
      <c r="AA68" s="54"/>
    </row>
    <row r="69" spans="1:27" s="3" customFormat="1" x14ac:dyDescent="0.25">
      <c r="A69" s="45">
        <v>51</v>
      </c>
      <c r="B69" s="8">
        <v>0.1</v>
      </c>
      <c r="C69" s="8">
        <v>10</v>
      </c>
      <c r="D69" s="8">
        <v>20</v>
      </c>
      <c r="E69" s="106" t="e">
        <f>(B69*$B$15*$K$10+(1-B69)*$B$16*$R$10)/(B69*$K$10+(1-B69)*$R$10)</f>
        <v>#DIV/0!</v>
      </c>
      <c r="F69" s="104" t="e">
        <f>E69*$N$12+(1-E69)*$U$12-D69</f>
        <v>#DIV/0!</v>
      </c>
      <c r="G69" s="105">
        <f>B69*$N$12+(1-B69)*$U$12-D69</f>
        <v>0</v>
      </c>
      <c r="H69" s="79">
        <v>29</v>
      </c>
      <c r="I69" s="80">
        <v>1396.6668</v>
      </c>
      <c r="J69" s="26">
        <f>'MR-MO_3a'!J69</f>
        <v>29</v>
      </c>
      <c r="K69" s="27">
        <v>0</v>
      </c>
      <c r="L69" s="44">
        <f t="shared" si="3"/>
        <v>0</v>
      </c>
      <c r="M69" s="26">
        <f>'MR-MO_3a'!M69</f>
        <v>29</v>
      </c>
      <c r="N69" s="27">
        <v>0</v>
      </c>
      <c r="O69" s="44">
        <f t="shared" si="4"/>
        <v>0</v>
      </c>
      <c r="P69" s="26">
        <f>'MR-MO_3a'!P69</f>
        <v>29</v>
      </c>
      <c r="Q69" s="27">
        <v>0</v>
      </c>
      <c r="R69" s="60">
        <f t="shared" si="5"/>
        <v>0</v>
      </c>
      <c r="S69" s="26">
        <v>15</v>
      </c>
      <c r="T69" s="27">
        <v>4.7675999999999998</v>
      </c>
      <c r="U69" s="60">
        <f t="shared" si="6"/>
        <v>48.275862068965523</v>
      </c>
      <c r="V69" s="26">
        <v>29</v>
      </c>
      <c r="W69" s="27">
        <v>0</v>
      </c>
      <c r="X69" s="60">
        <f t="shared" si="7"/>
        <v>0</v>
      </c>
      <c r="Y69" s="7"/>
      <c r="Z69" s="7"/>
      <c r="AA69" s="54"/>
    </row>
    <row r="70" spans="1:27" s="3" customFormat="1" x14ac:dyDescent="0.25">
      <c r="A70" s="45">
        <v>52</v>
      </c>
      <c r="B70" s="8">
        <v>0.3</v>
      </c>
      <c r="C70" s="8">
        <v>10</v>
      </c>
      <c r="D70" s="8">
        <v>20</v>
      </c>
      <c r="E70" s="106" t="e">
        <f t="shared" ref="E70:E73" si="22">(B70*$B$15*$K$10+(1-B70)*$B$16*$R$10)/(B70*$K$10+(1-B70)*$R$10)</f>
        <v>#DIV/0!</v>
      </c>
      <c r="F70" s="104" t="e">
        <f t="shared" ref="F70:F93" si="23">E70*$N$12+(1-E70)*$U$12-D70</f>
        <v>#DIV/0!</v>
      </c>
      <c r="G70" s="105">
        <f t="shared" ref="G70:G93" si="24">B70*$N$12+(1-B70)*$U$12-D70</f>
        <v>0</v>
      </c>
      <c r="H70" s="79">
        <v>29</v>
      </c>
      <c r="I70" s="80"/>
      <c r="J70" s="26">
        <f>'MR-MO_3a'!J70</f>
        <v>29</v>
      </c>
      <c r="K70" s="27">
        <v>0</v>
      </c>
      <c r="L70" s="44">
        <f t="shared" si="3"/>
        <v>0</v>
      </c>
      <c r="M70" s="26">
        <f>'MR-MO_3a'!M70</f>
        <v>29</v>
      </c>
      <c r="N70" s="27">
        <v>0</v>
      </c>
      <c r="O70" s="44">
        <f t="shared" si="4"/>
        <v>0</v>
      </c>
      <c r="P70" s="26">
        <f>'MR-MO_3a'!P70</f>
        <v>29</v>
      </c>
      <c r="Q70" s="27">
        <v>0</v>
      </c>
      <c r="R70" s="60">
        <f t="shared" si="5"/>
        <v>0</v>
      </c>
      <c r="S70" s="26">
        <v>15</v>
      </c>
      <c r="T70" s="27">
        <v>4.7576000000000001</v>
      </c>
      <c r="U70" s="60">
        <f t="shared" si="6"/>
        <v>48.275862068965523</v>
      </c>
      <c r="V70" s="26">
        <v>29</v>
      </c>
      <c r="W70" s="27">
        <v>0</v>
      </c>
      <c r="X70" s="60">
        <f t="shared" si="7"/>
        <v>0</v>
      </c>
      <c r="Y70" s="7"/>
      <c r="Z70" s="7"/>
      <c r="AA70" s="54"/>
    </row>
    <row r="71" spans="1:27" s="3" customFormat="1" x14ac:dyDescent="0.25">
      <c r="A71" s="45">
        <v>53</v>
      </c>
      <c r="B71" s="8">
        <v>0.5</v>
      </c>
      <c r="C71" s="8">
        <v>10</v>
      </c>
      <c r="D71" s="8">
        <v>20</v>
      </c>
      <c r="E71" s="106" t="e">
        <f t="shared" si="22"/>
        <v>#DIV/0!</v>
      </c>
      <c r="F71" s="104" t="e">
        <f t="shared" si="23"/>
        <v>#DIV/0!</v>
      </c>
      <c r="G71" s="105">
        <f t="shared" si="24"/>
        <v>0</v>
      </c>
      <c r="H71" s="79">
        <v>29</v>
      </c>
      <c r="I71" s="80"/>
      <c r="J71" s="26">
        <f>'MR-MO_3a'!J71</f>
        <v>29</v>
      </c>
      <c r="K71" s="27">
        <v>0</v>
      </c>
      <c r="L71" s="44">
        <f t="shared" si="3"/>
        <v>0</v>
      </c>
      <c r="M71" s="26">
        <f>'MR-MO_3a'!M71</f>
        <v>29</v>
      </c>
      <c r="N71" s="27">
        <v>0</v>
      </c>
      <c r="O71" s="44">
        <f t="shared" si="4"/>
        <v>0</v>
      </c>
      <c r="P71" s="26">
        <f>'MR-MO_3a'!P71</f>
        <v>29</v>
      </c>
      <c r="Q71" s="27">
        <v>0</v>
      </c>
      <c r="R71" s="60">
        <f t="shared" si="5"/>
        <v>0</v>
      </c>
      <c r="S71" s="26">
        <v>15</v>
      </c>
      <c r="T71" s="27">
        <v>4.7473000000000001</v>
      </c>
      <c r="U71" s="60">
        <f t="shared" si="6"/>
        <v>48.275862068965523</v>
      </c>
      <c r="V71" s="26">
        <v>29</v>
      </c>
      <c r="W71" s="27">
        <v>0</v>
      </c>
      <c r="X71" s="60">
        <f t="shared" si="7"/>
        <v>0</v>
      </c>
      <c r="Y71" s="7"/>
      <c r="Z71" s="7"/>
      <c r="AA71" s="54"/>
    </row>
    <row r="72" spans="1:27" s="3" customFormat="1" x14ac:dyDescent="0.25">
      <c r="A72" s="45">
        <v>54</v>
      </c>
      <c r="B72" s="8">
        <v>0.7</v>
      </c>
      <c r="C72" s="8">
        <v>10</v>
      </c>
      <c r="D72" s="8">
        <v>20</v>
      </c>
      <c r="E72" s="106" t="e">
        <f t="shared" si="22"/>
        <v>#DIV/0!</v>
      </c>
      <c r="F72" s="104" t="e">
        <f t="shared" si="23"/>
        <v>#DIV/0!</v>
      </c>
      <c r="G72" s="105">
        <f t="shared" si="24"/>
        <v>0</v>
      </c>
      <c r="H72" s="79">
        <v>29</v>
      </c>
      <c r="I72" s="80"/>
      <c r="J72" s="26">
        <f>'MR-MO_3a'!J72</f>
        <v>29</v>
      </c>
      <c r="K72" s="27">
        <v>0</v>
      </c>
      <c r="L72" s="44">
        <f t="shared" si="3"/>
        <v>0</v>
      </c>
      <c r="M72" s="26">
        <f>'MR-MO_3a'!M72</f>
        <v>29</v>
      </c>
      <c r="N72" s="27">
        <v>0</v>
      </c>
      <c r="O72" s="44">
        <f t="shared" si="4"/>
        <v>0</v>
      </c>
      <c r="P72" s="26">
        <f>'MR-MO_3a'!P72</f>
        <v>29</v>
      </c>
      <c r="Q72" s="27">
        <v>0</v>
      </c>
      <c r="R72" s="60">
        <f t="shared" si="5"/>
        <v>0</v>
      </c>
      <c r="S72" s="26">
        <v>15</v>
      </c>
      <c r="T72" s="27">
        <v>4.7366000000000001</v>
      </c>
      <c r="U72" s="60">
        <f t="shared" si="6"/>
        <v>48.275862068965523</v>
      </c>
      <c r="V72" s="26">
        <v>29</v>
      </c>
      <c r="W72" s="27">
        <v>0</v>
      </c>
      <c r="X72" s="60">
        <f t="shared" si="7"/>
        <v>0</v>
      </c>
      <c r="Y72" s="7"/>
      <c r="Z72" s="7"/>
      <c r="AA72" s="54"/>
    </row>
    <row r="73" spans="1:27" s="3" customFormat="1" x14ac:dyDescent="0.25">
      <c r="A73" s="45">
        <v>55</v>
      </c>
      <c r="B73" s="8">
        <v>0.9</v>
      </c>
      <c r="C73" s="8">
        <v>10</v>
      </c>
      <c r="D73" s="8">
        <v>20</v>
      </c>
      <c r="E73" s="106" t="e">
        <f t="shared" si="22"/>
        <v>#DIV/0!</v>
      </c>
      <c r="F73" s="104" t="e">
        <f t="shared" si="23"/>
        <v>#DIV/0!</v>
      </c>
      <c r="G73" s="105">
        <f t="shared" si="24"/>
        <v>0</v>
      </c>
      <c r="H73" s="79">
        <v>29</v>
      </c>
      <c r="I73" s="80"/>
      <c r="J73" s="26">
        <f>'MR-MO_3a'!J73</f>
        <v>29</v>
      </c>
      <c r="K73" s="27">
        <v>0</v>
      </c>
      <c r="L73" s="44">
        <f t="shared" si="3"/>
        <v>0</v>
      </c>
      <c r="M73" s="26">
        <f>'MR-MO_3a'!M73</f>
        <v>29</v>
      </c>
      <c r="N73" s="27">
        <v>0</v>
      </c>
      <c r="O73" s="44">
        <f t="shared" si="4"/>
        <v>0</v>
      </c>
      <c r="P73" s="26">
        <f>'MR-MO_3a'!P73</f>
        <v>29</v>
      </c>
      <c r="Q73" s="27">
        <v>0</v>
      </c>
      <c r="R73" s="60">
        <f t="shared" si="5"/>
        <v>0</v>
      </c>
      <c r="S73" s="26">
        <v>15</v>
      </c>
      <c r="T73" s="27">
        <v>4.7244999999999999</v>
      </c>
      <c r="U73" s="60">
        <f t="shared" si="6"/>
        <v>48.275862068965523</v>
      </c>
      <c r="V73" s="26">
        <v>29</v>
      </c>
      <c r="W73" s="27">
        <v>0</v>
      </c>
      <c r="X73" s="60">
        <f t="shared" si="7"/>
        <v>0</v>
      </c>
      <c r="Y73" s="7"/>
      <c r="Z73" s="7"/>
      <c r="AA73" s="54"/>
    </row>
    <row r="74" spans="1:27" s="3" customFormat="1" x14ac:dyDescent="0.25">
      <c r="A74" s="45">
        <v>56</v>
      </c>
      <c r="B74" s="8">
        <v>0.1</v>
      </c>
      <c r="C74" s="8">
        <v>15</v>
      </c>
      <c r="D74" s="8">
        <v>20</v>
      </c>
      <c r="E74" s="14">
        <f>(B74*$B$15*$K$11+(1-B74)*$B$16*$R$11)/(B74*$K$11+(1-B74)*$R$11)</f>
        <v>0.41999999999999993</v>
      </c>
      <c r="F74" s="104">
        <f t="shared" si="23"/>
        <v>0</v>
      </c>
      <c r="G74" s="105">
        <f t="shared" si="24"/>
        <v>0</v>
      </c>
      <c r="H74" s="79">
        <v>29</v>
      </c>
      <c r="I74" s="80"/>
      <c r="J74" s="26">
        <f>'MR-MO_3a'!J74</f>
        <v>29</v>
      </c>
      <c r="K74" s="27">
        <v>0</v>
      </c>
      <c r="L74" s="44">
        <f t="shared" si="3"/>
        <v>0</v>
      </c>
      <c r="M74" s="26">
        <f>'MR-MO_3a'!M74</f>
        <v>29</v>
      </c>
      <c r="N74" s="27">
        <v>0</v>
      </c>
      <c r="O74" s="44">
        <f t="shared" si="4"/>
        <v>0</v>
      </c>
      <c r="P74" s="26">
        <f>'MR-MO_3a'!P74</f>
        <v>29</v>
      </c>
      <c r="Q74" s="27">
        <v>0</v>
      </c>
      <c r="R74" s="60">
        <f t="shared" si="5"/>
        <v>0</v>
      </c>
      <c r="S74" s="26">
        <v>15</v>
      </c>
      <c r="T74" s="27">
        <v>4.7545999999999999</v>
      </c>
      <c r="U74" s="60">
        <f t="shared" si="6"/>
        <v>48.275862068965523</v>
      </c>
      <c r="V74" s="26">
        <v>29</v>
      </c>
      <c r="W74" s="27">
        <v>0</v>
      </c>
      <c r="X74" s="60">
        <f t="shared" si="7"/>
        <v>0</v>
      </c>
      <c r="Y74" s="7"/>
      <c r="Z74" s="7"/>
      <c r="AA74" s="54"/>
    </row>
    <row r="75" spans="1:27" s="3" customFormat="1" x14ac:dyDescent="0.25">
      <c r="A75" s="45">
        <v>57</v>
      </c>
      <c r="B75" s="8">
        <v>0.3</v>
      </c>
      <c r="C75" s="8">
        <v>15</v>
      </c>
      <c r="D75" s="8">
        <v>20</v>
      </c>
      <c r="E75" s="14">
        <f t="shared" ref="E75:E78" si="25">(B75*$B$15*$K$11+(1-B75)*$B$16*$R$11)/(B75*$K$11+(1-B75)*$R$11)</f>
        <v>0.67600000000000005</v>
      </c>
      <c r="F75" s="104">
        <f t="shared" si="23"/>
        <v>0</v>
      </c>
      <c r="G75" s="105">
        <f t="shared" si="24"/>
        <v>0</v>
      </c>
      <c r="H75" s="79">
        <v>29</v>
      </c>
      <c r="I75" s="80"/>
      <c r="J75" s="26">
        <f>'MR-MO_3a'!J75</f>
        <v>29</v>
      </c>
      <c r="K75" s="27">
        <v>0</v>
      </c>
      <c r="L75" s="44">
        <f t="shared" si="3"/>
        <v>0</v>
      </c>
      <c r="M75" s="26">
        <f>'MR-MO_3a'!M75</f>
        <v>29</v>
      </c>
      <c r="N75" s="27">
        <v>0</v>
      </c>
      <c r="O75" s="44">
        <f t="shared" si="4"/>
        <v>0</v>
      </c>
      <c r="P75" s="26">
        <f>'MR-MO_3a'!P75</f>
        <v>29</v>
      </c>
      <c r="Q75" s="27">
        <v>0</v>
      </c>
      <c r="R75" s="60">
        <f t="shared" si="5"/>
        <v>0</v>
      </c>
      <c r="S75" s="26">
        <v>15</v>
      </c>
      <c r="T75" s="27">
        <v>4.7430000000000003</v>
      </c>
      <c r="U75" s="60">
        <f t="shared" si="6"/>
        <v>48.275862068965523</v>
      </c>
      <c r="V75" s="26">
        <v>29</v>
      </c>
      <c r="W75" s="27">
        <v>0</v>
      </c>
      <c r="X75" s="60">
        <f t="shared" si="7"/>
        <v>0</v>
      </c>
      <c r="Y75" s="7"/>
      <c r="Z75" s="7"/>
      <c r="AA75" s="54"/>
    </row>
    <row r="76" spans="1:27" s="3" customFormat="1" x14ac:dyDescent="0.25">
      <c r="A76" s="45">
        <v>58</v>
      </c>
      <c r="B76" s="8">
        <v>0.5</v>
      </c>
      <c r="C76" s="8">
        <v>15</v>
      </c>
      <c r="D76" s="8">
        <v>20</v>
      </c>
      <c r="E76" s="14">
        <f t="shared" si="25"/>
        <v>0.78571428571428581</v>
      </c>
      <c r="F76" s="104">
        <f t="shared" si="23"/>
        <v>0</v>
      </c>
      <c r="G76" s="105">
        <f t="shared" si="24"/>
        <v>0</v>
      </c>
      <c r="H76" s="79">
        <v>29</v>
      </c>
      <c r="I76" s="80"/>
      <c r="J76" s="26">
        <f>'MR-MO_3a'!J76</f>
        <v>29</v>
      </c>
      <c r="K76" s="27">
        <v>0</v>
      </c>
      <c r="L76" s="44">
        <f t="shared" si="3"/>
        <v>0</v>
      </c>
      <c r="M76" s="26">
        <f>'MR-MO_3a'!M76</f>
        <v>29</v>
      </c>
      <c r="N76" s="27">
        <v>0</v>
      </c>
      <c r="O76" s="44">
        <f t="shared" si="4"/>
        <v>0</v>
      </c>
      <c r="P76" s="26">
        <f>'MR-MO_3a'!P76</f>
        <v>29</v>
      </c>
      <c r="Q76" s="27">
        <v>0</v>
      </c>
      <c r="R76" s="60">
        <f t="shared" si="5"/>
        <v>0</v>
      </c>
      <c r="S76" s="26">
        <v>15</v>
      </c>
      <c r="T76" s="27">
        <v>4.7370000000000001</v>
      </c>
      <c r="U76" s="60">
        <f t="shared" si="6"/>
        <v>48.275862068965523</v>
      </c>
      <c r="V76" s="26">
        <v>29</v>
      </c>
      <c r="W76" s="27">
        <v>0</v>
      </c>
      <c r="X76" s="60">
        <f t="shared" si="7"/>
        <v>0</v>
      </c>
      <c r="Y76" s="7"/>
      <c r="Z76" s="7"/>
      <c r="AA76" s="54"/>
    </row>
    <row r="77" spans="1:27" s="3" customFormat="1" x14ac:dyDescent="0.25">
      <c r="A77" s="45">
        <v>59</v>
      </c>
      <c r="B77" s="8">
        <v>0.7</v>
      </c>
      <c r="C77" s="8">
        <v>15</v>
      </c>
      <c r="D77" s="8">
        <v>20</v>
      </c>
      <c r="E77" s="14">
        <f t="shared" si="25"/>
        <v>0.84666666666666668</v>
      </c>
      <c r="F77" s="104">
        <f t="shared" si="23"/>
        <v>0</v>
      </c>
      <c r="G77" s="105">
        <f t="shared" si="24"/>
        <v>0</v>
      </c>
      <c r="H77" s="79">
        <v>29</v>
      </c>
      <c r="I77" s="80"/>
      <c r="J77" s="26">
        <f>'MR-MO_3a'!J77</f>
        <v>29</v>
      </c>
      <c r="K77" s="27">
        <v>0</v>
      </c>
      <c r="L77" s="44">
        <f t="shared" si="3"/>
        <v>0</v>
      </c>
      <c r="M77" s="26">
        <f>'MR-MO_3a'!M77</f>
        <v>29</v>
      </c>
      <c r="N77" s="27">
        <v>0</v>
      </c>
      <c r="O77" s="44">
        <f t="shared" si="4"/>
        <v>0</v>
      </c>
      <c r="P77" s="26">
        <f>'MR-MO_3a'!P77</f>
        <v>29</v>
      </c>
      <c r="Q77" s="27">
        <v>0</v>
      </c>
      <c r="R77" s="60">
        <f t="shared" si="5"/>
        <v>0</v>
      </c>
      <c r="S77" s="26">
        <v>15</v>
      </c>
      <c r="T77" s="27">
        <v>4.7319000000000004</v>
      </c>
      <c r="U77" s="60">
        <f t="shared" si="6"/>
        <v>48.275862068965523</v>
      </c>
      <c r="V77" s="26">
        <v>29</v>
      </c>
      <c r="W77" s="27">
        <v>0</v>
      </c>
      <c r="X77" s="60">
        <f t="shared" si="7"/>
        <v>0</v>
      </c>
      <c r="Y77" s="7"/>
      <c r="Z77" s="7"/>
      <c r="AA77" s="54"/>
    </row>
    <row r="78" spans="1:27" s="3" customFormat="1" x14ac:dyDescent="0.25">
      <c r="A78" s="45">
        <v>60</v>
      </c>
      <c r="B78" s="8">
        <v>0.9</v>
      </c>
      <c r="C78" s="8">
        <v>15</v>
      </c>
      <c r="D78" s="8">
        <v>20</v>
      </c>
      <c r="E78" s="14">
        <f t="shared" si="25"/>
        <v>0.88545454545454538</v>
      </c>
      <c r="F78" s="104">
        <f t="shared" si="23"/>
        <v>0</v>
      </c>
      <c r="G78" s="105">
        <f t="shared" si="24"/>
        <v>0</v>
      </c>
      <c r="H78" s="79">
        <v>29</v>
      </c>
      <c r="I78" s="80"/>
      <c r="J78" s="26">
        <f>'MR-MO_3a'!J78</f>
        <v>29</v>
      </c>
      <c r="K78" s="27">
        <v>0</v>
      </c>
      <c r="L78" s="44">
        <f t="shared" si="3"/>
        <v>0</v>
      </c>
      <c r="M78" s="26">
        <f>'MR-MO_3a'!M78</f>
        <v>29</v>
      </c>
      <c r="N78" s="27">
        <v>0</v>
      </c>
      <c r="O78" s="44">
        <f t="shared" si="4"/>
        <v>0</v>
      </c>
      <c r="P78" s="26">
        <f>'MR-MO_3a'!P78</f>
        <v>29</v>
      </c>
      <c r="Q78" s="27">
        <v>0</v>
      </c>
      <c r="R78" s="60">
        <f t="shared" si="5"/>
        <v>0</v>
      </c>
      <c r="S78" s="26">
        <v>15</v>
      </c>
      <c r="T78" s="27">
        <v>4.7248999999999999</v>
      </c>
      <c r="U78" s="60">
        <f t="shared" si="6"/>
        <v>48.275862068965523</v>
      </c>
      <c r="V78" s="26">
        <v>29</v>
      </c>
      <c r="W78" s="27">
        <v>0</v>
      </c>
      <c r="X78" s="60">
        <f t="shared" si="7"/>
        <v>0</v>
      </c>
      <c r="Y78" s="7"/>
      <c r="Z78" s="7"/>
      <c r="AA78" s="54"/>
    </row>
    <row r="79" spans="1:27" s="3" customFormat="1" x14ac:dyDescent="0.25">
      <c r="A79" s="45">
        <v>61</v>
      </c>
      <c r="B79" s="8">
        <v>0.1</v>
      </c>
      <c r="C79" s="8">
        <v>20</v>
      </c>
      <c r="D79" s="8">
        <v>20</v>
      </c>
      <c r="E79" s="14">
        <f>(B79*$B$15*$K$12+(1-B79)*$B$16*$R$12)/(B79*$K$12+(1-B79)*$R$12)</f>
        <v>0.89999999999999991</v>
      </c>
      <c r="F79" s="104">
        <f t="shared" si="23"/>
        <v>0</v>
      </c>
      <c r="G79" s="105">
        <f t="shared" si="24"/>
        <v>0</v>
      </c>
      <c r="H79" s="79">
        <v>29</v>
      </c>
      <c r="I79" s="80"/>
      <c r="J79" s="26">
        <f>'MR-MO_3a'!J79</f>
        <v>29</v>
      </c>
      <c r="K79" s="27">
        <v>0</v>
      </c>
      <c r="L79" s="44">
        <f t="shared" si="3"/>
        <v>0</v>
      </c>
      <c r="M79" s="26">
        <f>'MR-MO_3a'!M79</f>
        <v>29</v>
      </c>
      <c r="N79" s="27">
        <v>0</v>
      </c>
      <c r="O79" s="44">
        <f t="shared" si="4"/>
        <v>0</v>
      </c>
      <c r="P79" s="26">
        <f>'MR-MO_3a'!P79</f>
        <v>29</v>
      </c>
      <c r="Q79" s="27">
        <v>0</v>
      </c>
      <c r="R79" s="60">
        <f t="shared" si="5"/>
        <v>0</v>
      </c>
      <c r="S79" s="26">
        <v>15</v>
      </c>
      <c r="T79" s="27">
        <v>4.7352999999999996</v>
      </c>
      <c r="U79" s="60">
        <f t="shared" si="6"/>
        <v>48.275862068965523</v>
      </c>
      <c r="V79" s="26">
        <v>29</v>
      </c>
      <c r="W79" s="27">
        <v>0</v>
      </c>
      <c r="X79" s="60">
        <f t="shared" si="7"/>
        <v>0</v>
      </c>
      <c r="Y79" s="7"/>
      <c r="Z79" s="7"/>
      <c r="AA79" s="54"/>
    </row>
    <row r="80" spans="1:27" s="3" customFormat="1" x14ac:dyDescent="0.25">
      <c r="A80" s="45">
        <v>62</v>
      </c>
      <c r="B80" s="8">
        <v>0.3</v>
      </c>
      <c r="C80" s="8">
        <v>20</v>
      </c>
      <c r="D80" s="8">
        <v>20</v>
      </c>
      <c r="E80" s="14">
        <f t="shared" ref="E80:E83" si="26">(B80*$B$15*$K$12+(1-B80)*$B$16*$R$12)/(B80*$K$12+(1-B80)*$R$12)</f>
        <v>0.90000000000000013</v>
      </c>
      <c r="F80" s="104">
        <f t="shared" si="23"/>
        <v>0</v>
      </c>
      <c r="G80" s="105">
        <f t="shared" si="24"/>
        <v>0</v>
      </c>
      <c r="H80" s="79">
        <v>29</v>
      </c>
      <c r="I80" s="80"/>
      <c r="J80" s="26">
        <f>'MR-MO_3a'!J80</f>
        <v>29</v>
      </c>
      <c r="K80" s="27">
        <v>0</v>
      </c>
      <c r="L80" s="44">
        <f t="shared" si="3"/>
        <v>0</v>
      </c>
      <c r="M80" s="26">
        <f>'MR-MO_3a'!M80</f>
        <v>29</v>
      </c>
      <c r="N80" s="27">
        <v>0</v>
      </c>
      <c r="O80" s="44">
        <f t="shared" si="4"/>
        <v>0</v>
      </c>
      <c r="P80" s="26">
        <f>'MR-MO_3a'!P80</f>
        <v>29</v>
      </c>
      <c r="Q80" s="27">
        <v>0</v>
      </c>
      <c r="R80" s="60">
        <f t="shared" si="5"/>
        <v>0</v>
      </c>
      <c r="S80" s="26">
        <v>15</v>
      </c>
      <c r="T80" s="27">
        <v>4.7343000000000002</v>
      </c>
      <c r="U80" s="60">
        <f t="shared" si="6"/>
        <v>48.275862068965523</v>
      </c>
      <c r="V80" s="26">
        <v>29</v>
      </c>
      <c r="W80" s="27">
        <v>0</v>
      </c>
      <c r="X80" s="60">
        <f t="shared" si="7"/>
        <v>0</v>
      </c>
      <c r="Y80" s="7"/>
      <c r="Z80" s="7"/>
      <c r="AA80" s="54"/>
    </row>
    <row r="81" spans="1:27" s="3" customFormat="1" x14ac:dyDescent="0.25">
      <c r="A81" s="45">
        <v>63</v>
      </c>
      <c r="B81" s="8">
        <v>0.5</v>
      </c>
      <c r="C81" s="8">
        <v>20</v>
      </c>
      <c r="D81" s="8">
        <v>20</v>
      </c>
      <c r="E81" s="14">
        <f t="shared" si="26"/>
        <v>0.9</v>
      </c>
      <c r="F81" s="104">
        <f t="shared" si="23"/>
        <v>0</v>
      </c>
      <c r="G81" s="105">
        <f t="shared" si="24"/>
        <v>0</v>
      </c>
      <c r="H81" s="79">
        <v>29</v>
      </c>
      <c r="I81" s="80"/>
      <c r="J81" s="26">
        <f>'MR-MO_3a'!J81</f>
        <v>29</v>
      </c>
      <c r="K81" s="27">
        <v>0</v>
      </c>
      <c r="L81" s="44">
        <f t="shared" si="3"/>
        <v>0</v>
      </c>
      <c r="M81" s="26">
        <f>'MR-MO_3a'!M81</f>
        <v>29</v>
      </c>
      <c r="N81" s="27">
        <v>0</v>
      </c>
      <c r="O81" s="44">
        <f t="shared" si="4"/>
        <v>0</v>
      </c>
      <c r="P81" s="26">
        <f>'MR-MO_3a'!P81</f>
        <v>29</v>
      </c>
      <c r="Q81" s="27">
        <v>0</v>
      </c>
      <c r="R81" s="60">
        <f t="shared" si="5"/>
        <v>0</v>
      </c>
      <c r="S81" s="26">
        <v>15</v>
      </c>
      <c r="T81" s="27">
        <v>4.7328000000000001</v>
      </c>
      <c r="U81" s="60">
        <f t="shared" si="6"/>
        <v>48.275862068965523</v>
      </c>
      <c r="V81" s="26">
        <v>29</v>
      </c>
      <c r="W81" s="27">
        <v>0</v>
      </c>
      <c r="X81" s="60">
        <f t="shared" si="7"/>
        <v>0</v>
      </c>
      <c r="Y81" s="7"/>
      <c r="Z81" s="7"/>
      <c r="AA81" s="54"/>
    </row>
    <row r="82" spans="1:27" s="3" customFormat="1" x14ac:dyDescent="0.25">
      <c r="A82" s="45">
        <v>64</v>
      </c>
      <c r="B82" s="8">
        <v>0.7</v>
      </c>
      <c r="C82" s="8">
        <v>20</v>
      </c>
      <c r="D82" s="8">
        <v>20</v>
      </c>
      <c r="E82" s="14">
        <f t="shared" si="26"/>
        <v>0.90000000000000013</v>
      </c>
      <c r="F82" s="104">
        <f t="shared" si="23"/>
        <v>0</v>
      </c>
      <c r="G82" s="105">
        <f t="shared" si="24"/>
        <v>0</v>
      </c>
      <c r="H82" s="79">
        <v>29</v>
      </c>
      <c r="I82" s="80"/>
      <c r="J82" s="26">
        <f>'MR-MO_3a'!J82</f>
        <v>29</v>
      </c>
      <c r="K82" s="27">
        <v>0</v>
      </c>
      <c r="L82" s="44">
        <f t="shared" si="3"/>
        <v>0</v>
      </c>
      <c r="M82" s="26">
        <f>'MR-MO_3a'!M82</f>
        <v>29</v>
      </c>
      <c r="N82" s="27">
        <v>0</v>
      </c>
      <c r="O82" s="44">
        <f t="shared" si="4"/>
        <v>0</v>
      </c>
      <c r="P82" s="26">
        <f>'MR-MO_3a'!P82</f>
        <v>29</v>
      </c>
      <c r="Q82" s="27">
        <v>0</v>
      </c>
      <c r="R82" s="60">
        <f t="shared" si="5"/>
        <v>0</v>
      </c>
      <c r="S82" s="26">
        <v>15</v>
      </c>
      <c r="T82" s="27">
        <v>4.7302</v>
      </c>
      <c r="U82" s="60">
        <f t="shared" si="6"/>
        <v>48.275862068965523</v>
      </c>
      <c r="V82" s="26">
        <v>29</v>
      </c>
      <c r="W82" s="27">
        <v>0</v>
      </c>
      <c r="X82" s="60">
        <f t="shared" si="7"/>
        <v>0</v>
      </c>
      <c r="Y82" s="7"/>
      <c r="Z82" s="7"/>
      <c r="AA82" s="54"/>
    </row>
    <row r="83" spans="1:27" s="3" customFormat="1" x14ac:dyDescent="0.25">
      <c r="A83" s="45">
        <v>65</v>
      </c>
      <c r="B83" s="8">
        <v>0.9</v>
      </c>
      <c r="C83" s="8">
        <v>20</v>
      </c>
      <c r="D83" s="8">
        <v>20</v>
      </c>
      <c r="E83" s="14">
        <f t="shared" si="26"/>
        <v>0.9</v>
      </c>
      <c r="F83" s="104">
        <f t="shared" si="23"/>
        <v>0</v>
      </c>
      <c r="G83" s="105">
        <f t="shared" si="24"/>
        <v>0</v>
      </c>
      <c r="H83" s="79">
        <v>29</v>
      </c>
      <c r="I83" s="80"/>
      <c r="J83" s="26">
        <f>'MR-MO_3a'!J83</f>
        <v>29</v>
      </c>
      <c r="K83" s="27">
        <v>0</v>
      </c>
      <c r="L83" s="44">
        <f t="shared" ref="L83:L143" si="27">ABS((100/$H83*J83)-100)</f>
        <v>0</v>
      </c>
      <c r="M83" s="26">
        <f>'MR-MO_3a'!M83</f>
        <v>29</v>
      </c>
      <c r="N83" s="27">
        <v>0</v>
      </c>
      <c r="O83" s="44">
        <f t="shared" ref="O83:O143" si="28">ABS((100/$H83*M83)-100)</f>
        <v>0</v>
      </c>
      <c r="P83" s="26">
        <f>'MR-MO_3a'!P83</f>
        <v>29</v>
      </c>
      <c r="Q83" s="27">
        <v>0</v>
      </c>
      <c r="R83" s="60">
        <f t="shared" ref="R83:R143" si="29">ABS((100/$H83*P83)-100)</f>
        <v>0</v>
      </c>
      <c r="S83" s="26">
        <v>15</v>
      </c>
      <c r="T83" s="27">
        <v>4.7244999999999999</v>
      </c>
      <c r="U83" s="60">
        <f t="shared" ref="U83:U143" si="30">ABS((100/$H83*S83)-100)</f>
        <v>48.275862068965523</v>
      </c>
      <c r="V83" s="26">
        <v>29</v>
      </c>
      <c r="W83" s="27">
        <v>0</v>
      </c>
      <c r="X83" s="60">
        <f t="shared" ref="X83:X143" si="31">ABS((100/$H83*V83)-100)</f>
        <v>0</v>
      </c>
      <c r="Y83" s="7"/>
      <c r="Z83" s="7"/>
      <c r="AA83" s="54"/>
    </row>
    <row r="84" spans="1:27" s="3" customFormat="1" x14ac:dyDescent="0.25">
      <c r="A84" s="45">
        <v>66</v>
      </c>
      <c r="B84" s="8">
        <v>0.1</v>
      </c>
      <c r="C84" s="8">
        <v>25</v>
      </c>
      <c r="D84" s="8">
        <v>20</v>
      </c>
      <c r="E84" s="14">
        <f>(B84*$B$15*$K$13+(1-B84)*$B$16*$R$13)/(B84*$K$13+(1-B84)*$R$13)</f>
        <v>0.41999999999999993</v>
      </c>
      <c r="F84" s="104">
        <f t="shared" si="23"/>
        <v>0</v>
      </c>
      <c r="G84" s="105">
        <f t="shared" si="24"/>
        <v>0</v>
      </c>
      <c r="H84" s="79">
        <v>29</v>
      </c>
      <c r="I84" s="80"/>
      <c r="J84" s="26">
        <f>'MR-MO_3a'!J84</f>
        <v>29</v>
      </c>
      <c r="K84" s="27">
        <v>0</v>
      </c>
      <c r="L84" s="44">
        <f t="shared" si="27"/>
        <v>0</v>
      </c>
      <c r="M84" s="26">
        <f>'MR-MO_3a'!M84</f>
        <v>29</v>
      </c>
      <c r="N84" s="27">
        <v>0</v>
      </c>
      <c r="O84" s="44">
        <f t="shared" si="28"/>
        <v>0</v>
      </c>
      <c r="P84" s="26">
        <f>'MR-MO_3a'!P84</f>
        <v>29</v>
      </c>
      <c r="Q84" s="27">
        <v>0</v>
      </c>
      <c r="R84" s="60">
        <f t="shared" si="29"/>
        <v>0</v>
      </c>
      <c r="S84" s="26">
        <v>15</v>
      </c>
      <c r="T84" s="27">
        <v>4.7545999999999999</v>
      </c>
      <c r="U84" s="60">
        <f t="shared" si="30"/>
        <v>48.275862068965523</v>
      </c>
      <c r="V84" s="26">
        <v>29</v>
      </c>
      <c r="W84" s="27">
        <v>0</v>
      </c>
      <c r="X84" s="60">
        <f t="shared" si="31"/>
        <v>0</v>
      </c>
      <c r="Y84" s="7"/>
      <c r="Z84" s="7"/>
      <c r="AA84" s="54"/>
    </row>
    <row r="85" spans="1:27" s="3" customFormat="1" x14ac:dyDescent="0.25">
      <c r="A85" s="45">
        <v>67</v>
      </c>
      <c r="B85" s="8">
        <v>0.3</v>
      </c>
      <c r="C85" s="8">
        <v>25</v>
      </c>
      <c r="D85" s="8">
        <v>20</v>
      </c>
      <c r="E85" s="14">
        <f t="shared" ref="E85:E88" si="32">(B85*$B$15*$K$13+(1-B85)*$B$16*$R$13)/(B85*$K$13+(1-B85)*$R$13)</f>
        <v>0.67600000000000005</v>
      </c>
      <c r="F85" s="104">
        <f t="shared" si="23"/>
        <v>0</v>
      </c>
      <c r="G85" s="105">
        <f t="shared" si="24"/>
        <v>0</v>
      </c>
      <c r="H85" s="79">
        <v>29</v>
      </c>
      <c r="I85" s="80"/>
      <c r="J85" s="26">
        <f>'MR-MO_3a'!J85</f>
        <v>29</v>
      </c>
      <c r="K85" s="27">
        <v>0</v>
      </c>
      <c r="L85" s="44">
        <f t="shared" si="27"/>
        <v>0</v>
      </c>
      <c r="M85" s="26">
        <f>'MR-MO_3a'!M85</f>
        <v>29</v>
      </c>
      <c r="N85" s="27">
        <v>0</v>
      </c>
      <c r="O85" s="44">
        <f t="shared" si="28"/>
        <v>0</v>
      </c>
      <c r="P85" s="26">
        <f>'MR-MO_3a'!P85</f>
        <v>29</v>
      </c>
      <c r="Q85" s="27">
        <v>0</v>
      </c>
      <c r="R85" s="60">
        <f t="shared" si="29"/>
        <v>0</v>
      </c>
      <c r="S85" s="26">
        <v>15</v>
      </c>
      <c r="T85" s="27">
        <v>4.7430000000000003</v>
      </c>
      <c r="U85" s="60">
        <f t="shared" si="30"/>
        <v>48.275862068965523</v>
      </c>
      <c r="V85" s="26">
        <v>29</v>
      </c>
      <c r="W85" s="27">
        <v>0</v>
      </c>
      <c r="X85" s="60">
        <f t="shared" si="31"/>
        <v>0</v>
      </c>
      <c r="Y85" s="7"/>
      <c r="Z85" s="7"/>
      <c r="AA85" s="54"/>
    </row>
    <row r="86" spans="1:27" s="3" customFormat="1" x14ac:dyDescent="0.25">
      <c r="A86" s="45">
        <v>68</v>
      </c>
      <c r="B86" s="8">
        <v>0.5</v>
      </c>
      <c r="C86" s="8">
        <v>25</v>
      </c>
      <c r="D86" s="8">
        <v>20</v>
      </c>
      <c r="E86" s="14">
        <f t="shared" si="32"/>
        <v>0.78571428571428581</v>
      </c>
      <c r="F86" s="104">
        <f t="shared" si="23"/>
        <v>0</v>
      </c>
      <c r="G86" s="105">
        <f t="shared" si="24"/>
        <v>0</v>
      </c>
      <c r="H86" s="79">
        <v>29</v>
      </c>
      <c r="I86" s="80"/>
      <c r="J86" s="26">
        <f>'MR-MO_3a'!J86</f>
        <v>29</v>
      </c>
      <c r="K86" s="27">
        <v>0</v>
      </c>
      <c r="L86" s="44">
        <f t="shared" si="27"/>
        <v>0</v>
      </c>
      <c r="M86" s="26">
        <f>'MR-MO_3a'!M86</f>
        <v>29</v>
      </c>
      <c r="N86" s="27">
        <v>0</v>
      </c>
      <c r="O86" s="44">
        <f t="shared" si="28"/>
        <v>0</v>
      </c>
      <c r="P86" s="26">
        <f>'MR-MO_3a'!P86</f>
        <v>29</v>
      </c>
      <c r="Q86" s="27">
        <v>0</v>
      </c>
      <c r="R86" s="60">
        <f t="shared" si="29"/>
        <v>0</v>
      </c>
      <c r="S86" s="26">
        <v>15</v>
      </c>
      <c r="T86" s="27">
        <v>4.7370000000000001</v>
      </c>
      <c r="U86" s="60">
        <f t="shared" si="30"/>
        <v>48.275862068965523</v>
      </c>
      <c r="V86" s="26">
        <v>29</v>
      </c>
      <c r="W86" s="27">
        <v>0</v>
      </c>
      <c r="X86" s="60">
        <f t="shared" si="31"/>
        <v>0</v>
      </c>
      <c r="Y86" s="7"/>
      <c r="Z86" s="7"/>
      <c r="AA86" s="54"/>
    </row>
    <row r="87" spans="1:27" s="3" customFormat="1" x14ac:dyDescent="0.25">
      <c r="A87" s="45">
        <v>69</v>
      </c>
      <c r="B87" s="8">
        <v>0.7</v>
      </c>
      <c r="C87" s="8">
        <v>25</v>
      </c>
      <c r="D87" s="8">
        <v>20</v>
      </c>
      <c r="E87" s="14">
        <f t="shared" si="32"/>
        <v>0.84666666666666668</v>
      </c>
      <c r="F87" s="104">
        <f t="shared" si="23"/>
        <v>0</v>
      </c>
      <c r="G87" s="105">
        <f t="shared" si="24"/>
        <v>0</v>
      </c>
      <c r="H87" s="79">
        <v>29</v>
      </c>
      <c r="I87" s="80"/>
      <c r="J87" s="26">
        <f>'MR-MO_3a'!J87</f>
        <v>29</v>
      </c>
      <c r="K87" s="27">
        <v>0</v>
      </c>
      <c r="L87" s="44">
        <f t="shared" si="27"/>
        <v>0</v>
      </c>
      <c r="M87" s="26">
        <f>'MR-MO_3a'!M87</f>
        <v>29</v>
      </c>
      <c r="N87" s="27">
        <v>0</v>
      </c>
      <c r="O87" s="44">
        <f t="shared" si="28"/>
        <v>0</v>
      </c>
      <c r="P87" s="26">
        <f>'MR-MO_3a'!P87</f>
        <v>29</v>
      </c>
      <c r="Q87" s="27">
        <v>0</v>
      </c>
      <c r="R87" s="60">
        <f t="shared" si="29"/>
        <v>0</v>
      </c>
      <c r="S87" s="26">
        <v>15</v>
      </c>
      <c r="T87" s="27">
        <v>4.7319000000000004</v>
      </c>
      <c r="U87" s="60">
        <f t="shared" si="30"/>
        <v>48.275862068965523</v>
      </c>
      <c r="V87" s="26">
        <v>29</v>
      </c>
      <c r="W87" s="27">
        <v>0</v>
      </c>
      <c r="X87" s="60">
        <f t="shared" si="31"/>
        <v>0</v>
      </c>
      <c r="Y87" s="7"/>
      <c r="Z87" s="7"/>
      <c r="AA87" s="54"/>
    </row>
    <row r="88" spans="1:27" s="3" customFormat="1" x14ac:dyDescent="0.25">
      <c r="A88" s="45">
        <v>70</v>
      </c>
      <c r="B88" s="8">
        <v>0.9</v>
      </c>
      <c r="C88" s="8">
        <v>25</v>
      </c>
      <c r="D88" s="8">
        <v>20</v>
      </c>
      <c r="E88" s="14">
        <f t="shared" si="32"/>
        <v>0.88545454545454538</v>
      </c>
      <c r="F88" s="104">
        <f t="shared" si="23"/>
        <v>0</v>
      </c>
      <c r="G88" s="105">
        <f t="shared" si="24"/>
        <v>0</v>
      </c>
      <c r="H88" s="79">
        <v>29</v>
      </c>
      <c r="I88" s="80"/>
      <c r="J88" s="26">
        <f>'MR-MO_3a'!J88</f>
        <v>29</v>
      </c>
      <c r="K88" s="27">
        <v>0</v>
      </c>
      <c r="L88" s="44">
        <f t="shared" si="27"/>
        <v>0</v>
      </c>
      <c r="M88" s="26">
        <f>'MR-MO_3a'!M88</f>
        <v>29</v>
      </c>
      <c r="N88" s="27">
        <v>0</v>
      </c>
      <c r="O88" s="44">
        <f t="shared" si="28"/>
        <v>0</v>
      </c>
      <c r="P88" s="26">
        <f>'MR-MO_3a'!P88</f>
        <v>29</v>
      </c>
      <c r="Q88" s="27">
        <v>0</v>
      </c>
      <c r="R88" s="60">
        <f t="shared" si="29"/>
        <v>0</v>
      </c>
      <c r="S88" s="26">
        <v>15</v>
      </c>
      <c r="T88" s="27">
        <v>4.7248999999999999</v>
      </c>
      <c r="U88" s="60">
        <f t="shared" si="30"/>
        <v>48.275862068965523</v>
      </c>
      <c r="V88" s="26">
        <v>29</v>
      </c>
      <c r="W88" s="27">
        <v>0</v>
      </c>
      <c r="X88" s="60">
        <f t="shared" si="31"/>
        <v>0</v>
      </c>
      <c r="Y88" s="7"/>
      <c r="Z88" s="7"/>
      <c r="AA88" s="54"/>
    </row>
    <row r="89" spans="1:27" s="3" customFormat="1" x14ac:dyDescent="0.25">
      <c r="A89" s="45">
        <v>71</v>
      </c>
      <c r="B89" s="8">
        <v>0.1</v>
      </c>
      <c r="C89" s="8">
        <v>30</v>
      </c>
      <c r="D89" s="8">
        <v>20</v>
      </c>
      <c r="E89" s="106" t="e">
        <f>(B89*$B$15*$K$14+(1-B89)*$B$16*$R$14)/(B89*$K$14+(1-B89)*$R$14)</f>
        <v>#DIV/0!</v>
      </c>
      <c r="F89" s="104" t="e">
        <f t="shared" si="23"/>
        <v>#DIV/0!</v>
      </c>
      <c r="G89" s="105">
        <f t="shared" si="24"/>
        <v>0</v>
      </c>
      <c r="H89" s="79">
        <v>29</v>
      </c>
      <c r="I89" s="80"/>
      <c r="J89" s="26">
        <f>'MR-MO_3a'!J89</f>
        <v>29</v>
      </c>
      <c r="K89" s="27">
        <v>0</v>
      </c>
      <c r="L89" s="44">
        <f t="shared" si="27"/>
        <v>0</v>
      </c>
      <c r="M89" s="26">
        <f>'MR-MO_3a'!M89</f>
        <v>29</v>
      </c>
      <c r="N89" s="27">
        <v>0</v>
      </c>
      <c r="O89" s="44">
        <f t="shared" si="28"/>
        <v>0</v>
      </c>
      <c r="P89" s="26">
        <f>'MR-MO_3a'!P89</f>
        <v>29</v>
      </c>
      <c r="Q89" s="27">
        <v>0</v>
      </c>
      <c r="R89" s="60">
        <f t="shared" si="29"/>
        <v>0</v>
      </c>
      <c r="S89" s="26">
        <v>15</v>
      </c>
      <c r="T89" s="27">
        <v>4.7675999999999998</v>
      </c>
      <c r="U89" s="60">
        <f t="shared" si="30"/>
        <v>48.275862068965523</v>
      </c>
      <c r="V89" s="26">
        <v>29</v>
      </c>
      <c r="W89" s="27">
        <v>0</v>
      </c>
      <c r="X89" s="60">
        <f t="shared" si="31"/>
        <v>0</v>
      </c>
      <c r="Y89" s="7"/>
      <c r="Z89" s="7"/>
      <c r="AA89" s="54"/>
    </row>
    <row r="90" spans="1:27" s="3" customFormat="1" x14ac:dyDescent="0.25">
      <c r="A90" s="45">
        <v>72</v>
      </c>
      <c r="B90" s="8">
        <v>0.3</v>
      </c>
      <c r="C90" s="8">
        <v>30</v>
      </c>
      <c r="D90" s="8">
        <v>20</v>
      </c>
      <c r="E90" s="106" t="e">
        <f t="shared" ref="E90:E93" si="33">(B90*$B$15*$K$14+(1-B90)*$B$16*$R$14)/(B90*$K$14+(1-B90)*$R$14)</f>
        <v>#DIV/0!</v>
      </c>
      <c r="F90" s="104" t="e">
        <f t="shared" si="23"/>
        <v>#DIV/0!</v>
      </c>
      <c r="G90" s="105">
        <f t="shared" si="24"/>
        <v>0</v>
      </c>
      <c r="H90" s="79">
        <v>29</v>
      </c>
      <c r="I90" s="80"/>
      <c r="J90" s="26">
        <f>'MR-MO_3a'!J90</f>
        <v>29</v>
      </c>
      <c r="K90" s="27">
        <v>0</v>
      </c>
      <c r="L90" s="44">
        <f t="shared" si="27"/>
        <v>0</v>
      </c>
      <c r="M90" s="26">
        <f>'MR-MO_3a'!M90</f>
        <v>29</v>
      </c>
      <c r="N90" s="27">
        <v>0</v>
      </c>
      <c r="O90" s="44">
        <f t="shared" si="28"/>
        <v>0</v>
      </c>
      <c r="P90" s="26">
        <f>'MR-MO_3a'!P90</f>
        <v>29</v>
      </c>
      <c r="Q90" s="27">
        <v>0</v>
      </c>
      <c r="R90" s="60">
        <f t="shared" si="29"/>
        <v>0</v>
      </c>
      <c r="S90" s="26">
        <v>15</v>
      </c>
      <c r="T90" s="27">
        <v>4.7576000000000001</v>
      </c>
      <c r="U90" s="60">
        <f t="shared" si="30"/>
        <v>48.275862068965523</v>
      </c>
      <c r="V90" s="26">
        <v>29</v>
      </c>
      <c r="W90" s="27">
        <v>0</v>
      </c>
      <c r="X90" s="60">
        <f t="shared" si="31"/>
        <v>0</v>
      </c>
      <c r="Y90" s="7"/>
      <c r="Z90" s="7"/>
      <c r="AA90" s="54"/>
    </row>
    <row r="91" spans="1:27" s="3" customFormat="1" x14ac:dyDescent="0.25">
      <c r="A91" s="45">
        <v>73</v>
      </c>
      <c r="B91" s="8">
        <v>0.5</v>
      </c>
      <c r="C91" s="8">
        <v>30</v>
      </c>
      <c r="D91" s="8">
        <v>20</v>
      </c>
      <c r="E91" s="106" t="e">
        <f t="shared" si="33"/>
        <v>#DIV/0!</v>
      </c>
      <c r="F91" s="104" t="e">
        <f t="shared" si="23"/>
        <v>#DIV/0!</v>
      </c>
      <c r="G91" s="105">
        <f t="shared" si="24"/>
        <v>0</v>
      </c>
      <c r="H91" s="79">
        <v>29</v>
      </c>
      <c r="I91" s="80"/>
      <c r="J91" s="26">
        <f>'MR-MO_3a'!J91</f>
        <v>29</v>
      </c>
      <c r="K91" s="27">
        <v>0</v>
      </c>
      <c r="L91" s="44">
        <f t="shared" si="27"/>
        <v>0</v>
      </c>
      <c r="M91" s="26">
        <f>'MR-MO_3a'!M91</f>
        <v>29</v>
      </c>
      <c r="N91" s="27">
        <v>0</v>
      </c>
      <c r="O91" s="44">
        <f t="shared" si="28"/>
        <v>0</v>
      </c>
      <c r="P91" s="26">
        <f>'MR-MO_3a'!P91</f>
        <v>29</v>
      </c>
      <c r="Q91" s="27">
        <v>0</v>
      </c>
      <c r="R91" s="60">
        <f t="shared" si="29"/>
        <v>0</v>
      </c>
      <c r="S91" s="26">
        <v>15</v>
      </c>
      <c r="T91" s="27">
        <v>4.7473000000000001</v>
      </c>
      <c r="U91" s="60">
        <f t="shared" si="30"/>
        <v>48.275862068965523</v>
      </c>
      <c r="V91" s="26">
        <v>29</v>
      </c>
      <c r="W91" s="27">
        <v>0</v>
      </c>
      <c r="X91" s="60">
        <f t="shared" si="31"/>
        <v>0</v>
      </c>
      <c r="Y91" s="7"/>
      <c r="Z91" s="7"/>
      <c r="AA91" s="54"/>
    </row>
    <row r="92" spans="1:27" s="3" customFormat="1" x14ac:dyDescent="0.25">
      <c r="A92" s="45">
        <v>74</v>
      </c>
      <c r="B92" s="8">
        <v>0.7</v>
      </c>
      <c r="C92" s="8">
        <v>30</v>
      </c>
      <c r="D92" s="8">
        <v>20</v>
      </c>
      <c r="E92" s="106" t="e">
        <f t="shared" si="33"/>
        <v>#DIV/0!</v>
      </c>
      <c r="F92" s="104" t="e">
        <f t="shared" si="23"/>
        <v>#DIV/0!</v>
      </c>
      <c r="G92" s="105">
        <f t="shared" si="24"/>
        <v>0</v>
      </c>
      <c r="H92" s="79">
        <v>29</v>
      </c>
      <c r="I92" s="80"/>
      <c r="J92" s="26">
        <f>'MR-MO_3a'!J92</f>
        <v>29</v>
      </c>
      <c r="K92" s="27">
        <v>0</v>
      </c>
      <c r="L92" s="44">
        <f t="shared" si="27"/>
        <v>0</v>
      </c>
      <c r="M92" s="26">
        <f>'MR-MO_3a'!M92</f>
        <v>29</v>
      </c>
      <c r="N92" s="27">
        <v>0</v>
      </c>
      <c r="O92" s="44">
        <f t="shared" si="28"/>
        <v>0</v>
      </c>
      <c r="P92" s="26">
        <f>'MR-MO_3a'!P92</f>
        <v>29</v>
      </c>
      <c r="Q92" s="27">
        <v>0</v>
      </c>
      <c r="R92" s="60">
        <f t="shared" si="29"/>
        <v>0</v>
      </c>
      <c r="S92" s="26">
        <v>15</v>
      </c>
      <c r="T92" s="27">
        <v>4.7366000000000001</v>
      </c>
      <c r="U92" s="60">
        <f t="shared" si="30"/>
        <v>48.275862068965523</v>
      </c>
      <c r="V92" s="26">
        <v>29</v>
      </c>
      <c r="W92" s="27">
        <v>0</v>
      </c>
      <c r="X92" s="60">
        <f t="shared" si="31"/>
        <v>0</v>
      </c>
      <c r="Y92" s="7"/>
      <c r="Z92" s="7"/>
      <c r="AA92" s="54"/>
    </row>
    <row r="93" spans="1:27" s="3" customFormat="1" x14ac:dyDescent="0.25">
      <c r="A93" s="45">
        <v>75</v>
      </c>
      <c r="B93" s="8">
        <v>0.9</v>
      </c>
      <c r="C93" s="8">
        <v>30</v>
      </c>
      <c r="D93" s="8">
        <v>20</v>
      </c>
      <c r="E93" s="106" t="e">
        <f t="shared" si="33"/>
        <v>#DIV/0!</v>
      </c>
      <c r="F93" s="104" t="e">
        <f t="shared" si="23"/>
        <v>#DIV/0!</v>
      </c>
      <c r="G93" s="105">
        <f t="shared" si="24"/>
        <v>0</v>
      </c>
      <c r="H93" s="79">
        <v>29</v>
      </c>
      <c r="I93" s="80"/>
      <c r="J93" s="26">
        <f>'MR-MO_3a'!J93</f>
        <v>29</v>
      </c>
      <c r="K93" s="27">
        <v>0</v>
      </c>
      <c r="L93" s="44">
        <f t="shared" si="27"/>
        <v>0</v>
      </c>
      <c r="M93" s="26">
        <f>'MR-MO_3a'!M93</f>
        <v>29</v>
      </c>
      <c r="N93" s="27">
        <v>0</v>
      </c>
      <c r="O93" s="44">
        <f t="shared" si="28"/>
        <v>0</v>
      </c>
      <c r="P93" s="26">
        <f>'MR-MO_3a'!P93</f>
        <v>29</v>
      </c>
      <c r="Q93" s="27">
        <v>0</v>
      </c>
      <c r="R93" s="60">
        <f t="shared" si="29"/>
        <v>0</v>
      </c>
      <c r="S93" s="26">
        <v>15</v>
      </c>
      <c r="T93" s="27">
        <v>4.7244999999999999</v>
      </c>
      <c r="U93" s="60">
        <f t="shared" si="30"/>
        <v>48.275862068965523</v>
      </c>
      <c r="V93" s="26">
        <v>29</v>
      </c>
      <c r="W93" s="27">
        <v>0</v>
      </c>
      <c r="X93" s="60">
        <f t="shared" si="31"/>
        <v>0</v>
      </c>
      <c r="Y93" s="7"/>
      <c r="Z93" s="7"/>
      <c r="AA93" s="54"/>
    </row>
    <row r="94" spans="1:27" s="3" customFormat="1" x14ac:dyDescent="0.25">
      <c r="A94" s="45">
        <v>76</v>
      </c>
      <c r="B94" s="8">
        <v>0.1</v>
      </c>
      <c r="C94" s="8">
        <v>10</v>
      </c>
      <c r="D94" s="8">
        <v>25</v>
      </c>
      <c r="E94" s="106" t="e">
        <f>(B94*$B$15*$L$10+(1-B94)*$B$16*$S$10)/(B94*$L$10+(1-B94)*$S$10)</f>
        <v>#DIV/0!</v>
      </c>
      <c r="F94" s="104" t="e">
        <f>E94*$N$13+(1-E94)*$U$13-D94</f>
        <v>#DIV/0!</v>
      </c>
      <c r="G94" s="105">
        <f>B94*$N$13+(1-B94)*$U$13-D94</f>
        <v>2</v>
      </c>
      <c r="H94" s="79">
        <v>35</v>
      </c>
      <c r="I94" s="80"/>
      <c r="J94" s="26">
        <f>'MR-MO_3a'!J94</f>
        <v>35</v>
      </c>
      <c r="K94" s="27">
        <v>0</v>
      </c>
      <c r="L94" s="44">
        <f t="shared" si="27"/>
        <v>0</v>
      </c>
      <c r="M94" s="26">
        <f>'MR-MO_3a'!M94</f>
        <v>25</v>
      </c>
      <c r="N94" s="27">
        <v>0.75566</v>
      </c>
      <c r="O94" s="44">
        <f t="shared" si="28"/>
        <v>28.571428571428569</v>
      </c>
      <c r="P94" s="26">
        <f>'MR-MO_3a'!P94</f>
        <v>38</v>
      </c>
      <c r="Q94" s="27">
        <v>4.4443000000000003E-2</v>
      </c>
      <c r="R94" s="60">
        <f t="shared" si="29"/>
        <v>8.5714285714285694</v>
      </c>
      <c r="S94" s="26">
        <v>15</v>
      </c>
      <c r="T94" s="27">
        <v>4.0364000000000004</v>
      </c>
      <c r="U94" s="60">
        <f t="shared" si="30"/>
        <v>57.142857142857139</v>
      </c>
      <c r="V94" s="26">
        <v>28</v>
      </c>
      <c r="W94" s="27">
        <v>0.28514</v>
      </c>
      <c r="X94" s="60">
        <f t="shared" si="31"/>
        <v>20</v>
      </c>
      <c r="Y94" s="7"/>
      <c r="Z94" s="7"/>
      <c r="AA94" s="54"/>
    </row>
    <row r="95" spans="1:27" s="3" customFormat="1" x14ac:dyDescent="0.25">
      <c r="A95" s="45">
        <v>77</v>
      </c>
      <c r="B95" s="8">
        <v>0.3</v>
      </c>
      <c r="C95" s="8">
        <v>10</v>
      </c>
      <c r="D95" s="8">
        <v>25</v>
      </c>
      <c r="E95" s="106" t="e">
        <f t="shared" ref="E95:E98" si="34">(B95*$B$15*$L$10+(1-B95)*$B$16*$S$10)/(B95*$L$10+(1-B95)*$S$10)</f>
        <v>#DIV/0!</v>
      </c>
      <c r="F95" s="104" t="e">
        <f t="shared" ref="F95:F118" si="35">E95*$N$13+(1-E95)*$U$13-D95</f>
        <v>#DIV/0!</v>
      </c>
      <c r="G95" s="105">
        <f t="shared" ref="G95:G118" si="36">B95*$N$13+(1-B95)*$U$13-D95</f>
        <v>1</v>
      </c>
      <c r="H95" s="79">
        <v>30</v>
      </c>
      <c r="I95" s="80"/>
      <c r="J95" s="26">
        <f>'MR-MO_3a'!J95</f>
        <v>30</v>
      </c>
      <c r="K95" s="27">
        <v>0</v>
      </c>
      <c r="L95" s="44">
        <f t="shared" si="27"/>
        <v>0</v>
      </c>
      <c r="M95" s="26">
        <f>'MR-MO_3a'!M95</f>
        <v>25</v>
      </c>
      <c r="N95" s="27">
        <v>0.39184999999999998</v>
      </c>
      <c r="O95" s="44">
        <f t="shared" si="28"/>
        <v>16.666666666666657</v>
      </c>
      <c r="P95" s="26">
        <f>'MR-MO_3a'!P95</f>
        <v>38</v>
      </c>
      <c r="Q95" s="27">
        <v>0.37423000000000001</v>
      </c>
      <c r="R95" s="60">
        <f t="shared" si="29"/>
        <v>26.666666666666671</v>
      </c>
      <c r="S95" s="26">
        <v>15</v>
      </c>
      <c r="T95" s="27">
        <v>3.3412999999999999</v>
      </c>
      <c r="U95" s="60">
        <f t="shared" si="30"/>
        <v>50</v>
      </c>
      <c r="V95" s="26">
        <v>28</v>
      </c>
      <c r="W95" s="27">
        <v>6.4163999999999999E-2</v>
      </c>
      <c r="X95" s="60">
        <f t="shared" si="31"/>
        <v>6.6666666666666572</v>
      </c>
      <c r="Y95" s="7"/>
      <c r="Z95" s="7"/>
      <c r="AA95" s="54"/>
    </row>
    <row r="96" spans="1:27" s="3" customFormat="1" x14ac:dyDescent="0.25">
      <c r="A96" s="45">
        <v>78</v>
      </c>
      <c r="B96" s="8">
        <v>0.5</v>
      </c>
      <c r="C96" s="8">
        <v>10</v>
      </c>
      <c r="D96" s="8">
        <v>25</v>
      </c>
      <c r="E96" s="106" t="e">
        <f t="shared" si="34"/>
        <v>#DIV/0!</v>
      </c>
      <c r="F96" s="104" t="e">
        <f t="shared" si="35"/>
        <v>#DIV/0!</v>
      </c>
      <c r="G96" s="105">
        <f t="shared" si="36"/>
        <v>0</v>
      </c>
      <c r="H96" s="79">
        <v>28</v>
      </c>
      <c r="I96" s="80"/>
      <c r="J96" s="26">
        <f>'MR-MO_3a'!J96</f>
        <v>28</v>
      </c>
      <c r="K96" s="27">
        <v>0</v>
      </c>
      <c r="L96" s="44">
        <f t="shared" si="27"/>
        <v>0</v>
      </c>
      <c r="M96" s="26">
        <f>'MR-MO_3a'!M96</f>
        <v>25</v>
      </c>
      <c r="N96" s="27">
        <v>0.18015</v>
      </c>
      <c r="O96" s="44">
        <f t="shared" si="28"/>
        <v>10.714285714285708</v>
      </c>
      <c r="P96" s="26">
        <f>'MR-MO_3a'!P96</f>
        <v>38</v>
      </c>
      <c r="Q96" s="27">
        <v>0.88412999999999997</v>
      </c>
      <c r="R96" s="60">
        <f t="shared" si="29"/>
        <v>35.714285714285722</v>
      </c>
      <c r="S96" s="26">
        <v>15</v>
      </c>
      <c r="T96" s="27">
        <v>2.7919</v>
      </c>
      <c r="U96" s="60">
        <f t="shared" si="30"/>
        <v>46.428571428571423</v>
      </c>
      <c r="V96" s="26">
        <v>28</v>
      </c>
      <c r="W96" s="27">
        <v>0</v>
      </c>
      <c r="X96" s="60">
        <f t="shared" si="31"/>
        <v>0</v>
      </c>
      <c r="Y96" s="7"/>
      <c r="Z96" s="7"/>
      <c r="AA96" s="54"/>
    </row>
    <row r="97" spans="1:27" s="3" customFormat="1" x14ac:dyDescent="0.25">
      <c r="A97" s="45">
        <v>79</v>
      </c>
      <c r="B97" s="8">
        <v>0.7</v>
      </c>
      <c r="C97" s="8">
        <v>10</v>
      </c>
      <c r="D97" s="8">
        <v>25</v>
      </c>
      <c r="E97" s="106" t="e">
        <f t="shared" si="34"/>
        <v>#DIV/0!</v>
      </c>
      <c r="F97" s="104" t="e">
        <f t="shared" si="35"/>
        <v>#DIV/0!</v>
      </c>
      <c r="G97" s="105">
        <f t="shared" si="36"/>
        <v>-1</v>
      </c>
      <c r="H97" s="79">
        <v>27</v>
      </c>
      <c r="I97" s="80"/>
      <c r="J97" s="26">
        <f>'MR-MO_3a'!J97</f>
        <v>27</v>
      </c>
      <c r="K97" s="27">
        <v>0</v>
      </c>
      <c r="L97" s="44">
        <f t="shared" si="27"/>
        <v>0</v>
      </c>
      <c r="M97" s="26">
        <f>'MR-MO_3a'!M97</f>
        <v>25</v>
      </c>
      <c r="N97" s="27">
        <v>5.2542999999999999E-2</v>
      </c>
      <c r="O97" s="44">
        <f t="shared" si="28"/>
        <v>7.4074074074074048</v>
      </c>
      <c r="P97" s="26">
        <f>'MR-MO_3a'!P97</f>
        <v>38</v>
      </c>
      <c r="Q97" s="27">
        <v>1.5097</v>
      </c>
      <c r="R97" s="60">
        <f t="shared" si="29"/>
        <v>40.740740740740733</v>
      </c>
      <c r="S97" s="26">
        <v>15</v>
      </c>
      <c r="T97" s="27">
        <v>2.3163999999999998</v>
      </c>
      <c r="U97" s="60">
        <f t="shared" si="30"/>
        <v>44.444444444444443</v>
      </c>
      <c r="V97" s="26">
        <v>28</v>
      </c>
      <c r="W97" s="27">
        <v>2.5704000000000001E-2</v>
      </c>
      <c r="X97" s="60">
        <f t="shared" si="31"/>
        <v>3.7037037037037095</v>
      </c>
      <c r="Y97" s="7"/>
      <c r="Z97" s="7"/>
      <c r="AA97" s="54"/>
    </row>
    <row r="98" spans="1:27" s="3" customFormat="1" x14ac:dyDescent="0.25">
      <c r="A98" s="45">
        <v>80</v>
      </c>
      <c r="B98" s="8">
        <v>0.9</v>
      </c>
      <c r="C98" s="8">
        <v>10</v>
      </c>
      <c r="D98" s="8">
        <v>25</v>
      </c>
      <c r="E98" s="106" t="e">
        <f t="shared" si="34"/>
        <v>#DIV/0!</v>
      </c>
      <c r="F98" s="104" t="e">
        <f t="shared" si="35"/>
        <v>#DIV/0!</v>
      </c>
      <c r="G98" s="105">
        <f t="shared" si="36"/>
        <v>-2</v>
      </c>
      <c r="H98" s="79">
        <v>25</v>
      </c>
      <c r="I98" s="80"/>
      <c r="J98" s="26">
        <f>'MR-MO_3a'!J98</f>
        <v>25</v>
      </c>
      <c r="K98" s="27">
        <v>0</v>
      </c>
      <c r="L98" s="44">
        <f t="shared" si="27"/>
        <v>0</v>
      </c>
      <c r="M98" s="26">
        <f>'MR-MO_3a'!M98</f>
        <v>25</v>
      </c>
      <c r="N98" s="27">
        <v>0</v>
      </c>
      <c r="O98" s="44">
        <f t="shared" si="28"/>
        <v>0</v>
      </c>
      <c r="P98" s="26">
        <f>'MR-MO_3a'!P98</f>
        <v>38</v>
      </c>
      <c r="Q98" s="27">
        <v>2.2483</v>
      </c>
      <c r="R98" s="60">
        <f t="shared" si="29"/>
        <v>52</v>
      </c>
      <c r="S98" s="26">
        <v>15</v>
      </c>
      <c r="T98" s="27">
        <v>1.9036</v>
      </c>
      <c r="U98" s="60">
        <f t="shared" si="30"/>
        <v>40</v>
      </c>
      <c r="V98" s="26">
        <v>28</v>
      </c>
      <c r="W98" s="27">
        <v>0.13367000000000001</v>
      </c>
      <c r="X98" s="60">
        <f t="shared" si="31"/>
        <v>12</v>
      </c>
      <c r="Y98" s="7"/>
      <c r="Z98" s="7"/>
      <c r="AA98" s="54"/>
    </row>
    <row r="99" spans="1:27" s="3" customFormat="1" x14ac:dyDescent="0.25">
      <c r="A99" s="45">
        <v>81</v>
      </c>
      <c r="B99" s="8">
        <v>0.1</v>
      </c>
      <c r="C99" s="8">
        <v>15</v>
      </c>
      <c r="D99" s="8">
        <v>25</v>
      </c>
      <c r="E99" s="106" t="e">
        <f>(B99*$B$15*$L$11+(1-B99)*$B$16*$S$11)/(B99*$L$11+(1-B99)*$S$11)</f>
        <v>#DIV/0!</v>
      </c>
      <c r="F99" s="104" t="e">
        <f t="shared" si="35"/>
        <v>#DIV/0!</v>
      </c>
      <c r="G99" s="105">
        <f t="shared" si="36"/>
        <v>2</v>
      </c>
      <c r="H99" s="79">
        <v>35</v>
      </c>
      <c r="I99" s="80"/>
      <c r="J99" s="26">
        <f>'MR-MO_3a'!J99</f>
        <v>35</v>
      </c>
      <c r="K99" s="27">
        <v>0</v>
      </c>
      <c r="L99" s="44">
        <f t="shared" si="27"/>
        <v>0</v>
      </c>
      <c r="M99" s="26">
        <f>'MR-MO_3a'!M99</f>
        <v>25</v>
      </c>
      <c r="N99" s="27">
        <v>0.75566</v>
      </c>
      <c r="O99" s="44">
        <f t="shared" si="28"/>
        <v>28.571428571428569</v>
      </c>
      <c r="P99" s="26">
        <f>'MR-MO_3a'!P99</f>
        <v>38</v>
      </c>
      <c r="Q99" s="27">
        <v>4.4443000000000003E-2</v>
      </c>
      <c r="R99" s="60">
        <f t="shared" si="29"/>
        <v>8.5714285714285694</v>
      </c>
      <c r="S99" s="26">
        <v>15</v>
      </c>
      <c r="T99" s="27">
        <v>4.0364000000000004</v>
      </c>
      <c r="U99" s="60">
        <f t="shared" si="30"/>
        <v>57.142857142857139</v>
      </c>
      <c r="V99" s="26">
        <v>28</v>
      </c>
      <c r="W99" s="27">
        <v>0.28514</v>
      </c>
      <c r="X99" s="60">
        <f t="shared" si="31"/>
        <v>20</v>
      </c>
      <c r="Y99" s="7"/>
      <c r="Z99" s="7"/>
      <c r="AA99" s="54"/>
    </row>
    <row r="100" spans="1:27" s="3" customFormat="1" x14ac:dyDescent="0.25">
      <c r="A100" s="45">
        <v>82</v>
      </c>
      <c r="B100" s="8">
        <v>0.3</v>
      </c>
      <c r="C100" s="8">
        <v>15</v>
      </c>
      <c r="D100" s="8">
        <v>25</v>
      </c>
      <c r="E100" s="106" t="e">
        <f t="shared" ref="E100:E103" si="37">(B100*$B$15*$L$11+(1-B100)*$B$16*$S$11)/(B100*$L$11+(1-B100)*$S$11)</f>
        <v>#DIV/0!</v>
      </c>
      <c r="F100" s="104" t="e">
        <f t="shared" si="35"/>
        <v>#DIV/0!</v>
      </c>
      <c r="G100" s="105">
        <f t="shared" si="36"/>
        <v>1</v>
      </c>
      <c r="H100" s="79">
        <v>30</v>
      </c>
      <c r="I100" s="80"/>
      <c r="J100" s="26">
        <f>'MR-MO_3a'!J100</f>
        <v>30</v>
      </c>
      <c r="K100" s="27">
        <v>0</v>
      </c>
      <c r="L100" s="44">
        <f t="shared" si="27"/>
        <v>0</v>
      </c>
      <c r="M100" s="26">
        <f>'MR-MO_3a'!M100</f>
        <v>25</v>
      </c>
      <c r="N100" s="27">
        <v>0.39184999999999998</v>
      </c>
      <c r="O100" s="44">
        <f t="shared" si="28"/>
        <v>16.666666666666657</v>
      </c>
      <c r="P100" s="26">
        <f>'MR-MO_3a'!P100</f>
        <v>38</v>
      </c>
      <c r="Q100" s="27">
        <v>0.37423000000000001</v>
      </c>
      <c r="R100" s="60">
        <f t="shared" si="29"/>
        <v>26.666666666666671</v>
      </c>
      <c r="S100" s="26">
        <v>15</v>
      </c>
      <c r="T100" s="27">
        <v>3.3412999999999999</v>
      </c>
      <c r="U100" s="60">
        <f t="shared" si="30"/>
        <v>50</v>
      </c>
      <c r="V100" s="26">
        <v>28</v>
      </c>
      <c r="W100" s="27">
        <v>6.4163999999999999E-2</v>
      </c>
      <c r="X100" s="60">
        <f t="shared" si="31"/>
        <v>6.6666666666666572</v>
      </c>
      <c r="Y100" s="7"/>
      <c r="Z100" s="7"/>
      <c r="AA100" s="54"/>
    </row>
    <row r="101" spans="1:27" s="3" customFormat="1" x14ac:dyDescent="0.25">
      <c r="A101" s="45">
        <v>83</v>
      </c>
      <c r="B101" s="8">
        <v>0.5</v>
      </c>
      <c r="C101" s="8">
        <v>15</v>
      </c>
      <c r="D101" s="8">
        <v>25</v>
      </c>
      <c r="E101" s="106" t="e">
        <f t="shared" si="37"/>
        <v>#DIV/0!</v>
      </c>
      <c r="F101" s="104" t="e">
        <f t="shared" si="35"/>
        <v>#DIV/0!</v>
      </c>
      <c r="G101" s="105">
        <f t="shared" si="36"/>
        <v>0</v>
      </c>
      <c r="H101" s="79">
        <v>28</v>
      </c>
      <c r="I101" s="80"/>
      <c r="J101" s="26">
        <f>'MR-MO_3a'!J101</f>
        <v>28</v>
      </c>
      <c r="K101" s="27">
        <v>0</v>
      </c>
      <c r="L101" s="44">
        <f t="shared" si="27"/>
        <v>0</v>
      </c>
      <c r="M101" s="26">
        <f>'MR-MO_3a'!M101</f>
        <v>25</v>
      </c>
      <c r="N101" s="27">
        <v>0.18015</v>
      </c>
      <c r="O101" s="44">
        <f t="shared" si="28"/>
        <v>10.714285714285708</v>
      </c>
      <c r="P101" s="26">
        <f>'MR-MO_3a'!P101</f>
        <v>38</v>
      </c>
      <c r="Q101" s="27">
        <v>0.88412999999999997</v>
      </c>
      <c r="R101" s="60">
        <f t="shared" si="29"/>
        <v>35.714285714285722</v>
      </c>
      <c r="S101" s="26">
        <v>15</v>
      </c>
      <c r="T101" s="27">
        <v>2.7919</v>
      </c>
      <c r="U101" s="60">
        <f t="shared" si="30"/>
        <v>46.428571428571423</v>
      </c>
      <c r="V101" s="26">
        <v>28</v>
      </c>
      <c r="W101" s="27">
        <v>0</v>
      </c>
      <c r="X101" s="60">
        <f t="shared" si="31"/>
        <v>0</v>
      </c>
      <c r="Y101" s="7"/>
      <c r="Z101" s="7"/>
      <c r="AA101" s="54"/>
    </row>
    <row r="102" spans="1:27" s="3" customFormat="1" x14ac:dyDescent="0.25">
      <c r="A102" s="45">
        <v>84</v>
      </c>
      <c r="B102" s="8">
        <v>0.7</v>
      </c>
      <c r="C102" s="8">
        <v>15</v>
      </c>
      <c r="D102" s="8">
        <v>25</v>
      </c>
      <c r="E102" s="106" t="e">
        <f t="shared" si="37"/>
        <v>#DIV/0!</v>
      </c>
      <c r="F102" s="104" t="e">
        <f t="shared" si="35"/>
        <v>#DIV/0!</v>
      </c>
      <c r="G102" s="105">
        <f t="shared" si="36"/>
        <v>-1</v>
      </c>
      <c r="H102" s="79">
        <v>27</v>
      </c>
      <c r="I102" s="80"/>
      <c r="J102" s="26">
        <f>'MR-MO_3a'!J102</f>
        <v>27</v>
      </c>
      <c r="K102" s="27">
        <v>0</v>
      </c>
      <c r="L102" s="44">
        <f t="shared" si="27"/>
        <v>0</v>
      </c>
      <c r="M102" s="26">
        <f>'MR-MO_3a'!M102</f>
        <v>25</v>
      </c>
      <c r="N102" s="27">
        <v>5.2542999999999999E-2</v>
      </c>
      <c r="O102" s="44">
        <f t="shared" si="28"/>
        <v>7.4074074074074048</v>
      </c>
      <c r="P102" s="26">
        <f>'MR-MO_3a'!P102</f>
        <v>38</v>
      </c>
      <c r="Q102" s="27">
        <v>1.5097</v>
      </c>
      <c r="R102" s="60">
        <f t="shared" si="29"/>
        <v>40.740740740740733</v>
      </c>
      <c r="S102" s="26">
        <v>15</v>
      </c>
      <c r="T102" s="27">
        <v>2.3163999999999998</v>
      </c>
      <c r="U102" s="60">
        <f t="shared" si="30"/>
        <v>44.444444444444443</v>
      </c>
      <c r="V102" s="26">
        <v>28</v>
      </c>
      <c r="W102" s="27">
        <v>2.5704000000000001E-2</v>
      </c>
      <c r="X102" s="60">
        <f t="shared" si="31"/>
        <v>3.7037037037037095</v>
      </c>
      <c r="Y102" s="7"/>
      <c r="Z102" s="7"/>
      <c r="AA102" s="54"/>
    </row>
    <row r="103" spans="1:27" s="3" customFormat="1" x14ac:dyDescent="0.25">
      <c r="A103" s="45">
        <v>85</v>
      </c>
      <c r="B103" s="8">
        <v>0.9</v>
      </c>
      <c r="C103" s="8">
        <v>15</v>
      </c>
      <c r="D103" s="8">
        <v>25</v>
      </c>
      <c r="E103" s="106" t="e">
        <f t="shared" si="37"/>
        <v>#DIV/0!</v>
      </c>
      <c r="F103" s="104" t="e">
        <f t="shared" si="35"/>
        <v>#DIV/0!</v>
      </c>
      <c r="G103" s="105">
        <f t="shared" si="36"/>
        <v>-2</v>
      </c>
      <c r="H103" s="79">
        <v>25</v>
      </c>
      <c r="I103" s="80"/>
      <c r="J103" s="26">
        <f>'MR-MO_3a'!J103</f>
        <v>25</v>
      </c>
      <c r="K103" s="27">
        <v>0</v>
      </c>
      <c r="L103" s="44">
        <f t="shared" si="27"/>
        <v>0</v>
      </c>
      <c r="M103" s="26">
        <f>'MR-MO_3a'!M103</f>
        <v>25</v>
      </c>
      <c r="N103" s="27">
        <v>0</v>
      </c>
      <c r="O103" s="44">
        <f t="shared" si="28"/>
        <v>0</v>
      </c>
      <c r="P103" s="26">
        <f>'MR-MO_3a'!P103</f>
        <v>38</v>
      </c>
      <c r="Q103" s="27">
        <v>2.2483</v>
      </c>
      <c r="R103" s="60">
        <f t="shared" si="29"/>
        <v>52</v>
      </c>
      <c r="S103" s="26">
        <v>15</v>
      </c>
      <c r="T103" s="27">
        <v>1.9036</v>
      </c>
      <c r="U103" s="60">
        <f t="shared" si="30"/>
        <v>40</v>
      </c>
      <c r="V103" s="26">
        <v>28</v>
      </c>
      <c r="W103" s="27">
        <v>0.13367000000000001</v>
      </c>
      <c r="X103" s="60">
        <f t="shared" si="31"/>
        <v>12</v>
      </c>
      <c r="Y103" s="7"/>
      <c r="Z103" s="7"/>
      <c r="AA103" s="54"/>
    </row>
    <row r="104" spans="1:27" s="3" customFormat="1" x14ac:dyDescent="0.25">
      <c r="A104" s="45">
        <v>86</v>
      </c>
      <c r="B104" s="8">
        <v>0.1</v>
      </c>
      <c r="C104" s="8">
        <v>20</v>
      </c>
      <c r="D104" s="8">
        <v>25</v>
      </c>
      <c r="E104" s="14">
        <f>(B104*$B$15*$L$12+(1-B104)*$B$16*$S$12)/(B104*$L$12+(1-B104)*$S$12)</f>
        <v>0.11739130434782606</v>
      </c>
      <c r="F104" s="104">
        <f t="shared" si="35"/>
        <v>1.9130434782608674</v>
      </c>
      <c r="G104" s="105">
        <f t="shared" si="36"/>
        <v>2</v>
      </c>
      <c r="H104" s="79">
        <v>35</v>
      </c>
      <c r="I104" s="80"/>
      <c r="J104" s="26">
        <f>'MR-MO_3a'!J104</f>
        <v>35</v>
      </c>
      <c r="K104" s="27">
        <v>0</v>
      </c>
      <c r="L104" s="44">
        <f t="shared" si="27"/>
        <v>0</v>
      </c>
      <c r="M104" s="26">
        <f>'MR-MO_3a'!M104</f>
        <v>25</v>
      </c>
      <c r="N104" s="27">
        <v>0.71131</v>
      </c>
      <c r="O104" s="44">
        <f t="shared" si="28"/>
        <v>28.571428571428569</v>
      </c>
      <c r="P104" s="26">
        <f>'MR-MO_3a'!P104</f>
        <v>38</v>
      </c>
      <c r="Q104" s="27">
        <v>5.7681999999999997E-2</v>
      </c>
      <c r="R104" s="60">
        <f t="shared" si="29"/>
        <v>8.5714285714285694</v>
      </c>
      <c r="S104" s="26">
        <v>15</v>
      </c>
      <c r="T104" s="27">
        <v>3.9626000000000001</v>
      </c>
      <c r="U104" s="60">
        <f t="shared" si="30"/>
        <v>57.142857142857139</v>
      </c>
      <c r="V104" s="26">
        <v>28</v>
      </c>
      <c r="W104" s="27">
        <v>0.25312000000000001</v>
      </c>
      <c r="X104" s="60">
        <f t="shared" si="31"/>
        <v>20</v>
      </c>
      <c r="Y104" s="7"/>
      <c r="Z104" s="7"/>
      <c r="AA104" s="54"/>
    </row>
    <row r="105" spans="1:27" s="3" customFormat="1" x14ac:dyDescent="0.25">
      <c r="A105" s="45">
        <v>87</v>
      </c>
      <c r="B105" s="8">
        <v>0.3</v>
      </c>
      <c r="C105" s="8">
        <v>20</v>
      </c>
      <c r="D105" s="8">
        <v>25</v>
      </c>
      <c r="E105" s="14">
        <f t="shared" ref="E105:E108" si="38">(B105*$B$15*$L$12+(1-B105)*$B$16*$S$12)/(B105*$L$12+(1-B105)*$S$12)</f>
        <v>0.16315789473684209</v>
      </c>
      <c r="F105" s="104">
        <f t="shared" si="35"/>
        <v>1.6842105263157876</v>
      </c>
      <c r="G105" s="105">
        <f t="shared" si="36"/>
        <v>1</v>
      </c>
      <c r="H105" s="79">
        <v>33</v>
      </c>
      <c r="I105" s="80"/>
      <c r="J105" s="26">
        <f>'MR-MO_3a'!J105</f>
        <v>30</v>
      </c>
      <c r="K105" s="27">
        <v>3.6856E-2</v>
      </c>
      <c r="L105" s="44">
        <f t="shared" si="27"/>
        <v>9.0909090909090935</v>
      </c>
      <c r="M105" s="26">
        <f>'MR-MO_3a'!M105</f>
        <v>25</v>
      </c>
      <c r="N105" s="27">
        <v>0.59845000000000004</v>
      </c>
      <c r="O105" s="44">
        <f t="shared" si="28"/>
        <v>24.242424242424249</v>
      </c>
      <c r="P105" s="26">
        <f>'MR-MO_3a'!P105</f>
        <v>38</v>
      </c>
      <c r="Q105" s="27">
        <v>0.12078999999999999</v>
      </c>
      <c r="R105" s="60">
        <f t="shared" si="29"/>
        <v>15.151515151515156</v>
      </c>
      <c r="S105" s="26">
        <v>15</v>
      </c>
      <c r="T105" s="27">
        <v>3.7793999999999999</v>
      </c>
      <c r="U105" s="60">
        <f t="shared" si="30"/>
        <v>54.545454545454547</v>
      </c>
      <c r="V105" s="26">
        <v>28</v>
      </c>
      <c r="W105" s="27">
        <v>0.17255999999999999</v>
      </c>
      <c r="X105" s="60">
        <f t="shared" si="31"/>
        <v>15.151515151515156</v>
      </c>
      <c r="Y105" s="7"/>
      <c r="Z105" s="7"/>
      <c r="AA105" s="54"/>
    </row>
    <row r="106" spans="1:27" s="3" customFormat="1" x14ac:dyDescent="0.25">
      <c r="A106" s="45">
        <v>88</v>
      </c>
      <c r="B106" s="8">
        <v>0.5</v>
      </c>
      <c r="C106" s="8">
        <v>20</v>
      </c>
      <c r="D106" s="8">
        <v>25</v>
      </c>
      <c r="E106" s="14">
        <f t="shared" si="38"/>
        <v>0.23333333333333336</v>
      </c>
      <c r="F106" s="104">
        <f t="shared" si="35"/>
        <v>1.3333333333333321</v>
      </c>
      <c r="G106" s="105">
        <f t="shared" si="36"/>
        <v>0</v>
      </c>
      <c r="H106" s="79">
        <v>30</v>
      </c>
      <c r="I106" s="80"/>
      <c r="J106" s="26">
        <f>'MR-MO_3a'!J106</f>
        <v>28</v>
      </c>
      <c r="K106" s="27">
        <v>9.6624000000000002E-2</v>
      </c>
      <c r="L106" s="44">
        <f t="shared" si="27"/>
        <v>6.6666666666666572</v>
      </c>
      <c r="M106" s="26">
        <f>'MR-MO_3a'!M106</f>
        <v>25</v>
      </c>
      <c r="N106" s="27">
        <v>0.47183999999999998</v>
      </c>
      <c r="O106" s="44">
        <f t="shared" si="28"/>
        <v>16.666666666666657</v>
      </c>
      <c r="P106" s="26">
        <f>'MR-MO_3a'!P106</f>
        <v>38</v>
      </c>
      <c r="Q106" s="27">
        <v>0.2621</v>
      </c>
      <c r="R106" s="60">
        <f t="shared" si="29"/>
        <v>26.666666666666671</v>
      </c>
      <c r="S106" s="26">
        <v>15</v>
      </c>
      <c r="T106" s="27">
        <v>3.5421999999999998</v>
      </c>
      <c r="U106" s="60">
        <f t="shared" si="30"/>
        <v>50</v>
      </c>
      <c r="V106" s="26">
        <v>28</v>
      </c>
      <c r="W106" s="27">
        <v>9.6624000000000002E-2</v>
      </c>
      <c r="X106" s="60">
        <f t="shared" si="31"/>
        <v>6.6666666666666572</v>
      </c>
      <c r="Y106" s="7"/>
      <c r="Z106" s="7"/>
      <c r="AA106" s="54"/>
    </row>
    <row r="107" spans="1:27" s="3" customFormat="1" x14ac:dyDescent="0.25">
      <c r="A107" s="45">
        <v>89</v>
      </c>
      <c r="B107" s="8">
        <v>0.7</v>
      </c>
      <c r="C107" s="8">
        <v>20</v>
      </c>
      <c r="D107" s="8">
        <v>25</v>
      </c>
      <c r="E107" s="14">
        <f t="shared" si="38"/>
        <v>0.3545454545454545</v>
      </c>
      <c r="F107" s="104">
        <f t="shared" si="35"/>
        <v>0.72727272727272663</v>
      </c>
      <c r="G107" s="105">
        <f t="shared" si="36"/>
        <v>-1</v>
      </c>
      <c r="H107" s="79">
        <v>29</v>
      </c>
      <c r="I107" s="80"/>
      <c r="J107" s="26">
        <f>'MR-MO_3a'!J107</f>
        <v>27</v>
      </c>
      <c r="K107" s="27">
        <v>9.5229999999999995E-2</v>
      </c>
      <c r="L107" s="44">
        <f t="shared" si="27"/>
        <v>6.8965517241379359</v>
      </c>
      <c r="M107" s="26">
        <f>'MR-MO_3a'!M107</f>
        <v>25</v>
      </c>
      <c r="N107" s="27">
        <v>0.31702999999999998</v>
      </c>
      <c r="O107" s="44">
        <f t="shared" si="28"/>
        <v>13.793103448275872</v>
      </c>
      <c r="P107" s="26">
        <f>'MR-MO_3a'!P107</f>
        <v>38</v>
      </c>
      <c r="Q107" s="27">
        <v>0.56447999999999998</v>
      </c>
      <c r="R107" s="60">
        <f t="shared" si="29"/>
        <v>31.034482758620669</v>
      </c>
      <c r="S107" s="26">
        <v>15</v>
      </c>
      <c r="T107" s="27">
        <v>3.1898</v>
      </c>
      <c r="U107" s="60">
        <f t="shared" si="30"/>
        <v>48.275862068965523</v>
      </c>
      <c r="V107" s="26">
        <v>28</v>
      </c>
      <c r="W107" s="27">
        <v>3.1296999999999998E-2</v>
      </c>
      <c r="X107" s="60">
        <f t="shared" si="31"/>
        <v>3.448275862068968</v>
      </c>
      <c r="Y107" s="7"/>
      <c r="Z107" s="7"/>
      <c r="AA107" s="54"/>
    </row>
    <row r="108" spans="1:27" s="3" customFormat="1" x14ac:dyDescent="0.25">
      <c r="A108" s="45">
        <v>90</v>
      </c>
      <c r="B108" s="8">
        <v>0.9</v>
      </c>
      <c r="C108" s="8">
        <v>20</v>
      </c>
      <c r="D108" s="8">
        <v>25</v>
      </c>
      <c r="E108" s="14">
        <f t="shared" si="38"/>
        <v>0.61428571428571432</v>
      </c>
      <c r="F108" s="104">
        <f t="shared" si="35"/>
        <v>-0.5714285714285694</v>
      </c>
      <c r="G108" s="105">
        <f t="shared" si="36"/>
        <v>-2</v>
      </c>
      <c r="H108" s="79">
        <v>27</v>
      </c>
      <c r="I108" s="80"/>
      <c r="J108" s="26">
        <f>'MR-MO_3a'!J108</f>
        <v>25</v>
      </c>
      <c r="K108" s="27">
        <v>9.2845999999999998E-2</v>
      </c>
      <c r="L108" s="44">
        <f t="shared" si="27"/>
        <v>7.4074074074074048</v>
      </c>
      <c r="M108" s="26">
        <f>'MR-MO_3a'!M108</f>
        <v>25</v>
      </c>
      <c r="N108" s="27">
        <v>9.2845999999999998E-2</v>
      </c>
      <c r="O108" s="44">
        <f t="shared" si="28"/>
        <v>7.4074074074074048</v>
      </c>
      <c r="P108" s="26">
        <f>'MR-MO_3a'!P108</f>
        <v>38</v>
      </c>
      <c r="Q108" s="27">
        <v>1.3172999999999999</v>
      </c>
      <c r="R108" s="60">
        <f t="shared" si="29"/>
        <v>40.740740740740733</v>
      </c>
      <c r="S108" s="26">
        <v>15</v>
      </c>
      <c r="T108" s="27">
        <v>2.5198999999999998</v>
      </c>
      <c r="U108" s="60">
        <f t="shared" si="30"/>
        <v>44.444444444444443</v>
      </c>
      <c r="V108" s="26">
        <v>28</v>
      </c>
      <c r="W108" s="27">
        <v>5.5408000000000002E-3</v>
      </c>
      <c r="X108" s="60">
        <f t="shared" si="31"/>
        <v>3.7037037037037095</v>
      </c>
      <c r="Y108" s="7"/>
      <c r="Z108" s="7"/>
      <c r="AA108" s="54"/>
    </row>
    <row r="109" spans="1:27" s="3" customFormat="1" x14ac:dyDescent="0.25">
      <c r="A109" s="45">
        <v>91</v>
      </c>
      <c r="B109" s="8">
        <v>0.1</v>
      </c>
      <c r="C109" s="8">
        <v>25</v>
      </c>
      <c r="D109" s="8">
        <v>25</v>
      </c>
      <c r="E109" s="14">
        <f>(B109*$B$15*$L$13+(1-B109)*$B$16*$S$13)/(B109*$L$13+(1-B109)*$S$13)</f>
        <v>0.17999999999999994</v>
      </c>
      <c r="F109" s="104">
        <f t="shared" si="35"/>
        <v>1.6000000000000014</v>
      </c>
      <c r="G109" s="105">
        <f t="shared" si="36"/>
        <v>2</v>
      </c>
      <c r="H109" s="79">
        <v>33</v>
      </c>
      <c r="I109" s="80"/>
      <c r="J109" s="26">
        <f>'MR-MO_3a'!J109</f>
        <v>35</v>
      </c>
      <c r="K109" s="27">
        <v>1.9668000000000001E-2</v>
      </c>
      <c r="L109" s="44">
        <f t="shared" si="27"/>
        <v>6.0606060606060623</v>
      </c>
      <c r="M109" s="26">
        <f>'MR-MO_3a'!M109</f>
        <v>25</v>
      </c>
      <c r="N109" s="27">
        <v>0.57062999999999997</v>
      </c>
      <c r="O109" s="44">
        <f t="shared" si="28"/>
        <v>24.242424242424249</v>
      </c>
      <c r="P109" s="26">
        <f>'MR-MO_3a'!P109</f>
        <v>38</v>
      </c>
      <c r="Q109" s="27">
        <v>0.12526000000000001</v>
      </c>
      <c r="R109" s="60">
        <f t="shared" si="29"/>
        <v>15.151515151515156</v>
      </c>
      <c r="S109" s="26">
        <v>15</v>
      </c>
      <c r="T109" s="27">
        <v>3.7161</v>
      </c>
      <c r="U109" s="60">
        <f t="shared" si="30"/>
        <v>54.545454545454547</v>
      </c>
      <c r="V109" s="26">
        <v>28</v>
      </c>
      <c r="W109" s="27">
        <v>0.15697</v>
      </c>
      <c r="X109" s="60">
        <f t="shared" si="31"/>
        <v>15.151515151515156</v>
      </c>
      <c r="Y109" s="7"/>
      <c r="Z109" s="7"/>
      <c r="AA109" s="54"/>
    </row>
    <row r="110" spans="1:27" s="3" customFormat="1" x14ac:dyDescent="0.25">
      <c r="A110" s="45">
        <v>92</v>
      </c>
      <c r="B110" s="8">
        <v>0.3</v>
      </c>
      <c r="C110" s="8">
        <v>25</v>
      </c>
      <c r="D110" s="8">
        <v>25</v>
      </c>
      <c r="E110" s="14">
        <f t="shared" ref="E110:E113" si="39">(B110*$B$15*$L$13+(1-B110)*$B$16*$S$13)/(B110*$L$13+(1-B110)*$S$13)</f>
        <v>0.33999999999999997</v>
      </c>
      <c r="F110" s="104">
        <f t="shared" si="35"/>
        <v>0.80000000000000071</v>
      </c>
      <c r="G110" s="105">
        <f t="shared" si="36"/>
        <v>1</v>
      </c>
      <c r="H110" s="79">
        <v>30</v>
      </c>
      <c r="I110" s="80"/>
      <c r="J110" s="26">
        <f>'MR-MO_3a'!J110</f>
        <v>30</v>
      </c>
      <c r="K110" s="27">
        <v>0</v>
      </c>
      <c r="L110" s="44">
        <f t="shared" si="27"/>
        <v>0</v>
      </c>
      <c r="M110" s="26">
        <f>'MR-MO_3a'!M110</f>
        <v>25</v>
      </c>
      <c r="N110" s="27">
        <v>0.34164</v>
      </c>
      <c r="O110" s="44">
        <f t="shared" si="28"/>
        <v>16.666666666666657</v>
      </c>
      <c r="P110" s="26">
        <f>'MR-MO_3a'!P110</f>
        <v>38</v>
      </c>
      <c r="Q110" s="27">
        <v>0.46021000000000001</v>
      </c>
      <c r="R110" s="60">
        <f t="shared" si="29"/>
        <v>26.666666666666671</v>
      </c>
      <c r="S110" s="26">
        <v>15</v>
      </c>
      <c r="T110" s="27">
        <v>3.2229000000000001</v>
      </c>
      <c r="U110" s="60">
        <f t="shared" si="30"/>
        <v>50</v>
      </c>
      <c r="V110" s="26">
        <v>28</v>
      </c>
      <c r="W110" s="27">
        <v>4.2991000000000001E-2</v>
      </c>
      <c r="X110" s="60">
        <f t="shared" si="31"/>
        <v>6.6666666666666572</v>
      </c>
      <c r="Y110" s="7"/>
      <c r="Z110" s="7"/>
      <c r="AA110" s="54"/>
    </row>
    <row r="111" spans="1:27" s="3" customFormat="1" x14ac:dyDescent="0.25">
      <c r="A111" s="45">
        <v>93</v>
      </c>
      <c r="B111" s="8">
        <v>0.5</v>
      </c>
      <c r="C111" s="8">
        <v>25</v>
      </c>
      <c r="D111" s="8">
        <v>25</v>
      </c>
      <c r="E111" s="14">
        <f t="shared" si="39"/>
        <v>0.5</v>
      </c>
      <c r="F111" s="104">
        <f t="shared" si="35"/>
        <v>0</v>
      </c>
      <c r="G111" s="105">
        <f t="shared" si="36"/>
        <v>0</v>
      </c>
      <c r="H111" s="79">
        <v>28</v>
      </c>
      <c r="I111" s="80"/>
      <c r="J111" s="26">
        <f>'MR-MO_3a'!J111</f>
        <v>28</v>
      </c>
      <c r="K111" s="27">
        <v>0</v>
      </c>
      <c r="L111" s="44">
        <f t="shared" si="27"/>
        <v>0</v>
      </c>
      <c r="M111" s="26">
        <f>'MR-MO_3a'!M111</f>
        <v>25</v>
      </c>
      <c r="N111" s="27">
        <v>0.18015</v>
      </c>
      <c r="O111" s="44">
        <f t="shared" si="28"/>
        <v>10.714285714285708</v>
      </c>
      <c r="P111" s="26">
        <f>'MR-MO_3a'!P111</f>
        <v>38</v>
      </c>
      <c r="Q111" s="27">
        <v>0.88412999999999997</v>
      </c>
      <c r="R111" s="60">
        <f t="shared" si="29"/>
        <v>35.714285714285722</v>
      </c>
      <c r="S111" s="26">
        <v>15</v>
      </c>
      <c r="T111" s="27">
        <v>2.7919</v>
      </c>
      <c r="U111" s="60">
        <f t="shared" si="30"/>
        <v>46.428571428571423</v>
      </c>
      <c r="V111" s="26">
        <v>28</v>
      </c>
      <c r="W111" s="27">
        <v>0</v>
      </c>
      <c r="X111" s="60">
        <f t="shared" si="31"/>
        <v>0</v>
      </c>
      <c r="Y111" s="7"/>
      <c r="Z111" s="7"/>
      <c r="AA111" s="54"/>
    </row>
    <row r="112" spans="1:27" s="3" customFormat="1" x14ac:dyDescent="0.25">
      <c r="A112" s="45">
        <v>94</v>
      </c>
      <c r="B112" s="8">
        <v>0.7</v>
      </c>
      <c r="C112" s="8">
        <v>25</v>
      </c>
      <c r="D112" s="8">
        <v>25</v>
      </c>
      <c r="E112" s="14">
        <f t="shared" si="39"/>
        <v>0.66</v>
      </c>
      <c r="F112" s="104">
        <f t="shared" si="35"/>
        <v>-0.79999999999999716</v>
      </c>
      <c r="G112" s="105">
        <f t="shared" si="36"/>
        <v>-1</v>
      </c>
      <c r="H112" s="79">
        <v>27</v>
      </c>
      <c r="I112" s="80"/>
      <c r="J112" s="26">
        <f>'MR-MO_3a'!J112</f>
        <v>27</v>
      </c>
      <c r="K112" s="27">
        <v>0</v>
      </c>
      <c r="L112" s="44">
        <f t="shared" si="27"/>
        <v>0</v>
      </c>
      <c r="M112" s="26">
        <f>'MR-MO_3a'!M112</f>
        <v>25</v>
      </c>
      <c r="N112" s="27">
        <v>7.2607000000000005E-2</v>
      </c>
      <c r="O112" s="44">
        <f t="shared" si="28"/>
        <v>7.4074074074074048</v>
      </c>
      <c r="P112" s="26">
        <f>'MR-MO_3a'!P112</f>
        <v>38</v>
      </c>
      <c r="Q112" s="27">
        <v>1.3861000000000001</v>
      </c>
      <c r="R112" s="60">
        <f t="shared" si="29"/>
        <v>40.740740740740733</v>
      </c>
      <c r="S112" s="26">
        <v>15</v>
      </c>
      <c r="T112" s="27">
        <v>2.4083999999999999</v>
      </c>
      <c r="U112" s="60">
        <f t="shared" si="30"/>
        <v>44.444444444444443</v>
      </c>
      <c r="V112" s="26">
        <v>28</v>
      </c>
      <c r="W112" s="27">
        <v>1.5072E-2</v>
      </c>
      <c r="X112" s="60">
        <f t="shared" si="31"/>
        <v>3.7037037037037095</v>
      </c>
      <c r="Y112" s="7"/>
      <c r="Z112" s="7"/>
      <c r="AA112" s="54"/>
    </row>
    <row r="113" spans="1:27" s="3" customFormat="1" x14ac:dyDescent="0.25">
      <c r="A113" s="45">
        <v>95</v>
      </c>
      <c r="B113" s="8">
        <v>0.9</v>
      </c>
      <c r="C113" s="8">
        <v>25</v>
      </c>
      <c r="D113" s="8">
        <v>25</v>
      </c>
      <c r="E113" s="14">
        <f t="shared" si="39"/>
        <v>0.82000000000000006</v>
      </c>
      <c r="F113" s="104">
        <f t="shared" si="35"/>
        <v>-1.5999999999999979</v>
      </c>
      <c r="G113" s="105">
        <f t="shared" si="36"/>
        <v>-2</v>
      </c>
      <c r="H113" s="79">
        <v>26</v>
      </c>
      <c r="I113" s="80"/>
      <c r="J113" s="26">
        <f>'MR-MO_3a'!J113</f>
        <v>25</v>
      </c>
      <c r="K113" s="27">
        <v>1.2777999999999999E-2</v>
      </c>
      <c r="L113" s="44">
        <f t="shared" si="27"/>
        <v>3.8461538461538396</v>
      </c>
      <c r="M113" s="26">
        <f>'MR-MO_3a'!M113</f>
        <v>25</v>
      </c>
      <c r="N113" s="27">
        <v>1.2777999999999999E-2</v>
      </c>
      <c r="O113" s="44">
        <f t="shared" si="28"/>
        <v>3.8461538461538396</v>
      </c>
      <c r="P113" s="26">
        <f>'MR-MO_3a'!P113</f>
        <v>38</v>
      </c>
      <c r="Q113" s="27">
        <v>1.9694</v>
      </c>
      <c r="R113" s="60">
        <f t="shared" si="29"/>
        <v>46.15384615384616</v>
      </c>
      <c r="S113" s="26">
        <v>15</v>
      </c>
      <c r="T113" s="27">
        <v>2.0651000000000002</v>
      </c>
      <c r="U113" s="60">
        <f t="shared" si="30"/>
        <v>42.307692307692307</v>
      </c>
      <c r="V113" s="26">
        <v>28</v>
      </c>
      <c r="W113" s="27">
        <v>8.3539000000000002E-2</v>
      </c>
      <c r="X113" s="60">
        <f t="shared" si="31"/>
        <v>7.6923076923076934</v>
      </c>
      <c r="Y113" s="7"/>
      <c r="Z113" s="7"/>
      <c r="AA113" s="54"/>
    </row>
    <row r="114" spans="1:27" s="3" customFormat="1" x14ac:dyDescent="0.25">
      <c r="A114" s="45">
        <v>96</v>
      </c>
      <c r="B114" s="8">
        <v>0.1</v>
      </c>
      <c r="C114" s="8">
        <v>30</v>
      </c>
      <c r="D114" s="8">
        <v>25</v>
      </c>
      <c r="E114" s="14">
        <f>(B114*$B$15*$L$14+(1-B114)*$B$16*$S$14)/(B114*$L$14+(1-B114)*$S$14)</f>
        <v>0.3461538461538462</v>
      </c>
      <c r="F114" s="104">
        <f t="shared" si="35"/>
        <v>0.7692307692307665</v>
      </c>
      <c r="G114" s="105">
        <f t="shared" si="36"/>
        <v>2</v>
      </c>
      <c r="H114" s="79">
        <v>30</v>
      </c>
      <c r="I114" s="80"/>
      <c r="J114" s="26">
        <f>'MR-MO_3a'!J114</f>
        <v>35</v>
      </c>
      <c r="K114" s="27">
        <v>0.21590999999999999</v>
      </c>
      <c r="L114" s="44">
        <f t="shared" si="27"/>
        <v>16.666666666666671</v>
      </c>
      <c r="M114" s="26">
        <f>'MR-MO_3a'!M114</f>
        <v>25</v>
      </c>
      <c r="N114" s="27">
        <v>0.3352</v>
      </c>
      <c r="O114" s="44">
        <f t="shared" si="28"/>
        <v>16.666666666666657</v>
      </c>
      <c r="P114" s="26">
        <f>'MR-MO_3a'!P114</f>
        <v>38</v>
      </c>
      <c r="Q114" s="27">
        <v>0.45086999999999999</v>
      </c>
      <c r="R114" s="60">
        <f t="shared" si="29"/>
        <v>26.666666666666671</v>
      </c>
      <c r="S114" s="26">
        <v>15</v>
      </c>
      <c r="T114" s="27">
        <v>3.1997</v>
      </c>
      <c r="U114" s="60">
        <f t="shared" si="30"/>
        <v>50</v>
      </c>
      <c r="V114" s="26">
        <v>28</v>
      </c>
      <c r="W114" s="27">
        <v>4.1071000000000003E-2</v>
      </c>
      <c r="X114" s="60">
        <f t="shared" si="31"/>
        <v>6.6666666666666572</v>
      </c>
      <c r="Y114" s="7"/>
      <c r="Z114" s="7"/>
      <c r="AA114" s="54"/>
    </row>
    <row r="115" spans="1:27" s="3" customFormat="1" x14ac:dyDescent="0.25">
      <c r="A115" s="45">
        <v>97</v>
      </c>
      <c r="B115" s="8">
        <v>0.3</v>
      </c>
      <c r="C115" s="8">
        <v>30</v>
      </c>
      <c r="D115" s="8">
        <v>25</v>
      </c>
      <c r="E115" s="14">
        <f t="shared" ref="E115:E118" si="40">(B115*$B$15*$L$14+(1-B115)*$B$16*$S$14)/(B115*$L$14+(1-B115)*$S$14)</f>
        <v>0.60526315789473684</v>
      </c>
      <c r="F115" s="104">
        <f t="shared" si="35"/>
        <v>-0.52631578947368496</v>
      </c>
      <c r="G115" s="105">
        <f t="shared" si="36"/>
        <v>1</v>
      </c>
      <c r="H115" s="79">
        <v>28</v>
      </c>
      <c r="I115" s="80"/>
      <c r="J115" s="26">
        <f>'MR-MO_3a'!J115</f>
        <v>30</v>
      </c>
      <c r="K115" s="27">
        <v>0.10077</v>
      </c>
      <c r="L115" s="44">
        <f t="shared" si="27"/>
        <v>7.142857142857153</v>
      </c>
      <c r="M115" s="26">
        <f>'MR-MO_3a'!M115</f>
        <v>25</v>
      </c>
      <c r="N115" s="27">
        <v>0.10174</v>
      </c>
      <c r="O115" s="44">
        <f t="shared" si="28"/>
        <v>10.714285714285708</v>
      </c>
      <c r="P115" s="26">
        <f>'MR-MO_3a'!P115</f>
        <v>38</v>
      </c>
      <c r="Q115" s="27">
        <v>1.1454</v>
      </c>
      <c r="R115" s="60">
        <f t="shared" si="29"/>
        <v>35.714285714285722</v>
      </c>
      <c r="S115" s="26">
        <v>15</v>
      </c>
      <c r="T115" s="27">
        <v>2.5225</v>
      </c>
      <c r="U115" s="60">
        <f t="shared" si="30"/>
        <v>46.428571428571423</v>
      </c>
      <c r="V115" s="26">
        <v>28</v>
      </c>
      <c r="W115" s="27">
        <v>0</v>
      </c>
      <c r="X115" s="60">
        <f t="shared" si="31"/>
        <v>0</v>
      </c>
      <c r="Y115" s="7"/>
      <c r="Z115" s="7"/>
      <c r="AA115" s="54"/>
    </row>
    <row r="116" spans="1:27" s="3" customFormat="1" x14ac:dyDescent="0.25">
      <c r="A116" s="45">
        <v>98</v>
      </c>
      <c r="B116" s="8">
        <v>0.5</v>
      </c>
      <c r="C116" s="8">
        <v>30</v>
      </c>
      <c r="D116" s="8">
        <v>25</v>
      </c>
      <c r="E116" s="14">
        <f t="shared" si="40"/>
        <v>0.7400000000000001</v>
      </c>
      <c r="F116" s="104">
        <f t="shared" si="35"/>
        <v>-1.2000000000000028</v>
      </c>
      <c r="G116" s="105">
        <f t="shared" si="36"/>
        <v>0</v>
      </c>
      <c r="H116" s="79">
        <v>26</v>
      </c>
      <c r="I116" s="80"/>
      <c r="J116" s="26">
        <f>'MR-MO_3a'!J116</f>
        <v>28</v>
      </c>
      <c r="K116" s="27">
        <v>3.5994999999999999E-2</v>
      </c>
      <c r="L116" s="44">
        <f t="shared" si="27"/>
        <v>7.6923076923076934</v>
      </c>
      <c r="M116" s="26">
        <f>'MR-MO_3a'!M116</f>
        <v>25</v>
      </c>
      <c r="N116" s="27">
        <v>3.3674999999999997E-2</v>
      </c>
      <c r="O116" s="44">
        <f t="shared" si="28"/>
        <v>3.8461538461538396</v>
      </c>
      <c r="P116" s="26">
        <f>'MR-MO_3a'!P116</f>
        <v>38</v>
      </c>
      <c r="Q116" s="27">
        <v>1.5943000000000001</v>
      </c>
      <c r="R116" s="60">
        <f t="shared" si="29"/>
        <v>46.15384615384616</v>
      </c>
      <c r="S116" s="26">
        <v>15</v>
      </c>
      <c r="T116" s="27">
        <v>2.2191999999999998</v>
      </c>
      <c r="U116" s="60">
        <f t="shared" si="30"/>
        <v>42.307692307692307</v>
      </c>
      <c r="V116" s="26">
        <v>28</v>
      </c>
      <c r="W116" s="27">
        <v>3.5994999999999999E-2</v>
      </c>
      <c r="X116" s="60">
        <f t="shared" si="31"/>
        <v>7.6923076923076934</v>
      </c>
      <c r="Y116" s="7"/>
      <c r="Z116" s="7"/>
      <c r="AA116" s="54"/>
    </row>
    <row r="117" spans="1:27" s="3" customFormat="1" x14ac:dyDescent="0.25">
      <c r="A117" s="45">
        <v>99</v>
      </c>
      <c r="B117" s="8">
        <v>0.7</v>
      </c>
      <c r="C117" s="8">
        <v>30</v>
      </c>
      <c r="D117" s="8">
        <v>25</v>
      </c>
      <c r="E117" s="14">
        <f t="shared" si="40"/>
        <v>0.82258064516129037</v>
      </c>
      <c r="F117" s="104">
        <f t="shared" si="35"/>
        <v>-1.612903225806452</v>
      </c>
      <c r="G117" s="105">
        <f t="shared" si="36"/>
        <v>-1</v>
      </c>
      <c r="H117" s="79">
        <v>26</v>
      </c>
      <c r="I117" s="80"/>
      <c r="J117" s="26">
        <f>'MR-MO_3a'!J117</f>
        <v>27</v>
      </c>
      <c r="K117" s="27">
        <v>2.2613000000000001E-2</v>
      </c>
      <c r="L117" s="44">
        <f t="shared" si="27"/>
        <v>3.8461538461538538</v>
      </c>
      <c r="M117" s="26">
        <f>'MR-MO_3a'!M117</f>
        <v>25</v>
      </c>
      <c r="N117" s="27">
        <v>1.2836E-2</v>
      </c>
      <c r="O117" s="44">
        <f t="shared" si="28"/>
        <v>3.8461538461538396</v>
      </c>
      <c r="P117" s="26">
        <f>'MR-MO_3a'!P117</f>
        <v>38</v>
      </c>
      <c r="Q117" s="27">
        <v>1.9164000000000001</v>
      </c>
      <c r="R117" s="60">
        <f t="shared" si="29"/>
        <v>46.15384615384616</v>
      </c>
      <c r="S117" s="26">
        <v>15</v>
      </c>
      <c r="T117" s="27">
        <v>2.0537000000000001</v>
      </c>
      <c r="U117" s="60">
        <f t="shared" si="30"/>
        <v>42.307692307692307</v>
      </c>
      <c r="V117" s="26">
        <v>28</v>
      </c>
      <c r="W117" s="27">
        <v>8.1351999999999994E-2</v>
      </c>
      <c r="X117" s="60">
        <f t="shared" si="31"/>
        <v>7.6923076923076934</v>
      </c>
      <c r="Y117" s="7"/>
      <c r="Z117" s="7"/>
      <c r="AA117" s="54"/>
    </row>
    <row r="118" spans="1:27" s="3" customFormat="1" x14ac:dyDescent="0.25">
      <c r="A118" s="45">
        <v>100</v>
      </c>
      <c r="B118" s="8">
        <v>0.9</v>
      </c>
      <c r="C118" s="8">
        <v>30</v>
      </c>
      <c r="D118" s="8">
        <v>25</v>
      </c>
      <c r="E118" s="14">
        <f t="shared" si="40"/>
        <v>0.8783783783783784</v>
      </c>
      <c r="F118" s="104">
        <f t="shared" si="35"/>
        <v>-1.8918918918918948</v>
      </c>
      <c r="G118" s="105">
        <f t="shared" si="36"/>
        <v>-2</v>
      </c>
      <c r="H118" s="79">
        <v>25</v>
      </c>
      <c r="I118" s="80"/>
      <c r="J118" s="26">
        <f>'MR-MO_3a'!J118</f>
        <v>25</v>
      </c>
      <c r="K118" s="27">
        <v>0</v>
      </c>
      <c r="L118" s="44">
        <f t="shared" si="27"/>
        <v>0</v>
      </c>
      <c r="M118" s="26">
        <f>'MR-MO_3a'!M118</f>
        <v>25</v>
      </c>
      <c r="N118" s="27">
        <v>0</v>
      </c>
      <c r="O118" s="44">
        <f t="shared" si="28"/>
        <v>0</v>
      </c>
      <c r="P118" s="26">
        <f>'MR-MO_3a'!P118</f>
        <v>38</v>
      </c>
      <c r="Q118" s="27">
        <v>2.169</v>
      </c>
      <c r="R118" s="60">
        <f t="shared" si="29"/>
        <v>52</v>
      </c>
      <c r="S118" s="26">
        <v>15</v>
      </c>
      <c r="T118" s="27">
        <v>1.9439</v>
      </c>
      <c r="U118" s="60">
        <f t="shared" si="30"/>
        <v>40</v>
      </c>
      <c r="V118" s="26">
        <v>28</v>
      </c>
      <c r="W118" s="27">
        <v>0.11658</v>
      </c>
      <c r="X118" s="60">
        <f t="shared" si="31"/>
        <v>12</v>
      </c>
      <c r="Y118" s="7"/>
      <c r="Z118" s="7"/>
      <c r="AA118" s="54"/>
    </row>
    <row r="119" spans="1:27" s="3" customFormat="1" x14ac:dyDescent="0.25">
      <c r="A119" s="45">
        <v>101</v>
      </c>
      <c r="B119" s="8">
        <v>0.1</v>
      </c>
      <c r="C119" s="8">
        <v>10</v>
      </c>
      <c r="D119" s="8">
        <v>30</v>
      </c>
      <c r="E119" s="106" t="e">
        <f t="shared" ref="E119:E123" si="41">(B119*$B$15*$M$10+(1-B119)*$B$16*$T$10)/(B119*$M$10+(1-B119)*$T$10)</f>
        <v>#DIV/0!</v>
      </c>
      <c r="F119" s="104" t="e">
        <f>E119*$N$14+(1-E119)*$U$14-D119</f>
        <v>#DIV/0!</v>
      </c>
      <c r="G119" s="105">
        <f>B119*$N$14+(1-B119)*$U$14-D119</f>
        <v>-1.2999999999999972</v>
      </c>
      <c r="H119" s="79">
        <v>25</v>
      </c>
      <c r="I119" s="80"/>
      <c r="J119" s="26">
        <f>'MR-MO_3a'!J119</f>
        <v>25</v>
      </c>
      <c r="K119" s="27">
        <v>0</v>
      </c>
      <c r="L119" s="44">
        <f t="shared" si="27"/>
        <v>0</v>
      </c>
      <c r="M119" s="26">
        <f>'MR-MO_3a'!M119</f>
        <v>20</v>
      </c>
      <c r="N119" s="27">
        <v>0.22531000000000001</v>
      </c>
      <c r="O119" s="44">
        <f t="shared" si="28"/>
        <v>20</v>
      </c>
      <c r="P119" s="26">
        <f>'MR-MO_3a'!P119</f>
        <v>25</v>
      </c>
      <c r="Q119" s="27">
        <v>0</v>
      </c>
      <c r="R119" s="60">
        <f t="shared" si="29"/>
        <v>0</v>
      </c>
      <c r="S119" s="26">
        <v>15</v>
      </c>
      <c r="T119" s="27">
        <v>0.96389999999999998</v>
      </c>
      <c r="U119" s="60">
        <f t="shared" si="30"/>
        <v>40</v>
      </c>
      <c r="V119" s="26">
        <v>27</v>
      </c>
      <c r="W119" s="27">
        <v>5.9213000000000002E-2</v>
      </c>
      <c r="X119" s="60">
        <f t="shared" si="31"/>
        <v>8</v>
      </c>
      <c r="Y119" s="7"/>
      <c r="Z119" s="7"/>
      <c r="AA119" s="54"/>
    </row>
    <row r="120" spans="1:27" s="3" customFormat="1" x14ac:dyDescent="0.25">
      <c r="A120" s="45">
        <v>102</v>
      </c>
      <c r="B120" s="8">
        <v>0.3</v>
      </c>
      <c r="C120" s="8">
        <v>10</v>
      </c>
      <c r="D120" s="8">
        <v>30</v>
      </c>
      <c r="E120" s="106" t="e">
        <f t="shared" si="41"/>
        <v>#DIV/0!</v>
      </c>
      <c r="F120" s="104" t="e">
        <f t="shared" ref="F120:F143" si="42">E120*$N$14+(1-E120)*$U$14-D120</f>
        <v>#DIV/0!</v>
      </c>
      <c r="G120" s="105">
        <f t="shared" ref="G120:G143" si="43">B120*$N$14+(1-B120)*$U$14-D120</f>
        <v>-1.9000000000000021</v>
      </c>
      <c r="H120" s="79">
        <v>24</v>
      </c>
      <c r="I120" s="80"/>
      <c r="J120" s="26">
        <f>'MR-MO_3a'!J120</f>
        <v>24</v>
      </c>
      <c r="K120" s="27">
        <v>0</v>
      </c>
      <c r="L120" s="44">
        <f t="shared" si="27"/>
        <v>0</v>
      </c>
      <c r="M120" s="26">
        <f>'MR-MO_3a'!M120</f>
        <v>20</v>
      </c>
      <c r="N120" s="27">
        <v>0.13331000000000001</v>
      </c>
      <c r="O120" s="44">
        <f t="shared" si="28"/>
        <v>16.666666666666657</v>
      </c>
      <c r="P120" s="26">
        <f>'MR-MO_3a'!P120</f>
        <v>25</v>
      </c>
      <c r="Q120" s="27">
        <v>2.1794999999999998E-2</v>
      </c>
      <c r="R120" s="60">
        <f t="shared" si="29"/>
        <v>4.1666666666666714</v>
      </c>
      <c r="S120" s="26">
        <v>15</v>
      </c>
      <c r="T120" s="27">
        <v>0.79001999999999994</v>
      </c>
      <c r="U120" s="60">
        <f t="shared" si="30"/>
        <v>37.499999999999993</v>
      </c>
      <c r="V120" s="26">
        <v>27</v>
      </c>
      <c r="W120" s="27">
        <v>0.13517000000000001</v>
      </c>
      <c r="X120" s="60">
        <f t="shared" si="31"/>
        <v>12.500000000000014</v>
      </c>
      <c r="Y120" s="7"/>
      <c r="Z120" s="7"/>
      <c r="AA120" s="54"/>
    </row>
    <row r="121" spans="1:27" s="3" customFormat="1" x14ac:dyDescent="0.25">
      <c r="A121" s="45">
        <v>103</v>
      </c>
      <c r="B121" s="8">
        <v>0.5</v>
      </c>
      <c r="C121" s="8">
        <v>10</v>
      </c>
      <c r="D121" s="8">
        <v>30</v>
      </c>
      <c r="E121" s="106" t="e">
        <f t="shared" si="41"/>
        <v>#DIV/0!</v>
      </c>
      <c r="F121" s="104" t="e">
        <f t="shared" si="42"/>
        <v>#DIV/0!</v>
      </c>
      <c r="G121" s="105">
        <f t="shared" si="43"/>
        <v>-2.5</v>
      </c>
      <c r="H121" s="79">
        <v>22</v>
      </c>
      <c r="I121" s="80"/>
      <c r="J121" s="26">
        <f>'MR-MO_3a'!J121</f>
        <v>22</v>
      </c>
      <c r="K121" s="27">
        <v>0</v>
      </c>
      <c r="L121" s="44">
        <f t="shared" si="27"/>
        <v>1.4210854715202004E-14</v>
      </c>
      <c r="M121" s="26">
        <f>'MR-MO_3a'!M121</f>
        <v>20</v>
      </c>
      <c r="N121" s="27">
        <v>6.7565E-2</v>
      </c>
      <c r="O121" s="44">
        <f t="shared" si="28"/>
        <v>9.0909090909090793</v>
      </c>
      <c r="P121" s="26">
        <f>'MR-MO_3a'!P121</f>
        <v>25</v>
      </c>
      <c r="Q121" s="27">
        <v>7.2891999999999998E-2</v>
      </c>
      <c r="R121" s="60">
        <f t="shared" si="29"/>
        <v>13.63636363636364</v>
      </c>
      <c r="S121" s="26">
        <v>15</v>
      </c>
      <c r="T121" s="27">
        <v>0.64058000000000004</v>
      </c>
      <c r="U121" s="60">
        <f t="shared" si="30"/>
        <v>31.818181818181813</v>
      </c>
      <c r="V121" s="26">
        <v>27</v>
      </c>
      <c r="W121" s="27">
        <v>0.24238999999999999</v>
      </c>
      <c r="X121" s="60">
        <f t="shared" si="31"/>
        <v>22.727272727272734</v>
      </c>
      <c r="Y121" s="7"/>
      <c r="Z121" s="7"/>
      <c r="AA121" s="54"/>
    </row>
    <row r="122" spans="1:27" s="3" customFormat="1" x14ac:dyDescent="0.25">
      <c r="A122" s="45">
        <v>104</v>
      </c>
      <c r="B122" s="8">
        <v>0.7</v>
      </c>
      <c r="C122" s="8">
        <v>10</v>
      </c>
      <c r="D122" s="8">
        <v>30</v>
      </c>
      <c r="E122" s="106" t="e">
        <f t="shared" si="41"/>
        <v>#DIV/0!</v>
      </c>
      <c r="F122" s="104" t="e">
        <f t="shared" si="42"/>
        <v>#DIV/0!</v>
      </c>
      <c r="G122" s="105">
        <f t="shared" si="43"/>
        <v>-3.1000000000000014</v>
      </c>
      <c r="H122" s="79">
        <v>21</v>
      </c>
      <c r="I122" s="80"/>
      <c r="J122" s="26">
        <f>'MR-MO_3a'!J122</f>
        <v>21</v>
      </c>
      <c r="K122" s="27">
        <v>0</v>
      </c>
      <c r="L122" s="44">
        <f t="shared" si="27"/>
        <v>0</v>
      </c>
      <c r="M122" s="26">
        <f>'MR-MO_3a'!M122</f>
        <v>20</v>
      </c>
      <c r="N122" s="27">
        <v>2.4104E-2</v>
      </c>
      <c r="O122" s="44">
        <f t="shared" si="28"/>
        <v>4.7619047619047592</v>
      </c>
      <c r="P122" s="26">
        <f>'MR-MO_3a'!P122</f>
        <v>25</v>
      </c>
      <c r="Q122" s="27">
        <v>0.14946000000000001</v>
      </c>
      <c r="R122" s="60">
        <f t="shared" si="29"/>
        <v>19.047619047619051</v>
      </c>
      <c r="S122" s="26">
        <v>15</v>
      </c>
      <c r="T122" s="27">
        <v>0.51137999999999995</v>
      </c>
      <c r="U122" s="60">
        <f t="shared" si="30"/>
        <v>28.571428571428569</v>
      </c>
      <c r="V122" s="26">
        <v>27</v>
      </c>
      <c r="W122" s="27">
        <v>0.37679000000000001</v>
      </c>
      <c r="X122" s="60">
        <f t="shared" si="31"/>
        <v>28.571428571428584</v>
      </c>
      <c r="Y122" s="7"/>
      <c r="Z122" s="7"/>
      <c r="AA122" s="54"/>
    </row>
    <row r="123" spans="1:27" s="3" customFormat="1" x14ac:dyDescent="0.25">
      <c r="A123" s="45">
        <v>105</v>
      </c>
      <c r="B123" s="8">
        <v>0.9</v>
      </c>
      <c r="C123" s="8">
        <v>10</v>
      </c>
      <c r="D123" s="8">
        <v>30</v>
      </c>
      <c r="E123" s="106" t="e">
        <f t="shared" si="41"/>
        <v>#DIV/0!</v>
      </c>
      <c r="F123" s="104" t="e">
        <f t="shared" si="42"/>
        <v>#DIV/0!</v>
      </c>
      <c r="G123" s="105">
        <f t="shared" si="43"/>
        <v>-3.6999999999999993</v>
      </c>
      <c r="H123" s="79">
        <v>21</v>
      </c>
      <c r="I123" s="80"/>
      <c r="J123" s="26">
        <f>'MR-MO_3a'!J123</f>
        <v>21</v>
      </c>
      <c r="K123" s="27">
        <v>0</v>
      </c>
      <c r="L123" s="44">
        <f t="shared" si="27"/>
        <v>0</v>
      </c>
      <c r="M123" s="26">
        <f>'MR-MO_3a'!M123</f>
        <v>20</v>
      </c>
      <c r="N123" s="27">
        <v>2.2877000000000002E-3</v>
      </c>
      <c r="O123" s="44">
        <f t="shared" si="28"/>
        <v>4.7619047619047592</v>
      </c>
      <c r="P123" s="26">
        <f>'MR-MO_3a'!P123</f>
        <v>25</v>
      </c>
      <c r="Q123" s="27">
        <v>0.25192999999999999</v>
      </c>
      <c r="R123" s="60">
        <f t="shared" si="29"/>
        <v>19.047619047619051</v>
      </c>
      <c r="S123" s="26">
        <v>15</v>
      </c>
      <c r="T123" s="27">
        <v>0.40176000000000001</v>
      </c>
      <c r="U123" s="60">
        <f t="shared" si="30"/>
        <v>28.571428571428569</v>
      </c>
      <c r="V123" s="26">
        <v>27</v>
      </c>
      <c r="W123" s="27">
        <v>0.54</v>
      </c>
      <c r="X123" s="60">
        <f t="shared" si="31"/>
        <v>28.571428571428584</v>
      </c>
      <c r="Y123" s="7"/>
      <c r="Z123" s="7"/>
      <c r="AA123" s="54"/>
    </row>
    <row r="124" spans="1:27" s="3" customFormat="1" x14ac:dyDescent="0.25">
      <c r="A124" s="45">
        <v>106</v>
      </c>
      <c r="B124" s="8">
        <v>0.1</v>
      </c>
      <c r="C124" s="8">
        <v>15</v>
      </c>
      <c r="D124" s="8">
        <v>30</v>
      </c>
      <c r="E124" s="106" t="e">
        <f>(B124*$B$15*$M$11+(1-B124)*$B$16*$T$11)/(B124*$M$11+(1-B124)*$T$11)</f>
        <v>#DIV/0!</v>
      </c>
      <c r="F124" s="104" t="e">
        <f t="shared" si="42"/>
        <v>#DIV/0!</v>
      </c>
      <c r="G124" s="105">
        <f t="shared" si="43"/>
        <v>-1.2999999999999972</v>
      </c>
      <c r="H124" s="79">
        <v>25</v>
      </c>
      <c r="I124" s="80"/>
      <c r="J124" s="26">
        <f>'MR-MO_3a'!J124</f>
        <v>25</v>
      </c>
      <c r="K124" s="27">
        <v>0</v>
      </c>
      <c r="L124" s="44">
        <f t="shared" si="27"/>
        <v>0</v>
      </c>
      <c r="M124" s="26">
        <f>'MR-MO_3a'!M124</f>
        <v>20</v>
      </c>
      <c r="N124" s="27">
        <v>0.22531000000000001</v>
      </c>
      <c r="O124" s="44">
        <f t="shared" si="28"/>
        <v>20</v>
      </c>
      <c r="P124" s="26">
        <f>'MR-MO_3a'!P124</f>
        <v>25</v>
      </c>
      <c r="Q124" s="27">
        <v>0</v>
      </c>
      <c r="R124" s="60">
        <f t="shared" si="29"/>
        <v>0</v>
      </c>
      <c r="S124" s="26">
        <v>15</v>
      </c>
      <c r="T124" s="27">
        <v>0.96389999999999998</v>
      </c>
      <c r="U124" s="60">
        <f t="shared" si="30"/>
        <v>40</v>
      </c>
      <c r="V124" s="26">
        <v>27</v>
      </c>
      <c r="W124" s="27">
        <v>5.9213000000000002E-2</v>
      </c>
      <c r="X124" s="60">
        <f t="shared" si="31"/>
        <v>8</v>
      </c>
      <c r="Y124" s="7"/>
      <c r="Z124" s="7"/>
      <c r="AA124" s="54"/>
    </row>
    <row r="125" spans="1:27" s="3" customFormat="1" x14ac:dyDescent="0.25">
      <c r="A125" s="45">
        <v>107</v>
      </c>
      <c r="B125" s="8">
        <v>0.3</v>
      </c>
      <c r="C125" s="8">
        <v>15</v>
      </c>
      <c r="D125" s="8">
        <v>30</v>
      </c>
      <c r="E125" s="106" t="e">
        <f t="shared" ref="E125:E128" si="44">(B125*$B$15*$M$11+(1-B125)*$B$16*$T$11)/(B125*$M$11+(1-B125)*$T$11)</f>
        <v>#DIV/0!</v>
      </c>
      <c r="F125" s="104" t="e">
        <f t="shared" si="42"/>
        <v>#DIV/0!</v>
      </c>
      <c r="G125" s="105">
        <f t="shared" si="43"/>
        <v>-1.9000000000000021</v>
      </c>
      <c r="H125" s="79">
        <v>24</v>
      </c>
      <c r="I125" s="80"/>
      <c r="J125" s="26">
        <f>'MR-MO_3a'!J125</f>
        <v>24</v>
      </c>
      <c r="K125" s="27">
        <v>0</v>
      </c>
      <c r="L125" s="44">
        <f t="shared" si="27"/>
        <v>0</v>
      </c>
      <c r="M125" s="26">
        <f>'MR-MO_3a'!M125</f>
        <v>20</v>
      </c>
      <c r="N125" s="27">
        <v>0.13331000000000001</v>
      </c>
      <c r="O125" s="44">
        <f t="shared" si="28"/>
        <v>16.666666666666657</v>
      </c>
      <c r="P125" s="26">
        <f>'MR-MO_3a'!P125</f>
        <v>25</v>
      </c>
      <c r="Q125" s="27">
        <v>2.1794999999999998E-2</v>
      </c>
      <c r="R125" s="60">
        <f t="shared" si="29"/>
        <v>4.1666666666666714</v>
      </c>
      <c r="S125" s="26">
        <v>15</v>
      </c>
      <c r="T125" s="27">
        <v>0.79001999999999994</v>
      </c>
      <c r="U125" s="60">
        <f t="shared" si="30"/>
        <v>37.499999999999993</v>
      </c>
      <c r="V125" s="26">
        <v>27</v>
      </c>
      <c r="W125" s="27">
        <v>0.13517000000000001</v>
      </c>
      <c r="X125" s="60">
        <f t="shared" si="31"/>
        <v>12.500000000000014</v>
      </c>
      <c r="Y125" s="7"/>
      <c r="Z125" s="7"/>
      <c r="AA125" s="54"/>
    </row>
    <row r="126" spans="1:27" s="3" customFormat="1" x14ac:dyDescent="0.25">
      <c r="A126" s="45">
        <v>108</v>
      </c>
      <c r="B126" s="8">
        <v>0.5</v>
      </c>
      <c r="C126" s="8">
        <v>15</v>
      </c>
      <c r="D126" s="8">
        <v>30</v>
      </c>
      <c r="E126" s="106" t="e">
        <f t="shared" si="44"/>
        <v>#DIV/0!</v>
      </c>
      <c r="F126" s="104" t="e">
        <f t="shared" si="42"/>
        <v>#DIV/0!</v>
      </c>
      <c r="G126" s="105">
        <f t="shared" si="43"/>
        <v>-2.5</v>
      </c>
      <c r="H126" s="79">
        <v>22</v>
      </c>
      <c r="I126" s="80"/>
      <c r="J126" s="26">
        <f>'MR-MO_3a'!J126</f>
        <v>22</v>
      </c>
      <c r="K126" s="27">
        <v>0</v>
      </c>
      <c r="L126" s="44">
        <f t="shared" si="27"/>
        <v>1.4210854715202004E-14</v>
      </c>
      <c r="M126" s="26">
        <f>'MR-MO_3a'!M126</f>
        <v>20</v>
      </c>
      <c r="N126" s="27">
        <v>6.7565E-2</v>
      </c>
      <c r="O126" s="44">
        <f t="shared" si="28"/>
        <v>9.0909090909090793</v>
      </c>
      <c r="P126" s="26">
        <f>'MR-MO_3a'!P126</f>
        <v>25</v>
      </c>
      <c r="Q126" s="27">
        <v>7.2891999999999998E-2</v>
      </c>
      <c r="R126" s="60">
        <f t="shared" si="29"/>
        <v>13.63636363636364</v>
      </c>
      <c r="S126" s="26">
        <v>15</v>
      </c>
      <c r="T126" s="27">
        <v>0.64058000000000004</v>
      </c>
      <c r="U126" s="60">
        <f t="shared" si="30"/>
        <v>31.818181818181813</v>
      </c>
      <c r="V126" s="26">
        <v>27</v>
      </c>
      <c r="W126" s="27">
        <v>0.24238999999999999</v>
      </c>
      <c r="X126" s="60">
        <f t="shared" si="31"/>
        <v>22.727272727272734</v>
      </c>
      <c r="Y126" s="7"/>
      <c r="Z126" s="7"/>
      <c r="AA126" s="54"/>
    </row>
    <row r="127" spans="1:27" s="3" customFormat="1" x14ac:dyDescent="0.25">
      <c r="A127" s="45">
        <v>109</v>
      </c>
      <c r="B127" s="8">
        <v>0.7</v>
      </c>
      <c r="C127" s="8">
        <v>15</v>
      </c>
      <c r="D127" s="8">
        <v>30</v>
      </c>
      <c r="E127" s="106" t="e">
        <f t="shared" si="44"/>
        <v>#DIV/0!</v>
      </c>
      <c r="F127" s="104" t="e">
        <f t="shared" si="42"/>
        <v>#DIV/0!</v>
      </c>
      <c r="G127" s="105">
        <f t="shared" si="43"/>
        <v>-3.1000000000000014</v>
      </c>
      <c r="H127" s="79">
        <v>21</v>
      </c>
      <c r="I127" s="80"/>
      <c r="J127" s="26">
        <f>'MR-MO_3a'!J127</f>
        <v>21</v>
      </c>
      <c r="K127" s="27">
        <v>0</v>
      </c>
      <c r="L127" s="44">
        <f t="shared" si="27"/>
        <v>0</v>
      </c>
      <c r="M127" s="26">
        <f>'MR-MO_3a'!M127</f>
        <v>20</v>
      </c>
      <c r="N127" s="27">
        <v>2.4104E-2</v>
      </c>
      <c r="O127" s="44">
        <f t="shared" si="28"/>
        <v>4.7619047619047592</v>
      </c>
      <c r="P127" s="26">
        <f>'MR-MO_3a'!P127</f>
        <v>25</v>
      </c>
      <c r="Q127" s="27">
        <v>0.14946000000000001</v>
      </c>
      <c r="R127" s="60">
        <f t="shared" si="29"/>
        <v>19.047619047619051</v>
      </c>
      <c r="S127" s="26">
        <v>15</v>
      </c>
      <c r="T127" s="27">
        <v>0.51137999999999995</v>
      </c>
      <c r="U127" s="60">
        <f t="shared" si="30"/>
        <v>28.571428571428569</v>
      </c>
      <c r="V127" s="26">
        <v>27</v>
      </c>
      <c r="W127" s="27">
        <v>0.37679000000000001</v>
      </c>
      <c r="X127" s="60">
        <f t="shared" si="31"/>
        <v>28.571428571428584</v>
      </c>
      <c r="Y127" s="7"/>
      <c r="Z127" s="7"/>
      <c r="AA127" s="54"/>
    </row>
    <row r="128" spans="1:27" s="3" customFormat="1" x14ac:dyDescent="0.25">
      <c r="A128" s="45">
        <v>110</v>
      </c>
      <c r="B128" s="8">
        <v>0.9</v>
      </c>
      <c r="C128" s="8">
        <v>15</v>
      </c>
      <c r="D128" s="8">
        <v>30</v>
      </c>
      <c r="E128" s="106" t="e">
        <f t="shared" si="44"/>
        <v>#DIV/0!</v>
      </c>
      <c r="F128" s="104" t="e">
        <f t="shared" si="42"/>
        <v>#DIV/0!</v>
      </c>
      <c r="G128" s="105">
        <f t="shared" si="43"/>
        <v>-3.6999999999999993</v>
      </c>
      <c r="H128" s="79">
        <v>21</v>
      </c>
      <c r="I128" s="80"/>
      <c r="J128" s="26">
        <f>'MR-MO_3a'!J128</f>
        <v>21</v>
      </c>
      <c r="K128" s="27">
        <v>0</v>
      </c>
      <c r="L128" s="44">
        <f t="shared" si="27"/>
        <v>0</v>
      </c>
      <c r="M128" s="26">
        <f>'MR-MO_3a'!M128</f>
        <v>20</v>
      </c>
      <c r="N128" s="27">
        <v>2.2877000000000002E-3</v>
      </c>
      <c r="O128" s="44">
        <f t="shared" si="28"/>
        <v>4.7619047619047592</v>
      </c>
      <c r="P128" s="26">
        <f>'MR-MO_3a'!P128</f>
        <v>25</v>
      </c>
      <c r="Q128" s="27">
        <v>0.25192999999999999</v>
      </c>
      <c r="R128" s="60">
        <f t="shared" si="29"/>
        <v>19.047619047619051</v>
      </c>
      <c r="S128" s="26">
        <v>15</v>
      </c>
      <c r="T128" s="27">
        <v>0.40176000000000001</v>
      </c>
      <c r="U128" s="60">
        <f t="shared" si="30"/>
        <v>28.571428571428569</v>
      </c>
      <c r="V128" s="26">
        <v>27</v>
      </c>
      <c r="W128" s="27">
        <v>0.54</v>
      </c>
      <c r="X128" s="60">
        <f t="shared" si="31"/>
        <v>28.571428571428584</v>
      </c>
      <c r="Y128" s="7"/>
      <c r="Z128" s="7"/>
      <c r="AA128" s="54"/>
    </row>
    <row r="129" spans="1:28" s="3" customFormat="1" x14ac:dyDescent="0.25">
      <c r="A129" s="45">
        <v>111</v>
      </c>
      <c r="B129" s="8">
        <v>0.1</v>
      </c>
      <c r="C129" s="8">
        <v>20</v>
      </c>
      <c r="D129" s="8">
        <v>30</v>
      </c>
      <c r="E129" s="106" t="e">
        <f>(B129*$B$15*$M$12+(1-B129)*$B$16*$T$12)/(B129*$M$12+(1-B129)*$T$12)</f>
        <v>#DIV/0!</v>
      </c>
      <c r="F129" s="104" t="e">
        <f t="shared" si="42"/>
        <v>#DIV/0!</v>
      </c>
      <c r="G129" s="105">
        <f t="shared" si="43"/>
        <v>-1.2999999999999972</v>
      </c>
      <c r="H129" s="79">
        <v>25</v>
      </c>
      <c r="I129" s="80"/>
      <c r="J129" s="26">
        <f>'MR-MO_3a'!J129</f>
        <v>25</v>
      </c>
      <c r="K129" s="27">
        <v>0</v>
      </c>
      <c r="L129" s="44">
        <f t="shared" si="27"/>
        <v>0</v>
      </c>
      <c r="M129" s="26">
        <f>'MR-MO_3a'!M129</f>
        <v>20</v>
      </c>
      <c r="N129" s="27">
        <v>0.22531000000000001</v>
      </c>
      <c r="O129" s="44">
        <f t="shared" si="28"/>
        <v>20</v>
      </c>
      <c r="P129" s="26">
        <f>'MR-MO_3a'!P129</f>
        <v>25</v>
      </c>
      <c r="Q129" s="27">
        <v>0</v>
      </c>
      <c r="R129" s="60">
        <f t="shared" si="29"/>
        <v>0</v>
      </c>
      <c r="S129" s="26">
        <v>15</v>
      </c>
      <c r="T129" s="27">
        <v>0.96389999999999998</v>
      </c>
      <c r="U129" s="60">
        <f t="shared" si="30"/>
        <v>40</v>
      </c>
      <c r="V129" s="26">
        <v>27</v>
      </c>
      <c r="W129" s="27">
        <v>5.9213000000000002E-2</v>
      </c>
      <c r="X129" s="60">
        <f t="shared" si="31"/>
        <v>8</v>
      </c>
      <c r="Y129" s="7"/>
      <c r="Z129" s="7"/>
      <c r="AA129" s="54"/>
    </row>
    <row r="130" spans="1:28" s="3" customFormat="1" x14ac:dyDescent="0.25">
      <c r="A130" s="45">
        <v>112</v>
      </c>
      <c r="B130" s="8">
        <v>0.3</v>
      </c>
      <c r="C130" s="8">
        <v>20</v>
      </c>
      <c r="D130" s="8">
        <v>30</v>
      </c>
      <c r="E130" s="106" t="e">
        <f t="shared" ref="E130:E133" si="45">(B130*$B$15*$M$12+(1-B130)*$B$16*$T$12)/(B130*$M$12+(1-B130)*$T$12)</f>
        <v>#DIV/0!</v>
      </c>
      <c r="F130" s="104" t="e">
        <f t="shared" si="42"/>
        <v>#DIV/0!</v>
      </c>
      <c r="G130" s="105">
        <f t="shared" si="43"/>
        <v>-1.9000000000000021</v>
      </c>
      <c r="H130" s="79">
        <v>24</v>
      </c>
      <c r="I130" s="80"/>
      <c r="J130" s="26">
        <f>'MR-MO_3a'!J130</f>
        <v>24</v>
      </c>
      <c r="K130" s="27">
        <v>0</v>
      </c>
      <c r="L130" s="44">
        <f t="shared" si="27"/>
        <v>0</v>
      </c>
      <c r="M130" s="26">
        <f>'MR-MO_3a'!M130</f>
        <v>20</v>
      </c>
      <c r="N130" s="27">
        <v>0.13331000000000001</v>
      </c>
      <c r="O130" s="44">
        <f t="shared" si="28"/>
        <v>16.666666666666657</v>
      </c>
      <c r="P130" s="26">
        <f>'MR-MO_3a'!P130</f>
        <v>25</v>
      </c>
      <c r="Q130" s="27">
        <v>2.1794999999999998E-2</v>
      </c>
      <c r="R130" s="60">
        <f t="shared" si="29"/>
        <v>4.1666666666666714</v>
      </c>
      <c r="S130" s="26">
        <v>15</v>
      </c>
      <c r="T130" s="27">
        <v>0.79001999999999994</v>
      </c>
      <c r="U130" s="60">
        <f t="shared" si="30"/>
        <v>37.499999999999993</v>
      </c>
      <c r="V130" s="26">
        <v>27</v>
      </c>
      <c r="W130" s="27">
        <v>0.13517000000000001</v>
      </c>
      <c r="X130" s="60">
        <f t="shared" si="31"/>
        <v>12.500000000000014</v>
      </c>
      <c r="Y130" s="7"/>
      <c r="Z130" s="7"/>
      <c r="AA130" s="54"/>
    </row>
    <row r="131" spans="1:28" s="3" customFormat="1" x14ac:dyDescent="0.25">
      <c r="A131" s="45">
        <v>113</v>
      </c>
      <c r="B131" s="8">
        <v>0.5</v>
      </c>
      <c r="C131" s="8">
        <v>20</v>
      </c>
      <c r="D131" s="8">
        <v>30</v>
      </c>
      <c r="E131" s="106" t="e">
        <f t="shared" si="45"/>
        <v>#DIV/0!</v>
      </c>
      <c r="F131" s="104" t="e">
        <f t="shared" si="42"/>
        <v>#DIV/0!</v>
      </c>
      <c r="G131" s="105">
        <f t="shared" si="43"/>
        <v>-2.5</v>
      </c>
      <c r="H131" s="79">
        <v>22</v>
      </c>
      <c r="I131" s="80"/>
      <c r="J131" s="26">
        <f>'MR-MO_3a'!J131</f>
        <v>22</v>
      </c>
      <c r="K131" s="27">
        <v>0</v>
      </c>
      <c r="L131" s="44">
        <f t="shared" si="27"/>
        <v>1.4210854715202004E-14</v>
      </c>
      <c r="M131" s="26">
        <f>'MR-MO_3a'!M131</f>
        <v>20</v>
      </c>
      <c r="N131" s="27">
        <v>6.7565E-2</v>
      </c>
      <c r="O131" s="44">
        <f t="shared" si="28"/>
        <v>9.0909090909090793</v>
      </c>
      <c r="P131" s="26">
        <f>'MR-MO_3a'!P131</f>
        <v>25</v>
      </c>
      <c r="Q131" s="27">
        <v>7.2891999999999998E-2</v>
      </c>
      <c r="R131" s="60">
        <f t="shared" si="29"/>
        <v>13.63636363636364</v>
      </c>
      <c r="S131" s="26">
        <v>15</v>
      </c>
      <c r="T131" s="27">
        <v>0.64058000000000004</v>
      </c>
      <c r="U131" s="60">
        <f t="shared" si="30"/>
        <v>31.818181818181813</v>
      </c>
      <c r="V131" s="26">
        <v>27</v>
      </c>
      <c r="W131" s="27">
        <v>0.24238999999999999</v>
      </c>
      <c r="X131" s="60">
        <f t="shared" si="31"/>
        <v>22.727272727272734</v>
      </c>
      <c r="Y131" s="7"/>
      <c r="Z131" s="7"/>
      <c r="AA131" s="54"/>
    </row>
    <row r="132" spans="1:28" s="3" customFormat="1" x14ac:dyDescent="0.25">
      <c r="A132" s="45">
        <v>114</v>
      </c>
      <c r="B132" s="8">
        <v>0.7</v>
      </c>
      <c r="C132" s="8">
        <v>20</v>
      </c>
      <c r="D132" s="8">
        <v>30</v>
      </c>
      <c r="E132" s="106" t="e">
        <f t="shared" si="45"/>
        <v>#DIV/0!</v>
      </c>
      <c r="F132" s="104" t="e">
        <f t="shared" si="42"/>
        <v>#DIV/0!</v>
      </c>
      <c r="G132" s="105">
        <f t="shared" si="43"/>
        <v>-3.1000000000000014</v>
      </c>
      <c r="H132" s="79">
        <v>21</v>
      </c>
      <c r="I132" s="80"/>
      <c r="J132" s="26">
        <f>'MR-MO_3a'!J132</f>
        <v>21</v>
      </c>
      <c r="K132" s="27">
        <v>0</v>
      </c>
      <c r="L132" s="44">
        <f t="shared" si="27"/>
        <v>0</v>
      </c>
      <c r="M132" s="26">
        <f>'MR-MO_3a'!M132</f>
        <v>20</v>
      </c>
      <c r="N132" s="27">
        <v>2.4104E-2</v>
      </c>
      <c r="O132" s="44">
        <f t="shared" si="28"/>
        <v>4.7619047619047592</v>
      </c>
      <c r="P132" s="26">
        <f>'MR-MO_3a'!P132</f>
        <v>25</v>
      </c>
      <c r="Q132" s="27">
        <v>0.14946000000000001</v>
      </c>
      <c r="R132" s="60">
        <f t="shared" si="29"/>
        <v>19.047619047619051</v>
      </c>
      <c r="S132" s="26">
        <v>15</v>
      </c>
      <c r="T132" s="27">
        <v>0.51137999999999995</v>
      </c>
      <c r="U132" s="60">
        <f t="shared" si="30"/>
        <v>28.571428571428569</v>
      </c>
      <c r="V132" s="26">
        <v>27</v>
      </c>
      <c r="W132" s="27">
        <v>0.37679000000000001</v>
      </c>
      <c r="X132" s="60">
        <f t="shared" si="31"/>
        <v>28.571428571428584</v>
      </c>
      <c r="Y132" s="7"/>
      <c r="Z132" s="7"/>
      <c r="AA132" s="54"/>
    </row>
    <row r="133" spans="1:28" s="3" customFormat="1" x14ac:dyDescent="0.25">
      <c r="A133" s="45">
        <v>115</v>
      </c>
      <c r="B133" s="8">
        <v>0.9</v>
      </c>
      <c r="C133" s="8">
        <v>20</v>
      </c>
      <c r="D133" s="8">
        <v>30</v>
      </c>
      <c r="E133" s="106" t="e">
        <f t="shared" si="45"/>
        <v>#DIV/0!</v>
      </c>
      <c r="F133" s="104" t="e">
        <f t="shared" si="42"/>
        <v>#DIV/0!</v>
      </c>
      <c r="G133" s="105">
        <f t="shared" si="43"/>
        <v>-3.6999999999999993</v>
      </c>
      <c r="H133" s="79">
        <v>21</v>
      </c>
      <c r="I133" s="80"/>
      <c r="J133" s="26">
        <f>'MR-MO_3a'!J133</f>
        <v>21</v>
      </c>
      <c r="K133" s="27">
        <v>0</v>
      </c>
      <c r="L133" s="44">
        <f t="shared" si="27"/>
        <v>0</v>
      </c>
      <c r="M133" s="26">
        <f>'MR-MO_3a'!M133</f>
        <v>20</v>
      </c>
      <c r="N133" s="27">
        <v>2.2877000000000002E-3</v>
      </c>
      <c r="O133" s="44">
        <f t="shared" si="28"/>
        <v>4.7619047619047592</v>
      </c>
      <c r="P133" s="26">
        <f>'MR-MO_3a'!P133</f>
        <v>25</v>
      </c>
      <c r="Q133" s="27">
        <v>0.25192999999999999</v>
      </c>
      <c r="R133" s="60">
        <f t="shared" si="29"/>
        <v>19.047619047619051</v>
      </c>
      <c r="S133" s="26">
        <v>15</v>
      </c>
      <c r="T133" s="27">
        <v>0.40176000000000001</v>
      </c>
      <c r="U133" s="60">
        <f t="shared" si="30"/>
        <v>28.571428571428569</v>
      </c>
      <c r="V133" s="26">
        <v>27</v>
      </c>
      <c r="W133" s="27">
        <v>0.54</v>
      </c>
      <c r="X133" s="60">
        <f t="shared" si="31"/>
        <v>28.571428571428584</v>
      </c>
      <c r="Y133" s="7"/>
      <c r="Z133" s="7"/>
      <c r="AA133" s="54"/>
    </row>
    <row r="134" spans="1:28" s="3" customFormat="1" x14ac:dyDescent="0.25">
      <c r="A134" s="45">
        <v>116</v>
      </c>
      <c r="B134" s="8">
        <v>0.1</v>
      </c>
      <c r="C134" s="8">
        <v>25</v>
      </c>
      <c r="D134" s="8">
        <v>30</v>
      </c>
      <c r="E134" s="14">
        <f>(B134*$B$15*$M$13+(1-B134)*$B$16*$T$13)/(B134*$M$13+(1-B134)*$T$13)</f>
        <v>0.11454545454545451</v>
      </c>
      <c r="F134" s="104">
        <f t="shared" si="42"/>
        <v>-1.3436363636363637</v>
      </c>
      <c r="G134" s="105">
        <f t="shared" si="43"/>
        <v>-1.2999999999999972</v>
      </c>
      <c r="H134" s="79">
        <v>25</v>
      </c>
      <c r="I134" s="80"/>
      <c r="J134" s="26">
        <f>'MR-MO_3a'!J134</f>
        <v>25</v>
      </c>
      <c r="K134" s="27">
        <v>0</v>
      </c>
      <c r="L134" s="44">
        <f t="shared" si="27"/>
        <v>0</v>
      </c>
      <c r="M134" s="26">
        <f>'MR-MO_3a'!M134</f>
        <v>20</v>
      </c>
      <c r="N134" s="27">
        <v>0.21707000000000001</v>
      </c>
      <c r="O134" s="44">
        <f t="shared" si="28"/>
        <v>20</v>
      </c>
      <c r="P134" s="26">
        <f>'MR-MO_3a'!P134</f>
        <v>25</v>
      </c>
      <c r="Q134" s="27">
        <v>0</v>
      </c>
      <c r="R134" s="60">
        <f t="shared" si="29"/>
        <v>0</v>
      </c>
      <c r="S134" s="26">
        <v>15</v>
      </c>
      <c r="T134" s="27">
        <v>0.94952000000000003</v>
      </c>
      <c r="U134" s="60">
        <f t="shared" si="30"/>
        <v>40</v>
      </c>
      <c r="V134" s="26">
        <v>27</v>
      </c>
      <c r="W134" s="27">
        <v>6.3033000000000006E-2</v>
      </c>
      <c r="X134" s="60">
        <f t="shared" si="31"/>
        <v>8</v>
      </c>
      <c r="Y134" s="7"/>
      <c r="Z134" s="7"/>
      <c r="AA134" s="54"/>
    </row>
    <row r="135" spans="1:28" s="3" customFormat="1" x14ac:dyDescent="0.25">
      <c r="A135" s="45">
        <v>117</v>
      </c>
      <c r="B135" s="8">
        <v>0.3</v>
      </c>
      <c r="C135" s="8">
        <v>25</v>
      </c>
      <c r="D135" s="8">
        <v>30</v>
      </c>
      <c r="E135" s="14">
        <f t="shared" ref="E135:E138" si="46">(B135*$B$15*$M$13+(1-B135)*$B$16*$T$13)/(B135*$M$13+(1-B135)*$T$13)</f>
        <v>0.15333333333333332</v>
      </c>
      <c r="F135" s="104">
        <f t="shared" si="42"/>
        <v>-1.4600000000000009</v>
      </c>
      <c r="G135" s="105">
        <f t="shared" si="43"/>
        <v>-1.9000000000000021</v>
      </c>
      <c r="H135" s="79">
        <v>24</v>
      </c>
      <c r="I135" s="80"/>
      <c r="J135" s="26">
        <f>'MR-MO_3a'!J135</f>
        <v>24</v>
      </c>
      <c r="K135" s="27">
        <v>0</v>
      </c>
      <c r="L135" s="44">
        <f t="shared" si="27"/>
        <v>0</v>
      </c>
      <c r="M135" s="26">
        <f>'MR-MO_3a'!M135</f>
        <v>20</v>
      </c>
      <c r="N135" s="27">
        <v>0.19885</v>
      </c>
      <c r="O135" s="44">
        <f t="shared" si="28"/>
        <v>16.666666666666657</v>
      </c>
      <c r="P135" s="26">
        <f>'MR-MO_3a'!P135</f>
        <v>25</v>
      </c>
      <c r="Q135" s="27">
        <v>3.3011999999999998E-3</v>
      </c>
      <c r="R135" s="60">
        <f t="shared" si="29"/>
        <v>4.1666666666666714</v>
      </c>
      <c r="S135" s="26">
        <v>15</v>
      </c>
      <c r="T135" s="27">
        <v>0.91766000000000003</v>
      </c>
      <c r="U135" s="60">
        <f t="shared" si="30"/>
        <v>37.499999999999993</v>
      </c>
      <c r="V135" s="26">
        <v>27</v>
      </c>
      <c r="W135" s="27">
        <v>7.7645000000000006E-2</v>
      </c>
      <c r="X135" s="60">
        <f t="shared" si="31"/>
        <v>12.500000000000014</v>
      </c>
      <c r="Y135" s="7"/>
      <c r="Z135" s="7"/>
      <c r="AA135" s="54"/>
    </row>
    <row r="136" spans="1:28" s="3" customFormat="1" x14ac:dyDescent="0.25">
      <c r="A136" s="45">
        <v>118</v>
      </c>
      <c r="B136" s="8">
        <v>0.5</v>
      </c>
      <c r="C136" s="8">
        <v>25</v>
      </c>
      <c r="D136" s="8">
        <v>30</v>
      </c>
      <c r="E136" s="14">
        <f t="shared" si="46"/>
        <v>0.2142857142857143</v>
      </c>
      <c r="F136" s="104">
        <f t="shared" si="42"/>
        <v>-1.6428571428571423</v>
      </c>
      <c r="G136" s="105">
        <f t="shared" si="43"/>
        <v>-2.5</v>
      </c>
      <c r="H136" s="79">
        <v>24</v>
      </c>
      <c r="I136" s="80"/>
      <c r="J136" s="26">
        <f>'MR-MO_3a'!J136</f>
        <v>22</v>
      </c>
      <c r="K136" s="27">
        <v>4.3249999999999997E-2</v>
      </c>
      <c r="L136" s="44">
        <f t="shared" si="27"/>
        <v>8.3333333333333286</v>
      </c>
      <c r="M136" s="26">
        <f>'MR-MO_3a'!M136</f>
        <v>20</v>
      </c>
      <c r="N136" s="27">
        <v>0.17207</v>
      </c>
      <c r="O136" s="44">
        <f t="shared" si="28"/>
        <v>16.666666666666657</v>
      </c>
      <c r="P136" s="26">
        <f>'MR-MO_3a'!P136</f>
        <v>25</v>
      </c>
      <c r="Q136" s="27">
        <v>1.1383000000000001E-2</v>
      </c>
      <c r="R136" s="60">
        <f t="shared" si="29"/>
        <v>4.1666666666666714</v>
      </c>
      <c r="S136" s="26">
        <v>15</v>
      </c>
      <c r="T136" s="27">
        <v>0.86738000000000004</v>
      </c>
      <c r="U136" s="60">
        <f t="shared" si="30"/>
        <v>37.499999999999993</v>
      </c>
      <c r="V136" s="26">
        <v>27</v>
      </c>
      <c r="W136" s="27">
        <v>0.10377</v>
      </c>
      <c r="X136" s="60">
        <f t="shared" si="31"/>
        <v>12.500000000000014</v>
      </c>
      <c r="Y136" s="7"/>
      <c r="Z136" s="7"/>
      <c r="AA136" s="54"/>
    </row>
    <row r="137" spans="1:28" s="3" customFormat="1" x14ac:dyDescent="0.25">
      <c r="A137" s="45">
        <v>119</v>
      </c>
      <c r="B137" s="8">
        <v>0.7</v>
      </c>
      <c r="C137" s="8">
        <v>25</v>
      </c>
      <c r="D137" s="8">
        <v>30</v>
      </c>
      <c r="E137" s="14">
        <f t="shared" si="46"/>
        <v>0.32400000000000001</v>
      </c>
      <c r="F137" s="104">
        <f t="shared" si="42"/>
        <v>-1.9720000000000013</v>
      </c>
      <c r="G137" s="105">
        <f t="shared" si="43"/>
        <v>-3.1000000000000014</v>
      </c>
      <c r="H137" s="79">
        <v>23</v>
      </c>
      <c r="I137" s="80"/>
      <c r="J137" s="26">
        <f>'MR-MO_3a'!J137</f>
        <v>21</v>
      </c>
      <c r="K137" s="27">
        <v>6.1706999999999998E-2</v>
      </c>
      <c r="L137" s="44">
        <f t="shared" si="27"/>
        <v>8.6956521739130466</v>
      </c>
      <c r="M137" s="26">
        <f>'MR-MO_3a'!M137</f>
        <v>20</v>
      </c>
      <c r="N137" s="27">
        <v>0.12567</v>
      </c>
      <c r="O137" s="44">
        <f t="shared" si="28"/>
        <v>13.043478260869563</v>
      </c>
      <c r="P137" s="26">
        <f>'MR-MO_3a'!P137</f>
        <v>25</v>
      </c>
      <c r="Q137" s="27">
        <v>2.8732000000000001E-2</v>
      </c>
      <c r="R137" s="60">
        <f t="shared" si="29"/>
        <v>8.6956521739130324</v>
      </c>
      <c r="S137" s="26">
        <v>15</v>
      </c>
      <c r="T137" s="27">
        <v>0.77664</v>
      </c>
      <c r="U137" s="60">
        <f t="shared" si="30"/>
        <v>34.782608695652172</v>
      </c>
      <c r="V137" s="26">
        <v>27</v>
      </c>
      <c r="W137" s="27">
        <v>0.15318000000000001</v>
      </c>
      <c r="X137" s="60">
        <f t="shared" si="31"/>
        <v>17.391304347826079</v>
      </c>
      <c r="Y137" s="7"/>
      <c r="Z137" s="7"/>
      <c r="AA137" s="54"/>
    </row>
    <row r="138" spans="1:28" s="3" customFormat="1" x14ac:dyDescent="0.25">
      <c r="A138" s="45">
        <v>120</v>
      </c>
      <c r="B138" s="8">
        <v>0.9</v>
      </c>
      <c r="C138" s="8">
        <v>25</v>
      </c>
      <c r="D138" s="8">
        <v>30</v>
      </c>
      <c r="E138" s="14">
        <f t="shared" si="46"/>
        <v>0.58000000000000007</v>
      </c>
      <c r="F138" s="104">
        <f t="shared" si="42"/>
        <v>-2.740000000000002</v>
      </c>
      <c r="G138" s="105">
        <f t="shared" si="43"/>
        <v>-3.6999999999999993</v>
      </c>
      <c r="H138" s="79">
        <v>22</v>
      </c>
      <c r="I138" s="80"/>
      <c r="J138" s="26">
        <f>'MR-MO_3a'!J138</f>
        <v>21</v>
      </c>
      <c r="K138" s="27">
        <v>1.3372999999999999E-2</v>
      </c>
      <c r="L138" s="44">
        <f t="shared" si="27"/>
        <v>4.5454545454545325</v>
      </c>
      <c r="M138" s="26">
        <f>'MR-MO_3a'!M138</f>
        <v>20</v>
      </c>
      <c r="N138" s="27">
        <v>5.0547000000000002E-2</v>
      </c>
      <c r="O138" s="44">
        <f t="shared" si="28"/>
        <v>9.0909090909090793</v>
      </c>
      <c r="P138" s="26">
        <f>'MR-MO_3a'!P138</f>
        <v>25</v>
      </c>
      <c r="Q138" s="27">
        <v>0.10678</v>
      </c>
      <c r="R138" s="60">
        <f t="shared" si="29"/>
        <v>13.63636363636364</v>
      </c>
      <c r="S138" s="26">
        <v>15</v>
      </c>
      <c r="T138" s="27">
        <v>0.59343000000000001</v>
      </c>
      <c r="U138" s="60">
        <f t="shared" si="30"/>
        <v>31.818181818181813</v>
      </c>
      <c r="V138" s="26">
        <v>27</v>
      </c>
      <c r="W138" s="27">
        <v>0.30629000000000001</v>
      </c>
      <c r="X138" s="60">
        <f t="shared" si="31"/>
        <v>22.727272727272734</v>
      </c>
      <c r="Y138" s="7"/>
      <c r="Z138" s="7"/>
      <c r="AA138" s="54"/>
    </row>
    <row r="139" spans="1:28" s="3" customFormat="1" x14ac:dyDescent="0.25">
      <c r="A139" s="45">
        <v>121</v>
      </c>
      <c r="B139" s="8">
        <v>0.1</v>
      </c>
      <c r="C139" s="8">
        <v>30</v>
      </c>
      <c r="D139" s="8">
        <v>30</v>
      </c>
      <c r="E139" s="14">
        <f>(B139*$B$15*$M$14+(1-B139)*$B$16*$T$14)/(B139*$M$14+(1-B139)*$T$14)</f>
        <v>0.1216216216216216</v>
      </c>
      <c r="F139" s="104">
        <f t="shared" si="42"/>
        <v>-1.3648648648648667</v>
      </c>
      <c r="G139" s="105">
        <f t="shared" si="43"/>
        <v>-1.2999999999999972</v>
      </c>
      <c r="H139" s="79">
        <v>25</v>
      </c>
      <c r="I139" s="80"/>
      <c r="J139" s="26">
        <f>'MR-MO_3a'!J139</f>
        <v>25</v>
      </c>
      <c r="K139" s="27">
        <v>0</v>
      </c>
      <c r="L139" s="44">
        <f t="shared" si="27"/>
        <v>0</v>
      </c>
      <c r="M139" s="26">
        <f>'MR-MO_3a'!M139</f>
        <v>20</v>
      </c>
      <c r="N139" s="27">
        <v>0.21304999999999999</v>
      </c>
      <c r="O139" s="44">
        <f t="shared" si="28"/>
        <v>20</v>
      </c>
      <c r="P139" s="26">
        <f>'MR-MO_3a'!P139</f>
        <v>25</v>
      </c>
      <c r="Q139" s="27">
        <v>0</v>
      </c>
      <c r="R139" s="60">
        <f t="shared" si="29"/>
        <v>0</v>
      </c>
      <c r="S139" s="26">
        <v>15</v>
      </c>
      <c r="T139" s="27">
        <v>0.94252000000000002</v>
      </c>
      <c r="U139" s="60">
        <f t="shared" si="30"/>
        <v>40</v>
      </c>
      <c r="V139" s="26">
        <v>27</v>
      </c>
      <c r="W139" s="27">
        <v>6.4892000000000005E-2</v>
      </c>
      <c r="X139" s="60">
        <f t="shared" si="31"/>
        <v>8</v>
      </c>
      <c r="Y139" s="7"/>
      <c r="Z139" s="7"/>
      <c r="AA139" s="54"/>
    </row>
    <row r="140" spans="1:28" s="3" customFormat="1" x14ac:dyDescent="0.25">
      <c r="A140" s="45">
        <v>122</v>
      </c>
      <c r="B140" s="8">
        <v>0.3</v>
      </c>
      <c r="C140" s="8">
        <v>30</v>
      </c>
      <c r="D140" s="8">
        <v>30</v>
      </c>
      <c r="E140" s="14">
        <f t="shared" ref="E140:E143" si="47">(B140*$B$15*$M$14+(1-B140)*$B$16*$T$14)/(B140*$M$14+(1-B140)*$T$14)</f>
        <v>0.17741935483870969</v>
      </c>
      <c r="F140" s="104">
        <f t="shared" si="42"/>
        <v>-1.5322580645161317</v>
      </c>
      <c r="G140" s="105">
        <f t="shared" si="43"/>
        <v>-1.9000000000000021</v>
      </c>
      <c r="H140" s="79">
        <v>24</v>
      </c>
      <c r="I140" s="80"/>
      <c r="J140" s="26">
        <f>'MR-MO_3a'!J140</f>
        <v>24</v>
      </c>
      <c r="K140" s="27">
        <v>0</v>
      </c>
      <c r="L140" s="44">
        <f t="shared" si="27"/>
        <v>0</v>
      </c>
      <c r="M140" s="26">
        <f>'MR-MO_3a'!M140</f>
        <v>20</v>
      </c>
      <c r="N140" s="27">
        <v>0.18814</v>
      </c>
      <c r="O140" s="44">
        <f t="shared" si="28"/>
        <v>16.666666666666657</v>
      </c>
      <c r="P140" s="26">
        <f>'MR-MO_3a'!P140</f>
        <v>25</v>
      </c>
      <c r="Q140" s="27">
        <v>6.3216000000000001E-3</v>
      </c>
      <c r="R140" s="60">
        <f t="shared" si="29"/>
        <v>4.1666666666666714</v>
      </c>
      <c r="S140" s="26">
        <v>15</v>
      </c>
      <c r="T140" s="27">
        <v>0.89681</v>
      </c>
      <c r="U140" s="60">
        <f t="shared" si="30"/>
        <v>37.499999999999993</v>
      </c>
      <c r="V140" s="26">
        <v>27</v>
      </c>
      <c r="W140" s="27">
        <v>8.7040000000000006E-2</v>
      </c>
      <c r="X140" s="60">
        <f t="shared" si="31"/>
        <v>12.500000000000014</v>
      </c>
      <c r="Y140" s="7"/>
      <c r="Z140" s="7"/>
      <c r="AA140" s="54"/>
    </row>
    <row r="141" spans="1:28" s="3" customFormat="1" x14ac:dyDescent="0.25">
      <c r="A141" s="45">
        <v>123</v>
      </c>
      <c r="B141" s="8">
        <v>0.5</v>
      </c>
      <c r="C141" s="8">
        <v>30</v>
      </c>
      <c r="D141" s="8">
        <v>30</v>
      </c>
      <c r="E141" s="14">
        <f t="shared" si="47"/>
        <v>0.26</v>
      </c>
      <c r="F141" s="104">
        <f t="shared" si="42"/>
        <v>-1.7800000000000011</v>
      </c>
      <c r="G141" s="105">
        <f t="shared" si="43"/>
        <v>-2.5</v>
      </c>
      <c r="H141" s="79">
        <v>24</v>
      </c>
      <c r="I141" s="80"/>
      <c r="J141" s="26">
        <f>'MR-MO_3a'!J141</f>
        <v>22</v>
      </c>
      <c r="K141" s="27">
        <v>3.2455999999999999E-2</v>
      </c>
      <c r="L141" s="44">
        <f t="shared" si="27"/>
        <v>8.3333333333333286</v>
      </c>
      <c r="M141" s="26">
        <f>'MR-MO_3a'!M141</f>
        <v>20</v>
      </c>
      <c r="N141" s="27">
        <v>0.15157999999999999</v>
      </c>
      <c r="O141" s="44">
        <f t="shared" si="28"/>
        <v>16.666666666666657</v>
      </c>
      <c r="P141" s="26">
        <f>'MR-MO_3a'!P141</f>
        <v>25</v>
      </c>
      <c r="Q141" s="27">
        <v>1.7156999999999999E-2</v>
      </c>
      <c r="R141" s="60">
        <f t="shared" si="29"/>
        <v>4.1666666666666714</v>
      </c>
      <c r="S141" s="26">
        <v>15</v>
      </c>
      <c r="T141" s="27">
        <v>0.82752000000000003</v>
      </c>
      <c r="U141" s="60">
        <f t="shared" si="30"/>
        <v>37.499999999999993</v>
      </c>
      <c r="V141" s="26">
        <v>27</v>
      </c>
      <c r="W141" s="27">
        <v>0.12173</v>
      </c>
      <c r="X141" s="60">
        <f t="shared" si="31"/>
        <v>12.500000000000014</v>
      </c>
      <c r="Y141" s="7"/>
      <c r="Z141" s="7"/>
      <c r="AA141" s="54"/>
    </row>
    <row r="142" spans="1:28" s="3" customFormat="1" x14ac:dyDescent="0.25">
      <c r="A142" s="45">
        <v>124</v>
      </c>
      <c r="B142" s="8">
        <v>0.7</v>
      </c>
      <c r="C142" s="8">
        <v>30</v>
      </c>
      <c r="D142" s="8">
        <v>30</v>
      </c>
      <c r="E142" s="14">
        <f t="shared" si="47"/>
        <v>0.39473684210526316</v>
      </c>
      <c r="F142" s="104">
        <f t="shared" si="42"/>
        <v>-2.1842105263157876</v>
      </c>
      <c r="G142" s="105">
        <f t="shared" si="43"/>
        <v>-3.1000000000000014</v>
      </c>
      <c r="H142" s="79">
        <v>23</v>
      </c>
      <c r="I142" s="80"/>
      <c r="J142" s="26">
        <f>'MR-MO_3a'!J142</f>
        <v>21</v>
      </c>
      <c r="K142" s="27">
        <v>4.5613000000000001E-2</v>
      </c>
      <c r="L142" s="44">
        <f t="shared" si="27"/>
        <v>8.6956521739130466</v>
      </c>
      <c r="M142" s="26">
        <f>'MR-MO_3a'!M142</f>
        <v>20</v>
      </c>
      <c r="N142" s="27">
        <v>0.10219</v>
      </c>
      <c r="O142" s="44">
        <f t="shared" si="28"/>
        <v>13.043478260869563</v>
      </c>
      <c r="P142" s="26">
        <f>'MR-MO_3a'!P142</f>
        <v>25</v>
      </c>
      <c r="Q142" s="27">
        <v>4.6439000000000001E-2</v>
      </c>
      <c r="R142" s="60">
        <f t="shared" si="29"/>
        <v>8.6956521739130324</v>
      </c>
      <c r="S142" s="26">
        <v>15</v>
      </c>
      <c r="T142" s="27">
        <v>0.7228</v>
      </c>
      <c r="U142" s="60">
        <f t="shared" si="30"/>
        <v>34.782608695652172</v>
      </c>
      <c r="V142" s="26">
        <v>27</v>
      </c>
      <c r="W142" s="27">
        <v>0.18994</v>
      </c>
      <c r="X142" s="60">
        <f t="shared" si="31"/>
        <v>17.391304347826079</v>
      </c>
      <c r="Y142" s="7"/>
      <c r="Z142" s="7"/>
      <c r="AA142" s="54"/>
    </row>
    <row r="143" spans="1:28" s="3" customFormat="1" ht="15.75" thickBot="1" x14ac:dyDescent="0.3">
      <c r="A143" s="45">
        <v>125</v>
      </c>
      <c r="B143" s="8">
        <v>0.9</v>
      </c>
      <c r="C143" s="8">
        <v>30</v>
      </c>
      <c r="D143" s="8">
        <v>30</v>
      </c>
      <c r="E143" s="14">
        <f t="shared" si="47"/>
        <v>0.65384615384615397</v>
      </c>
      <c r="F143" s="104">
        <f t="shared" si="42"/>
        <v>-2.9615384615384599</v>
      </c>
      <c r="G143" s="105">
        <f t="shared" si="43"/>
        <v>-3.6999999999999993</v>
      </c>
      <c r="H143" s="49">
        <v>22</v>
      </c>
      <c r="I143" s="50"/>
      <c r="J143" s="26">
        <f>'MR-MO_3a'!J143</f>
        <v>21</v>
      </c>
      <c r="K143" s="27">
        <v>4.9475999999999999E-3</v>
      </c>
      <c r="L143" s="44">
        <f t="shared" si="27"/>
        <v>4.5454545454545325</v>
      </c>
      <c r="M143" s="26">
        <f>'MR-MO_3a'!M143</f>
        <v>20</v>
      </c>
      <c r="N143" s="27">
        <v>3.4167000000000003E-2</v>
      </c>
      <c r="O143" s="44">
        <f t="shared" si="28"/>
        <v>9.0909090909090793</v>
      </c>
      <c r="P143" s="79">
        <f>'MR-MO_3a'!P143</f>
        <v>25</v>
      </c>
      <c r="Q143" s="90">
        <v>0.13449</v>
      </c>
      <c r="R143" s="91">
        <f t="shared" si="29"/>
        <v>13.63636363636364</v>
      </c>
      <c r="S143" s="26">
        <v>15</v>
      </c>
      <c r="T143" s="27">
        <v>0.54432999999999998</v>
      </c>
      <c r="U143" s="60">
        <f t="shared" si="30"/>
        <v>31.818181818181813</v>
      </c>
      <c r="V143" s="26">
        <v>27</v>
      </c>
      <c r="W143" s="27">
        <v>0.35416999999999998</v>
      </c>
      <c r="X143" s="60">
        <f t="shared" si="31"/>
        <v>22.727272727272734</v>
      </c>
      <c r="Y143" s="7"/>
      <c r="Z143" s="7"/>
      <c r="AA143" s="54"/>
    </row>
    <row r="144" spans="1:28" s="3" customFormat="1" x14ac:dyDescent="0.25">
      <c r="B144" s="6"/>
      <c r="C144" s="6"/>
      <c r="D144" s="7"/>
      <c r="E144" s="7"/>
      <c r="F144" s="7"/>
      <c r="G144" s="7"/>
      <c r="H144" s="125" t="s">
        <v>53</v>
      </c>
      <c r="I144" s="46" t="s">
        <v>19</v>
      </c>
      <c r="J144" s="17"/>
      <c r="K144" s="28">
        <f>AVERAGE(K19:K143)</f>
        <v>3.4201466479999998E-2</v>
      </c>
      <c r="L144" s="18"/>
      <c r="M144" s="17"/>
      <c r="N144" s="28">
        <f>AVERAGE(N19:N143)</f>
        <v>0.76250037679999938</v>
      </c>
      <c r="O144" s="28">
        <f>AVERAGE(O19:O143)</f>
        <v>19.283747700862271</v>
      </c>
      <c r="P144" s="17"/>
      <c r="Q144" s="28">
        <f>AVERAGE(Q19:Q143)</f>
        <v>0.67916483599999966</v>
      </c>
      <c r="R144" s="28">
        <f>AVERAGE(R19:R143)</f>
        <v>17.67944659584753</v>
      </c>
      <c r="S144" s="17"/>
      <c r="T144" s="28">
        <f>AVERAGE(T19:T143)</f>
        <v>6.6544266400000014</v>
      </c>
      <c r="U144" s="18"/>
      <c r="V144" s="17"/>
      <c r="W144" s="28">
        <f>AVERAGE(W19:W143)</f>
        <v>0.54335488424000011</v>
      </c>
      <c r="X144" s="18"/>
      <c r="Y144" s="70"/>
      <c r="Z144" s="70"/>
      <c r="AA144" s="70"/>
      <c r="AB144" s="70"/>
    </row>
    <row r="145" spans="2:28" x14ac:dyDescent="0.25">
      <c r="B145" s="6"/>
      <c r="C145" s="6"/>
      <c r="D145" s="9"/>
      <c r="E145" s="9"/>
      <c r="F145" s="9"/>
      <c r="G145" s="9"/>
      <c r="H145" s="126"/>
      <c r="I145" s="12" t="s">
        <v>18</v>
      </c>
      <c r="J145" s="19"/>
      <c r="K145" s="29">
        <f>_xlfn.STDEV.S(K19:K143)</f>
        <v>9.675927068430587E-2</v>
      </c>
      <c r="L145" s="20"/>
      <c r="M145" s="19"/>
      <c r="N145" s="29">
        <f>_xlfn.STDEV.S(N19:N143)</f>
        <v>1.2385370601459289</v>
      </c>
      <c r="O145" s="29">
        <f>_xlfn.STDEV.S(O19:O143)</f>
        <v>20.104854063370791</v>
      </c>
      <c r="P145" s="19"/>
      <c r="Q145" s="29">
        <f>_xlfn.STDEV.S(Q19:Q143)</f>
        <v>1.1369793242805202</v>
      </c>
      <c r="R145" s="29">
        <f>_xlfn.STDEV.S(R19:R143)</f>
        <v>16.736105298020185</v>
      </c>
      <c r="S145" s="19"/>
      <c r="T145" s="29">
        <f>_xlfn.STDEV.S(T19:T143)</f>
        <v>5.8778917935471018</v>
      </c>
      <c r="U145" s="20"/>
      <c r="V145" s="19"/>
      <c r="W145" s="29">
        <f>_xlfn.STDEV.S(W19:W143)</f>
        <v>1.1850669639262774</v>
      </c>
      <c r="X145" s="20"/>
      <c r="Y145" s="71"/>
      <c r="Z145" s="71"/>
      <c r="AA145" s="71"/>
      <c r="AB145" s="71"/>
    </row>
    <row r="146" spans="2:28" x14ac:dyDescent="0.25">
      <c r="B146" s="2"/>
      <c r="C146" s="2"/>
      <c r="H146" s="126"/>
      <c r="I146" s="12" t="s">
        <v>17</v>
      </c>
      <c r="J146" s="19"/>
      <c r="K146" s="29">
        <f>MIN(K19:K143)</f>
        <v>0</v>
      </c>
      <c r="L146" s="20"/>
      <c r="M146" s="19"/>
      <c r="N146" s="29">
        <f>MIN(N19:N143)</f>
        <v>0</v>
      </c>
      <c r="O146" s="29">
        <f>MIN(O19:O143)</f>
        <v>0</v>
      </c>
      <c r="P146" s="19"/>
      <c r="Q146" s="29">
        <f>MIN(Q19:Q143)</f>
        <v>0</v>
      </c>
      <c r="R146" s="29">
        <f>MIN(R19:R143)</f>
        <v>0</v>
      </c>
      <c r="S146" s="19"/>
      <c r="T146" s="29">
        <f>MIN(T19:T143)</f>
        <v>0.40176000000000001</v>
      </c>
      <c r="U146" s="20"/>
      <c r="V146" s="19"/>
      <c r="W146" s="29">
        <f>MIN(W19:W143)</f>
        <v>0</v>
      </c>
      <c r="X146" s="20"/>
      <c r="Y146" s="9"/>
      <c r="Z146" s="9"/>
      <c r="AA146" s="9"/>
      <c r="AB146" s="9"/>
    </row>
    <row r="147" spans="2:28" ht="15.75" thickBot="1" x14ac:dyDescent="0.3">
      <c r="B147" s="2"/>
      <c r="C147" s="2"/>
      <c r="H147" s="129"/>
      <c r="I147" s="13" t="s">
        <v>20</v>
      </c>
      <c r="J147" s="21"/>
      <c r="K147" s="30">
        <f>MAX(K19:K143)</f>
        <v>0.88454999999999995</v>
      </c>
      <c r="L147" s="22"/>
      <c r="M147" s="25"/>
      <c r="N147" s="30">
        <f>MAX(N19:N143)</f>
        <v>5.2981999999999996</v>
      </c>
      <c r="O147" s="30">
        <f>MAX(O19:O143)</f>
        <v>66.666666666666657</v>
      </c>
      <c r="P147" s="25"/>
      <c r="Q147" s="30">
        <f>MAX(Q19:Q143)</f>
        <v>5.3743999999999996</v>
      </c>
      <c r="R147" s="30">
        <f>MAX(R19:R143)</f>
        <v>52</v>
      </c>
      <c r="S147" s="25"/>
      <c r="T147" s="30">
        <f>MAX(T19:T143)</f>
        <v>21.805199999999999</v>
      </c>
      <c r="U147" s="22"/>
      <c r="V147" s="25"/>
      <c r="W147" s="30">
        <f>MAX(W19:W143)</f>
        <v>5.7769000000000004</v>
      </c>
      <c r="X147" s="22"/>
      <c r="Y147" s="9"/>
      <c r="Z147" s="9"/>
      <c r="AA147" s="9"/>
      <c r="AB147" s="9"/>
    </row>
    <row r="148" spans="2:28" x14ac:dyDescent="0.25">
      <c r="B148" s="2"/>
      <c r="C148" s="2"/>
      <c r="H148" s="127" t="s">
        <v>60</v>
      </c>
      <c r="I148" s="46" t="s">
        <v>19</v>
      </c>
      <c r="J148" s="17"/>
      <c r="K148" s="28">
        <f>AVERAGE(K19:K28,K44:K58,K74:K88,K104:K118,K134:K143)</f>
        <v>6.213289553846154E-2</v>
      </c>
      <c r="L148" s="18"/>
    </row>
    <row r="149" spans="2:28" x14ac:dyDescent="0.25">
      <c r="B149" s="2"/>
      <c r="C149" s="2"/>
      <c r="H149" s="128"/>
      <c r="I149" s="12" t="s">
        <v>18</v>
      </c>
      <c r="J149" s="19"/>
      <c r="K149" s="29">
        <f>_xlfn.STDEV.S(K19:K28,K44:K58,K74:K88,K104:K118,K134:K143)</f>
        <v>0.12815520083391127</v>
      </c>
      <c r="L149" s="20"/>
    </row>
    <row r="150" spans="2:28" x14ac:dyDescent="0.25">
      <c r="B150" s="2"/>
      <c r="C150" s="2"/>
      <c r="H150" s="128"/>
      <c r="I150" s="12" t="s">
        <v>17</v>
      </c>
      <c r="J150" s="19"/>
      <c r="K150" s="29">
        <f>MIN(K19:K28,K44:K58,K74:K88,K104:K118,K134:K143)</f>
        <v>0</v>
      </c>
      <c r="L150" s="20"/>
    </row>
    <row r="151" spans="2:28" ht="15.75" thickBot="1" x14ac:dyDescent="0.3">
      <c r="B151" s="2"/>
      <c r="C151" s="2"/>
      <c r="H151" s="130"/>
      <c r="I151" s="13" t="s">
        <v>20</v>
      </c>
      <c r="J151" s="21"/>
      <c r="K151" s="30">
        <f>MAX(K19:K28,K44:K58,K74:K88,K104:K118,K134:K143)</f>
        <v>0.88454999999999995</v>
      </c>
      <c r="L151" s="22"/>
    </row>
    <row r="152" spans="2:28" x14ac:dyDescent="0.25">
      <c r="B152" s="2"/>
      <c r="C152" s="2"/>
      <c r="H152" s="127" t="s">
        <v>54</v>
      </c>
      <c r="I152" s="46" t="s">
        <v>19</v>
      </c>
      <c r="J152" s="17"/>
      <c r="K152" s="28">
        <f>AVERAGE(K46,K47,K58,K105,K106,K114)</f>
        <v>0.27145666666666668</v>
      </c>
      <c r="L152" s="18"/>
    </row>
    <row r="153" spans="2:28" x14ac:dyDescent="0.25">
      <c r="B153" s="2"/>
      <c r="C153" s="2"/>
      <c r="H153" s="128"/>
      <c r="I153" s="12" t="s">
        <v>18</v>
      </c>
      <c r="J153" s="19"/>
      <c r="K153" s="29">
        <f>_xlfn.STDEV.S(K46,K47,K58,K105,K106,K114)</f>
        <v>0.31237113971855124</v>
      </c>
      <c r="L153" s="20"/>
    </row>
    <row r="154" spans="2:28" x14ac:dyDescent="0.25">
      <c r="B154" s="2"/>
      <c r="C154" s="2"/>
      <c r="H154" s="128"/>
      <c r="I154" s="12" t="s">
        <v>17</v>
      </c>
      <c r="J154" s="19"/>
      <c r="K154" s="29">
        <f>MIN(K46,K47,K58,K105,K106,K114)</f>
        <v>3.6856E-2</v>
      </c>
      <c r="L154" s="20"/>
    </row>
    <row r="155" spans="2:28" ht="15.75" thickBot="1" x14ac:dyDescent="0.3">
      <c r="B155" s="2"/>
      <c r="C155" s="2"/>
      <c r="H155" s="128"/>
      <c r="I155" s="13" t="s">
        <v>20</v>
      </c>
      <c r="J155" s="21"/>
      <c r="K155" s="30">
        <f>MAX(K46,K47,K58,K105,K106,K114)</f>
        <v>0.88454999999999995</v>
      </c>
      <c r="L155" s="22"/>
    </row>
    <row r="156" spans="2:28" x14ac:dyDescent="0.25">
      <c r="B156" s="2"/>
      <c r="C156" s="2"/>
    </row>
    <row r="157" spans="2:28" x14ac:dyDescent="0.25">
      <c r="B157" s="2"/>
      <c r="C157" s="2"/>
    </row>
    <row r="158" spans="2:28" x14ac:dyDescent="0.25">
      <c r="B158" s="2"/>
      <c r="C158" s="2"/>
    </row>
    <row r="159" spans="2:28" x14ac:dyDescent="0.25">
      <c r="B159" s="2"/>
      <c r="C159" s="2"/>
      <c r="S159" s="56"/>
      <c r="T159" s="57"/>
    </row>
    <row r="160" spans="2:28" x14ac:dyDescent="0.25">
      <c r="B160" s="2"/>
      <c r="C160" s="2"/>
      <c r="R160" s="57"/>
      <c r="S160" s="57"/>
      <c r="T160" s="57"/>
      <c r="U160" s="56"/>
    </row>
    <row r="161" spans="2:21" x14ac:dyDescent="0.25">
      <c r="B161" s="2"/>
      <c r="C161" s="2"/>
      <c r="H161" s="53" t="s">
        <v>27</v>
      </c>
      <c r="R161" s="57"/>
      <c r="S161" s="57"/>
      <c r="T161" s="57"/>
      <c r="U161" s="56"/>
    </row>
    <row r="162" spans="2:21" x14ac:dyDescent="0.25">
      <c r="B162" s="2"/>
      <c r="C162" s="2"/>
      <c r="H162" s="114"/>
      <c r="I162" s="115" t="s">
        <v>16</v>
      </c>
      <c r="J162" s="115" t="s">
        <v>2</v>
      </c>
      <c r="K162" s="115" t="s">
        <v>3</v>
      </c>
      <c r="L162" s="115" t="s">
        <v>45</v>
      </c>
      <c r="M162" s="116" t="s">
        <v>66</v>
      </c>
      <c r="N162" s="57"/>
      <c r="O162" s="59"/>
      <c r="P162" s="56"/>
    </row>
    <row r="163" spans="2:21" x14ac:dyDescent="0.25">
      <c r="B163" s="2"/>
      <c r="C163" s="2"/>
      <c r="H163" s="118" t="s">
        <v>28</v>
      </c>
      <c r="I163" s="111">
        <f>K144</f>
        <v>3.4201466479999998E-2</v>
      </c>
      <c r="J163" s="111">
        <f>N144</f>
        <v>0.76250037679999938</v>
      </c>
      <c r="K163" s="111">
        <f>Q144</f>
        <v>0.67916483599999966</v>
      </c>
      <c r="L163" s="111">
        <f>T144</f>
        <v>6.6544266400000014</v>
      </c>
      <c r="M163" s="119">
        <f>W144</f>
        <v>0.54335488424000011</v>
      </c>
      <c r="N163" s="57"/>
      <c r="O163" s="59"/>
      <c r="P163" s="56"/>
    </row>
    <row r="164" spans="2:21" x14ac:dyDescent="0.25">
      <c r="B164" s="2"/>
      <c r="C164" s="2"/>
      <c r="H164" s="40" t="s">
        <v>29</v>
      </c>
      <c r="I164" s="41">
        <f>K145</f>
        <v>9.675927068430587E-2</v>
      </c>
      <c r="J164" s="41">
        <f>N145</f>
        <v>1.2385370601459289</v>
      </c>
      <c r="K164" s="41">
        <f>Q145</f>
        <v>1.1369793242805202</v>
      </c>
      <c r="L164" s="41">
        <f t="shared" ref="L164:L166" si="48">T145</f>
        <v>5.8778917935471018</v>
      </c>
      <c r="M164" s="42">
        <f>W145</f>
        <v>1.1850669639262774</v>
      </c>
      <c r="N164" s="57"/>
      <c r="O164" s="59"/>
      <c r="P164" s="56"/>
    </row>
    <row r="165" spans="2:21" x14ac:dyDescent="0.25">
      <c r="B165" s="2"/>
      <c r="C165" s="2"/>
      <c r="H165" s="40" t="s">
        <v>30</v>
      </c>
      <c r="I165" s="41">
        <f>K146</f>
        <v>0</v>
      </c>
      <c r="J165" s="41">
        <f>N146</f>
        <v>0</v>
      </c>
      <c r="K165" s="41">
        <f>Q146</f>
        <v>0</v>
      </c>
      <c r="L165" s="41">
        <f t="shared" si="48"/>
        <v>0.40176000000000001</v>
      </c>
      <c r="M165" s="42">
        <f>W146</f>
        <v>0</v>
      </c>
      <c r="N165" s="57"/>
      <c r="O165" s="59"/>
      <c r="P165" s="56"/>
    </row>
    <row r="166" spans="2:21" x14ac:dyDescent="0.25">
      <c r="B166" s="2"/>
      <c r="C166" s="2"/>
      <c r="H166" s="40" t="s">
        <v>31</v>
      </c>
      <c r="I166" s="41">
        <f>K147</f>
        <v>0.88454999999999995</v>
      </c>
      <c r="J166" s="41">
        <f>N147</f>
        <v>5.2981999999999996</v>
      </c>
      <c r="K166" s="41">
        <f>Q147</f>
        <v>5.3743999999999996</v>
      </c>
      <c r="L166" s="41">
        <f t="shared" si="48"/>
        <v>21.805199999999999</v>
      </c>
      <c r="M166" s="42">
        <f>W147</f>
        <v>5.7769000000000004</v>
      </c>
      <c r="N166" s="57"/>
      <c r="O166" s="59"/>
      <c r="P166" s="56"/>
    </row>
    <row r="167" spans="2:21" x14ac:dyDescent="0.25">
      <c r="B167" s="2"/>
      <c r="C167" s="2"/>
      <c r="H167" s="120">
        <v>0.25</v>
      </c>
      <c r="I167" s="41">
        <f>QUARTILE(K19:K143,1)</f>
        <v>0</v>
      </c>
      <c r="J167" s="41">
        <f>QUARTILE(N19:N143,1)</f>
        <v>1.2777999999999999E-2</v>
      </c>
      <c r="K167" s="41">
        <f>QUARTILE(Q19:Q143,1)</f>
        <v>0</v>
      </c>
      <c r="L167" s="117">
        <f>QUARTILE(T19:T143,1)</f>
        <v>2.3163999999999998</v>
      </c>
      <c r="M167" s="42">
        <f>QUARTILE(W19:W143,1)</f>
        <v>0</v>
      </c>
      <c r="R167" s="57"/>
      <c r="S167" s="57"/>
      <c r="T167" s="59"/>
      <c r="U167" s="56"/>
    </row>
    <row r="168" spans="2:21" x14ac:dyDescent="0.25">
      <c r="H168" s="108" t="s">
        <v>64</v>
      </c>
      <c r="I168" s="41">
        <f>QUARTILE(K19:K143,2)</f>
        <v>0</v>
      </c>
      <c r="J168" s="41">
        <f>QUARTILE(N19:N143,2)</f>
        <v>0.18015</v>
      </c>
      <c r="K168" s="41">
        <f>QUARTILE(Q19:Q143,2)</f>
        <v>0.14946000000000001</v>
      </c>
      <c r="L168" s="117">
        <f>QUARTILE(T19:T143,2)</f>
        <v>4.7366000000000001</v>
      </c>
      <c r="M168" s="42">
        <f>MEDIAN(W19:W143)</f>
        <v>8.5458999999999993E-2</v>
      </c>
      <c r="R168" s="57"/>
      <c r="S168" s="57"/>
      <c r="T168" s="59"/>
      <c r="U168" s="56"/>
    </row>
    <row r="169" spans="2:21" x14ac:dyDescent="0.25">
      <c r="H169" s="109">
        <v>0.75</v>
      </c>
      <c r="I169" s="36">
        <f>QUARTILE(K19:K143,3)</f>
        <v>2.3970000000000002E-2</v>
      </c>
      <c r="J169" s="36">
        <f>QUARTILE(N19:N143,3)</f>
        <v>0.84870000000000001</v>
      </c>
      <c r="K169" s="36">
        <f>QUARTILE(Q19:Q143,3)</f>
        <v>0.88412999999999997</v>
      </c>
      <c r="L169" s="121">
        <f>QUARTILE(T19:T143,3)</f>
        <v>8.4341000000000008</v>
      </c>
      <c r="M169" s="43">
        <f>QUARTILE(W19:W143,3)</f>
        <v>0.37679000000000001</v>
      </c>
      <c r="R169" s="57"/>
      <c r="S169" s="57"/>
      <c r="T169" s="59"/>
      <c r="U169" s="59"/>
    </row>
    <row r="170" spans="2:21" x14ac:dyDescent="0.25">
      <c r="R170" s="57"/>
      <c r="S170" s="57"/>
      <c r="T170" s="59"/>
      <c r="U170" s="59"/>
    </row>
    <row r="171" spans="2:21" x14ac:dyDescent="0.25">
      <c r="R171" s="57"/>
      <c r="S171" s="57"/>
      <c r="T171" s="59"/>
      <c r="U171" s="59"/>
    </row>
    <row r="172" spans="2:21" x14ac:dyDescent="0.25">
      <c r="R172" s="57"/>
      <c r="S172" s="57"/>
      <c r="T172" s="59"/>
      <c r="U172" s="59"/>
    </row>
    <row r="173" spans="2:21" x14ac:dyDescent="0.25">
      <c r="R173" s="57"/>
      <c r="S173" s="57"/>
      <c r="T173" s="59"/>
      <c r="U173" s="59"/>
    </row>
    <row r="174" spans="2:21" x14ac:dyDescent="0.25">
      <c r="R174" s="58"/>
      <c r="S174" s="57"/>
      <c r="T174" s="59"/>
      <c r="U174" s="59"/>
    </row>
    <row r="175" spans="2:21" x14ac:dyDescent="0.25">
      <c r="R175" s="57"/>
      <c r="S175" s="57"/>
      <c r="T175" s="59"/>
      <c r="U175" s="59"/>
    </row>
    <row r="176" spans="2:21" x14ac:dyDescent="0.25">
      <c r="R176" s="57"/>
      <c r="S176" s="57"/>
      <c r="T176" s="58"/>
      <c r="U176" s="59"/>
    </row>
    <row r="177" spans="18:21" x14ac:dyDescent="0.25">
      <c r="R177" s="57"/>
      <c r="S177" s="57"/>
      <c r="T177" s="59"/>
      <c r="U177" s="59"/>
    </row>
    <row r="178" spans="18:21" x14ac:dyDescent="0.25">
      <c r="R178" s="57"/>
      <c r="S178" s="57"/>
      <c r="T178" s="59"/>
      <c r="U178" s="59"/>
    </row>
    <row r="179" spans="18:21" x14ac:dyDescent="0.25">
      <c r="R179" s="57"/>
      <c r="S179" s="57"/>
      <c r="T179" s="59"/>
      <c r="U179" s="59"/>
    </row>
    <row r="180" spans="18:21" x14ac:dyDescent="0.25">
      <c r="R180" s="57"/>
      <c r="S180" s="57"/>
      <c r="T180" s="59"/>
      <c r="U180" s="59"/>
    </row>
    <row r="181" spans="18:21" x14ac:dyDescent="0.25">
      <c r="R181" s="57"/>
      <c r="S181" s="57"/>
      <c r="T181" s="59"/>
      <c r="U181" s="59"/>
    </row>
    <row r="182" spans="18:21" x14ac:dyDescent="0.25">
      <c r="R182" s="57"/>
      <c r="S182" s="57"/>
      <c r="T182" s="59"/>
      <c r="U182" s="59"/>
    </row>
    <row r="183" spans="18:21" x14ac:dyDescent="0.25">
      <c r="R183" s="57"/>
      <c r="S183" s="57"/>
      <c r="T183" s="59"/>
      <c r="U183" s="59"/>
    </row>
    <row r="184" spans="18:21" x14ac:dyDescent="0.25">
      <c r="R184" s="57"/>
      <c r="S184" s="57"/>
      <c r="T184" s="59"/>
      <c r="U184" s="59"/>
    </row>
    <row r="185" spans="18:21" x14ac:dyDescent="0.25">
      <c r="R185" s="57"/>
      <c r="S185" s="57"/>
      <c r="T185" s="59"/>
      <c r="U185" s="59"/>
    </row>
    <row r="186" spans="18:21" x14ac:dyDescent="0.25">
      <c r="R186" s="57"/>
      <c r="S186" s="57"/>
      <c r="T186" s="59"/>
      <c r="U186" s="59"/>
    </row>
    <row r="187" spans="18:21" x14ac:dyDescent="0.25">
      <c r="R187" s="57"/>
      <c r="S187" s="57"/>
      <c r="T187" s="59"/>
      <c r="U187" s="59"/>
    </row>
    <row r="188" spans="18:21" x14ac:dyDescent="0.25">
      <c r="R188" s="56"/>
      <c r="S188" s="56"/>
      <c r="T188" s="59"/>
    </row>
    <row r="189" spans="18:21" x14ac:dyDescent="0.25">
      <c r="R189" s="56"/>
      <c r="S189" s="56"/>
      <c r="T189" s="59"/>
    </row>
    <row r="190" spans="18:21" x14ac:dyDescent="0.25">
      <c r="R190" s="56"/>
      <c r="S190" s="56"/>
      <c r="T190" s="59"/>
    </row>
    <row r="191" spans="18:21" x14ac:dyDescent="0.25">
      <c r="R191" s="56"/>
      <c r="S191" s="56"/>
      <c r="T191" s="57"/>
    </row>
    <row r="192" spans="18:21" x14ac:dyDescent="0.25">
      <c r="R192" s="56"/>
      <c r="S192" s="56"/>
      <c r="T192" s="59"/>
    </row>
    <row r="193" spans="18:20" x14ac:dyDescent="0.25">
      <c r="R193" s="56"/>
      <c r="S193" s="56"/>
      <c r="T193" s="59"/>
    </row>
    <row r="194" spans="18:20" x14ac:dyDescent="0.25">
      <c r="R194" s="56"/>
      <c r="S194" s="56"/>
      <c r="T194" s="57"/>
    </row>
    <row r="195" spans="18:20" x14ac:dyDescent="0.25">
      <c r="R195" s="56"/>
      <c r="S195" s="56"/>
      <c r="T195" s="57"/>
    </row>
    <row r="196" spans="18:20" x14ac:dyDescent="0.25">
      <c r="R196" s="56"/>
      <c r="S196" s="56"/>
      <c r="T196" s="57"/>
    </row>
    <row r="197" spans="18:20" x14ac:dyDescent="0.25">
      <c r="R197" s="56"/>
      <c r="S197" s="56"/>
      <c r="T197" s="57"/>
    </row>
    <row r="198" spans="18:20" x14ac:dyDescent="0.25">
      <c r="R198" s="56"/>
      <c r="S198" s="56"/>
      <c r="T198" s="57"/>
    </row>
    <row r="199" spans="18:20" x14ac:dyDescent="0.25">
      <c r="R199" s="56"/>
      <c r="S199" s="56"/>
      <c r="T199" s="57"/>
    </row>
    <row r="200" spans="18:20" x14ac:dyDescent="0.25">
      <c r="R200" s="56"/>
      <c r="S200" s="56"/>
      <c r="T200" s="57"/>
    </row>
    <row r="201" spans="18:20" x14ac:dyDescent="0.25">
      <c r="R201" s="56"/>
      <c r="S201" s="56"/>
      <c r="T201" s="57"/>
    </row>
    <row r="202" spans="18:20" x14ac:dyDescent="0.25">
      <c r="R202" s="56"/>
      <c r="S202" s="56"/>
      <c r="T202" s="57"/>
    </row>
    <row r="203" spans="18:20" x14ac:dyDescent="0.25">
      <c r="R203" s="56"/>
      <c r="S203" s="56"/>
      <c r="T203" s="57"/>
    </row>
    <row r="204" spans="18:20" x14ac:dyDescent="0.25">
      <c r="R204" s="56"/>
      <c r="S204" s="56"/>
      <c r="T204" s="57"/>
    </row>
    <row r="205" spans="18:20" x14ac:dyDescent="0.25">
      <c r="R205" s="56"/>
      <c r="S205" s="56"/>
      <c r="T205" s="57"/>
    </row>
    <row r="206" spans="18:20" x14ac:dyDescent="0.25">
      <c r="R206" s="56"/>
      <c r="S206" s="56"/>
      <c r="T206" s="57"/>
    </row>
    <row r="207" spans="18:20" x14ac:dyDescent="0.25">
      <c r="R207" s="56"/>
      <c r="S207" s="56"/>
      <c r="T207" s="57"/>
    </row>
    <row r="208" spans="18:20" x14ac:dyDescent="0.25">
      <c r="R208" s="56"/>
      <c r="S208" s="56"/>
      <c r="T208" s="57"/>
    </row>
    <row r="209" spans="18:20" x14ac:dyDescent="0.25">
      <c r="R209" s="56"/>
      <c r="S209" s="56"/>
      <c r="T209" s="57"/>
    </row>
    <row r="210" spans="18:20" x14ac:dyDescent="0.25">
      <c r="R210" s="56"/>
      <c r="S210" s="56"/>
      <c r="T210" s="57"/>
    </row>
    <row r="211" spans="18:20" x14ac:dyDescent="0.25">
      <c r="R211" s="56"/>
      <c r="S211" s="56"/>
      <c r="T211" s="57"/>
    </row>
    <row r="212" spans="18:20" x14ac:dyDescent="0.25">
      <c r="R212" s="56"/>
      <c r="S212" s="56"/>
      <c r="T212" s="57"/>
    </row>
    <row r="213" spans="18:20" x14ac:dyDescent="0.25">
      <c r="R213" s="56"/>
      <c r="S213" s="56"/>
      <c r="T213" s="57"/>
    </row>
    <row r="214" spans="18:20" x14ac:dyDescent="0.25">
      <c r="R214" s="56"/>
      <c r="S214" s="56"/>
      <c r="T214" s="57"/>
    </row>
    <row r="215" spans="18:20" x14ac:dyDescent="0.25">
      <c r="R215" s="56"/>
      <c r="S215" s="56"/>
      <c r="T215" s="57"/>
    </row>
    <row r="216" spans="18:20" x14ac:dyDescent="0.25">
      <c r="R216" s="56"/>
      <c r="S216" s="56"/>
      <c r="T216" s="57"/>
    </row>
    <row r="217" spans="18:20" x14ac:dyDescent="0.25">
      <c r="R217" s="56"/>
      <c r="S217" s="56"/>
      <c r="T217" s="57"/>
    </row>
    <row r="218" spans="18:20" x14ac:dyDescent="0.25">
      <c r="R218" s="56"/>
      <c r="S218" s="56"/>
      <c r="T218" s="57"/>
    </row>
    <row r="219" spans="18:20" x14ac:dyDescent="0.25">
      <c r="R219" s="56"/>
      <c r="S219" s="56"/>
      <c r="T219" s="57"/>
    </row>
    <row r="220" spans="18:20" x14ac:dyDescent="0.25">
      <c r="R220" s="56"/>
      <c r="S220" s="56"/>
      <c r="T220" s="57"/>
    </row>
    <row r="221" spans="18:20" x14ac:dyDescent="0.25">
      <c r="R221" s="56"/>
      <c r="S221" s="56"/>
      <c r="T221" s="57"/>
    </row>
    <row r="222" spans="18:20" x14ac:dyDescent="0.25">
      <c r="R222" s="56"/>
      <c r="S222" s="56"/>
      <c r="T222" s="57"/>
    </row>
    <row r="223" spans="18:20" x14ac:dyDescent="0.25">
      <c r="R223" s="56"/>
      <c r="S223" s="56"/>
      <c r="T223" s="57"/>
    </row>
    <row r="224" spans="18:20" x14ac:dyDescent="0.25">
      <c r="R224" s="56"/>
      <c r="S224" s="56"/>
      <c r="T224" s="57"/>
    </row>
    <row r="225" spans="18:20" x14ac:dyDescent="0.25">
      <c r="R225" s="56"/>
      <c r="S225" s="56"/>
      <c r="T225" s="57"/>
    </row>
    <row r="226" spans="18:20" x14ac:dyDescent="0.25">
      <c r="R226" s="56"/>
      <c r="S226" s="56"/>
      <c r="T226" s="57"/>
    </row>
    <row r="227" spans="18:20" x14ac:dyDescent="0.25">
      <c r="R227" s="56"/>
      <c r="S227" s="56"/>
      <c r="T227" s="57"/>
    </row>
    <row r="228" spans="18:20" x14ac:dyDescent="0.25">
      <c r="R228" s="56"/>
      <c r="S228" s="56"/>
      <c r="T228" s="57"/>
    </row>
    <row r="229" spans="18:20" x14ac:dyDescent="0.25">
      <c r="R229" s="56"/>
      <c r="S229" s="56"/>
      <c r="T229" s="57"/>
    </row>
    <row r="230" spans="18:20" x14ac:dyDescent="0.25">
      <c r="R230" s="56"/>
      <c r="S230" s="56"/>
      <c r="T230" s="57"/>
    </row>
    <row r="231" spans="18:20" x14ac:dyDescent="0.25">
      <c r="R231" s="56"/>
      <c r="S231" s="56"/>
      <c r="T231" s="57"/>
    </row>
    <row r="232" spans="18:20" x14ac:dyDescent="0.25">
      <c r="R232" s="56"/>
      <c r="S232" s="56"/>
      <c r="T232" s="57"/>
    </row>
    <row r="233" spans="18:20" x14ac:dyDescent="0.25">
      <c r="R233" s="56"/>
      <c r="S233" s="56"/>
      <c r="T233" s="57"/>
    </row>
    <row r="234" spans="18:20" x14ac:dyDescent="0.25">
      <c r="R234" s="56"/>
      <c r="S234" s="56"/>
      <c r="T234" s="57"/>
    </row>
    <row r="235" spans="18:20" x14ac:dyDescent="0.25">
      <c r="R235" s="56"/>
      <c r="S235" s="56"/>
      <c r="T235" s="57"/>
    </row>
    <row r="236" spans="18:20" x14ac:dyDescent="0.25">
      <c r="R236" s="56"/>
      <c r="S236" s="56"/>
      <c r="T236" s="57"/>
    </row>
    <row r="237" spans="18:20" x14ac:dyDescent="0.25">
      <c r="R237" s="56"/>
      <c r="S237" s="56"/>
      <c r="T237" s="57"/>
    </row>
    <row r="238" spans="18:20" x14ac:dyDescent="0.25">
      <c r="R238" s="56"/>
      <c r="S238" s="56"/>
      <c r="T238" s="57"/>
    </row>
    <row r="239" spans="18:20" x14ac:dyDescent="0.25">
      <c r="R239" s="56"/>
      <c r="S239" s="56"/>
      <c r="T239" s="57"/>
    </row>
    <row r="240" spans="18:20" x14ac:dyDescent="0.25">
      <c r="R240" s="56"/>
      <c r="S240" s="56"/>
      <c r="T240" s="57"/>
    </row>
    <row r="241" spans="18:20" x14ac:dyDescent="0.25">
      <c r="R241" s="56"/>
      <c r="S241" s="56"/>
      <c r="T241" s="57"/>
    </row>
    <row r="242" spans="18:20" x14ac:dyDescent="0.25">
      <c r="R242" s="56"/>
      <c r="S242" s="56"/>
      <c r="T242" s="57"/>
    </row>
    <row r="243" spans="18:20" x14ac:dyDescent="0.25">
      <c r="R243" s="56"/>
      <c r="S243" s="56"/>
      <c r="T243" s="57"/>
    </row>
    <row r="244" spans="18:20" x14ac:dyDescent="0.25">
      <c r="R244" s="56"/>
      <c r="S244" s="56"/>
      <c r="T244" s="57"/>
    </row>
    <row r="245" spans="18:20" x14ac:dyDescent="0.25">
      <c r="R245" s="56"/>
      <c r="S245" s="56"/>
      <c r="T245" s="57"/>
    </row>
    <row r="246" spans="18:20" x14ac:dyDescent="0.25">
      <c r="R246" s="56"/>
      <c r="S246" s="56"/>
      <c r="T246" s="57"/>
    </row>
    <row r="247" spans="18:20" x14ac:dyDescent="0.25">
      <c r="R247" s="56"/>
      <c r="S247" s="56"/>
      <c r="T247" s="57"/>
    </row>
    <row r="248" spans="18:20" x14ac:dyDescent="0.25">
      <c r="R248" s="56"/>
      <c r="S248" s="56"/>
      <c r="T248" s="57"/>
    </row>
    <row r="249" spans="18:20" x14ac:dyDescent="0.25">
      <c r="R249" s="56"/>
      <c r="S249" s="56"/>
      <c r="T249" s="57"/>
    </row>
    <row r="250" spans="18:20" x14ac:dyDescent="0.25">
      <c r="R250" s="56"/>
      <c r="S250" s="56"/>
      <c r="T250" s="57"/>
    </row>
    <row r="251" spans="18:20" x14ac:dyDescent="0.25">
      <c r="R251" s="56"/>
      <c r="S251" s="56"/>
      <c r="T251" s="57"/>
    </row>
    <row r="252" spans="18:20" x14ac:dyDescent="0.25">
      <c r="R252" s="56"/>
      <c r="S252" s="56"/>
      <c r="T252" s="57"/>
    </row>
    <row r="253" spans="18:20" x14ac:dyDescent="0.25">
      <c r="R253" s="56"/>
      <c r="S253" s="56"/>
      <c r="T253" s="57"/>
    </row>
    <row r="254" spans="18:20" x14ac:dyDescent="0.25">
      <c r="R254" s="56"/>
      <c r="S254" s="56"/>
      <c r="T254" s="57"/>
    </row>
    <row r="255" spans="18:20" x14ac:dyDescent="0.25">
      <c r="R255" s="56"/>
      <c r="S255" s="56"/>
      <c r="T255" s="57"/>
    </row>
    <row r="256" spans="18:20" x14ac:dyDescent="0.25">
      <c r="R256" s="56"/>
      <c r="S256" s="56"/>
      <c r="T256" s="57"/>
    </row>
    <row r="257" spans="18:20" x14ac:dyDescent="0.25">
      <c r="R257" s="56"/>
      <c r="S257" s="56"/>
      <c r="T257" s="57"/>
    </row>
    <row r="258" spans="18:20" x14ac:dyDescent="0.25">
      <c r="R258" s="56"/>
      <c r="S258" s="56"/>
      <c r="T258" s="57"/>
    </row>
    <row r="259" spans="18:20" x14ac:dyDescent="0.25">
      <c r="R259" s="56"/>
      <c r="S259" s="57"/>
      <c r="T259" s="57"/>
    </row>
    <row r="260" spans="18:20" x14ac:dyDescent="0.25">
      <c r="R260" s="56"/>
      <c r="S260" s="57"/>
      <c r="T260" s="57"/>
    </row>
    <row r="261" spans="18:20" x14ac:dyDescent="0.25">
      <c r="R261" s="56"/>
      <c r="S261" s="57"/>
      <c r="T261" s="57"/>
    </row>
    <row r="262" spans="18:20" x14ac:dyDescent="0.25">
      <c r="R262" s="56"/>
      <c r="S262" s="57"/>
      <c r="T262" s="57"/>
    </row>
    <row r="263" spans="18:20" x14ac:dyDescent="0.25">
      <c r="R263" s="56"/>
      <c r="S263" s="57"/>
      <c r="T263" s="57"/>
    </row>
    <row r="264" spans="18:20" x14ac:dyDescent="0.25">
      <c r="R264" s="56"/>
      <c r="S264" s="57"/>
      <c r="T264" s="57"/>
    </row>
    <row r="265" spans="18:20" x14ac:dyDescent="0.25">
      <c r="R265" s="56"/>
      <c r="S265" s="57"/>
      <c r="T265" s="57"/>
    </row>
    <row r="266" spans="18:20" x14ac:dyDescent="0.25">
      <c r="R266" s="56"/>
      <c r="S266" s="57"/>
      <c r="T266" s="57"/>
    </row>
    <row r="267" spans="18:20" x14ac:dyDescent="0.25">
      <c r="R267" s="56"/>
      <c r="S267" s="57"/>
      <c r="T267" s="57"/>
    </row>
    <row r="268" spans="18:20" x14ac:dyDescent="0.25">
      <c r="R268" s="56"/>
      <c r="S268" s="56"/>
    </row>
    <row r="269" spans="18:20" x14ac:dyDescent="0.25">
      <c r="R269" s="56"/>
      <c r="S269" s="56"/>
    </row>
    <row r="270" spans="18:20" x14ac:dyDescent="0.25">
      <c r="R270" s="56"/>
      <c r="S270" s="56"/>
    </row>
    <row r="271" spans="18:20" x14ac:dyDescent="0.25">
      <c r="R271" s="56"/>
      <c r="S271" s="56"/>
    </row>
    <row r="272" spans="18:20" x14ac:dyDescent="0.25">
      <c r="R272" s="56"/>
      <c r="S272" s="56"/>
    </row>
    <row r="273" spans="18:19" x14ac:dyDescent="0.25">
      <c r="R273" s="56"/>
      <c r="S273" s="56"/>
    </row>
    <row r="274" spans="18:19" x14ac:dyDescent="0.25">
      <c r="R274" s="56"/>
      <c r="S274" s="56"/>
    </row>
    <row r="275" spans="18:19" x14ac:dyDescent="0.25">
      <c r="R275" s="56"/>
      <c r="S275" s="56"/>
    </row>
    <row r="276" spans="18:19" x14ac:dyDescent="0.25">
      <c r="R276" s="56"/>
      <c r="S276" s="56"/>
    </row>
    <row r="277" spans="18:19" x14ac:dyDescent="0.25">
      <c r="R277" s="56"/>
      <c r="S277" s="56"/>
    </row>
    <row r="278" spans="18:19" x14ac:dyDescent="0.25">
      <c r="R278" s="56"/>
      <c r="S278" s="56"/>
    </row>
    <row r="279" spans="18:19" x14ac:dyDescent="0.25">
      <c r="R279" s="56"/>
      <c r="S279" s="56"/>
    </row>
    <row r="280" spans="18:19" x14ac:dyDescent="0.25">
      <c r="R280" s="56"/>
      <c r="S280" s="56"/>
    </row>
    <row r="281" spans="18:19" x14ac:dyDescent="0.25">
      <c r="R281" s="56"/>
      <c r="S281" s="56"/>
    </row>
    <row r="282" spans="18:19" x14ac:dyDescent="0.25">
      <c r="R282" s="56"/>
      <c r="S282" s="56"/>
    </row>
    <row r="283" spans="18:19" x14ac:dyDescent="0.25">
      <c r="R283" s="56"/>
      <c r="S283" s="56"/>
    </row>
    <row r="284" spans="18:19" x14ac:dyDescent="0.25">
      <c r="R284" s="56"/>
      <c r="S284" s="56"/>
    </row>
    <row r="285" spans="18:19" x14ac:dyDescent="0.25">
      <c r="R285" s="56"/>
      <c r="S285" s="56"/>
    </row>
    <row r="286" spans="18:19" x14ac:dyDescent="0.25">
      <c r="R286" s="56"/>
      <c r="S286" s="56"/>
    </row>
    <row r="287" spans="18:19" x14ac:dyDescent="0.25">
      <c r="R287" s="56"/>
      <c r="S287" s="56"/>
    </row>
  </sheetData>
  <mergeCells count="9">
    <mergeCell ref="V17:X17"/>
    <mergeCell ref="S17:U17"/>
    <mergeCell ref="H144:H147"/>
    <mergeCell ref="H148:H151"/>
    <mergeCell ref="H152:H155"/>
    <mergeCell ref="H17:I17"/>
    <mergeCell ref="J17:L17"/>
    <mergeCell ref="M17:O17"/>
    <mergeCell ref="P17:R17"/>
  </mergeCells>
  <conditionalFormatting sqref="F19:G143">
    <cfRule type="cellIs" dxfId="3" priority="1" operator="lessThan">
      <formula>$D$5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MR-MO_1a</vt:lpstr>
      <vt:lpstr>MR-MO_1c</vt:lpstr>
      <vt:lpstr>MR-MO_1d</vt:lpstr>
      <vt:lpstr>MR-MO_1a_2</vt:lpstr>
      <vt:lpstr>MR-MO_1c_2</vt:lpstr>
      <vt:lpstr>MR-MO_1d_2</vt:lpstr>
      <vt:lpstr>MR-MO_3a</vt:lpstr>
      <vt:lpstr>MR-MO_3c</vt:lpstr>
      <vt:lpstr>MR-MO_3d</vt:lpstr>
      <vt:lpstr>MR-MO_3a_2</vt:lpstr>
      <vt:lpstr>MR-MO_3c_2</vt:lpstr>
      <vt:lpstr>MR-MO_3d_2</vt:lpstr>
      <vt:lpstr>Results_Stochastic_Regimes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Christian-Mandl</dc:creator>
  <cp:lastModifiedBy>Christian-Mandl</cp:lastModifiedBy>
  <cp:lastPrinted>2016-04-11T09:44:11Z</cp:lastPrinted>
  <dcterms:created xsi:type="dcterms:W3CDTF">2015-12-17T09:49:28Z</dcterms:created>
  <dcterms:modified xsi:type="dcterms:W3CDTF">2016-11-12T15:51:01Z</dcterms:modified>
</cp:coreProperties>
</file>