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h\Desktop\Excel\"/>
    </mc:Choice>
  </mc:AlternateContent>
  <xr:revisionPtr revIDLastSave="0" documentId="13_ncr:1_{83066761-93F1-44D8-B218-903411A4C0F5}" xr6:coauthVersionLast="47" xr6:coauthVersionMax="47" xr10:uidLastSave="{00000000-0000-0000-0000-000000000000}"/>
  <bookViews>
    <workbookView xWindow="-30828" yWindow="-3024" windowWidth="30936" windowHeight="16896" activeTab="4" xr2:uid="{F1D26A2E-7D25-430E-80A5-2447273228EC}"/>
  </bookViews>
  <sheets>
    <sheet name="Website" sheetId="1" r:id="rId1"/>
    <sheet name="Excel" sheetId="2" r:id="rId2"/>
    <sheet name="Word&amp;Visio" sheetId="3" r:id="rId3"/>
    <sheet name="PowerPoint" sheetId="4" r:id="rId4"/>
    <sheet name="Bonus Website" sheetId="6" r:id="rId5"/>
    <sheet name="Total" sheetId="5" r:id="rId6"/>
  </sheets>
  <definedNames>
    <definedName name="_xlnm._FilterDatabase" localSheetId="1" hidden="1">Excel!$A$1:$D$1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6" i="4"/>
  <c r="E9" i="2"/>
  <c r="E4" i="4"/>
  <c r="B16" i="6"/>
  <c r="B15" i="6"/>
  <c r="B14" i="6"/>
  <c r="E6" i="6"/>
  <c r="B13" i="6" s="1"/>
  <c r="B12" i="6"/>
  <c r="E4" i="6"/>
  <c r="B11" i="6" s="1"/>
  <c r="E3" i="6"/>
  <c r="B10" i="6" s="1"/>
  <c r="E2" i="6"/>
  <c r="E2" i="1"/>
  <c r="E3" i="1"/>
  <c r="B14" i="1" s="1"/>
  <c r="E4" i="1"/>
  <c r="E5" i="1"/>
  <c r="E6" i="1"/>
  <c r="E7" i="1"/>
  <c r="E8" i="1"/>
  <c r="E9" i="1"/>
  <c r="E10" i="1"/>
  <c r="E11" i="1"/>
  <c r="E8" i="2"/>
  <c r="E7" i="2"/>
  <c r="B21" i="2"/>
  <c r="B16" i="4"/>
  <c r="B16" i="3"/>
  <c r="B14" i="3"/>
  <c r="B11" i="3"/>
  <c r="B10" i="3"/>
  <c r="B9" i="3"/>
  <c r="B21" i="1"/>
  <c r="B20" i="1"/>
  <c r="E6" i="2"/>
  <c r="B20" i="2" s="1"/>
  <c r="E8" i="4"/>
  <c r="B15" i="4" s="1"/>
  <c r="E7" i="4"/>
  <c r="B14" i="4" s="1"/>
  <c r="E5" i="4"/>
  <c r="B18" i="4" s="1"/>
  <c r="E3" i="4"/>
  <c r="B12" i="4" s="1"/>
  <c r="E2" i="4"/>
  <c r="E6" i="3"/>
  <c r="B13" i="3" s="1"/>
  <c r="E5" i="3"/>
  <c r="E4" i="3"/>
  <c r="E3" i="3"/>
  <c r="E2" i="3"/>
  <c r="F7" i="3" s="1"/>
  <c r="E11" i="2"/>
  <c r="B18" i="2" s="1"/>
  <c r="E5" i="2"/>
  <c r="E4" i="2"/>
  <c r="B16" i="2" s="1"/>
  <c r="E3" i="2"/>
  <c r="B15" i="2" s="1"/>
  <c r="E2" i="2"/>
  <c r="B16" i="1"/>
  <c r="B17" i="1"/>
  <c r="B18" i="1"/>
  <c r="F12" i="1"/>
  <c r="B10" i="5" s="1"/>
  <c r="B9" i="5" l="1"/>
  <c r="B3" i="5"/>
  <c r="B6" i="5"/>
  <c r="F9" i="4"/>
  <c r="B11" i="4"/>
  <c r="B17" i="4"/>
  <c r="B8" i="5" s="1"/>
  <c r="B13" i="4"/>
  <c r="B4" i="5" s="1"/>
  <c r="B9" i="6"/>
  <c r="F7" i="6"/>
  <c r="B19" i="1"/>
  <c r="B15" i="1"/>
  <c r="B15" i="3"/>
  <c r="B12" i="3"/>
  <c r="B14" i="2"/>
  <c r="F12" i="2"/>
  <c r="B11" i="5" s="1"/>
  <c r="B19" i="2"/>
  <c r="B17" i="2"/>
  <c r="B5" i="5" s="1"/>
  <c r="B12" i="5" l="1"/>
  <c r="B2" i="5"/>
  <c r="B7" i="5"/>
</calcChain>
</file>

<file path=xl/sharedStrings.xml><?xml version="1.0" encoding="utf-8"?>
<sst xmlns="http://schemas.openxmlformats.org/spreadsheetml/2006/main" count="160" uniqueCount="39">
  <si>
    <t>Group Member</t>
  </si>
  <si>
    <t>Day of the Week</t>
  </si>
  <si>
    <t>Start Time</t>
  </si>
  <si>
    <t>End Time</t>
  </si>
  <si>
    <t>Number of Hours Worked</t>
  </si>
  <si>
    <t>Description of Work</t>
  </si>
  <si>
    <t>Zhengliang</t>
  </si>
  <si>
    <t>Monday</t>
  </si>
  <si>
    <t xml:space="preserve">Web - Index, About Me, &amp; Education. </t>
  </si>
  <si>
    <t>Tuesday</t>
  </si>
  <si>
    <t>Xiao</t>
  </si>
  <si>
    <t>Web - Work Experience&amp; Skills</t>
  </si>
  <si>
    <t>Web - Work Experience, Skills , Contact</t>
  </si>
  <si>
    <t>Patrick</t>
  </si>
  <si>
    <t>Matthew</t>
  </si>
  <si>
    <t>Heindy</t>
  </si>
  <si>
    <t>Grand Total Hours</t>
  </si>
  <si>
    <t>Subtotal Zhengliang</t>
  </si>
  <si>
    <t>Subtotal Xiao</t>
  </si>
  <si>
    <t>Subtotal Heindy</t>
  </si>
  <si>
    <t>Subtotal Matthew</t>
  </si>
  <si>
    <t>Subtotal Patrick</t>
  </si>
  <si>
    <t>Subtotal Monday</t>
  </si>
  <si>
    <t>Subtotal Tuesday</t>
  </si>
  <si>
    <t>Subtotal Wednesday</t>
  </si>
  <si>
    <t>Initial formatting of Excel Tables</t>
  </si>
  <si>
    <t>Reformatting of Excel Tables</t>
  </si>
  <si>
    <t>Totals Charts</t>
  </si>
  <si>
    <t>Wednesday</t>
  </si>
  <si>
    <t>Fixing Formulas; Visual updates</t>
  </si>
  <si>
    <t>Visual &amp; Formatting Updates</t>
  </si>
  <si>
    <t>Final Formatting and New Chart</t>
  </si>
  <si>
    <t>Proofreading</t>
  </si>
  <si>
    <t>Visio and Word</t>
  </si>
  <si>
    <t>PowerPoint Presentation</t>
  </si>
  <si>
    <t>Totals</t>
  </si>
  <si>
    <t>Hours Worked</t>
  </si>
  <si>
    <t>Total Development</t>
  </si>
  <si>
    <t>Total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</si>
</sst>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8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594E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5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theme="5" tint="0.3999755851924192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theme="5" tint="0.39997558519241921"/>
      </top>
      <bottom/>
      <diagonal/>
    </border>
    <border>
      <left/>
      <right style="thin">
        <color rgb="FF000000"/>
      </right>
      <top style="thin">
        <color theme="5" tint="0.39997558519241921"/>
      </top>
      <bottom style="thin">
        <color rgb="FF000000"/>
      </bottom>
      <diagonal/>
    </border>
    <border>
      <left/>
      <right/>
      <top style="thin">
        <color theme="5" tint="0.39997558519241921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thin">
        <color theme="5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double">
        <color rgb="FF000000"/>
      </top>
      <bottom style="thin">
        <color theme="4"/>
      </bottom>
      <diagonal/>
    </border>
    <border>
      <left/>
      <right style="thin">
        <color rgb="FF00000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2" fontId="0" fillId="2" borderId="4" xfId="0" applyNumberForma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horizontal="right" vertical="center"/>
    </xf>
    <xf numFmtId="0" fontId="1" fillId="4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 wrapText="1"/>
    </xf>
    <xf numFmtId="164" fontId="0" fillId="2" borderId="15" xfId="0" applyNumberFormat="1" applyFill="1" applyBorder="1" applyAlignment="1">
      <alignment horizontal="center" vertical="center" wrapText="1"/>
    </xf>
    <xf numFmtId="164" fontId="0" fillId="2" borderId="19" xfId="0" applyNumberFormat="1" applyFill="1" applyBorder="1" applyAlignment="1">
      <alignment horizontal="center" vertical="center" wrapText="1"/>
    </xf>
    <xf numFmtId="2" fontId="0" fillId="2" borderId="17" xfId="0" applyNumberFormat="1" applyFill="1" applyBorder="1" applyAlignment="1">
      <alignment vertical="center" wrapText="1"/>
    </xf>
    <xf numFmtId="2" fontId="0" fillId="3" borderId="17" xfId="0" applyNumberFormat="1" applyFill="1" applyBorder="1" applyAlignment="1">
      <alignment vertical="center" wrapText="1"/>
    </xf>
    <xf numFmtId="2" fontId="0" fillId="2" borderId="18" xfId="0" applyNumberFormat="1" applyFill="1" applyBorder="1" applyAlignment="1">
      <alignment vertical="center" wrapText="1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2" fontId="0" fillId="0" borderId="11" xfId="0" applyNumberFormat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164" fontId="0" fillId="2" borderId="21" xfId="0" applyNumberFormat="1" applyFill="1" applyBorder="1" applyAlignment="1">
      <alignment horizontal="center" vertical="center" wrapText="1"/>
    </xf>
    <xf numFmtId="2" fontId="0" fillId="2" borderId="21" xfId="0" applyNumberForma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164" fontId="0" fillId="2" borderId="22" xfId="0" applyNumberFormat="1" applyFill="1" applyBorder="1" applyAlignment="1">
      <alignment horizontal="center" vertical="center" wrapText="1"/>
    </xf>
    <xf numFmtId="2" fontId="0" fillId="2" borderId="23" xfId="0" applyNumberForma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164" fontId="0" fillId="2" borderId="25" xfId="0" applyNumberFormat="1" applyFill="1" applyBorder="1" applyAlignment="1">
      <alignment horizontal="center" vertical="center" wrapText="1"/>
    </xf>
    <xf numFmtId="164" fontId="0" fillId="2" borderId="26" xfId="0" applyNumberFormat="1" applyFill="1" applyBorder="1" applyAlignment="1">
      <alignment horizontal="center" vertical="center" wrapText="1"/>
    </xf>
    <xf numFmtId="164" fontId="0" fillId="3" borderId="27" xfId="0" applyNumberFormat="1" applyFill="1" applyBorder="1" applyAlignment="1">
      <alignment horizontal="center" vertical="center" wrapText="1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2" fontId="0" fillId="0" borderId="31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0" fontId="1" fillId="2" borderId="28" xfId="0" applyFont="1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164" fontId="0" fillId="2" borderId="28" xfId="0" applyNumberForma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2" fontId="0" fillId="2" borderId="3" xfId="0" applyNumberFormat="1" applyFill="1" applyBorder="1" applyAlignment="1">
      <alignment vertical="center" wrapText="1"/>
    </xf>
    <xf numFmtId="0" fontId="0" fillId="3" borderId="29" xfId="0" applyFill="1" applyBorder="1" applyAlignment="1">
      <alignment vertical="center" wrapText="1"/>
    </xf>
    <xf numFmtId="2" fontId="0" fillId="3" borderId="32" xfId="0" applyNumberFormat="1" applyFill="1" applyBorder="1" applyAlignment="1">
      <alignment vertical="center" wrapText="1"/>
    </xf>
    <xf numFmtId="164" fontId="0" fillId="3" borderId="32" xfId="0" applyNumberForma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 wrapText="1"/>
    </xf>
    <xf numFmtId="0" fontId="0" fillId="3" borderId="32" xfId="0" applyFill="1" applyBorder="1" applyAlignment="1">
      <alignment vertical="center" wrapText="1"/>
    </xf>
    <xf numFmtId="2" fontId="0" fillId="2" borderId="0" xfId="0" applyNumberFormat="1" applyFill="1" applyBorder="1" applyAlignment="1">
      <alignment vertical="center" wrapText="1"/>
    </xf>
    <xf numFmtId="2" fontId="0" fillId="3" borderId="29" xfId="0" applyNumberFormat="1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29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2" fontId="0" fillId="2" borderId="33" xfId="0" applyNumberFormat="1" applyFill="1" applyBorder="1" applyAlignment="1">
      <alignment vertical="center" wrapText="1"/>
    </xf>
    <xf numFmtId="2" fontId="0" fillId="2" borderId="29" xfId="0" applyNumberFormat="1" applyFill="1" applyBorder="1" applyAlignment="1">
      <alignment vertical="center" wrapText="1"/>
    </xf>
    <xf numFmtId="164" fontId="0" fillId="2" borderId="32" xfId="0" applyNumberFormat="1" applyFill="1" applyBorder="1" applyAlignment="1">
      <alignment horizontal="center" vertical="center" wrapText="1"/>
    </xf>
    <xf numFmtId="164" fontId="0" fillId="3" borderId="29" xfId="0" applyNumberFormat="1" applyFill="1" applyBorder="1" applyAlignment="1">
      <alignment horizontal="center" vertical="center" wrapText="1"/>
    </xf>
    <xf numFmtId="164" fontId="0" fillId="2" borderId="33" xfId="0" applyNumberFormat="1" applyFill="1" applyBorder="1" applyAlignment="1">
      <alignment horizontal="center" vertical="center" wrapText="1"/>
    </xf>
    <xf numFmtId="164" fontId="0" fillId="2" borderId="29" xfId="0" applyNumberFormat="1" applyFill="1" applyBorder="1" applyAlignment="1">
      <alignment horizontal="center" vertical="center" wrapText="1"/>
    </xf>
    <xf numFmtId="0" fontId="0" fillId="2" borderId="33" xfId="0" applyFill="1" applyBorder="1" applyAlignment="1">
      <alignment vertical="center" wrapText="1"/>
    </xf>
    <xf numFmtId="0" fontId="1" fillId="3" borderId="34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164" fontId="0" fillId="3" borderId="34" xfId="0" applyNumberFormat="1" applyFill="1" applyBorder="1" applyAlignment="1">
      <alignment horizontal="center" vertical="center" wrapText="1"/>
    </xf>
    <xf numFmtId="0" fontId="0" fillId="3" borderId="34" xfId="0" applyFill="1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2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82">
    <dxf>
      <numFmt numFmtId="2" formatCode="0.00"/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594ED"/>
        </patternFill>
      </fill>
      <alignment horizontal="righ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bgColor theme="0"/>
        </patternFill>
      </fill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>
        <top style="thin">
          <color indexed="64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rgb="FF0594ED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bgColor theme="0"/>
        </patternFill>
      </fill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>
        <top style="thin">
          <color indexed="64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rgb="FF0594ED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bgColor theme="0"/>
        </patternFill>
      </fill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>
        <top style="thin">
          <color indexed="64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rgb="FF0594ED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bgColor theme="0"/>
        </patternFill>
      </fill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>
        <top style="thin">
          <color indexed="64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rgb="FF0594ED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diagonalUp="0" diagonalDown="0" outline="0">
        <left/>
        <right/>
        <top/>
        <bottom style="thin">
          <color indexed="64"/>
        </bottom>
      </border>
    </dxf>
    <dxf>
      <numFmt numFmtId="2" formatCode="0.00"/>
      <fill>
        <patternFill patternType="solid">
          <bgColor theme="0"/>
        </patternFill>
      </fill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5" tint="0.39997558519241921"/>
        </top>
        <bottom/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64" formatCode="[$-F400]h:mm:ss\ AM/PM"/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5" tint="0.39997558519241921"/>
        </top>
        <bottom/>
      </border>
    </dxf>
    <dxf>
      <border>
        <top style="thin">
          <color indexed="64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594ED"/>
      <color rgb="FFD1E0FF"/>
      <color rgb="FFB2CAD9"/>
      <color rgb="FFD1EDFF"/>
      <color rgb="FFD1E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Worked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Total!$A$7:$A$9</c:f>
              <c:strCache>
                <c:ptCount val="3"/>
                <c:pt idx="0">
                  <c:v>Subtotal Monday</c:v>
                </c:pt>
                <c:pt idx="1">
                  <c:v>Subtotal Tuesday</c:v>
                </c:pt>
                <c:pt idx="2">
                  <c:v>Subtotal Wednesday</c:v>
                </c:pt>
              </c:strCache>
            </c:strRef>
          </c:cat>
          <c:val>
            <c:numRef>
              <c:f>Total!$B$7:$B$9</c:f>
              <c:numCache>
                <c:formatCode>0.00</c:formatCode>
                <c:ptCount val="3"/>
                <c:pt idx="0" formatCode="General">
                  <c:v>5.4999999999999991</c:v>
                </c:pt>
                <c:pt idx="1">
                  <c:v>27.983333333333334</c:v>
                </c:pt>
                <c:pt idx="2" formatCode="General">
                  <c:v>8.7499999999999982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9-47AA-B9E6-3D2E2E8806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662488"/>
        <c:axId val="1688516008"/>
      </c:barChart>
      <c:catAx>
        <c:axId val="8396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6008"/>
        <c:crosses val="autoZero"/>
        <c:auto val="1"/>
        <c:lblAlgn val="ctr"/>
        <c:lblOffset val="100"/>
        <c:noMultiLvlLbl val="0"/>
      </c:catAx>
      <c:valAx>
        <c:axId val="16885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2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Worked by Team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Total!$A$2:$A$6</c:f>
              <c:strCache>
                <c:ptCount val="5"/>
                <c:pt idx="0">
                  <c:v>Subtotal Zhengliang</c:v>
                </c:pt>
                <c:pt idx="1">
                  <c:v>Subtotal Xiao</c:v>
                </c:pt>
                <c:pt idx="2">
                  <c:v>Subtotal Heindy</c:v>
                </c:pt>
                <c:pt idx="3">
                  <c:v>Subtotal Matthew</c:v>
                </c:pt>
                <c:pt idx="4">
                  <c:v>Subtotal Patrick</c:v>
                </c:pt>
              </c:strCache>
            </c:strRef>
          </c:cat>
          <c:val>
            <c:numRef>
              <c:f>Total!$B$2:$B$6</c:f>
              <c:numCache>
                <c:formatCode>General</c:formatCode>
                <c:ptCount val="5"/>
                <c:pt idx="0">
                  <c:v>18</c:v>
                </c:pt>
                <c:pt idx="1">
                  <c:v>14</c:v>
                </c:pt>
                <c:pt idx="2" formatCode="0.00">
                  <c:v>8.9833333333333343</c:v>
                </c:pt>
                <c:pt idx="3">
                  <c:v>4.2499999999999956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E-4B13-9B49-428EDE4690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686200"/>
        <c:axId val="680916680"/>
      </c:barChart>
      <c:catAx>
        <c:axId val="8396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6680"/>
        <c:crosses val="autoZero"/>
        <c:auto val="1"/>
        <c:lblAlgn val="ctr"/>
        <c:lblOffset val="100"/>
        <c:noMultiLvlLbl val="0"/>
      </c:catAx>
      <c:valAx>
        <c:axId val="6809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and Operations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D-4582-8538-FAAEEF0469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D-4582-8538-FAAEEF0469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Total!$A$10:$A$11</c:f>
              <c:strCache>
                <c:ptCount val="2"/>
                <c:pt idx="0">
                  <c:v>Total Development</c:v>
                </c:pt>
                <c:pt idx="1">
                  <c:v>Total Operations</c:v>
                </c:pt>
              </c:strCache>
            </c:strRef>
          </c:cat>
          <c:val>
            <c:numRef>
              <c:f>Total!$B$10:$B$11</c:f>
              <c:numCache>
                <c:formatCode>0.00</c:formatCode>
                <c:ptCount val="2"/>
                <c:pt idx="0" formatCode="General">
                  <c:v>36</c:v>
                </c:pt>
                <c:pt idx="1">
                  <c:v>17.233333333333331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F-40E4-B02E-669FFFF559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7049</xdr:colOff>
      <xdr:row>15</xdr:row>
      <xdr:rowOff>21592</xdr:rowOff>
    </xdr:from>
    <xdr:to>
      <xdr:col>4</xdr:col>
      <xdr:colOff>10732</xdr:colOff>
      <xdr:row>28</xdr:row>
      <xdr:rowOff>6352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2C7874C-E366-64B5-4798-81F51CC87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317883</xdr:rowOff>
    </xdr:from>
    <xdr:to>
      <xdr:col>9</xdr:col>
      <xdr:colOff>10732</xdr:colOff>
      <xdr:row>13</xdr:row>
      <xdr:rowOff>311238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90C5E-6817-2740-5C54-613BA95036DD}"/>
            </a:ext>
            <a:ext uri="{147F2762-F138-4A5C-976F-8EAC2B608ADB}">
              <a16:predDERef xmlns:a16="http://schemas.microsoft.com/office/drawing/2014/main" pred="{12C7874C-E366-64B5-4798-81F51CC87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1044282</xdr:colOff>
      <xdr:row>15</xdr:row>
      <xdr:rowOff>12608</xdr:rowOff>
    </xdr:from>
    <xdr:to>
      <xdr:col>8</xdr:col>
      <xdr:colOff>1041043</xdr:colOff>
      <xdr:row>27</xdr:row>
      <xdr:rowOff>315049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238D7-E511-3D1A-06C3-3C7795CA44E7}"/>
            </a:ext>
            <a:ext uri="{147F2762-F138-4A5C-976F-8EAC2B608ADB}">
              <a16:predDERef xmlns:a16="http://schemas.microsoft.com/office/drawing/2014/main" pred="{E0390C5E-6817-2740-5C54-613BA9503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F0752D-9CA6-408F-B4C5-59908A7ABE38}" name="Table4" displayName="Table4" ref="A1:F12" totalsRowCount="1" headerRowDxfId="81" tableBorderDxfId="80" totalsRowBorderDxfId="79">
  <autoFilter ref="A1:F11" xr:uid="{6FF0752D-9CA6-408F-B4C5-59908A7ABE38}"/>
  <sortState xmlns:xlrd2="http://schemas.microsoft.com/office/spreadsheetml/2017/richdata2" ref="A2:F11">
    <sortCondition descending="1" ref="A1:A11"/>
  </sortState>
  <tableColumns count="6">
    <tableColumn id="1" xr3:uid="{69201B1D-BBE3-4BF8-A8B5-4F1AFC94499E}" name="Group Member" totalsRowLabel="Grand Total Hours" dataDxfId="78" totalsRowDxfId="77"/>
    <tableColumn id="2" xr3:uid="{D30A7EDF-6ABE-49AC-AFEE-C58F715BA762}" name="Day of the Week" dataDxfId="76" totalsRowDxfId="75"/>
    <tableColumn id="3" xr3:uid="{AFC5035D-20E4-470E-8D34-2B51FE21322F}" name="Start Time" dataDxfId="74" totalsRowDxfId="73"/>
    <tableColumn id="4" xr3:uid="{0D1FA6A2-6B41-45C7-BF9F-40A046F583AF}" name="End Time" dataDxfId="72" totalsRowDxfId="71"/>
    <tableColumn id="5" xr3:uid="{96AF3327-E515-4DB8-ACE2-2A8063439C2F}" name="Number of Hours Worked" dataDxfId="70" totalsRowDxfId="69">
      <calculatedColumnFormula>(D2-C2)*24</calculatedColumnFormula>
    </tableColumn>
    <tableColumn id="6" xr3:uid="{CFD420E8-75F9-4B8A-84E6-DE6E65162CEC}" name="Description of Work" totalsRowFunction="custom" dataDxfId="68" totalsRowDxfId="67">
      <totalsRowFormula>SUBTOTAL(109, Table4[Number of Hours Worked])</totalsRowFormula>
    </tableColumn>
  </tableColumns>
  <tableStyleInfo name="TableStyleMedium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28F99-B077-4D22-99EE-FBBECEA16900}" name="Table42" displayName="Table42" ref="A1:F12" totalsRowCount="1" headerRowDxfId="66" tableBorderDxfId="65" totalsRowBorderDxfId="64">
  <autoFilter ref="A1:F11" xr:uid="{91A28F99-B077-4D22-99EE-FBBECEA16900}"/>
  <tableColumns count="6">
    <tableColumn id="1" xr3:uid="{18F471AF-1291-4D04-867B-FB41E2827382}" name="Group Member" totalsRowLabel="Grand Total Hours" dataDxfId="63" totalsRowDxfId="62"/>
    <tableColumn id="2" xr3:uid="{B640FC4D-C08D-4286-8FC3-A1670F8C2372}" name="Day of the Week" dataDxfId="61" totalsRowDxfId="60"/>
    <tableColumn id="3" xr3:uid="{BA0F9808-0F37-40A2-97BB-C0C7709CE567}" name="Start Time" dataDxfId="59" totalsRowDxfId="58"/>
    <tableColumn id="4" xr3:uid="{8466F4E0-7AA9-454D-B6D2-30F0381B1C13}" name="End Time" dataDxfId="57" totalsRowDxfId="56"/>
    <tableColumn id="5" xr3:uid="{CAD973A7-802E-4626-A5DC-DC033289E94F}" name="Number of Hours Worked" dataDxfId="55" totalsRowDxfId="54">
      <calculatedColumnFormula>(D2-C2)*24</calculatedColumnFormula>
    </tableColumn>
    <tableColumn id="6" xr3:uid="{911A8F48-F57D-44C1-8D1A-27C839DCF16B}" name="Description of Work" totalsRowFunction="custom" dataDxfId="53" totalsRowDxfId="52">
      <totalsRowFormula>SUBTOTAL(109, Table42[Number of Hours Worked])</totalsRow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A8E2A-E905-4155-8A8F-4814472D48AA}" name="Table43" displayName="Table43" ref="A1:F7" totalsRowCount="1" headerRowDxfId="51" tableBorderDxfId="50" totalsRowBorderDxfId="49">
  <autoFilter ref="A1:F6" xr:uid="{70FA8E2A-E905-4155-8A8F-4814472D48AA}"/>
  <tableColumns count="6">
    <tableColumn id="1" xr3:uid="{0F3E2B88-8542-4A73-BBB5-A0184D174678}" name="Group Member" totalsRowLabel="Grand Total Hours" dataDxfId="48" totalsRowDxfId="47"/>
    <tableColumn id="2" xr3:uid="{C265158D-0CA9-4947-A966-141A929F12E0}" name="Day of the Week" dataDxfId="46" totalsRowDxfId="45"/>
    <tableColumn id="3" xr3:uid="{E5F51BA7-D5E0-4000-8AFA-7DB4D090E45F}" name="Start Time" dataDxfId="44" totalsRowDxfId="43"/>
    <tableColumn id="4" xr3:uid="{19025086-2440-42E6-A70E-7008BBED2A30}" name="End Time" dataDxfId="42" totalsRowDxfId="41"/>
    <tableColumn id="5" xr3:uid="{CFDAB4F4-6FCB-4759-8692-E70718802DB0}" name="Number of Hours Worked" dataDxfId="40" totalsRowDxfId="39">
      <calculatedColumnFormula>(D2-C2)*24</calculatedColumnFormula>
    </tableColumn>
    <tableColumn id="6" xr3:uid="{0DFABDEC-D8FA-4325-855E-396F8CAC68B3}" name="Description of Work" totalsRowFunction="custom" dataDxfId="38" totalsRowDxfId="37">
      <totalsRowFormula>SUBTOTAL(109, Table43[Number of Hours Worked])</totalsRowFormula>
    </tableColumn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580E76-330B-4AAA-BD68-2112718FDD8D}" name="Table44" displayName="Table44" ref="A1:F9" totalsRowCount="1" headerRowDxfId="36" tableBorderDxfId="35" totalsRowBorderDxfId="34">
  <autoFilter ref="A1:F8" xr:uid="{DD580E76-330B-4AAA-BD68-2112718FDD8D}"/>
  <tableColumns count="6">
    <tableColumn id="1" xr3:uid="{376E0C84-7C15-4F76-BB1C-C4B86D0B816F}" name="Group Member" totalsRowLabel="Grand Total Hours" dataDxfId="33" totalsRowDxfId="32"/>
    <tableColumn id="2" xr3:uid="{284A9DAE-41F7-401F-8A91-E08602FE1696}" name="Day of the Week" dataDxfId="31" totalsRowDxfId="30"/>
    <tableColumn id="3" xr3:uid="{5D21E85C-BBE1-4CF8-860A-6DAF2BB3E89C}" name="Start Time" dataDxfId="29" totalsRowDxfId="28"/>
    <tableColumn id="4" xr3:uid="{8EBB3606-FD45-4C03-BC6D-64C2B7AD4CF1}" name="End Time" dataDxfId="27" totalsRowDxfId="26"/>
    <tableColumn id="5" xr3:uid="{B3AED747-CD07-486C-986A-4624B1630E35}" name="Number of Hours Worked" dataDxfId="25" totalsRowDxfId="24">
      <calculatedColumnFormula>(D2-C2)*24</calculatedColumnFormula>
    </tableColumn>
    <tableColumn id="6" xr3:uid="{CBDE6715-AA9C-4342-B05F-670E10E841E6}" name="Description of Work" totalsRowFunction="custom" dataDxfId="23" totalsRowDxfId="22">
      <totalsRowFormula>SUBTOTAL(109, Table44[Number of Hours Worked])</totalsRow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9843EE-A255-48D8-BF1F-29BEFC3E2336}" name="Table446" displayName="Table446" ref="A1:F7" totalsRowCount="1" headerRowDxfId="21" tableBorderDxfId="20" totalsRowBorderDxfId="19">
  <autoFilter ref="A1:F6" xr:uid="{4F9843EE-A255-48D8-BF1F-29BEFC3E2336}"/>
  <tableColumns count="6">
    <tableColumn id="1" xr3:uid="{6074505B-11E9-49CC-BFC1-CF62C3F3F0CB}" name="Group Member" totalsRowLabel="Grand Total Hours" dataDxfId="18" totalsRowDxfId="17"/>
    <tableColumn id="2" xr3:uid="{A9ACD4D2-68EA-43BF-9D5F-EC110C2F992D}" name="Day of the Week" dataDxfId="16" totalsRowDxfId="15"/>
    <tableColumn id="3" xr3:uid="{ADD41955-7B0A-4AFD-B1A1-FAAE6CD88C2A}" name="Start Time" dataDxfId="14" totalsRowDxfId="13"/>
    <tableColumn id="4" xr3:uid="{7558A0B8-CB0B-470B-93D9-F818B647E9B2}" name="End Time" dataDxfId="12" totalsRowDxfId="11"/>
    <tableColumn id="5" xr3:uid="{E4480975-782D-4140-BAC6-6027F3A8F200}" name="Number of Hours Worked" dataDxfId="10" totalsRowDxfId="9">
      <calculatedColumnFormula>(D2-C2)*24</calculatedColumnFormula>
    </tableColumn>
    <tableColumn id="6" xr3:uid="{F1ED968E-4144-45A5-A082-E49C1DEC661B}" name="Description of Work" totalsRowFunction="custom" dataDxfId="8" totalsRowDxfId="7">
      <totalsRowFormula>SUBTOTAL(109, Table446[Number of Hours Worked])</totalsRowFormula>
    </tableColumn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234CD-C0F4-40C5-8AC9-E0AF268EA37F}" name="Table47" displayName="Table47" ref="A1:B12" totalsRowCount="1" headerRowDxfId="6" headerRowBorderDxfId="5" tableBorderDxfId="4" totalsRowBorderDxfId="3">
  <autoFilter ref="A1:B11" xr:uid="{59E234CD-C0F4-40C5-8AC9-E0AF268EA37F}"/>
  <tableColumns count="2">
    <tableColumn id="1" xr3:uid="{1F780C9D-3551-42FB-818B-F3E27D42586A}" name="Totals" totalsRowLabel="Grand Total Hours" dataDxfId="2" totalsRowDxfId="1"/>
    <tableColumn id="2" xr3:uid="{1238EC95-35AE-4299-A0B0-142668D0B2BD}" name="Hours Worked" totalsRowFunction="custom" totalsRowDxfId="0">
      <totalsRowFormula>SUM(Website!B14,Excel!B14,'Word&amp;Visio'!B9,PowerPoint!B11,'Bonus Website'!B9) + SUM(Website!B15,Excel!B15,'Word&amp;Visio'!B10,PowerPoint!B12,'Bonus Website'!B10) + SUM(Website!B16,Excel!B16,'Word&amp;Visio'!B11,PowerPoint!B13,'Bonus Website'!B11) + SUM(Website!B17,Excel!B17,'Word&amp;Visio'!B12,PowerPoint!B14,'Bonus Website'!B12) + SUM(Website!B18,Excel!B18,'Word&amp;Visio'!B13,PowerPoint!B15,'Bonus Website'!B13)</totalsRowFormula>
    </tableColumn>
  </tableColumns>
  <tableStyleInfo name="TableStyleLight10" showFirstColumn="0" showLastColumn="0" showRowStripes="1" showColumnStripes="1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98FF-C5A6-444D-AC7A-09844E6CE87C}">
  <sheetPr>
    <pageSetUpPr fitToPage="1"/>
  </sheetPr>
  <dimension ref="A1:O22"/>
  <sheetViews>
    <sheetView zoomScale="81" zoomScaleNormal="81" workbookViewId="0">
      <pane ySplit="1" topLeftCell="A2" activePane="bottomLeft" state="frozen"/>
      <selection activeCell="F17" sqref="F17:H17"/>
      <selection pane="bottomLeft" activeCell="L21" sqref="H14:L21"/>
    </sheetView>
  </sheetViews>
  <sheetFormatPr defaultColWidth="13.75" defaultRowHeight="25" customHeight="1" outlineLevelRow="1" x14ac:dyDescent="0.3"/>
  <cols>
    <col min="1" max="1" width="19" style="1" bestFit="1" customWidth="1"/>
    <col min="2" max="2" width="20" style="1" bestFit="1" customWidth="1"/>
    <col min="3" max="3" width="14.58203125" style="20" bestFit="1" customWidth="1"/>
    <col min="4" max="4" width="14.25" style="20" bestFit="1" customWidth="1"/>
    <col min="5" max="5" width="23" style="3" bestFit="1" customWidth="1"/>
    <col min="6" max="6" width="22.5" style="3" bestFit="1" customWidth="1"/>
    <col min="7" max="7" width="13.75" style="1"/>
    <col min="8" max="8" width="20.58203125" style="1" bestFit="1" customWidth="1"/>
    <col min="9" max="9" width="16.08203125" style="1" bestFit="1" customWidth="1"/>
    <col min="10" max="10" width="12.33203125" style="1" bestFit="1" customWidth="1"/>
    <col min="11" max="11" width="13.58203125" style="1" bestFit="1" customWidth="1"/>
    <col min="12" max="12" width="20.58203125" style="1" bestFit="1" customWidth="1"/>
    <col min="13" max="13" width="16.08203125" style="1" bestFit="1" customWidth="1"/>
    <col min="14" max="16384" width="13.75" style="1"/>
  </cols>
  <sheetData>
    <row r="1" spans="1:15" s="4" customFormat="1" ht="25" customHeight="1" x14ac:dyDescent="0.3">
      <c r="A1" s="37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2"/>
      <c r="H1" s="5"/>
      <c r="I1" s="5"/>
      <c r="J1" s="5"/>
      <c r="K1" s="5"/>
      <c r="L1" s="5"/>
      <c r="M1" s="7"/>
      <c r="N1" s="1"/>
      <c r="O1" s="1"/>
    </row>
    <row r="2" spans="1:15" ht="25" customHeight="1" outlineLevel="1" x14ac:dyDescent="0.3">
      <c r="A2" s="67" t="s">
        <v>6</v>
      </c>
      <c r="B2" s="68" t="s">
        <v>7</v>
      </c>
      <c r="C2" s="73">
        <v>0.58333333333333337</v>
      </c>
      <c r="D2" s="69">
        <v>0.875</v>
      </c>
      <c r="E2" s="70">
        <f t="shared" ref="E2:E11" si="0">(D2-C2)*24</f>
        <v>6.9999999999999991</v>
      </c>
      <c r="F2" s="71" t="s">
        <v>8</v>
      </c>
      <c r="G2" s="3"/>
      <c r="M2" s="6"/>
    </row>
    <row r="3" spans="1:15" ht="25" customHeight="1" outlineLevel="1" x14ac:dyDescent="0.3">
      <c r="A3" s="39" t="s">
        <v>6</v>
      </c>
      <c r="B3" s="43" t="s">
        <v>9</v>
      </c>
      <c r="C3" s="74">
        <v>0.33333333333333331</v>
      </c>
      <c r="D3" s="48">
        <v>0.79166666666666663</v>
      </c>
      <c r="E3" s="52">
        <f t="shared" si="0"/>
        <v>11</v>
      </c>
      <c r="F3" s="11" t="s">
        <v>8</v>
      </c>
      <c r="G3" s="5"/>
      <c r="J3" s="5"/>
      <c r="M3" s="6"/>
    </row>
    <row r="4" spans="1:15" ht="25" customHeight="1" outlineLevel="1" x14ac:dyDescent="0.3">
      <c r="A4" s="40" t="s">
        <v>10</v>
      </c>
      <c r="B4" s="44" t="s">
        <v>7</v>
      </c>
      <c r="C4" s="75">
        <v>0.58333333333333337</v>
      </c>
      <c r="D4" s="48">
        <v>0.64583333333333337</v>
      </c>
      <c r="E4" s="53">
        <f t="shared" si="0"/>
        <v>1.5</v>
      </c>
      <c r="F4" s="14" t="s">
        <v>11</v>
      </c>
      <c r="G4" s="5"/>
      <c r="J4" s="5"/>
      <c r="M4" s="6"/>
    </row>
    <row r="5" spans="1:15" ht="25" customHeight="1" outlineLevel="1" x14ac:dyDescent="0.3">
      <c r="A5" s="40" t="s">
        <v>10</v>
      </c>
      <c r="B5" s="44" t="s">
        <v>7</v>
      </c>
      <c r="C5" s="75">
        <v>0.85416666666666663</v>
      </c>
      <c r="D5" s="48">
        <v>0.97916666666666663</v>
      </c>
      <c r="E5" s="53">
        <f>(D5-C5)*24</f>
        <v>3</v>
      </c>
      <c r="F5" s="14" t="s">
        <v>11</v>
      </c>
      <c r="G5" s="5"/>
      <c r="J5" s="5"/>
      <c r="M5" s="6"/>
    </row>
    <row r="6" spans="1:15" ht="25" customHeight="1" outlineLevel="1" x14ac:dyDescent="0.3">
      <c r="A6" s="40" t="s">
        <v>10</v>
      </c>
      <c r="B6" s="44" t="s">
        <v>9</v>
      </c>
      <c r="C6" s="74">
        <v>0.35416666666666669</v>
      </c>
      <c r="D6" s="48">
        <v>0.5</v>
      </c>
      <c r="E6" s="53">
        <f>(D6-C6)*24</f>
        <v>3.4999999999999996</v>
      </c>
      <c r="F6" s="14" t="s">
        <v>12</v>
      </c>
      <c r="G6" s="5"/>
      <c r="J6" s="5"/>
      <c r="M6" s="6"/>
    </row>
    <row r="7" spans="1:15" ht="25" customHeight="1" outlineLevel="1" x14ac:dyDescent="0.3">
      <c r="A7" s="40" t="s">
        <v>10</v>
      </c>
      <c r="B7" s="44" t="s">
        <v>9</v>
      </c>
      <c r="C7" s="76">
        <v>0.54166666666666663</v>
      </c>
      <c r="D7" s="48">
        <v>0.6875</v>
      </c>
      <c r="E7" s="53">
        <f t="shared" si="0"/>
        <v>3.5000000000000009</v>
      </c>
      <c r="F7" s="14" t="s">
        <v>12</v>
      </c>
      <c r="G7" s="5"/>
      <c r="J7" s="5"/>
      <c r="M7" s="6"/>
    </row>
    <row r="8" spans="1:15" ht="25" customHeight="1" outlineLevel="1" x14ac:dyDescent="0.3">
      <c r="A8" s="40" t="s">
        <v>10</v>
      </c>
      <c r="B8" s="44" t="s">
        <v>9</v>
      </c>
      <c r="C8" s="75">
        <v>0.83333333333333337</v>
      </c>
      <c r="D8" s="48">
        <v>0.9375</v>
      </c>
      <c r="E8" s="53">
        <f t="shared" si="0"/>
        <v>2.4999999999999991</v>
      </c>
      <c r="F8" s="14" t="s">
        <v>12</v>
      </c>
      <c r="G8" s="5"/>
      <c r="J8" s="5"/>
      <c r="M8" s="6"/>
    </row>
    <row r="9" spans="1:15" ht="25" customHeight="1" outlineLevel="1" x14ac:dyDescent="0.3">
      <c r="A9" s="39" t="s">
        <v>13</v>
      </c>
      <c r="B9" s="43"/>
      <c r="C9" s="74"/>
      <c r="D9" s="48"/>
      <c r="E9" s="52">
        <f t="shared" si="0"/>
        <v>0</v>
      </c>
      <c r="F9" s="11"/>
      <c r="G9" s="5"/>
      <c r="H9" s="72"/>
      <c r="J9" s="5"/>
      <c r="K9" s="6"/>
      <c r="L9" s="6"/>
      <c r="M9" s="6"/>
    </row>
    <row r="10" spans="1:15" ht="25" customHeight="1" outlineLevel="1" x14ac:dyDescent="0.3">
      <c r="A10" s="40" t="s">
        <v>14</v>
      </c>
      <c r="B10" s="44"/>
      <c r="C10" s="77"/>
      <c r="D10" s="49"/>
      <c r="E10" s="53">
        <f t="shared" si="0"/>
        <v>0</v>
      </c>
      <c r="F10" s="14"/>
      <c r="G10" s="5"/>
      <c r="J10" s="5"/>
      <c r="K10" s="6"/>
      <c r="L10" s="6"/>
      <c r="M10" s="6"/>
    </row>
    <row r="11" spans="1:15" ht="25" customHeight="1" x14ac:dyDescent="0.3">
      <c r="A11" s="41" t="s">
        <v>15</v>
      </c>
      <c r="B11" s="45"/>
      <c r="C11" s="51"/>
      <c r="D11" s="50"/>
      <c r="E11" s="54">
        <f t="shared" si="0"/>
        <v>0</v>
      </c>
      <c r="F11" s="11"/>
      <c r="G11" s="5"/>
      <c r="H11" s="6"/>
      <c r="I11" s="6"/>
      <c r="J11" s="5"/>
      <c r="K11" s="6"/>
      <c r="L11" s="6"/>
      <c r="M11" s="6"/>
    </row>
    <row r="12" spans="1:15" ht="25" customHeight="1" x14ac:dyDescent="0.3">
      <c r="A12" s="42" t="s">
        <v>16</v>
      </c>
      <c r="B12" s="46"/>
      <c r="C12" s="47"/>
      <c r="D12" s="47"/>
      <c r="E12" s="55"/>
      <c r="F12" s="28">
        <f>SUBTOTAL(109, Table4[Number of Hours Worked])</f>
        <v>32</v>
      </c>
      <c r="G12" s="6"/>
      <c r="H12" s="6"/>
      <c r="I12" s="6"/>
      <c r="J12" s="5"/>
      <c r="K12" s="6"/>
      <c r="L12" s="6"/>
      <c r="M12" s="6"/>
    </row>
    <row r="13" spans="1:15" ht="25" customHeight="1" x14ac:dyDescent="0.3">
      <c r="A13" s="9"/>
      <c r="B13" s="9"/>
      <c r="C13" s="22"/>
      <c r="D13" s="22"/>
      <c r="E13" s="23"/>
      <c r="F13" s="23"/>
      <c r="G13" s="6"/>
      <c r="H13" s="6"/>
      <c r="I13" s="6"/>
      <c r="J13" s="5"/>
      <c r="K13" s="6"/>
      <c r="L13" s="6"/>
      <c r="M13" s="6"/>
    </row>
    <row r="14" spans="1:15" ht="25" customHeight="1" x14ac:dyDescent="0.3">
      <c r="A14" s="21" t="s">
        <v>17</v>
      </c>
      <c r="B14" s="113">
        <f>SUMIF($A$2:$A13,"Zhengliang",$E$2:$E13)</f>
        <v>18</v>
      </c>
      <c r="C14" s="113"/>
      <c r="D14" s="113"/>
      <c r="E14" s="113"/>
      <c r="F14" s="113"/>
      <c r="G14" s="6"/>
      <c r="H14" s="118"/>
      <c r="I14" s="118"/>
      <c r="J14" s="118"/>
      <c r="K14" s="118"/>
      <c r="L14" s="118"/>
      <c r="M14" s="6"/>
    </row>
    <row r="15" spans="1:15" ht="25" customHeight="1" x14ac:dyDescent="0.3">
      <c r="A15" s="21" t="s">
        <v>18</v>
      </c>
      <c r="B15" s="113">
        <f>SUMIF($A$3:$A13,"Xiao",$E$3:$E13)</f>
        <v>14</v>
      </c>
      <c r="C15" s="113"/>
      <c r="D15" s="113"/>
      <c r="E15" s="113"/>
      <c r="F15" s="113"/>
      <c r="G15" s="6"/>
      <c r="H15" s="118"/>
      <c r="I15" s="118"/>
      <c r="J15" s="118"/>
      <c r="K15" s="118"/>
      <c r="L15" s="118"/>
      <c r="M15" s="6"/>
    </row>
    <row r="16" spans="1:15" ht="25" customHeight="1" x14ac:dyDescent="0.3">
      <c r="A16" s="21" t="s">
        <v>19</v>
      </c>
      <c r="B16" s="113">
        <f>SUMIF($A$3:$A13,"Heindy",$E$3:$E13)</f>
        <v>0</v>
      </c>
      <c r="C16" s="113"/>
      <c r="D16" s="113"/>
      <c r="E16" s="113"/>
      <c r="F16" s="113"/>
      <c r="G16" s="6"/>
      <c r="H16" s="118"/>
      <c r="I16" s="118"/>
      <c r="J16" s="118"/>
      <c r="K16" s="118"/>
      <c r="L16" s="118"/>
      <c r="M16" s="6"/>
    </row>
    <row r="17" spans="1:13" ht="25" customHeight="1" x14ac:dyDescent="0.3">
      <c r="A17" s="21" t="s">
        <v>20</v>
      </c>
      <c r="B17" s="113">
        <f>SUMIF($A$3:$A13,"Matthew",$E$3:$E13)</f>
        <v>0</v>
      </c>
      <c r="C17" s="113"/>
      <c r="D17" s="113"/>
      <c r="E17" s="113"/>
      <c r="F17" s="113"/>
      <c r="G17" s="6"/>
      <c r="H17" s="118"/>
      <c r="I17" s="118"/>
      <c r="J17" s="118"/>
      <c r="K17" s="118"/>
      <c r="L17" s="118"/>
      <c r="M17" s="6"/>
    </row>
    <row r="18" spans="1:13" ht="25" customHeight="1" x14ac:dyDescent="0.3">
      <c r="A18" s="35" t="s">
        <v>21</v>
      </c>
      <c r="B18" s="114">
        <f>SUMIF($A$3:$A13,"Patrick",$E$3:$E13)</f>
        <v>0</v>
      </c>
      <c r="C18" s="114"/>
      <c r="D18" s="114"/>
      <c r="E18" s="114"/>
      <c r="F18" s="114"/>
      <c r="G18" s="6"/>
      <c r="H18" s="118"/>
      <c r="I18" s="118"/>
      <c r="J18" s="118"/>
      <c r="K18" s="118"/>
      <c r="L18" s="118"/>
      <c r="M18" s="6"/>
    </row>
    <row r="19" spans="1:13" ht="25" customHeight="1" x14ac:dyDescent="0.3">
      <c r="A19" s="29" t="s">
        <v>22</v>
      </c>
      <c r="B19" s="115">
        <f>SUMIF($B$3:$B13,"Monday",$E$3:$E13)</f>
        <v>4.5</v>
      </c>
      <c r="C19" s="115"/>
      <c r="D19" s="115"/>
      <c r="E19" s="115"/>
      <c r="F19" s="115"/>
      <c r="G19" s="6"/>
      <c r="H19" s="118"/>
      <c r="I19" s="118"/>
      <c r="J19" s="118"/>
      <c r="K19" s="118"/>
      <c r="L19" s="118"/>
      <c r="M19" s="6"/>
    </row>
    <row r="20" spans="1:13" ht="25" customHeight="1" x14ac:dyDescent="0.3">
      <c r="A20" s="21" t="s">
        <v>23</v>
      </c>
      <c r="B20" s="113">
        <f>SUMIF($B$3:$B13, "Tuesday",$E$3:$E13)</f>
        <v>20.5</v>
      </c>
      <c r="C20" s="113"/>
      <c r="D20" s="113"/>
      <c r="E20" s="113"/>
      <c r="F20" s="113"/>
      <c r="G20" s="6"/>
      <c r="H20" s="118"/>
      <c r="I20" s="118"/>
      <c r="J20" s="118"/>
      <c r="K20" s="118"/>
      <c r="L20" s="118"/>
      <c r="M20" s="6"/>
    </row>
    <row r="21" spans="1:13" ht="25" customHeight="1" x14ac:dyDescent="0.3">
      <c r="A21" s="21" t="s">
        <v>24</v>
      </c>
      <c r="B21" s="113">
        <f>SUMIF($B$3:$B13, "Wednesday",$E$3:$E13)</f>
        <v>0</v>
      </c>
      <c r="C21" s="113"/>
      <c r="D21" s="113"/>
      <c r="E21" s="113"/>
      <c r="F21" s="113"/>
      <c r="G21" s="6"/>
      <c r="H21" s="118"/>
      <c r="I21" s="118"/>
      <c r="J21" s="118"/>
      <c r="K21" s="118"/>
      <c r="L21" s="118"/>
      <c r="M21" s="6"/>
    </row>
    <row r="22" spans="1:13" ht="25" customHeight="1" x14ac:dyDescent="0.3">
      <c r="A22" s="5"/>
      <c r="B22" s="6"/>
      <c r="C22" s="19"/>
      <c r="D22" s="19"/>
      <c r="E22" s="6"/>
      <c r="F22" s="8"/>
    </row>
  </sheetData>
  <mergeCells count="8">
    <mergeCell ref="B14:F14"/>
    <mergeCell ref="B21:F21"/>
    <mergeCell ref="B18:F18"/>
    <mergeCell ref="B19:F19"/>
    <mergeCell ref="B20:F20"/>
    <mergeCell ref="B15:F15"/>
    <mergeCell ref="B16:F16"/>
    <mergeCell ref="B17:F17"/>
  </mergeCells>
  <phoneticPr fontId="2" type="noConversion"/>
  <pageMargins left="0.7" right="0.7" top="0.75" bottom="0.75" header="0.3" footer="0.3"/>
  <pageSetup scale="7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2127-93A2-4399-8616-F420DA7D51BC}">
  <sheetPr>
    <pageSetUpPr fitToPage="1"/>
  </sheetPr>
  <dimension ref="A1:F21"/>
  <sheetViews>
    <sheetView zoomScale="79" zoomScaleNormal="79" workbookViewId="0">
      <pane ySplit="1" topLeftCell="A2" activePane="bottomLeft" state="frozen"/>
      <selection activeCell="F7" sqref="F7"/>
      <selection pane="bottomLeft" activeCell="D11" sqref="D11"/>
    </sheetView>
  </sheetViews>
  <sheetFormatPr defaultColWidth="13.75" defaultRowHeight="25" customHeight="1" x14ac:dyDescent="0.3"/>
  <cols>
    <col min="1" max="1" width="19" style="5" bestFit="1" customWidth="1"/>
    <col min="2" max="2" width="20" style="5" bestFit="1" customWidth="1"/>
    <col min="3" max="3" width="14.58203125" style="5" bestFit="1" customWidth="1"/>
    <col min="4" max="4" width="14.25" style="5" bestFit="1" customWidth="1"/>
    <col min="5" max="5" width="27.33203125" style="5" bestFit="1" customWidth="1"/>
    <col min="6" max="6" width="24.83203125" style="5" bestFit="1" customWidth="1"/>
    <col min="7" max="7" width="20.58203125" style="5" bestFit="1" customWidth="1"/>
    <col min="8" max="8" width="28.75" style="5" bestFit="1" customWidth="1"/>
    <col min="9" max="9" width="12.33203125" style="5" bestFit="1" customWidth="1"/>
    <col min="10" max="10" width="13.58203125" style="5" bestFit="1" customWidth="1"/>
    <col min="11" max="11" width="20.58203125" style="5" bestFit="1" customWidth="1"/>
    <col min="12" max="12" width="16.08203125" style="5" bestFit="1" customWidth="1"/>
    <col min="13" max="16384" width="13.75" style="5"/>
  </cols>
  <sheetData>
    <row r="1" spans="1:6" ht="25" customHeight="1" x14ac:dyDescent="0.3">
      <c r="A1" s="37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</row>
    <row r="2" spans="1:6" ht="25" customHeight="1" x14ac:dyDescent="0.3">
      <c r="A2" s="63" t="s">
        <v>6</v>
      </c>
      <c r="B2" s="64"/>
      <c r="C2" s="65"/>
      <c r="D2" s="65"/>
      <c r="E2" s="66">
        <f t="shared" ref="E2:E11" si="0">(D2-C2)*24</f>
        <v>0</v>
      </c>
      <c r="F2" s="64"/>
    </row>
    <row r="3" spans="1:6" ht="25" customHeight="1" x14ac:dyDescent="0.3">
      <c r="A3" s="13" t="s">
        <v>10</v>
      </c>
      <c r="B3" s="14"/>
      <c r="C3" s="17"/>
      <c r="D3" s="17"/>
      <c r="E3" s="15">
        <f>(D3-C3)*24</f>
        <v>0</v>
      </c>
      <c r="F3" s="14"/>
    </row>
    <row r="4" spans="1:6" ht="25" customHeight="1" x14ac:dyDescent="0.3">
      <c r="A4" s="10" t="s">
        <v>15</v>
      </c>
      <c r="B4" s="11"/>
      <c r="C4" s="18"/>
      <c r="D4" s="18"/>
      <c r="E4" s="12">
        <f t="shared" si="0"/>
        <v>0</v>
      </c>
      <c r="F4" s="11"/>
    </row>
    <row r="5" spans="1:6" ht="25" customHeight="1" x14ac:dyDescent="0.3">
      <c r="A5" s="13" t="s">
        <v>14</v>
      </c>
      <c r="B5" s="14" t="s">
        <v>7</v>
      </c>
      <c r="C5" s="17">
        <v>0.58333333333333337</v>
      </c>
      <c r="D5" s="17">
        <v>0.625</v>
      </c>
      <c r="E5" s="15">
        <f t="shared" si="0"/>
        <v>0.99999999999999911</v>
      </c>
      <c r="F5" s="14" t="s">
        <v>25</v>
      </c>
    </row>
    <row r="6" spans="1:6" ht="25" customHeight="1" x14ac:dyDescent="0.3">
      <c r="A6" s="13" t="s">
        <v>14</v>
      </c>
      <c r="B6" s="14" t="s">
        <v>9</v>
      </c>
      <c r="C6" s="17">
        <v>0.47916666666666669</v>
      </c>
      <c r="D6" s="17">
        <v>0.52083333333333337</v>
      </c>
      <c r="E6" s="15">
        <f>(D6-C6)*24</f>
        <v>1.0000000000000004</v>
      </c>
      <c r="F6" s="14" t="s">
        <v>26</v>
      </c>
    </row>
    <row r="7" spans="1:6" ht="25" customHeight="1" x14ac:dyDescent="0.3">
      <c r="A7" s="13" t="s">
        <v>14</v>
      </c>
      <c r="B7" s="14" t="s">
        <v>9</v>
      </c>
      <c r="C7" s="17">
        <v>0.52083333333333337</v>
      </c>
      <c r="D7" s="17">
        <v>0.53125</v>
      </c>
      <c r="E7" s="15">
        <f>(D7-C7)*24</f>
        <v>0.24999999999999911</v>
      </c>
      <c r="F7" s="14" t="s">
        <v>27</v>
      </c>
    </row>
    <row r="8" spans="1:6" ht="25" customHeight="1" x14ac:dyDescent="0.3">
      <c r="A8" s="13" t="s">
        <v>14</v>
      </c>
      <c r="B8" s="14" t="s">
        <v>28</v>
      </c>
      <c r="C8" s="17">
        <v>0.47916666666666669</v>
      </c>
      <c r="D8" s="17">
        <v>0.5</v>
      </c>
      <c r="E8" s="15">
        <f>(D8-C8)*24</f>
        <v>0.49999999999999956</v>
      </c>
      <c r="F8" s="14" t="s">
        <v>29</v>
      </c>
    </row>
    <row r="9" spans="1:6" ht="25" customHeight="1" x14ac:dyDescent="0.3">
      <c r="A9" s="13" t="s">
        <v>14</v>
      </c>
      <c r="B9" s="14" t="s">
        <v>28</v>
      </c>
      <c r="C9" s="17">
        <v>0.53125</v>
      </c>
      <c r="D9" s="17">
        <v>0.54166666666666663</v>
      </c>
      <c r="E9" s="15">
        <f>(D9-C9)*24</f>
        <v>0.24999999999999911</v>
      </c>
      <c r="F9" s="14" t="s">
        <v>30</v>
      </c>
    </row>
    <row r="10" spans="1:6" ht="25" customHeight="1" x14ac:dyDescent="0.3">
      <c r="A10" s="13" t="s">
        <v>14</v>
      </c>
      <c r="B10" s="14" t="s">
        <v>28</v>
      </c>
      <c r="C10" s="17">
        <v>0.8125</v>
      </c>
      <c r="D10" s="17">
        <v>0.85416666666666663</v>
      </c>
      <c r="E10" s="15">
        <f>(D10-C10)*24</f>
        <v>0.99999999999999911</v>
      </c>
      <c r="F10" s="14" t="s">
        <v>31</v>
      </c>
    </row>
    <row r="11" spans="1:6" ht="25" customHeight="1" x14ac:dyDescent="0.3">
      <c r="A11" s="10" t="s">
        <v>13</v>
      </c>
      <c r="B11" s="11"/>
      <c r="C11" s="18"/>
      <c r="D11" s="18"/>
      <c r="E11" s="12">
        <f t="shared" si="0"/>
        <v>0</v>
      </c>
      <c r="F11" s="11"/>
    </row>
    <row r="12" spans="1:6" ht="25" customHeight="1" x14ac:dyDescent="0.3">
      <c r="A12" s="24" t="s">
        <v>16</v>
      </c>
      <c r="B12" s="25"/>
      <c r="C12" s="26"/>
      <c r="D12" s="26"/>
      <c r="E12" s="27"/>
      <c r="F12" s="28">
        <f>SUBTOTAL(109, Table42[Number of Hours Worked])</f>
        <v>3.9999999999999964</v>
      </c>
    </row>
    <row r="13" spans="1:6" ht="25" customHeight="1" x14ac:dyDescent="0.3">
      <c r="A13" s="9"/>
      <c r="B13" s="9"/>
      <c r="C13" s="22"/>
      <c r="D13" s="22"/>
      <c r="E13" s="23"/>
      <c r="F13" s="23"/>
    </row>
    <row r="14" spans="1:6" ht="25" customHeight="1" x14ac:dyDescent="0.3">
      <c r="A14" s="21" t="s">
        <v>17</v>
      </c>
      <c r="B14" s="113">
        <f>SUMIF($A$2:$A13,"Zhengliang",$E$2:$E13)</f>
        <v>0</v>
      </c>
      <c r="C14" s="113"/>
      <c r="D14" s="113"/>
      <c r="E14" s="113"/>
      <c r="F14" s="113"/>
    </row>
    <row r="15" spans="1:6" ht="25" customHeight="1" x14ac:dyDescent="0.3">
      <c r="A15" s="21" t="s">
        <v>18</v>
      </c>
      <c r="B15" s="113">
        <f>SUMIF($A$2:$A13,"Xiao",$E$2:$E13)</f>
        <v>0</v>
      </c>
      <c r="C15" s="113"/>
      <c r="D15" s="113"/>
      <c r="E15" s="113"/>
      <c r="F15" s="113"/>
    </row>
    <row r="16" spans="1:6" ht="25" customHeight="1" x14ac:dyDescent="0.3">
      <c r="A16" s="21" t="s">
        <v>19</v>
      </c>
      <c r="B16" s="113">
        <f>SUMIF($A$2:$A13,"Heindy",$E$2:$E13)</f>
        <v>0</v>
      </c>
      <c r="C16" s="113"/>
      <c r="D16" s="113"/>
      <c r="E16" s="113"/>
      <c r="F16" s="113"/>
    </row>
    <row r="17" spans="1:6" ht="25" customHeight="1" x14ac:dyDescent="0.3">
      <c r="A17" s="21" t="s">
        <v>20</v>
      </c>
      <c r="B17" s="113">
        <f>SUMIF($A$2:$A13,"Matthew",$E$2:$E13)</f>
        <v>3.9999999999999964</v>
      </c>
      <c r="C17" s="113"/>
      <c r="D17" s="113"/>
      <c r="E17" s="113"/>
      <c r="F17" s="113"/>
    </row>
    <row r="18" spans="1:6" ht="25" customHeight="1" x14ac:dyDescent="0.3">
      <c r="A18" s="35" t="s">
        <v>21</v>
      </c>
      <c r="B18" s="114">
        <f>SUMIF($A$2:$A13,"Patrick",$E$2:$E13)</f>
        <v>0</v>
      </c>
      <c r="C18" s="114"/>
      <c r="D18" s="114"/>
      <c r="E18" s="114"/>
      <c r="F18" s="114"/>
    </row>
    <row r="19" spans="1:6" ht="25" customHeight="1" x14ac:dyDescent="0.3">
      <c r="A19" s="29" t="s">
        <v>22</v>
      </c>
      <c r="B19" s="115">
        <f>SUMIF($B$2:$B13,"Monday",$E$2:$E13)</f>
        <v>0.99999999999999911</v>
      </c>
      <c r="C19" s="115"/>
      <c r="D19" s="115"/>
      <c r="E19" s="115"/>
      <c r="F19" s="115"/>
    </row>
    <row r="20" spans="1:6" ht="25" customHeight="1" x14ac:dyDescent="0.3">
      <c r="A20" s="21" t="s">
        <v>23</v>
      </c>
      <c r="B20" s="113">
        <f>SUMIF($B$2:$B13, "Tuesday",$E$2:$E13)</f>
        <v>1.2499999999999996</v>
      </c>
      <c r="C20" s="113"/>
      <c r="D20" s="113"/>
      <c r="E20" s="113"/>
      <c r="F20" s="113"/>
    </row>
    <row r="21" spans="1:6" ht="25" customHeight="1" x14ac:dyDescent="0.3">
      <c r="A21" s="21" t="s">
        <v>24</v>
      </c>
      <c r="B21" s="113">
        <f>SUMIF($B$2:$B13, "Wednesday",$E$2:$E13)</f>
        <v>1.7499999999999978</v>
      </c>
      <c r="C21" s="113"/>
      <c r="D21" s="113"/>
      <c r="E21" s="113"/>
      <c r="F21" s="113"/>
    </row>
  </sheetData>
  <sortState xmlns:xlrd2="http://schemas.microsoft.com/office/spreadsheetml/2017/richdata2" ref="A2:E19">
    <sortCondition ref="A2:A19"/>
  </sortState>
  <mergeCells count="8">
    <mergeCell ref="B19:F19"/>
    <mergeCell ref="B20:F20"/>
    <mergeCell ref="B21:F21"/>
    <mergeCell ref="B14:F14"/>
    <mergeCell ref="B15:F15"/>
    <mergeCell ref="B16:F16"/>
    <mergeCell ref="B17:F17"/>
    <mergeCell ref="B18:F18"/>
  </mergeCells>
  <pageMargins left="0.7" right="0.7" top="0.75" bottom="0.75" header="0.3" footer="0.3"/>
  <pageSetup scale="9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0B2C-FCD8-4ABA-9639-4FAD18FF2B91}">
  <sheetPr>
    <pageSetUpPr fitToPage="1"/>
  </sheetPr>
  <dimension ref="A1:L24"/>
  <sheetViews>
    <sheetView zoomScale="80" zoomScaleNormal="80" workbookViewId="0">
      <pane ySplit="1" topLeftCell="A2" activePane="bottomLeft" state="frozen"/>
      <selection activeCell="F7" sqref="F7"/>
      <selection pane="bottomLeft" activeCell="L24" sqref="G1:L24"/>
    </sheetView>
  </sheetViews>
  <sheetFormatPr defaultColWidth="13.75" defaultRowHeight="25" customHeight="1" x14ac:dyDescent="0.3"/>
  <cols>
    <col min="1" max="1" width="19" style="5" bestFit="1" customWidth="1"/>
    <col min="2" max="2" width="20" style="5" bestFit="1" customWidth="1"/>
    <col min="3" max="3" width="14.58203125" style="5" bestFit="1" customWidth="1"/>
    <col min="4" max="4" width="14.25" style="5" customWidth="1"/>
    <col min="5" max="5" width="27.33203125" style="5" bestFit="1" customWidth="1"/>
    <col min="6" max="6" width="22.5" style="5" bestFit="1" customWidth="1"/>
    <col min="7" max="7" width="20.58203125" style="5" bestFit="1" customWidth="1"/>
    <col min="8" max="8" width="16.08203125" style="5" bestFit="1" customWidth="1"/>
    <col min="9" max="9" width="12.33203125" style="5" bestFit="1" customWidth="1"/>
    <col min="10" max="10" width="13.58203125" style="5" bestFit="1" customWidth="1"/>
    <col min="11" max="11" width="20.58203125" style="5" bestFit="1" customWidth="1"/>
    <col min="12" max="12" width="16.08203125" style="5" bestFit="1" customWidth="1"/>
    <col min="13" max="16384" width="13.75" style="5"/>
  </cols>
  <sheetData>
    <row r="1" spans="1:12" ht="25" customHeight="1" x14ac:dyDescent="0.3">
      <c r="A1" s="37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119"/>
      <c r="H1" s="119"/>
      <c r="I1" s="119"/>
      <c r="J1" s="119"/>
      <c r="K1" s="119"/>
      <c r="L1" s="119"/>
    </row>
    <row r="2" spans="1:12" ht="25" customHeight="1" x14ac:dyDescent="0.3">
      <c r="A2" s="87" t="s">
        <v>6</v>
      </c>
      <c r="B2" s="85"/>
      <c r="C2" s="16"/>
      <c r="D2" s="16"/>
      <c r="E2" s="88">
        <f t="shared" ref="E2:E6" si="0">(D2-C2)*24</f>
        <v>0</v>
      </c>
      <c r="F2" s="85"/>
      <c r="G2" s="119"/>
      <c r="H2" s="119"/>
      <c r="I2" s="119"/>
      <c r="J2" s="119"/>
      <c r="K2" s="119"/>
      <c r="L2" s="119"/>
    </row>
    <row r="3" spans="1:12" ht="25" customHeight="1" x14ac:dyDescent="0.3">
      <c r="A3" s="93" t="s">
        <v>10</v>
      </c>
      <c r="B3" s="61"/>
      <c r="C3" s="103"/>
      <c r="D3" s="103"/>
      <c r="E3" s="96">
        <f>(D3-C3)*24</f>
        <v>0</v>
      </c>
      <c r="F3" s="112"/>
      <c r="G3" s="119"/>
      <c r="H3" s="119"/>
      <c r="I3" s="119"/>
      <c r="J3" s="119"/>
      <c r="K3" s="119"/>
      <c r="L3" s="119"/>
    </row>
    <row r="4" spans="1:12" ht="25" customHeight="1" x14ac:dyDescent="0.3">
      <c r="A4" s="108" t="s">
        <v>15</v>
      </c>
      <c r="B4" s="98"/>
      <c r="C4" s="105"/>
      <c r="D4" s="105"/>
      <c r="E4" s="101">
        <f t="shared" si="0"/>
        <v>0</v>
      </c>
      <c r="F4" s="98"/>
      <c r="G4" s="119"/>
      <c r="H4" s="119"/>
      <c r="I4" s="119"/>
      <c r="J4" s="119"/>
      <c r="K4" s="119"/>
      <c r="L4" s="119"/>
    </row>
    <row r="5" spans="1:12" ht="25" customHeight="1" x14ac:dyDescent="0.3">
      <c r="A5" s="107" t="s">
        <v>14</v>
      </c>
      <c r="B5" s="112" t="s">
        <v>9</v>
      </c>
      <c r="C5" s="103">
        <v>0.67708333333333337</v>
      </c>
      <c r="D5" s="111">
        <v>0.6875</v>
      </c>
      <c r="E5" s="96">
        <f t="shared" si="0"/>
        <v>0.24999999999999911</v>
      </c>
      <c r="F5" s="61" t="s">
        <v>32</v>
      </c>
      <c r="G5" s="119"/>
      <c r="H5" s="119"/>
      <c r="I5" s="119"/>
      <c r="J5" s="119"/>
      <c r="K5" s="119"/>
      <c r="L5" s="119"/>
    </row>
    <row r="6" spans="1:12" ht="25" customHeight="1" x14ac:dyDescent="0.3">
      <c r="A6" s="110" t="s">
        <v>13</v>
      </c>
      <c r="B6" s="99" t="s">
        <v>9</v>
      </c>
      <c r="C6" s="104">
        <v>0.41666666666666669</v>
      </c>
      <c r="D6" s="74">
        <v>0.58333333333333337</v>
      </c>
      <c r="E6" s="95">
        <f t="shared" si="0"/>
        <v>4</v>
      </c>
      <c r="F6" s="106" t="s">
        <v>33</v>
      </c>
      <c r="G6" s="119"/>
      <c r="H6" s="119"/>
      <c r="I6" s="119"/>
      <c r="J6" s="119"/>
      <c r="K6" s="119"/>
      <c r="L6" s="119"/>
    </row>
    <row r="7" spans="1:12" ht="25" customHeight="1" x14ac:dyDescent="0.3">
      <c r="A7" s="24" t="s">
        <v>16</v>
      </c>
      <c r="B7" s="25"/>
      <c r="C7" s="26"/>
      <c r="D7" s="26"/>
      <c r="E7" s="27"/>
      <c r="F7" s="25">
        <f>SUBTOTAL(109, Table43[Number of Hours Worked])</f>
        <v>4.2499999999999991</v>
      </c>
      <c r="G7" s="119"/>
      <c r="H7" s="119"/>
      <c r="I7" s="119"/>
      <c r="J7" s="119"/>
      <c r="K7" s="119"/>
      <c r="L7" s="119"/>
    </row>
    <row r="8" spans="1:12" ht="25" customHeight="1" x14ac:dyDescent="0.3">
      <c r="A8" s="9"/>
      <c r="B8" s="9"/>
      <c r="C8" s="22"/>
      <c r="D8" s="22"/>
      <c r="E8" s="23"/>
      <c r="F8" s="23"/>
      <c r="G8" s="119"/>
      <c r="H8" s="119"/>
      <c r="I8" s="119"/>
      <c r="J8" s="119"/>
      <c r="K8" s="119"/>
      <c r="L8" s="119"/>
    </row>
    <row r="9" spans="1:12" ht="25" customHeight="1" x14ac:dyDescent="0.3">
      <c r="A9" s="21" t="s">
        <v>17</v>
      </c>
      <c r="B9" s="113">
        <f>SUMIF($A$2:$A8,"Zhengliang",$E$2:$E8)</f>
        <v>0</v>
      </c>
      <c r="C9" s="113"/>
      <c r="D9" s="113"/>
      <c r="E9" s="113"/>
      <c r="F9" s="113"/>
      <c r="G9" s="119"/>
      <c r="H9" s="119"/>
      <c r="I9" s="119"/>
      <c r="J9" s="119"/>
      <c r="K9" s="119"/>
      <c r="L9" s="119"/>
    </row>
    <row r="10" spans="1:12" ht="25" customHeight="1" x14ac:dyDescent="0.3">
      <c r="A10" s="21" t="s">
        <v>18</v>
      </c>
      <c r="B10" s="113">
        <f>SUMIF($A$2:$A8,"Xiao",$E$2:$E8)</f>
        <v>0</v>
      </c>
      <c r="C10" s="113"/>
      <c r="D10" s="113"/>
      <c r="E10" s="113"/>
      <c r="F10" s="113"/>
      <c r="G10" s="119"/>
      <c r="H10" s="119"/>
      <c r="I10" s="119"/>
      <c r="J10" s="119"/>
      <c r="K10" s="119"/>
      <c r="L10" s="119"/>
    </row>
    <row r="11" spans="1:12" ht="25" customHeight="1" x14ac:dyDescent="0.3">
      <c r="A11" s="21" t="s">
        <v>19</v>
      </c>
      <c r="B11" s="113">
        <f>SUMIF($A$2:$A8,"Heindy",$E$2:$E8)</f>
        <v>0</v>
      </c>
      <c r="C11" s="113"/>
      <c r="D11" s="113"/>
      <c r="E11" s="113"/>
      <c r="F11" s="113"/>
      <c r="G11" s="119"/>
      <c r="H11" s="119"/>
      <c r="I11" s="119"/>
      <c r="J11" s="119"/>
      <c r="K11" s="119"/>
      <c r="L11" s="119"/>
    </row>
    <row r="12" spans="1:12" ht="25" customHeight="1" x14ac:dyDescent="0.3">
      <c r="A12" s="21" t="s">
        <v>20</v>
      </c>
      <c r="B12" s="113">
        <f>SUMIF($A$2:$A8,"Matthew",$E$2:$E8)</f>
        <v>0.24999999999999911</v>
      </c>
      <c r="C12" s="113"/>
      <c r="D12" s="113"/>
      <c r="E12" s="113"/>
      <c r="F12" s="113"/>
      <c r="G12" s="119"/>
      <c r="H12" s="119"/>
      <c r="I12" s="119"/>
      <c r="J12" s="119"/>
      <c r="K12" s="119"/>
      <c r="L12" s="119"/>
    </row>
    <row r="13" spans="1:12" ht="25" customHeight="1" x14ac:dyDescent="0.3">
      <c r="A13" s="35" t="s">
        <v>21</v>
      </c>
      <c r="B13" s="114">
        <f>SUMIF($A$2:$A8,"Patrick",$E$2:$E8)</f>
        <v>4</v>
      </c>
      <c r="C13" s="114"/>
      <c r="D13" s="114"/>
      <c r="E13" s="114"/>
      <c r="F13" s="114"/>
      <c r="G13" s="119"/>
      <c r="H13" s="119"/>
      <c r="I13" s="119"/>
      <c r="J13" s="119"/>
      <c r="K13" s="119"/>
      <c r="L13" s="119"/>
    </row>
    <row r="14" spans="1:12" ht="25" customHeight="1" x14ac:dyDescent="0.3">
      <c r="A14" s="29" t="s">
        <v>22</v>
      </c>
      <c r="B14" s="115">
        <f>SUMIF($B$2:$B8,"Monday",$E$2:$E8)</f>
        <v>0</v>
      </c>
      <c r="C14" s="115"/>
      <c r="D14" s="115"/>
      <c r="E14" s="115"/>
      <c r="F14" s="115"/>
      <c r="G14" s="119"/>
      <c r="H14" s="119"/>
      <c r="I14" s="119"/>
      <c r="J14" s="119"/>
      <c r="K14" s="119"/>
      <c r="L14" s="119"/>
    </row>
    <row r="15" spans="1:12" ht="25" customHeight="1" x14ac:dyDescent="0.3">
      <c r="A15" s="21" t="s">
        <v>23</v>
      </c>
      <c r="B15" s="113">
        <f>SUMIF($B$2:$B8, "Tuesday",$E$2:$E8)</f>
        <v>4.2499999999999991</v>
      </c>
      <c r="C15" s="113"/>
      <c r="D15" s="113"/>
      <c r="E15" s="113"/>
      <c r="F15" s="113"/>
      <c r="G15" s="119"/>
      <c r="H15" s="119"/>
      <c r="I15" s="119"/>
      <c r="J15" s="119"/>
      <c r="K15" s="119"/>
      <c r="L15" s="119"/>
    </row>
    <row r="16" spans="1:12" ht="25" customHeight="1" x14ac:dyDescent="0.3">
      <c r="A16" s="21" t="s">
        <v>24</v>
      </c>
      <c r="B16" s="113">
        <f>SUMIF($B$2:$B8, "Wednesday",$E$2:$E8)</f>
        <v>0</v>
      </c>
      <c r="C16" s="113"/>
      <c r="D16" s="113"/>
      <c r="E16" s="113"/>
      <c r="F16" s="113"/>
      <c r="G16" s="119"/>
      <c r="H16" s="119"/>
      <c r="I16" s="119"/>
      <c r="J16" s="119"/>
      <c r="K16" s="119"/>
      <c r="L16" s="119"/>
    </row>
    <row r="17" spans="7:12" ht="25" customHeight="1" x14ac:dyDescent="0.3">
      <c r="G17" s="119"/>
      <c r="H17" s="119"/>
      <c r="I17" s="119"/>
      <c r="J17" s="119"/>
      <c r="K17" s="119"/>
      <c r="L17" s="119"/>
    </row>
    <row r="18" spans="7:12" ht="25" customHeight="1" x14ac:dyDescent="0.3">
      <c r="G18" s="119"/>
      <c r="H18" s="119"/>
      <c r="I18" s="119"/>
      <c r="J18" s="119"/>
      <c r="K18" s="119"/>
      <c r="L18" s="119"/>
    </row>
    <row r="19" spans="7:12" ht="25" customHeight="1" x14ac:dyDescent="0.3">
      <c r="G19" s="119"/>
      <c r="H19" s="119"/>
      <c r="I19" s="119"/>
      <c r="J19" s="119"/>
      <c r="K19" s="119"/>
      <c r="L19" s="119"/>
    </row>
    <row r="20" spans="7:12" ht="25" customHeight="1" x14ac:dyDescent="0.3">
      <c r="G20" s="119"/>
      <c r="H20" s="119"/>
      <c r="I20" s="119"/>
      <c r="J20" s="119"/>
      <c r="K20" s="119"/>
      <c r="L20" s="119"/>
    </row>
    <row r="21" spans="7:12" ht="25" customHeight="1" x14ac:dyDescent="0.3">
      <c r="G21" s="119"/>
      <c r="H21" s="119"/>
      <c r="I21" s="119"/>
      <c r="J21" s="119"/>
      <c r="K21" s="119"/>
      <c r="L21" s="119"/>
    </row>
    <row r="22" spans="7:12" ht="25" customHeight="1" x14ac:dyDescent="0.3">
      <c r="G22" s="119"/>
      <c r="H22" s="119"/>
      <c r="I22" s="119"/>
      <c r="J22" s="119"/>
      <c r="K22" s="119"/>
      <c r="L22" s="119"/>
    </row>
    <row r="23" spans="7:12" ht="25" customHeight="1" x14ac:dyDescent="0.3">
      <c r="G23" s="119"/>
      <c r="H23" s="119"/>
      <c r="I23" s="119"/>
      <c r="J23" s="119"/>
      <c r="K23" s="119"/>
      <c r="L23" s="119"/>
    </row>
    <row r="24" spans="7:12" ht="25" customHeight="1" x14ac:dyDescent="0.3">
      <c r="G24" s="119"/>
      <c r="H24" s="119"/>
      <c r="I24" s="119"/>
      <c r="J24" s="119"/>
      <c r="K24" s="119"/>
      <c r="L24" s="119"/>
    </row>
  </sheetData>
  <mergeCells count="8">
    <mergeCell ref="B14:F14"/>
    <mergeCell ref="B15:F15"/>
    <mergeCell ref="B16:F16"/>
    <mergeCell ref="B9:F9"/>
    <mergeCell ref="B10:F10"/>
    <mergeCell ref="B11:F11"/>
    <mergeCell ref="B12:F12"/>
    <mergeCell ref="B13:F13"/>
  </mergeCells>
  <pageMargins left="0.7" right="0.7" top="0.75" bottom="0.75" header="0.3" footer="0.3"/>
  <pageSetup scale="9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DE11-88C3-43D2-9406-339A8C546E50}">
  <sheetPr>
    <pageSetUpPr fitToPage="1"/>
  </sheetPr>
  <dimension ref="A1:L26"/>
  <sheetViews>
    <sheetView zoomScale="81" zoomScaleNormal="81" workbookViewId="0">
      <pane ySplit="1" topLeftCell="A2" activePane="bottomLeft" state="frozen"/>
      <selection activeCell="F7" sqref="F7"/>
      <selection pane="bottomLeft" activeCell="L26" sqref="G1:L26"/>
    </sheetView>
  </sheetViews>
  <sheetFormatPr defaultColWidth="13.75" defaultRowHeight="25" customHeight="1" x14ac:dyDescent="0.3"/>
  <cols>
    <col min="1" max="1" width="19" style="5" bestFit="1" customWidth="1"/>
    <col min="2" max="2" width="20" style="5" bestFit="1" customWidth="1"/>
    <col min="3" max="3" width="14.58203125" style="5" bestFit="1" customWidth="1"/>
    <col min="4" max="4" width="14.25" style="5" bestFit="1" customWidth="1"/>
    <col min="5" max="5" width="27.33203125" style="5" bestFit="1" customWidth="1"/>
    <col min="6" max="6" width="22.5" style="5" bestFit="1" customWidth="1"/>
    <col min="7" max="7" width="20.58203125" style="5" bestFit="1" customWidth="1"/>
    <col min="8" max="8" width="16.08203125" style="5" bestFit="1" customWidth="1"/>
    <col min="9" max="9" width="12.33203125" style="5" bestFit="1" customWidth="1"/>
    <col min="10" max="10" width="13.58203125" style="5" bestFit="1" customWidth="1"/>
    <col min="11" max="11" width="20.58203125" style="5" bestFit="1" customWidth="1"/>
    <col min="12" max="12" width="16.08203125" style="5" bestFit="1" customWidth="1"/>
    <col min="13" max="16384" width="13.75" style="5"/>
  </cols>
  <sheetData>
    <row r="1" spans="1:12" ht="25" customHeight="1" x14ac:dyDescent="0.3">
      <c r="A1" s="37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119"/>
      <c r="H1" s="119"/>
      <c r="I1" s="119"/>
      <c r="J1" s="119"/>
      <c r="K1" s="119"/>
      <c r="L1" s="119"/>
    </row>
    <row r="2" spans="1:12" ht="25" customHeight="1" x14ac:dyDescent="0.3">
      <c r="A2" s="87" t="s">
        <v>6</v>
      </c>
      <c r="B2" s="85"/>
      <c r="C2" s="16"/>
      <c r="D2" s="16"/>
      <c r="E2" s="88">
        <f t="shared" ref="E2:E8" si="0">(D2-C2)*24</f>
        <v>0</v>
      </c>
      <c r="F2" s="71"/>
      <c r="G2" s="119"/>
      <c r="H2" s="119"/>
      <c r="I2" s="119"/>
      <c r="J2" s="119"/>
      <c r="K2" s="119"/>
      <c r="L2" s="119"/>
    </row>
    <row r="3" spans="1:12" ht="25" customHeight="1" x14ac:dyDescent="0.3">
      <c r="A3" s="92" t="s">
        <v>10</v>
      </c>
      <c r="B3" s="61"/>
      <c r="C3" s="91"/>
      <c r="D3" s="91"/>
      <c r="E3" s="90">
        <f>(D3-C3)*24</f>
        <v>0</v>
      </c>
      <c r="F3" s="89"/>
      <c r="G3" s="119"/>
      <c r="H3" s="119"/>
      <c r="I3" s="119"/>
      <c r="J3" s="119"/>
      <c r="K3" s="119"/>
      <c r="L3" s="119"/>
    </row>
    <row r="4" spans="1:12" ht="25" customHeight="1" x14ac:dyDescent="0.3">
      <c r="A4" s="93" t="s">
        <v>15</v>
      </c>
      <c r="B4" s="94" t="s">
        <v>9</v>
      </c>
      <c r="C4" s="91">
        <v>0.91666666666666663</v>
      </c>
      <c r="D4" s="91">
        <v>0.99930555555555556</v>
      </c>
      <c r="E4" s="96">
        <f>(D4-C4)*24</f>
        <v>1.9833333333333343</v>
      </c>
      <c r="F4" s="61" t="s">
        <v>34</v>
      </c>
      <c r="G4" s="119"/>
      <c r="H4" s="119"/>
      <c r="I4" s="119"/>
      <c r="J4" s="119"/>
      <c r="K4" s="119"/>
      <c r="L4" s="119"/>
    </row>
    <row r="5" spans="1:12" ht="25" customHeight="1" x14ac:dyDescent="0.3">
      <c r="A5" s="109" t="s">
        <v>15</v>
      </c>
      <c r="B5" s="98" t="s">
        <v>28</v>
      </c>
      <c r="C5" s="105">
        <v>0</v>
      </c>
      <c r="D5" s="102">
        <v>0.22916666666666666</v>
      </c>
      <c r="E5" s="95">
        <f t="shared" si="0"/>
        <v>5.5</v>
      </c>
      <c r="F5" s="97" t="s">
        <v>34</v>
      </c>
      <c r="G5" s="119"/>
      <c r="H5" s="119"/>
      <c r="I5" s="119"/>
      <c r="J5" s="119"/>
      <c r="K5" s="119"/>
      <c r="L5" s="119"/>
    </row>
    <row r="6" spans="1:12" ht="25" customHeight="1" x14ac:dyDescent="0.3">
      <c r="A6" s="108" t="s">
        <v>15</v>
      </c>
      <c r="B6" s="98" t="s">
        <v>28</v>
      </c>
      <c r="C6" s="105">
        <v>0.72916666666666663</v>
      </c>
      <c r="D6" s="105">
        <v>0.79166666666666663</v>
      </c>
      <c r="E6" s="101">
        <f>(D6-C6)*24</f>
        <v>1.5</v>
      </c>
      <c r="F6" s="98"/>
      <c r="G6" s="119"/>
      <c r="H6" s="119"/>
      <c r="I6" s="119"/>
      <c r="J6" s="119"/>
      <c r="K6" s="119"/>
      <c r="L6" s="119"/>
    </row>
    <row r="7" spans="1:12" ht="25" customHeight="1" x14ac:dyDescent="0.3">
      <c r="A7" s="107" t="s">
        <v>14</v>
      </c>
      <c r="B7" s="89"/>
      <c r="C7" s="103"/>
      <c r="D7" s="103"/>
      <c r="E7" s="96">
        <f t="shared" si="0"/>
        <v>0</v>
      </c>
      <c r="F7" s="89"/>
      <c r="G7" s="119"/>
      <c r="H7" s="119"/>
      <c r="I7" s="119"/>
      <c r="J7" s="119"/>
      <c r="K7" s="119"/>
      <c r="L7" s="119"/>
    </row>
    <row r="8" spans="1:12" ht="25" customHeight="1" x14ac:dyDescent="0.3">
      <c r="A8" s="110" t="s">
        <v>13</v>
      </c>
      <c r="B8" s="106"/>
      <c r="C8" s="104"/>
      <c r="D8" s="104"/>
      <c r="E8" s="100">
        <f t="shared" si="0"/>
        <v>0</v>
      </c>
      <c r="F8" s="106"/>
      <c r="G8" s="119"/>
      <c r="H8" s="119"/>
      <c r="I8" s="119"/>
      <c r="J8" s="119"/>
      <c r="K8" s="119"/>
      <c r="L8" s="119"/>
    </row>
    <row r="9" spans="1:12" ht="25" customHeight="1" x14ac:dyDescent="0.3">
      <c r="A9" s="24" t="s">
        <v>16</v>
      </c>
      <c r="B9" s="25"/>
      <c r="C9" s="26"/>
      <c r="D9" s="26"/>
      <c r="E9" s="27"/>
      <c r="F9" s="120">
        <f>SUBTOTAL(109, Table44[Number of Hours Worked])</f>
        <v>8.9833333333333343</v>
      </c>
      <c r="G9" s="119"/>
      <c r="H9" s="119"/>
      <c r="I9" s="119"/>
      <c r="J9" s="119"/>
      <c r="K9" s="119"/>
      <c r="L9" s="119"/>
    </row>
    <row r="10" spans="1:12" ht="25" customHeight="1" x14ac:dyDescent="0.3">
      <c r="A10" s="9"/>
      <c r="B10" s="9"/>
      <c r="C10" s="22"/>
      <c r="D10" s="22"/>
      <c r="E10" s="23"/>
      <c r="F10" s="23"/>
      <c r="G10" s="119"/>
      <c r="H10" s="119"/>
      <c r="I10" s="119"/>
      <c r="J10" s="119"/>
      <c r="K10" s="119"/>
      <c r="L10" s="119"/>
    </row>
    <row r="11" spans="1:12" ht="25" customHeight="1" x14ac:dyDescent="0.3">
      <c r="A11" s="21" t="s">
        <v>17</v>
      </c>
      <c r="B11" s="113">
        <f>SUMIF($A$2:$A10,"Zhengliang",$E$2:$E10)</f>
        <v>0</v>
      </c>
      <c r="C11" s="113"/>
      <c r="D11" s="113"/>
      <c r="E11" s="113"/>
      <c r="F11" s="113"/>
      <c r="G11" s="119"/>
      <c r="H11" s="119"/>
      <c r="I11" s="119"/>
      <c r="J11" s="119"/>
      <c r="K11" s="119"/>
      <c r="L11" s="119"/>
    </row>
    <row r="12" spans="1:12" ht="25" customHeight="1" x14ac:dyDescent="0.3">
      <c r="A12" s="21" t="s">
        <v>18</v>
      </c>
      <c r="B12" s="113">
        <f>SUMIF($A$2:$A10,"Xiao",$E$2:$E10)</f>
        <v>0</v>
      </c>
      <c r="C12" s="113"/>
      <c r="D12" s="113"/>
      <c r="E12" s="113"/>
      <c r="F12" s="113"/>
      <c r="G12" s="119"/>
      <c r="H12" s="119"/>
      <c r="I12" s="119"/>
      <c r="J12" s="119"/>
      <c r="K12" s="119"/>
      <c r="L12" s="119"/>
    </row>
    <row r="13" spans="1:12" ht="25" customHeight="1" x14ac:dyDescent="0.3">
      <c r="A13" s="21" t="s">
        <v>19</v>
      </c>
      <c r="B13" s="116">
        <f>SUMIF($A$2:$A10,"Heindy",$E$2:$E10)</f>
        <v>8.9833333333333343</v>
      </c>
      <c r="C13" s="116"/>
      <c r="D13" s="116"/>
      <c r="E13" s="116"/>
      <c r="F13" s="116"/>
      <c r="G13" s="119"/>
      <c r="H13" s="119"/>
      <c r="I13" s="119"/>
      <c r="J13" s="119"/>
      <c r="K13" s="119"/>
      <c r="L13" s="119"/>
    </row>
    <row r="14" spans="1:12" ht="25" customHeight="1" x14ac:dyDescent="0.3">
      <c r="A14" s="21" t="s">
        <v>20</v>
      </c>
      <c r="B14" s="113">
        <f>SUMIF($A$2:$A10,"Matthew",$E$2:$E10)</f>
        <v>0</v>
      </c>
      <c r="C14" s="113"/>
      <c r="D14" s="113"/>
      <c r="E14" s="113"/>
      <c r="F14" s="113"/>
      <c r="G14" s="119"/>
      <c r="H14" s="119"/>
      <c r="I14" s="119"/>
      <c r="J14" s="119"/>
      <c r="K14" s="119"/>
      <c r="L14" s="119"/>
    </row>
    <row r="15" spans="1:12" ht="25" customHeight="1" x14ac:dyDescent="0.3">
      <c r="A15" s="35" t="s">
        <v>21</v>
      </c>
      <c r="B15" s="114">
        <f>SUMIF($A$2:$A10,"Patrick",$E$2:$E10)</f>
        <v>0</v>
      </c>
      <c r="C15" s="114"/>
      <c r="D15" s="114"/>
      <c r="E15" s="114"/>
      <c r="F15" s="114"/>
      <c r="G15" s="119"/>
      <c r="H15" s="119"/>
      <c r="I15" s="119"/>
      <c r="J15" s="119"/>
      <c r="K15" s="119"/>
      <c r="L15" s="119"/>
    </row>
    <row r="16" spans="1:12" ht="25" customHeight="1" x14ac:dyDescent="0.3">
      <c r="A16" s="29" t="s">
        <v>22</v>
      </c>
      <c r="B16" s="115">
        <f>SUMIF($B$2:$B10,"Monday",$E$2:$E10)</f>
        <v>0</v>
      </c>
      <c r="C16" s="115"/>
      <c r="D16" s="115"/>
      <c r="E16" s="115"/>
      <c r="F16" s="115"/>
      <c r="G16" s="119"/>
      <c r="H16" s="119"/>
      <c r="I16" s="119"/>
      <c r="J16" s="119"/>
      <c r="K16" s="119"/>
      <c r="L16" s="119"/>
    </row>
    <row r="17" spans="1:12" ht="25" customHeight="1" x14ac:dyDescent="0.3">
      <c r="A17" s="21" t="s">
        <v>23</v>
      </c>
      <c r="B17" s="116">
        <f>SUMIF($B$2:$B10, "Tuesday",$E$2:$E10)</f>
        <v>1.9833333333333343</v>
      </c>
      <c r="C17" s="116"/>
      <c r="D17" s="116"/>
      <c r="E17" s="116"/>
      <c r="F17" s="116"/>
      <c r="G17" s="119"/>
      <c r="H17" s="119"/>
      <c r="I17" s="119"/>
      <c r="J17" s="119"/>
      <c r="K17" s="119"/>
      <c r="L17" s="119"/>
    </row>
    <row r="18" spans="1:12" ht="25" customHeight="1" x14ac:dyDescent="0.3">
      <c r="A18" s="21" t="s">
        <v>24</v>
      </c>
      <c r="B18" s="113">
        <f>SUMIF($B$2:$B10, "Wednesday",$E$2:$E10)</f>
        <v>7</v>
      </c>
      <c r="C18" s="113"/>
      <c r="D18" s="113"/>
      <c r="E18" s="113"/>
      <c r="F18" s="113"/>
      <c r="G18" s="119"/>
      <c r="H18" s="119"/>
      <c r="I18" s="119"/>
      <c r="J18" s="119"/>
      <c r="K18" s="119"/>
      <c r="L18" s="119"/>
    </row>
    <row r="19" spans="1:12" ht="25" customHeight="1" x14ac:dyDescent="0.3">
      <c r="G19" s="119"/>
      <c r="H19" s="119"/>
      <c r="I19" s="119"/>
      <c r="J19" s="119"/>
      <c r="K19" s="119"/>
      <c r="L19" s="119"/>
    </row>
    <row r="20" spans="1:12" ht="25" customHeight="1" x14ac:dyDescent="0.3">
      <c r="G20" s="119"/>
      <c r="H20" s="119"/>
      <c r="I20" s="119"/>
      <c r="J20" s="119"/>
      <c r="K20" s="119"/>
      <c r="L20" s="119"/>
    </row>
    <row r="21" spans="1:12" ht="25" customHeight="1" x14ac:dyDescent="0.3">
      <c r="G21" s="119"/>
      <c r="H21" s="119"/>
      <c r="I21" s="119"/>
      <c r="J21" s="119"/>
      <c r="K21" s="119"/>
      <c r="L21" s="119"/>
    </row>
    <row r="22" spans="1:12" ht="25" customHeight="1" x14ac:dyDescent="0.3">
      <c r="G22" s="119"/>
      <c r="H22" s="119"/>
      <c r="I22" s="119"/>
      <c r="J22" s="119"/>
      <c r="K22" s="119"/>
      <c r="L22" s="119"/>
    </row>
    <row r="23" spans="1:12" ht="25" customHeight="1" x14ac:dyDescent="0.3">
      <c r="G23" s="119"/>
      <c r="H23" s="119"/>
      <c r="I23" s="119"/>
      <c r="J23" s="119"/>
      <c r="K23" s="119"/>
      <c r="L23" s="119"/>
    </row>
    <row r="24" spans="1:12" ht="25" customHeight="1" x14ac:dyDescent="0.3">
      <c r="G24" s="119"/>
      <c r="H24" s="119"/>
      <c r="I24" s="119"/>
      <c r="J24" s="119"/>
      <c r="K24" s="119"/>
      <c r="L24" s="119"/>
    </row>
    <row r="25" spans="1:12" ht="25" customHeight="1" x14ac:dyDescent="0.3">
      <c r="G25" s="119"/>
      <c r="H25" s="119"/>
      <c r="I25" s="119"/>
      <c r="J25" s="119"/>
      <c r="K25" s="119"/>
      <c r="L25" s="119"/>
    </row>
    <row r="26" spans="1:12" ht="25" customHeight="1" x14ac:dyDescent="0.3">
      <c r="G26" s="119"/>
      <c r="H26" s="119"/>
      <c r="I26" s="119"/>
      <c r="J26" s="119"/>
      <c r="K26" s="119"/>
      <c r="L26" s="119"/>
    </row>
  </sheetData>
  <mergeCells count="8"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scale="9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2831-A876-44BE-B6F5-092216E568E4}">
  <sheetPr>
    <pageSetUpPr fitToPage="1"/>
  </sheetPr>
  <dimension ref="A1:M26"/>
  <sheetViews>
    <sheetView tabSelected="1" zoomScale="80" zoomScaleNormal="80" workbookViewId="0">
      <selection activeCell="M26" sqref="G1:M26"/>
    </sheetView>
  </sheetViews>
  <sheetFormatPr defaultColWidth="20.58203125" defaultRowHeight="24.75" customHeight="1" x14ac:dyDescent="0.3"/>
  <cols>
    <col min="1" max="1" width="17" bestFit="1" customWidth="1"/>
    <col min="2" max="2" width="19.08203125" bestFit="1" customWidth="1"/>
    <col min="3" max="3" width="13.9140625" bestFit="1" customWidth="1"/>
    <col min="4" max="4" width="13.1640625" bestFit="1" customWidth="1"/>
    <col min="5" max="5" width="26.1640625" bestFit="1" customWidth="1"/>
    <col min="6" max="6" width="21.58203125" bestFit="1" customWidth="1"/>
  </cols>
  <sheetData>
    <row r="1" spans="1:13" ht="24.75" customHeight="1" x14ac:dyDescent="0.3">
      <c r="A1" s="37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117"/>
      <c r="H1" s="117"/>
      <c r="I1" s="117"/>
      <c r="J1" s="117"/>
      <c r="K1" s="117"/>
      <c r="L1" s="117"/>
      <c r="M1" s="117"/>
    </row>
    <row r="2" spans="1:13" ht="24.75" customHeight="1" x14ac:dyDescent="0.3">
      <c r="A2" s="84" t="s">
        <v>6</v>
      </c>
      <c r="B2" s="85"/>
      <c r="C2" s="16"/>
      <c r="D2" s="86"/>
      <c r="E2" s="88">
        <f t="shared" ref="E2:E6" si="0">(D2-C2)*24</f>
        <v>0</v>
      </c>
      <c r="F2" s="85"/>
      <c r="G2" s="117"/>
      <c r="H2" s="117"/>
      <c r="I2" s="117"/>
      <c r="J2" s="117"/>
      <c r="K2" s="117"/>
      <c r="L2" s="117"/>
      <c r="M2" s="117"/>
    </row>
    <row r="3" spans="1:13" ht="24.75" customHeight="1" x14ac:dyDescent="0.3">
      <c r="A3" s="107" t="s">
        <v>10</v>
      </c>
      <c r="B3" s="61"/>
      <c r="C3" s="103"/>
      <c r="D3" s="62"/>
      <c r="E3" s="96">
        <f>(D3-C3)*24</f>
        <v>0</v>
      </c>
      <c r="F3" s="89"/>
      <c r="G3" s="117"/>
      <c r="H3" s="117"/>
      <c r="I3" s="117"/>
      <c r="J3" s="117"/>
      <c r="K3" s="117"/>
      <c r="L3" s="117"/>
      <c r="M3" s="117"/>
    </row>
    <row r="4" spans="1:13" ht="24.75" customHeight="1" x14ac:dyDescent="0.3">
      <c r="A4" s="109" t="s">
        <v>15</v>
      </c>
      <c r="B4" s="98"/>
      <c r="C4" s="105"/>
      <c r="D4" s="105"/>
      <c r="E4" s="101">
        <f t="shared" si="0"/>
        <v>0</v>
      </c>
      <c r="F4" s="98"/>
      <c r="G4" s="117"/>
      <c r="H4" s="117"/>
      <c r="I4" s="117"/>
      <c r="J4" s="117"/>
      <c r="K4" s="117"/>
      <c r="L4" s="117"/>
      <c r="M4" s="117"/>
    </row>
    <row r="5" spans="1:13" ht="24.75" customHeight="1" x14ac:dyDescent="0.3">
      <c r="A5" s="93" t="s">
        <v>14</v>
      </c>
      <c r="B5" s="89"/>
      <c r="C5" s="103"/>
      <c r="D5" s="111"/>
      <c r="E5" s="96">
        <v>0</v>
      </c>
      <c r="F5" s="89"/>
      <c r="G5" s="117"/>
      <c r="H5" s="117"/>
      <c r="I5" s="117"/>
      <c r="J5" s="117"/>
      <c r="K5" s="117"/>
      <c r="L5" s="117"/>
      <c r="M5" s="117"/>
    </row>
    <row r="6" spans="1:13" ht="24.75" customHeight="1" x14ac:dyDescent="0.3">
      <c r="A6" s="110" t="s">
        <v>13</v>
      </c>
      <c r="B6" s="106"/>
      <c r="C6" s="104">
        <v>0.41666666666666669</v>
      </c>
      <c r="D6" s="74">
        <v>0.58333333333333337</v>
      </c>
      <c r="E6" s="100">
        <f t="shared" si="0"/>
        <v>4</v>
      </c>
      <c r="F6" s="99"/>
      <c r="G6" s="117"/>
      <c r="H6" s="117"/>
      <c r="I6" s="117"/>
      <c r="J6" s="117"/>
      <c r="K6" s="117"/>
      <c r="L6" s="117"/>
      <c r="M6" s="117"/>
    </row>
    <row r="7" spans="1:13" ht="24.75" customHeight="1" x14ac:dyDescent="0.3">
      <c r="A7" s="24" t="s">
        <v>16</v>
      </c>
      <c r="B7" s="25"/>
      <c r="C7" s="26"/>
      <c r="D7" s="26"/>
      <c r="E7" s="27"/>
      <c r="F7" s="25">
        <f>SUBTOTAL(109, Table446[Number of Hours Worked])</f>
        <v>4</v>
      </c>
      <c r="G7" s="117"/>
      <c r="H7" s="117"/>
      <c r="I7" s="117"/>
      <c r="J7" s="117"/>
      <c r="K7" s="117"/>
      <c r="L7" s="117"/>
      <c r="M7" s="117"/>
    </row>
    <row r="8" spans="1:13" ht="24.75" customHeight="1" x14ac:dyDescent="0.3">
      <c r="A8" s="9"/>
      <c r="B8" s="9"/>
      <c r="C8" s="22"/>
      <c r="D8" s="22"/>
      <c r="E8" s="23"/>
      <c r="F8" s="23"/>
      <c r="G8" s="117"/>
      <c r="H8" s="117"/>
      <c r="I8" s="117"/>
      <c r="J8" s="117"/>
      <c r="K8" s="117"/>
      <c r="L8" s="117"/>
      <c r="M8" s="117"/>
    </row>
    <row r="9" spans="1:13" ht="24.75" customHeight="1" x14ac:dyDescent="0.3">
      <c r="A9" s="21" t="s">
        <v>17</v>
      </c>
      <c r="B9" s="113">
        <f>SUMIF($A$2:$A8,"Zhengliang",$E$2:$E8)</f>
        <v>0</v>
      </c>
      <c r="C9" s="113"/>
      <c r="D9" s="113"/>
      <c r="E9" s="113"/>
      <c r="F9" s="113"/>
      <c r="G9" s="117"/>
      <c r="H9" s="117"/>
      <c r="I9" s="117"/>
      <c r="J9" s="117"/>
      <c r="K9" s="117"/>
      <c r="L9" s="117"/>
      <c r="M9" s="117"/>
    </row>
    <row r="10" spans="1:13" ht="24.75" customHeight="1" x14ac:dyDescent="0.3">
      <c r="A10" s="21" t="s">
        <v>18</v>
      </c>
      <c r="B10" s="113">
        <f>SUMIF($A$2:$A8,"Xiao",$E$2:$E8)</f>
        <v>0</v>
      </c>
      <c r="C10" s="113"/>
      <c r="D10" s="113"/>
      <c r="E10" s="113"/>
      <c r="F10" s="113"/>
      <c r="G10" s="117"/>
      <c r="H10" s="117"/>
      <c r="I10" s="117"/>
      <c r="J10" s="117"/>
      <c r="K10" s="117"/>
      <c r="L10" s="117"/>
      <c r="M10" s="117"/>
    </row>
    <row r="11" spans="1:13" ht="24.75" customHeight="1" x14ac:dyDescent="0.3">
      <c r="A11" s="21" t="s">
        <v>19</v>
      </c>
      <c r="B11" s="113">
        <f>SUMIF($A$2:$A8,"Heindy",$E$2:$E8)</f>
        <v>0</v>
      </c>
      <c r="C11" s="113"/>
      <c r="D11" s="113"/>
      <c r="E11" s="113"/>
      <c r="F11" s="113"/>
      <c r="G11" s="117"/>
      <c r="H11" s="117"/>
      <c r="I11" s="117"/>
      <c r="J11" s="117"/>
      <c r="K11" s="117"/>
      <c r="L11" s="117"/>
      <c r="M11" s="117"/>
    </row>
    <row r="12" spans="1:13" ht="24.75" customHeight="1" x14ac:dyDescent="0.3">
      <c r="A12" s="21" t="s">
        <v>20</v>
      </c>
      <c r="B12" s="113">
        <f>SUMIF($A$2:$A8,"Matthew",$E$2:$E8)</f>
        <v>0</v>
      </c>
      <c r="C12" s="113"/>
      <c r="D12" s="113"/>
      <c r="E12" s="113"/>
      <c r="F12" s="113"/>
      <c r="G12" s="117"/>
      <c r="H12" s="117"/>
      <c r="I12" s="117"/>
      <c r="J12" s="117"/>
      <c r="K12" s="117"/>
      <c r="L12" s="117"/>
      <c r="M12" s="117"/>
    </row>
    <row r="13" spans="1:13" ht="24.75" customHeight="1" x14ac:dyDescent="0.3">
      <c r="A13" s="35" t="s">
        <v>21</v>
      </c>
      <c r="B13" s="114">
        <f>SUMIF($A$2:$A8,"Patrick",$E$2:$E8)</f>
        <v>4</v>
      </c>
      <c r="C13" s="114"/>
      <c r="D13" s="114"/>
      <c r="E13" s="114"/>
      <c r="F13" s="114"/>
      <c r="G13" s="117"/>
      <c r="H13" s="117"/>
      <c r="I13" s="117"/>
      <c r="J13" s="117"/>
      <c r="K13" s="117"/>
      <c r="L13" s="117"/>
      <c r="M13" s="117"/>
    </row>
    <row r="14" spans="1:13" ht="24.75" customHeight="1" x14ac:dyDescent="0.3">
      <c r="A14" s="29" t="s">
        <v>22</v>
      </c>
      <c r="B14" s="115">
        <f>SUMIF($B$2:$B8,"Monday",$E$2:$E8)</f>
        <v>0</v>
      </c>
      <c r="C14" s="115"/>
      <c r="D14" s="115"/>
      <c r="E14" s="115"/>
      <c r="F14" s="115"/>
      <c r="G14" s="117"/>
      <c r="H14" s="117"/>
      <c r="I14" s="117"/>
      <c r="J14" s="117"/>
      <c r="K14" s="117"/>
      <c r="L14" s="117"/>
      <c r="M14" s="117"/>
    </row>
    <row r="15" spans="1:13" ht="24.75" customHeight="1" x14ac:dyDescent="0.3">
      <c r="A15" s="21" t="s">
        <v>23</v>
      </c>
      <c r="B15" s="113">
        <f>SUMIF($B$2:$B8, "Tuesday",$E$2:$E8)</f>
        <v>0</v>
      </c>
      <c r="C15" s="113"/>
      <c r="D15" s="113"/>
      <c r="E15" s="113"/>
      <c r="F15" s="113"/>
      <c r="G15" s="117"/>
      <c r="H15" s="117"/>
      <c r="I15" s="117"/>
      <c r="J15" s="117"/>
      <c r="K15" s="117"/>
      <c r="L15" s="117"/>
      <c r="M15" s="117"/>
    </row>
    <row r="16" spans="1:13" ht="24.75" customHeight="1" x14ac:dyDescent="0.3">
      <c r="A16" s="21" t="s">
        <v>24</v>
      </c>
      <c r="B16" s="113">
        <f>SUMIF($B$2:$B8, "Wednesday",$E$2:$E8)</f>
        <v>0</v>
      </c>
      <c r="C16" s="113"/>
      <c r="D16" s="113"/>
      <c r="E16" s="113"/>
      <c r="F16" s="113"/>
      <c r="G16" s="117"/>
      <c r="H16" s="117"/>
      <c r="I16" s="117"/>
      <c r="J16" s="117"/>
      <c r="K16" s="117"/>
      <c r="L16" s="117"/>
      <c r="M16" s="117"/>
    </row>
    <row r="17" spans="7:13" ht="24.75" customHeight="1" x14ac:dyDescent="0.3">
      <c r="G17" s="117"/>
      <c r="H17" s="117"/>
      <c r="I17" s="117"/>
      <c r="J17" s="117"/>
      <c r="K17" s="117"/>
      <c r="L17" s="117"/>
      <c r="M17" s="117"/>
    </row>
    <row r="18" spans="7:13" ht="24.75" customHeight="1" x14ac:dyDescent="0.3">
      <c r="G18" s="117"/>
      <c r="H18" s="117"/>
      <c r="I18" s="117"/>
      <c r="J18" s="117"/>
      <c r="K18" s="117"/>
      <c r="L18" s="117"/>
      <c r="M18" s="117"/>
    </row>
    <row r="19" spans="7:13" ht="24.75" customHeight="1" x14ac:dyDescent="0.3">
      <c r="G19" s="117"/>
      <c r="H19" s="117"/>
      <c r="I19" s="117"/>
      <c r="J19" s="117"/>
      <c r="K19" s="117"/>
      <c r="L19" s="117"/>
      <c r="M19" s="117"/>
    </row>
    <row r="20" spans="7:13" ht="24.75" customHeight="1" x14ac:dyDescent="0.3">
      <c r="G20" s="117"/>
      <c r="H20" s="117"/>
      <c r="I20" s="117"/>
      <c r="J20" s="117"/>
      <c r="K20" s="117"/>
      <c r="L20" s="117"/>
      <c r="M20" s="117"/>
    </row>
    <row r="21" spans="7:13" ht="24.75" customHeight="1" x14ac:dyDescent="0.3">
      <c r="G21" s="117"/>
      <c r="H21" s="117"/>
      <c r="I21" s="117"/>
      <c r="J21" s="117"/>
      <c r="K21" s="117"/>
      <c r="L21" s="117"/>
      <c r="M21" s="117"/>
    </row>
    <row r="22" spans="7:13" ht="24.75" customHeight="1" x14ac:dyDescent="0.3">
      <c r="G22" s="117"/>
      <c r="H22" s="117"/>
      <c r="I22" s="117"/>
      <c r="J22" s="117"/>
      <c r="K22" s="117"/>
      <c r="L22" s="117"/>
      <c r="M22" s="117"/>
    </row>
    <row r="23" spans="7:13" ht="24.75" customHeight="1" x14ac:dyDescent="0.3">
      <c r="G23" s="117"/>
      <c r="H23" s="117"/>
      <c r="I23" s="117"/>
      <c r="J23" s="117"/>
      <c r="K23" s="117"/>
      <c r="L23" s="117"/>
      <c r="M23" s="117"/>
    </row>
    <row r="24" spans="7:13" ht="24.75" customHeight="1" x14ac:dyDescent="0.3">
      <c r="G24" s="117"/>
      <c r="H24" s="117"/>
      <c r="I24" s="117"/>
      <c r="J24" s="117"/>
      <c r="K24" s="117"/>
      <c r="L24" s="117"/>
      <c r="M24" s="117"/>
    </row>
    <row r="25" spans="7:13" ht="24.75" customHeight="1" x14ac:dyDescent="0.3">
      <c r="G25" s="117"/>
      <c r="H25" s="117"/>
      <c r="I25" s="117"/>
      <c r="J25" s="117"/>
      <c r="K25" s="117"/>
      <c r="L25" s="117"/>
      <c r="M25" s="117"/>
    </row>
    <row r="26" spans="7:13" ht="24.75" customHeight="1" x14ac:dyDescent="0.3">
      <c r="G26" s="117"/>
      <c r="H26" s="117"/>
      <c r="I26" s="117"/>
      <c r="J26" s="117"/>
      <c r="K26" s="117"/>
      <c r="L26" s="117"/>
      <c r="M26" s="117"/>
    </row>
  </sheetData>
  <mergeCells count="8">
    <mergeCell ref="B15:F15"/>
    <mergeCell ref="B16:F16"/>
    <mergeCell ref="B9:F9"/>
    <mergeCell ref="B10:F10"/>
    <mergeCell ref="B11:F11"/>
    <mergeCell ref="B12:F12"/>
    <mergeCell ref="B13:F13"/>
    <mergeCell ref="B14:F14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B9D2-91F5-4B9E-961B-30562ED22F18}">
  <sheetPr>
    <pageSetUpPr fitToPage="1"/>
  </sheetPr>
  <dimension ref="A1:F21"/>
  <sheetViews>
    <sheetView zoomScale="81" zoomScaleNormal="81" workbookViewId="0">
      <pane ySplit="1" topLeftCell="A2" activePane="bottomLeft" state="frozen"/>
      <selection activeCell="F7" sqref="F7"/>
      <selection pane="bottomLeft" activeCell="L23" sqref="L23"/>
    </sheetView>
  </sheetViews>
  <sheetFormatPr defaultColWidth="13.75" defaultRowHeight="25" customHeight="1" x14ac:dyDescent="0.3"/>
  <cols>
    <col min="1" max="1" width="17.33203125" style="1" bestFit="1" customWidth="1"/>
    <col min="2" max="2" width="15.25" style="1" bestFit="1" customWidth="1"/>
    <col min="3" max="5" width="13.75" style="1" customWidth="1"/>
    <col min="6" max="16384" width="13.75" style="1"/>
  </cols>
  <sheetData>
    <row r="1" spans="1:6" ht="25" customHeight="1" x14ac:dyDescent="0.3">
      <c r="A1" s="56" t="s">
        <v>35</v>
      </c>
      <c r="B1" s="57" t="s">
        <v>36</v>
      </c>
    </row>
    <row r="2" spans="1:6" ht="25" customHeight="1" x14ac:dyDescent="0.3">
      <c r="A2" s="21" t="s">
        <v>17</v>
      </c>
      <c r="B2" s="78">
        <f>SUM(Website!B14,Excel!B14,'Word&amp;Visio'!B9,PowerPoint!B11,'Bonus Website'!B9)</f>
        <v>18</v>
      </c>
    </row>
    <row r="3" spans="1:6" ht="25" customHeight="1" x14ac:dyDescent="0.3">
      <c r="A3" s="21" t="s">
        <v>18</v>
      </c>
      <c r="B3" s="79">
        <f>SUM(Website!B15,Excel!B15,'Word&amp;Visio'!B10,PowerPoint!B12,'Bonus Website'!B10)</f>
        <v>14</v>
      </c>
    </row>
    <row r="4" spans="1:6" ht="25" customHeight="1" x14ac:dyDescent="0.3">
      <c r="A4" s="30" t="s">
        <v>19</v>
      </c>
      <c r="B4" s="80">
        <f>SUM(Website!B16,Excel!B16,'Word&amp;Visio'!B11,PowerPoint!B13,'Bonus Website'!B11)</f>
        <v>8.9833333333333343</v>
      </c>
    </row>
    <row r="5" spans="1:6" ht="25" customHeight="1" x14ac:dyDescent="0.3">
      <c r="A5" s="31" t="s">
        <v>20</v>
      </c>
      <c r="B5" s="79">
        <f>SUM(Website!B17,Excel!B17,'Word&amp;Visio'!B12,PowerPoint!B14,'Bonus Website'!B12)</f>
        <v>4.2499999999999956</v>
      </c>
    </row>
    <row r="6" spans="1:6" ht="25" customHeight="1" thickBot="1" x14ac:dyDescent="0.35">
      <c r="A6" s="32" t="s">
        <v>21</v>
      </c>
      <c r="B6" s="36">
        <f>SUM(Website!B18,Excel!B18,'Word&amp;Visio'!B13,PowerPoint!B15,'Bonus Website'!B13)</f>
        <v>8</v>
      </c>
    </row>
    <row r="7" spans="1:6" ht="25" customHeight="1" thickTop="1" x14ac:dyDescent="0.3">
      <c r="A7" s="5" t="s">
        <v>22</v>
      </c>
      <c r="B7" s="81">
        <f>SUM(Website!B19,Excel!B19,'Word&amp;Visio'!B14,PowerPoint!B16,'Bonus Website'!B14)</f>
        <v>5.4999999999999991</v>
      </c>
    </row>
    <row r="8" spans="1:6" ht="25" customHeight="1" x14ac:dyDescent="0.3">
      <c r="A8" s="31" t="s">
        <v>23</v>
      </c>
      <c r="B8" s="82">
        <f>SUM(Website!B20,Excel!B20,'Word&amp;Visio'!B15,PowerPoint!B17,'Bonus Website'!B15)</f>
        <v>27.983333333333334</v>
      </c>
    </row>
    <row r="9" spans="1:6" ht="25" customHeight="1" thickBot="1" x14ac:dyDescent="0.35">
      <c r="A9" s="32" t="s">
        <v>24</v>
      </c>
      <c r="B9" s="33">
        <f>SUM(Website!B21,Excel!B21,'Word&amp;Visio'!B16,PowerPoint!B18,'Bonus Website'!B16)</f>
        <v>8.7499999999999982</v>
      </c>
    </row>
    <row r="10" spans="1:6" ht="25" customHeight="1" thickTop="1" x14ac:dyDescent="0.3">
      <c r="A10" s="59" t="s">
        <v>37</v>
      </c>
      <c r="B10" s="81">
        <f>SUM(Table4[[#Totals],[Description of Work]],Table446[[#Totals],[Description of Work]])</f>
        <v>36</v>
      </c>
      <c r="C10" s="6"/>
      <c r="D10" s="6"/>
      <c r="E10" s="6"/>
      <c r="F10" s="6"/>
    </row>
    <row r="11" spans="1:6" ht="25" customHeight="1" thickBot="1" x14ac:dyDescent="0.35">
      <c r="A11" s="58" t="s">
        <v>38</v>
      </c>
      <c r="B11" s="83">
        <f>SUM(Table42[[#Totals],[Description of Work]],Table43[[#Totals],[Description of Work]],Table44[[#Totals],[Description of Work]])</f>
        <v>17.233333333333331</v>
      </c>
      <c r="C11" s="6"/>
      <c r="D11" s="6"/>
      <c r="E11" s="6"/>
      <c r="F11" s="6"/>
    </row>
    <row r="12" spans="1:6" ht="25" customHeight="1" x14ac:dyDescent="0.3">
      <c r="A12" s="34" t="s">
        <v>16</v>
      </c>
      <c r="B12" s="60">
        <f>SUM(Website!B14,Excel!B14,'Word&amp;Visio'!B9,PowerPoint!B11,'Bonus Website'!B9) + SUM(Website!B15,Excel!B15,'Word&amp;Visio'!B10,PowerPoint!B12,'Bonus Website'!B10) + SUM(Website!B16,Excel!B16,'Word&amp;Visio'!B11,PowerPoint!B13,'Bonus Website'!B11) + SUM(Website!B17,Excel!B17,'Word&amp;Visio'!B12,PowerPoint!B14,'Bonus Website'!B12) + SUM(Website!B18,Excel!B18,'Word&amp;Visio'!B13,PowerPoint!B15,'Bonus Website'!B13)</f>
        <v>53.233333333333327</v>
      </c>
      <c r="C12" s="6"/>
      <c r="D12" s="6"/>
      <c r="E12" s="6"/>
      <c r="F12" s="6"/>
    </row>
    <row r="13" spans="1:6" ht="25" customHeight="1" x14ac:dyDescent="0.3">
      <c r="A13" s="6"/>
      <c r="B13" s="6"/>
      <c r="C13" s="6"/>
      <c r="D13" s="6"/>
      <c r="E13" s="6"/>
      <c r="F13" s="6"/>
    </row>
    <row r="14" spans="1:6" ht="25" customHeight="1" x14ac:dyDescent="0.3">
      <c r="A14" s="6"/>
      <c r="B14" s="6"/>
      <c r="C14" s="6"/>
      <c r="D14" s="6"/>
      <c r="E14" s="6"/>
      <c r="F14" s="6"/>
    </row>
    <row r="15" spans="1:6" ht="25" customHeight="1" x14ac:dyDescent="0.3">
      <c r="A15" s="6"/>
      <c r="B15" s="6"/>
      <c r="C15" s="6"/>
      <c r="D15" s="6"/>
      <c r="E15" s="6"/>
      <c r="F15" s="6"/>
    </row>
    <row r="16" spans="1:6" ht="25" customHeight="1" x14ac:dyDescent="0.3">
      <c r="A16" s="6"/>
      <c r="B16" s="6"/>
      <c r="C16" s="6"/>
      <c r="D16" s="6"/>
      <c r="E16" s="6"/>
      <c r="F16" s="6"/>
    </row>
    <row r="17" spans="1:6" ht="25" customHeight="1" x14ac:dyDescent="0.3">
      <c r="A17" s="6"/>
      <c r="B17" s="6"/>
      <c r="C17" s="6"/>
      <c r="D17" s="6"/>
      <c r="E17" s="6"/>
      <c r="F17" s="6"/>
    </row>
    <row r="18" spans="1:6" ht="25" customHeight="1" x14ac:dyDescent="0.3">
      <c r="A18" s="6"/>
      <c r="B18" s="6"/>
      <c r="C18" s="6"/>
      <c r="D18" s="6"/>
      <c r="E18" s="6"/>
      <c r="F18" s="6"/>
    </row>
    <row r="19" spans="1:6" ht="25" customHeight="1" x14ac:dyDescent="0.3">
      <c r="A19" s="6"/>
      <c r="B19" s="6"/>
    </row>
    <row r="20" spans="1:6" ht="25" customHeight="1" x14ac:dyDescent="0.3">
      <c r="A20" s="6"/>
      <c r="B20" s="6"/>
    </row>
    <row r="21" spans="1:6" ht="25" customHeight="1" x14ac:dyDescent="0.3">
      <c r="A21" s="6"/>
      <c r="B21" s="6"/>
    </row>
  </sheetData>
  <phoneticPr fontId="2" type="noConversion"/>
  <pageMargins left="0.7" right="0.7" top="0.75" bottom="0.75" header="0.3" footer="0.3"/>
  <pageSetup scale="71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0FCD231D9394688352540BD555F0F" ma:contentTypeVersion="9" ma:contentTypeDescription="Create a new document." ma:contentTypeScope="" ma:versionID="7bbad4964f613a96c586caa90b025b3a">
  <xsd:schema xmlns:xsd="http://www.w3.org/2001/XMLSchema" xmlns:xs="http://www.w3.org/2001/XMLSchema" xmlns:p="http://schemas.microsoft.com/office/2006/metadata/properties" xmlns:ns2="0e3fd812-2ab5-4985-b2b3-5eebe32c7fb7" targetNamespace="http://schemas.microsoft.com/office/2006/metadata/properties" ma:root="true" ma:fieldsID="d1497061106f345b9000f22b57e9bbab" ns2:_="">
    <xsd:import namespace="0e3fd812-2ab5-4985-b2b3-5eebe32c7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fd812-2ab5-4985-b2b3-5eebe32c7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566F47-985C-4841-A9F9-F7026007CF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97FC97-B54E-404E-93B2-EBDEDEA4D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fd812-2ab5-4985-b2b3-5eebe32c7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A578DA-0C49-46D7-ACA1-A475626B0FE1}">
  <ds:schemaRefs>
    <ds:schemaRef ds:uri="0e3fd812-2ab5-4985-b2b3-5eebe32c7fb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Website</vt:lpstr>
      <vt:lpstr>Excel</vt:lpstr>
      <vt:lpstr>Word&amp;Visio</vt:lpstr>
      <vt:lpstr>PowerPoint</vt:lpstr>
      <vt:lpstr>Bonus Website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</dc:creator>
  <cp:keywords/>
  <dc:description/>
  <cp:lastModifiedBy>matth</cp:lastModifiedBy>
  <cp:revision/>
  <cp:lastPrinted>2022-04-28T00:30:18Z</cp:lastPrinted>
  <dcterms:created xsi:type="dcterms:W3CDTF">2022-04-25T18:09:38Z</dcterms:created>
  <dcterms:modified xsi:type="dcterms:W3CDTF">2022-04-28T00:49:49Z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0x0101007890FCD231D9394688352540BD555F0F</vt:lpwstr>
  </property>
</Properties>
</file>