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ecb648bcc08fd2d/Dokumente/"/>
    </mc:Choice>
  </mc:AlternateContent>
  <xr:revisionPtr revIDLastSave="7514" documentId="8_{9A8CFEDC-9E09-43B8-8FC0-D0AB2C4EFDC9}" xr6:coauthVersionLast="47" xr6:coauthVersionMax="47" xr10:uidLastSave="{8D35FF63-AB1C-E84F-897E-6D7893875272}"/>
  <bookViews>
    <workbookView xWindow="-98" yWindow="-98" windowWidth="21795" windowHeight="13875" firstSheet="15" activeTab="15" xr2:uid="{00000000-000D-0000-FFFF-FFFF00000000}"/>
  </bookViews>
  <sheets>
    <sheet name="1. Spieltag" sheetId="12" r:id="rId1"/>
    <sheet name="2. Spieltag" sheetId="11" r:id="rId2"/>
    <sheet name="3. Spieltag" sheetId="10" r:id="rId3"/>
    <sheet name="4. Spieltag" sheetId="8" r:id="rId4"/>
    <sheet name="5. Spieltag" sheetId="6" r:id="rId5"/>
    <sheet name="6. Spieltag" sheetId="9" r:id="rId6"/>
    <sheet name="7. Spieltag" sheetId="37" r:id="rId7"/>
    <sheet name="8. Spieltag" sheetId="15" r:id="rId8"/>
    <sheet name="9. Spieltag" sheetId="16" r:id="rId9"/>
    <sheet name="10. Spieltag" sheetId="17" r:id="rId10"/>
    <sheet name="11. Spieltag" sheetId="18" r:id="rId11"/>
    <sheet name="12. Spieltag" sheetId="19" r:id="rId12"/>
    <sheet name="13. Spieltag" sheetId="20" r:id="rId13"/>
    <sheet name="14. Spieltag" sheetId="21" r:id="rId14"/>
    <sheet name="15. Spieltag" sheetId="22" r:id="rId15"/>
    <sheet name="Tabelle2" sheetId="38" r:id="rId16"/>
    <sheet name="Graph 501" sheetId="27" r:id="rId17"/>
    <sheet name="Evaluation KPB" sheetId="30" r:id="rId18"/>
    <sheet name="Tabelle1" sheetId="36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7" i="38" l="1"/>
  <c r="R157" i="38"/>
  <c r="Q157" i="38"/>
  <c r="T157" i="38"/>
  <c r="S156" i="38"/>
  <c r="R156" i="38"/>
  <c r="Q156" i="38"/>
  <c r="T156" i="38"/>
  <c r="S155" i="38"/>
  <c r="R155" i="38"/>
  <c r="Q155" i="38"/>
  <c r="T155" i="38"/>
  <c r="S154" i="38"/>
  <c r="R154" i="38"/>
  <c r="Q154" i="38"/>
  <c r="T154" i="38"/>
  <c r="S153" i="38"/>
  <c r="R153" i="38"/>
  <c r="Q153" i="38"/>
  <c r="T153" i="38"/>
  <c r="S152" i="38"/>
  <c r="R152" i="38"/>
  <c r="Q152" i="38"/>
  <c r="T152" i="38"/>
  <c r="S151" i="38"/>
  <c r="R151" i="38"/>
  <c r="Q151" i="38"/>
  <c r="T151" i="38"/>
  <c r="S150" i="38"/>
  <c r="R150" i="38"/>
  <c r="Q150" i="38"/>
  <c r="T150" i="38"/>
  <c r="S149" i="38"/>
  <c r="R149" i="38"/>
  <c r="Q149" i="38"/>
  <c r="T149" i="38"/>
  <c r="S148" i="38"/>
  <c r="R148" i="38"/>
  <c r="Q148" i="38"/>
  <c r="T148" i="38"/>
  <c r="S147" i="38"/>
  <c r="R147" i="38"/>
  <c r="Q147" i="38"/>
  <c r="T147" i="38"/>
  <c r="S146" i="38"/>
  <c r="R146" i="38"/>
  <c r="Q146" i="38"/>
  <c r="T146" i="38"/>
  <c r="S145" i="38"/>
  <c r="R145" i="38"/>
  <c r="Q145" i="38"/>
  <c r="T145" i="38"/>
  <c r="S144" i="38"/>
  <c r="R144" i="38"/>
  <c r="Q144" i="38"/>
  <c r="T144" i="38"/>
  <c r="S143" i="38"/>
  <c r="R143" i="38"/>
  <c r="Q143" i="38"/>
  <c r="T143" i="38"/>
  <c r="S142" i="38"/>
  <c r="R142" i="38"/>
  <c r="Q142" i="38"/>
  <c r="T142" i="38"/>
  <c r="S141" i="38"/>
  <c r="R141" i="38"/>
  <c r="Q141" i="38"/>
  <c r="T141" i="38"/>
  <c r="S140" i="38"/>
  <c r="R140" i="38"/>
  <c r="Q140" i="38"/>
  <c r="T140" i="38"/>
  <c r="S139" i="38"/>
  <c r="R139" i="38"/>
  <c r="Q139" i="38"/>
  <c r="T139" i="38"/>
  <c r="S138" i="38"/>
  <c r="R138" i="38"/>
  <c r="Q138" i="38"/>
  <c r="T138" i="38"/>
  <c r="S137" i="38"/>
  <c r="R137" i="38"/>
  <c r="Q137" i="38"/>
  <c r="T137" i="38"/>
  <c r="S136" i="38"/>
  <c r="R136" i="38"/>
  <c r="Q136" i="38"/>
  <c r="T136" i="38"/>
  <c r="S135" i="38"/>
  <c r="R135" i="38"/>
  <c r="Q135" i="38"/>
  <c r="T135" i="38"/>
  <c r="S134" i="38"/>
  <c r="R134" i="38"/>
  <c r="Q134" i="38"/>
  <c r="T134" i="38"/>
  <c r="S133" i="38"/>
  <c r="R133" i="38"/>
  <c r="Q133" i="38"/>
  <c r="T133" i="38"/>
  <c r="S132" i="38"/>
  <c r="R132" i="38"/>
  <c r="Q132" i="38"/>
  <c r="T132" i="38"/>
  <c r="S131" i="38"/>
  <c r="R131" i="38"/>
  <c r="Q131" i="38"/>
  <c r="T131" i="38"/>
  <c r="S130" i="38"/>
  <c r="R130" i="38"/>
  <c r="Q130" i="38"/>
  <c r="T130" i="38"/>
  <c r="S129" i="38"/>
  <c r="R129" i="38"/>
  <c r="Q129" i="38"/>
  <c r="T129" i="38"/>
  <c r="S128" i="38"/>
  <c r="R128" i="38"/>
  <c r="Q128" i="38"/>
  <c r="T128" i="38"/>
  <c r="S127" i="38"/>
  <c r="R127" i="38"/>
  <c r="Q127" i="38"/>
  <c r="T127" i="38"/>
  <c r="S126" i="38"/>
  <c r="R126" i="38"/>
  <c r="Q126" i="38"/>
  <c r="T126" i="38"/>
  <c r="S125" i="38"/>
  <c r="R125" i="38"/>
  <c r="Q125" i="38"/>
  <c r="T125" i="38"/>
  <c r="S124" i="38"/>
  <c r="R124" i="38"/>
  <c r="Q124" i="38"/>
  <c r="T124" i="38"/>
  <c r="S123" i="38"/>
  <c r="R123" i="38"/>
  <c r="Q123" i="38"/>
  <c r="T123" i="38"/>
  <c r="S122" i="38"/>
  <c r="R122" i="38"/>
  <c r="Q122" i="38"/>
  <c r="T122" i="38"/>
  <c r="S121" i="38"/>
  <c r="R121" i="38"/>
  <c r="Q121" i="38"/>
  <c r="T121" i="38"/>
  <c r="S120" i="38"/>
  <c r="R120" i="38"/>
  <c r="Q120" i="38"/>
  <c r="T120" i="38"/>
  <c r="S119" i="38"/>
  <c r="R119" i="38"/>
  <c r="Q119" i="38"/>
  <c r="T119" i="38"/>
  <c r="S118" i="38"/>
  <c r="R118" i="38"/>
  <c r="Q118" i="38"/>
  <c r="T118" i="38"/>
  <c r="S117" i="38"/>
  <c r="R117" i="38"/>
  <c r="Q117" i="38"/>
  <c r="T117" i="38"/>
  <c r="S116" i="38"/>
  <c r="R116" i="38"/>
  <c r="Q116" i="38"/>
  <c r="T116" i="38"/>
  <c r="S115" i="38"/>
  <c r="R115" i="38"/>
  <c r="Q115" i="38"/>
  <c r="T115" i="38"/>
  <c r="S114" i="38"/>
  <c r="R114" i="38"/>
  <c r="Q114" i="38"/>
  <c r="T114" i="38"/>
  <c r="S113" i="38"/>
  <c r="R113" i="38"/>
  <c r="Q113" i="38"/>
  <c r="T113" i="38"/>
  <c r="S112" i="38"/>
  <c r="R112" i="38"/>
  <c r="Q112" i="38"/>
  <c r="T112" i="38"/>
  <c r="S111" i="38"/>
  <c r="R111" i="38"/>
  <c r="Q111" i="38"/>
  <c r="T111" i="38"/>
  <c r="S110" i="38"/>
  <c r="R110" i="38"/>
  <c r="Q110" i="38"/>
  <c r="T110" i="38"/>
  <c r="S109" i="38"/>
  <c r="R109" i="38"/>
  <c r="Q109" i="38"/>
  <c r="T109" i="38"/>
  <c r="S108" i="38"/>
  <c r="R108" i="38"/>
  <c r="Q108" i="38"/>
  <c r="T108" i="38"/>
  <c r="S107" i="38"/>
  <c r="R107" i="38"/>
  <c r="Q107" i="38"/>
  <c r="T107" i="38"/>
  <c r="S106" i="38"/>
  <c r="R106" i="38"/>
  <c r="Q106" i="38"/>
  <c r="T106" i="38"/>
  <c r="S105" i="38"/>
  <c r="R105" i="38"/>
  <c r="Q105" i="38"/>
  <c r="T105" i="38"/>
  <c r="S104" i="38"/>
  <c r="R104" i="38"/>
  <c r="Q104" i="38"/>
  <c r="T104" i="38"/>
  <c r="S102" i="38"/>
  <c r="R102" i="38"/>
  <c r="Q102" i="38"/>
  <c r="P102" i="38"/>
  <c r="S101" i="38"/>
  <c r="R101" i="38"/>
  <c r="Q101" i="38"/>
  <c r="P101" i="38"/>
  <c r="S100" i="38"/>
  <c r="R100" i="38"/>
  <c r="Q100" i="38"/>
  <c r="P100" i="38"/>
  <c r="S99" i="38"/>
  <c r="R99" i="38"/>
  <c r="Q99" i="38"/>
  <c r="P99" i="38"/>
  <c r="S98" i="38"/>
  <c r="R98" i="38"/>
  <c r="Q98" i="38"/>
  <c r="P98" i="38"/>
  <c r="S97" i="38"/>
  <c r="R97" i="38"/>
  <c r="Q97" i="38"/>
  <c r="P97" i="38"/>
  <c r="S96" i="38"/>
  <c r="R96" i="38"/>
  <c r="Q96" i="38"/>
  <c r="P96" i="38"/>
  <c r="S95" i="38"/>
  <c r="R95" i="38"/>
  <c r="Q95" i="38"/>
  <c r="P95" i="38"/>
  <c r="S94" i="38"/>
  <c r="R94" i="38"/>
  <c r="Q94" i="38"/>
  <c r="P94" i="38"/>
  <c r="S93" i="38"/>
  <c r="R93" i="38"/>
  <c r="Q93" i="38"/>
  <c r="P93" i="38"/>
  <c r="S92" i="38"/>
  <c r="R92" i="38"/>
  <c r="Q92" i="38"/>
  <c r="P92" i="38"/>
  <c r="S91" i="38"/>
  <c r="R91" i="38"/>
  <c r="Q91" i="38"/>
  <c r="P91" i="38"/>
  <c r="S90" i="38"/>
  <c r="R90" i="38"/>
  <c r="Q90" i="38"/>
  <c r="P90" i="38"/>
  <c r="S89" i="38"/>
  <c r="R89" i="38"/>
  <c r="Q89" i="38"/>
  <c r="P89" i="38"/>
  <c r="S88" i="38"/>
  <c r="R88" i="38"/>
  <c r="Q88" i="38"/>
  <c r="P88" i="38"/>
  <c r="S87" i="38"/>
  <c r="R87" i="38"/>
  <c r="Q87" i="38"/>
  <c r="P87" i="38"/>
  <c r="S86" i="38"/>
  <c r="R86" i="38"/>
  <c r="Q86" i="38"/>
  <c r="P86" i="38"/>
  <c r="S85" i="38"/>
  <c r="R85" i="38"/>
  <c r="Q85" i="38"/>
  <c r="P85" i="38"/>
  <c r="S84" i="38"/>
  <c r="R84" i="38"/>
  <c r="Q84" i="38"/>
  <c r="P84" i="38"/>
  <c r="S83" i="38"/>
  <c r="R83" i="38"/>
  <c r="Q83" i="38"/>
  <c r="P83" i="38"/>
  <c r="S82" i="38"/>
  <c r="R82" i="38"/>
  <c r="Q82" i="38"/>
  <c r="P82" i="38"/>
  <c r="S81" i="38"/>
  <c r="R81" i="38"/>
  <c r="Q81" i="38"/>
  <c r="P81" i="38"/>
  <c r="S80" i="38"/>
  <c r="R80" i="38"/>
  <c r="Q80" i="38"/>
  <c r="P80" i="38"/>
  <c r="S79" i="38"/>
  <c r="R79" i="38"/>
  <c r="Q79" i="38"/>
  <c r="P79" i="38"/>
  <c r="S78" i="38"/>
  <c r="R78" i="38"/>
  <c r="Q78" i="38"/>
  <c r="P78" i="38"/>
  <c r="S77" i="38"/>
  <c r="R77" i="38"/>
  <c r="Q77" i="38"/>
  <c r="P77" i="38"/>
  <c r="S76" i="38"/>
  <c r="R76" i="38"/>
  <c r="Q76" i="38"/>
  <c r="P76" i="38"/>
  <c r="S75" i="38"/>
  <c r="R75" i="38"/>
  <c r="Q75" i="38"/>
  <c r="P75" i="38"/>
  <c r="S74" i="38"/>
  <c r="R74" i="38"/>
  <c r="Q74" i="38"/>
  <c r="P74" i="38"/>
  <c r="S73" i="38"/>
  <c r="R73" i="38"/>
  <c r="Q73" i="38"/>
  <c r="P73" i="38"/>
  <c r="S72" i="38"/>
  <c r="R72" i="38"/>
  <c r="Q72" i="38"/>
  <c r="P72" i="38"/>
  <c r="S71" i="38"/>
  <c r="R71" i="38"/>
  <c r="Q71" i="38"/>
  <c r="P71" i="38"/>
  <c r="S70" i="38"/>
  <c r="R70" i="38"/>
  <c r="Q70" i="38"/>
  <c r="P70" i="38"/>
  <c r="S69" i="38"/>
  <c r="R69" i="38"/>
  <c r="Q69" i="38"/>
  <c r="P69" i="38"/>
  <c r="S68" i="38"/>
  <c r="R68" i="38"/>
  <c r="Q68" i="38"/>
  <c r="P68" i="38"/>
  <c r="S67" i="38"/>
  <c r="R67" i="38"/>
  <c r="Q67" i="38"/>
  <c r="P67" i="38"/>
  <c r="S66" i="38"/>
  <c r="R66" i="38"/>
  <c r="Q66" i="38"/>
  <c r="P66" i="38"/>
  <c r="S65" i="38"/>
  <c r="R65" i="38"/>
  <c r="Q65" i="38"/>
  <c r="P65" i="38"/>
  <c r="S64" i="38"/>
  <c r="R64" i="38"/>
  <c r="Q64" i="38"/>
  <c r="P64" i="38"/>
  <c r="S63" i="38"/>
  <c r="R63" i="38"/>
  <c r="Q63" i="38"/>
  <c r="P63" i="38"/>
  <c r="S62" i="38"/>
  <c r="R62" i="38"/>
  <c r="Q62" i="38"/>
  <c r="P62" i="38"/>
  <c r="S61" i="38"/>
  <c r="R61" i="38"/>
  <c r="Q61" i="38"/>
  <c r="P61" i="38"/>
  <c r="S60" i="38"/>
  <c r="R60" i="38"/>
  <c r="Q60" i="38"/>
  <c r="P60" i="38"/>
  <c r="S59" i="38"/>
  <c r="R59" i="38"/>
  <c r="Q59" i="38"/>
  <c r="P59" i="38"/>
  <c r="S58" i="38"/>
  <c r="R58" i="38"/>
  <c r="Q58" i="38"/>
  <c r="P58" i="38"/>
  <c r="S57" i="38"/>
  <c r="R57" i="38"/>
  <c r="Q57" i="38"/>
  <c r="P57" i="38"/>
  <c r="S56" i="38"/>
  <c r="R56" i="38"/>
  <c r="Q56" i="38"/>
  <c r="P56" i="38"/>
  <c r="S55" i="38"/>
  <c r="R55" i="38"/>
  <c r="Q55" i="38"/>
  <c r="P55" i="38"/>
  <c r="S54" i="38"/>
  <c r="R54" i="38"/>
  <c r="Q54" i="38"/>
  <c r="P54" i="38"/>
  <c r="S53" i="38"/>
  <c r="R53" i="38"/>
  <c r="Q53" i="38"/>
  <c r="P53" i="38"/>
  <c r="S52" i="38"/>
  <c r="R52" i="38"/>
  <c r="Q52" i="38"/>
  <c r="P52" i="38"/>
  <c r="S51" i="38"/>
  <c r="R51" i="38"/>
  <c r="Q51" i="38"/>
  <c r="P51" i="38"/>
  <c r="S50" i="38"/>
  <c r="R50" i="38"/>
  <c r="Q50" i="38"/>
  <c r="P50" i="38"/>
  <c r="S49" i="38"/>
  <c r="R49" i="38"/>
  <c r="Q49" i="38"/>
  <c r="P49" i="38"/>
  <c r="S48" i="38"/>
  <c r="R48" i="38"/>
  <c r="Q48" i="38"/>
  <c r="P48" i="38"/>
  <c r="S47" i="38"/>
  <c r="R47" i="38"/>
  <c r="Q47" i="38"/>
  <c r="P47" i="38"/>
  <c r="S46" i="38"/>
  <c r="R46" i="38"/>
  <c r="Q46" i="38"/>
  <c r="P46" i="38"/>
  <c r="S45" i="38"/>
  <c r="R45" i="38"/>
  <c r="Q45" i="38"/>
  <c r="P45" i="38"/>
  <c r="S44" i="38"/>
  <c r="R44" i="38"/>
  <c r="Q44" i="38"/>
  <c r="P44" i="38"/>
  <c r="S43" i="38"/>
  <c r="R43" i="38"/>
  <c r="Q43" i="38"/>
  <c r="P43" i="38"/>
  <c r="S42" i="38"/>
  <c r="R42" i="38"/>
  <c r="Q42" i="38"/>
  <c r="P42" i="38"/>
  <c r="S41" i="38"/>
  <c r="R41" i="38"/>
  <c r="Q41" i="38"/>
  <c r="P41" i="38"/>
  <c r="S40" i="38"/>
  <c r="R40" i="38"/>
  <c r="Q40" i="38"/>
  <c r="P40" i="38"/>
  <c r="S39" i="38"/>
  <c r="R39" i="38"/>
  <c r="Q39" i="38"/>
  <c r="P39" i="38"/>
  <c r="S38" i="38"/>
  <c r="R38" i="38"/>
  <c r="Q38" i="38"/>
  <c r="P38" i="38"/>
  <c r="S37" i="38"/>
  <c r="R37" i="38"/>
  <c r="Q37" i="38"/>
  <c r="P37" i="38"/>
  <c r="S36" i="38"/>
  <c r="R36" i="38"/>
  <c r="Q36" i="38"/>
  <c r="P36" i="38"/>
  <c r="S35" i="38"/>
  <c r="R35" i="38"/>
  <c r="Q35" i="38"/>
  <c r="P35" i="38"/>
  <c r="S34" i="38"/>
  <c r="R34" i="38"/>
  <c r="Q34" i="38"/>
  <c r="P34" i="38"/>
  <c r="S33" i="38"/>
  <c r="R33" i="38"/>
  <c r="Q33" i="38"/>
  <c r="P33" i="38"/>
  <c r="S32" i="38"/>
  <c r="R32" i="38"/>
  <c r="Q32" i="38"/>
  <c r="P32" i="38"/>
  <c r="S31" i="38"/>
  <c r="R31" i="38"/>
  <c r="Q31" i="38"/>
  <c r="P31" i="38"/>
  <c r="S30" i="38"/>
  <c r="R30" i="38"/>
  <c r="Q30" i="38"/>
  <c r="P30" i="38"/>
  <c r="S29" i="38"/>
  <c r="R29" i="38"/>
  <c r="Q29" i="38"/>
  <c r="P29" i="38"/>
  <c r="S28" i="38"/>
  <c r="R28" i="38"/>
  <c r="Q28" i="38"/>
  <c r="P28" i="38"/>
  <c r="S27" i="38"/>
  <c r="R27" i="38"/>
  <c r="Q27" i="38"/>
  <c r="P27" i="38"/>
  <c r="S26" i="38"/>
  <c r="R26" i="38"/>
  <c r="Q26" i="38"/>
  <c r="P26" i="38"/>
  <c r="S25" i="38"/>
  <c r="R25" i="38"/>
  <c r="Q25" i="38"/>
  <c r="P25" i="38"/>
  <c r="S24" i="38"/>
  <c r="R24" i="38"/>
  <c r="Q24" i="38"/>
  <c r="P24" i="38"/>
  <c r="P23" i="38"/>
  <c r="P22" i="38"/>
  <c r="P21" i="38"/>
  <c r="P20" i="38"/>
  <c r="P19" i="38"/>
  <c r="P18" i="38"/>
  <c r="P17" i="38"/>
  <c r="P16" i="38"/>
  <c r="P15" i="38"/>
  <c r="P14" i="38"/>
  <c r="P13" i="38"/>
  <c r="P12" i="38"/>
  <c r="P11" i="38"/>
  <c r="P10" i="38"/>
  <c r="P9" i="38"/>
  <c r="P8" i="38"/>
  <c r="P7" i="38"/>
  <c r="P6" i="38"/>
  <c r="P5" i="38"/>
  <c r="P4" i="38"/>
  <c r="S3" i="38"/>
  <c r="P3" i="38"/>
  <c r="S24" i="19"/>
  <c r="S157" i="37"/>
  <c r="R157" i="37"/>
  <c r="Q157" i="37"/>
  <c r="T157" i="37"/>
  <c r="S156" i="37"/>
  <c r="R156" i="37"/>
  <c r="Q156" i="37"/>
  <c r="T156" i="37"/>
  <c r="S155" i="37"/>
  <c r="R155" i="37"/>
  <c r="Q155" i="37"/>
  <c r="T155" i="37"/>
  <c r="S154" i="37"/>
  <c r="R154" i="37"/>
  <c r="Q154" i="37"/>
  <c r="T154" i="37"/>
  <c r="S153" i="37"/>
  <c r="R153" i="37"/>
  <c r="Q153" i="37"/>
  <c r="T153" i="37"/>
  <c r="S152" i="37"/>
  <c r="R152" i="37"/>
  <c r="Q152" i="37"/>
  <c r="T152" i="37"/>
  <c r="S151" i="37"/>
  <c r="R151" i="37"/>
  <c r="Q151" i="37"/>
  <c r="T151" i="37"/>
  <c r="S150" i="37"/>
  <c r="R150" i="37"/>
  <c r="Q150" i="37"/>
  <c r="T150" i="37"/>
  <c r="S149" i="37"/>
  <c r="R149" i="37"/>
  <c r="Q149" i="37"/>
  <c r="T149" i="37"/>
  <c r="S148" i="37"/>
  <c r="R148" i="37"/>
  <c r="Q148" i="37"/>
  <c r="T148" i="37"/>
  <c r="S147" i="37"/>
  <c r="R147" i="37"/>
  <c r="Q147" i="37"/>
  <c r="T147" i="37"/>
  <c r="S146" i="37"/>
  <c r="R146" i="37"/>
  <c r="Q146" i="37"/>
  <c r="T146" i="37"/>
  <c r="S145" i="37"/>
  <c r="R145" i="37"/>
  <c r="Q145" i="37"/>
  <c r="T145" i="37"/>
  <c r="S144" i="37"/>
  <c r="R144" i="37"/>
  <c r="Q144" i="37"/>
  <c r="T144" i="37"/>
  <c r="S143" i="37"/>
  <c r="R143" i="37"/>
  <c r="Q143" i="37"/>
  <c r="T143" i="37"/>
  <c r="S142" i="37"/>
  <c r="R142" i="37"/>
  <c r="Q142" i="37"/>
  <c r="T142" i="37"/>
  <c r="S141" i="37"/>
  <c r="R141" i="37"/>
  <c r="Q141" i="37"/>
  <c r="T141" i="37"/>
  <c r="S140" i="37"/>
  <c r="R140" i="37"/>
  <c r="Q140" i="37"/>
  <c r="T140" i="37"/>
  <c r="S139" i="37"/>
  <c r="R139" i="37"/>
  <c r="Q139" i="37"/>
  <c r="T139" i="37"/>
  <c r="S138" i="37"/>
  <c r="R138" i="37"/>
  <c r="Q138" i="37"/>
  <c r="T138" i="37"/>
  <c r="S137" i="37"/>
  <c r="R137" i="37"/>
  <c r="Q137" i="37"/>
  <c r="T137" i="37"/>
  <c r="S136" i="37"/>
  <c r="R136" i="37"/>
  <c r="Q136" i="37"/>
  <c r="T136" i="37"/>
  <c r="S135" i="37"/>
  <c r="R135" i="37"/>
  <c r="Q135" i="37"/>
  <c r="T135" i="37"/>
  <c r="S134" i="37"/>
  <c r="R134" i="37"/>
  <c r="Q134" i="37"/>
  <c r="T134" i="37"/>
  <c r="S133" i="37"/>
  <c r="R133" i="37"/>
  <c r="Q133" i="37"/>
  <c r="T133" i="37"/>
  <c r="S132" i="37"/>
  <c r="R132" i="37"/>
  <c r="Q132" i="37"/>
  <c r="T132" i="37"/>
  <c r="S131" i="37"/>
  <c r="R131" i="37"/>
  <c r="Q131" i="37"/>
  <c r="T131" i="37"/>
  <c r="S130" i="37"/>
  <c r="R130" i="37"/>
  <c r="Q130" i="37"/>
  <c r="T130" i="37"/>
  <c r="S129" i="37"/>
  <c r="R129" i="37"/>
  <c r="Q129" i="37"/>
  <c r="T129" i="37"/>
  <c r="S128" i="37"/>
  <c r="R128" i="37"/>
  <c r="Q128" i="37"/>
  <c r="T128" i="37"/>
  <c r="S127" i="37"/>
  <c r="R127" i="37"/>
  <c r="Q127" i="37"/>
  <c r="T127" i="37"/>
  <c r="S126" i="37"/>
  <c r="R126" i="37"/>
  <c r="Q126" i="37"/>
  <c r="T126" i="37"/>
  <c r="S125" i="37"/>
  <c r="R125" i="37"/>
  <c r="Q125" i="37"/>
  <c r="T125" i="37"/>
  <c r="S124" i="37"/>
  <c r="R124" i="37"/>
  <c r="Q124" i="37"/>
  <c r="T124" i="37"/>
  <c r="S123" i="37"/>
  <c r="R123" i="37"/>
  <c r="Q123" i="37"/>
  <c r="T123" i="37"/>
  <c r="S122" i="37"/>
  <c r="R122" i="37"/>
  <c r="Q122" i="37"/>
  <c r="T122" i="37"/>
  <c r="S121" i="37"/>
  <c r="R121" i="37"/>
  <c r="Q121" i="37"/>
  <c r="T121" i="37"/>
  <c r="S120" i="37"/>
  <c r="R120" i="37"/>
  <c r="Q120" i="37"/>
  <c r="T120" i="37"/>
  <c r="S119" i="37"/>
  <c r="R119" i="37"/>
  <c r="Q119" i="37"/>
  <c r="T119" i="37"/>
  <c r="S118" i="37"/>
  <c r="R118" i="37"/>
  <c r="Q118" i="37"/>
  <c r="T118" i="37"/>
  <c r="S117" i="37"/>
  <c r="R117" i="37"/>
  <c r="Q117" i="37"/>
  <c r="T117" i="37"/>
  <c r="S116" i="37"/>
  <c r="R116" i="37"/>
  <c r="Q116" i="37"/>
  <c r="T116" i="37"/>
  <c r="S115" i="37"/>
  <c r="R115" i="37"/>
  <c r="Q115" i="37"/>
  <c r="T115" i="37"/>
  <c r="S114" i="37"/>
  <c r="R114" i="37"/>
  <c r="Q114" i="37"/>
  <c r="T114" i="37"/>
  <c r="S113" i="37"/>
  <c r="R113" i="37"/>
  <c r="Q113" i="37"/>
  <c r="T113" i="37"/>
  <c r="S112" i="37"/>
  <c r="R112" i="37"/>
  <c r="Q112" i="37"/>
  <c r="T112" i="37"/>
  <c r="S111" i="37"/>
  <c r="R111" i="37"/>
  <c r="Q111" i="37"/>
  <c r="T111" i="37"/>
  <c r="S110" i="37"/>
  <c r="R110" i="37"/>
  <c r="Q110" i="37"/>
  <c r="T110" i="37"/>
  <c r="S109" i="37"/>
  <c r="R109" i="37"/>
  <c r="Q109" i="37"/>
  <c r="T109" i="37"/>
  <c r="S108" i="37"/>
  <c r="R108" i="37"/>
  <c r="Q108" i="37"/>
  <c r="T108" i="37"/>
  <c r="S107" i="37"/>
  <c r="R107" i="37"/>
  <c r="Q107" i="37"/>
  <c r="T107" i="37"/>
  <c r="S106" i="37"/>
  <c r="R106" i="37"/>
  <c r="Q106" i="37"/>
  <c r="T106" i="37"/>
  <c r="S105" i="37"/>
  <c r="R105" i="37"/>
  <c r="Q105" i="37"/>
  <c r="T105" i="37"/>
  <c r="S104" i="37"/>
  <c r="R104" i="37"/>
  <c r="Q104" i="37"/>
  <c r="T104" i="37"/>
  <c r="S102" i="37"/>
  <c r="R102" i="37"/>
  <c r="Q102" i="37"/>
  <c r="P102" i="37"/>
  <c r="S101" i="37"/>
  <c r="R101" i="37"/>
  <c r="Q101" i="37"/>
  <c r="P101" i="37"/>
  <c r="S100" i="37"/>
  <c r="R100" i="37"/>
  <c r="Q100" i="37"/>
  <c r="P100" i="37"/>
  <c r="S99" i="37"/>
  <c r="R99" i="37"/>
  <c r="Q99" i="37"/>
  <c r="P99" i="37"/>
  <c r="S98" i="37"/>
  <c r="R98" i="37"/>
  <c r="Q98" i="37"/>
  <c r="P98" i="37"/>
  <c r="S97" i="37"/>
  <c r="R97" i="37"/>
  <c r="Q97" i="37"/>
  <c r="P97" i="37"/>
  <c r="S96" i="37"/>
  <c r="R96" i="37"/>
  <c r="Q96" i="37"/>
  <c r="P96" i="37"/>
  <c r="S95" i="37"/>
  <c r="R95" i="37"/>
  <c r="Q95" i="37"/>
  <c r="P95" i="37"/>
  <c r="S94" i="37"/>
  <c r="R94" i="37"/>
  <c r="Q94" i="37"/>
  <c r="P94" i="37"/>
  <c r="S93" i="37"/>
  <c r="R93" i="37"/>
  <c r="Q93" i="37"/>
  <c r="P93" i="37"/>
  <c r="S92" i="37"/>
  <c r="R92" i="37"/>
  <c r="Q92" i="37"/>
  <c r="P92" i="37"/>
  <c r="S91" i="37"/>
  <c r="R91" i="37"/>
  <c r="Q91" i="37"/>
  <c r="P91" i="37"/>
  <c r="S90" i="37"/>
  <c r="R90" i="37"/>
  <c r="Q90" i="37"/>
  <c r="P90" i="37"/>
  <c r="S89" i="37"/>
  <c r="R89" i="37"/>
  <c r="Q89" i="37"/>
  <c r="P89" i="37"/>
  <c r="S88" i="37"/>
  <c r="R88" i="37"/>
  <c r="Q88" i="37"/>
  <c r="P88" i="37"/>
  <c r="S87" i="37"/>
  <c r="R87" i="37"/>
  <c r="Q87" i="37"/>
  <c r="P87" i="37"/>
  <c r="S86" i="37"/>
  <c r="R86" i="37"/>
  <c r="Q86" i="37"/>
  <c r="P86" i="37"/>
  <c r="S85" i="37"/>
  <c r="R85" i="37"/>
  <c r="Q85" i="37"/>
  <c r="P85" i="37"/>
  <c r="S84" i="37"/>
  <c r="R84" i="37"/>
  <c r="Q84" i="37"/>
  <c r="P84" i="37"/>
  <c r="S83" i="37"/>
  <c r="R83" i="37"/>
  <c r="Q83" i="37"/>
  <c r="P83" i="37"/>
  <c r="S82" i="37"/>
  <c r="R82" i="37"/>
  <c r="Q82" i="37"/>
  <c r="P82" i="37"/>
  <c r="S81" i="37"/>
  <c r="R81" i="37"/>
  <c r="Q81" i="37"/>
  <c r="P81" i="37"/>
  <c r="S80" i="37"/>
  <c r="R80" i="37"/>
  <c r="Q80" i="37"/>
  <c r="P80" i="37"/>
  <c r="S79" i="37"/>
  <c r="R79" i="37"/>
  <c r="Q79" i="37"/>
  <c r="P79" i="37"/>
  <c r="S78" i="37"/>
  <c r="R78" i="37"/>
  <c r="Q78" i="37"/>
  <c r="P78" i="37"/>
  <c r="S77" i="37"/>
  <c r="R77" i="37"/>
  <c r="Q77" i="37"/>
  <c r="P77" i="37"/>
  <c r="S76" i="37"/>
  <c r="R76" i="37"/>
  <c r="Q76" i="37"/>
  <c r="P76" i="37"/>
  <c r="S75" i="37"/>
  <c r="R75" i="37"/>
  <c r="Q75" i="37"/>
  <c r="P75" i="37"/>
  <c r="S74" i="37"/>
  <c r="R74" i="37"/>
  <c r="Q74" i="37"/>
  <c r="P74" i="37"/>
  <c r="S73" i="37"/>
  <c r="R73" i="37"/>
  <c r="Q73" i="37"/>
  <c r="P73" i="37"/>
  <c r="S72" i="37"/>
  <c r="R72" i="37"/>
  <c r="Q72" i="37"/>
  <c r="P72" i="37"/>
  <c r="S71" i="37"/>
  <c r="R71" i="37"/>
  <c r="Q71" i="37"/>
  <c r="P71" i="37"/>
  <c r="S70" i="37"/>
  <c r="R70" i="37"/>
  <c r="Q70" i="37"/>
  <c r="P70" i="37"/>
  <c r="S69" i="37"/>
  <c r="R69" i="37"/>
  <c r="Q69" i="37"/>
  <c r="P69" i="37"/>
  <c r="S68" i="37"/>
  <c r="R68" i="37"/>
  <c r="Q68" i="37"/>
  <c r="P68" i="37"/>
  <c r="S67" i="37"/>
  <c r="R67" i="37"/>
  <c r="Q67" i="37"/>
  <c r="P67" i="37"/>
  <c r="S66" i="37"/>
  <c r="R66" i="37"/>
  <c r="Q66" i="37"/>
  <c r="P66" i="37"/>
  <c r="S65" i="37"/>
  <c r="R65" i="37"/>
  <c r="Q65" i="37"/>
  <c r="P65" i="37"/>
  <c r="S64" i="37"/>
  <c r="R64" i="37"/>
  <c r="Q64" i="37"/>
  <c r="P64" i="37"/>
  <c r="S63" i="37"/>
  <c r="R63" i="37"/>
  <c r="Q63" i="37"/>
  <c r="P63" i="37"/>
  <c r="S62" i="37"/>
  <c r="R62" i="37"/>
  <c r="Q62" i="37"/>
  <c r="P62" i="37"/>
  <c r="S61" i="37"/>
  <c r="R61" i="37"/>
  <c r="Q61" i="37"/>
  <c r="P61" i="37"/>
  <c r="S60" i="37"/>
  <c r="R60" i="37"/>
  <c r="Q60" i="37"/>
  <c r="P60" i="37"/>
  <c r="S59" i="37"/>
  <c r="R59" i="37"/>
  <c r="Q59" i="37"/>
  <c r="P59" i="37"/>
  <c r="S58" i="37"/>
  <c r="R58" i="37"/>
  <c r="Q58" i="37"/>
  <c r="P58" i="37"/>
  <c r="S57" i="37"/>
  <c r="R57" i="37"/>
  <c r="Q57" i="37"/>
  <c r="P57" i="37"/>
  <c r="S56" i="37"/>
  <c r="R56" i="37"/>
  <c r="Q56" i="37"/>
  <c r="P56" i="37"/>
  <c r="S55" i="37"/>
  <c r="R55" i="37"/>
  <c r="Q55" i="37"/>
  <c r="P55" i="37"/>
  <c r="S54" i="37"/>
  <c r="R54" i="37"/>
  <c r="Q54" i="37"/>
  <c r="P54" i="37"/>
  <c r="S53" i="37"/>
  <c r="R53" i="37"/>
  <c r="Q53" i="37"/>
  <c r="P53" i="37"/>
  <c r="S52" i="37"/>
  <c r="R52" i="37"/>
  <c r="Q52" i="37"/>
  <c r="P52" i="37"/>
  <c r="S51" i="37"/>
  <c r="R51" i="37"/>
  <c r="Q51" i="37"/>
  <c r="P51" i="37"/>
  <c r="S50" i="37"/>
  <c r="R50" i="37"/>
  <c r="Q50" i="37"/>
  <c r="P50" i="37"/>
  <c r="S49" i="37"/>
  <c r="R49" i="37"/>
  <c r="Q49" i="37"/>
  <c r="P49" i="37"/>
  <c r="S48" i="37"/>
  <c r="R48" i="37"/>
  <c r="Q48" i="37"/>
  <c r="P48" i="37"/>
  <c r="S47" i="37"/>
  <c r="R47" i="37"/>
  <c r="Q47" i="37"/>
  <c r="P47" i="37"/>
  <c r="S46" i="37"/>
  <c r="R46" i="37"/>
  <c r="Q46" i="37"/>
  <c r="P46" i="37"/>
  <c r="S45" i="37"/>
  <c r="R45" i="37"/>
  <c r="Q45" i="37"/>
  <c r="P45" i="37"/>
  <c r="S44" i="37"/>
  <c r="R44" i="37"/>
  <c r="Q44" i="37"/>
  <c r="P44" i="37"/>
  <c r="S43" i="37"/>
  <c r="R43" i="37"/>
  <c r="Q43" i="37"/>
  <c r="P43" i="37"/>
  <c r="S42" i="37"/>
  <c r="R42" i="37"/>
  <c r="Q42" i="37"/>
  <c r="P42" i="37"/>
  <c r="S41" i="37"/>
  <c r="R41" i="37"/>
  <c r="Q41" i="37"/>
  <c r="P41" i="37"/>
  <c r="S40" i="37"/>
  <c r="R40" i="37"/>
  <c r="Q40" i="37"/>
  <c r="P40" i="37"/>
  <c r="S39" i="37"/>
  <c r="R39" i="37"/>
  <c r="Q39" i="37"/>
  <c r="P39" i="37"/>
  <c r="S38" i="37"/>
  <c r="R38" i="37"/>
  <c r="Q38" i="37"/>
  <c r="P38" i="37"/>
  <c r="S37" i="37"/>
  <c r="R37" i="37"/>
  <c r="Q37" i="37"/>
  <c r="P37" i="37"/>
  <c r="S36" i="37"/>
  <c r="R36" i="37"/>
  <c r="Q36" i="37"/>
  <c r="P36" i="37"/>
  <c r="S35" i="37"/>
  <c r="R35" i="37"/>
  <c r="Q35" i="37"/>
  <c r="P35" i="37"/>
  <c r="S34" i="37"/>
  <c r="R34" i="37"/>
  <c r="Q34" i="37"/>
  <c r="P34" i="37"/>
  <c r="S33" i="37"/>
  <c r="R33" i="37"/>
  <c r="Q33" i="37"/>
  <c r="P33" i="37"/>
  <c r="S32" i="37"/>
  <c r="R32" i="37"/>
  <c r="Q32" i="37"/>
  <c r="P32" i="37"/>
  <c r="S31" i="37"/>
  <c r="R31" i="37"/>
  <c r="Q31" i="37"/>
  <c r="P31" i="37"/>
  <c r="S30" i="37"/>
  <c r="R30" i="37"/>
  <c r="Q30" i="37"/>
  <c r="P30" i="37"/>
  <c r="S29" i="37"/>
  <c r="R29" i="37"/>
  <c r="Q29" i="37"/>
  <c r="P29" i="37"/>
  <c r="S28" i="37"/>
  <c r="R28" i="37"/>
  <c r="Q28" i="37"/>
  <c r="P28" i="37"/>
  <c r="S27" i="37"/>
  <c r="R27" i="37"/>
  <c r="Q27" i="37"/>
  <c r="P27" i="37"/>
  <c r="S26" i="37"/>
  <c r="R26" i="37"/>
  <c r="Q26" i="37"/>
  <c r="P26" i="37"/>
  <c r="S25" i="37"/>
  <c r="R25" i="37"/>
  <c r="Q25" i="37"/>
  <c r="P25" i="37"/>
  <c r="S24" i="37"/>
  <c r="R24" i="37"/>
  <c r="Q24" i="37"/>
  <c r="P24" i="37"/>
  <c r="S23" i="37"/>
  <c r="R23" i="37"/>
  <c r="Q23" i="37"/>
  <c r="P23" i="37"/>
  <c r="S22" i="37"/>
  <c r="R22" i="37"/>
  <c r="Q22" i="37"/>
  <c r="P22" i="37"/>
  <c r="S21" i="37"/>
  <c r="R21" i="37"/>
  <c r="Q21" i="37"/>
  <c r="P21" i="37"/>
  <c r="S20" i="37"/>
  <c r="R20" i="37"/>
  <c r="Q20" i="37"/>
  <c r="P20" i="37"/>
  <c r="S19" i="37"/>
  <c r="R19" i="37"/>
  <c r="P19" i="37"/>
  <c r="Q19" i="37"/>
  <c r="S18" i="37"/>
  <c r="Q18" i="37"/>
  <c r="P18" i="37"/>
  <c r="R18" i="37"/>
  <c r="S17" i="37"/>
  <c r="R17" i="37"/>
  <c r="P17" i="37"/>
  <c r="Q17" i="37"/>
  <c r="S16" i="37"/>
  <c r="P16" i="37"/>
  <c r="R15" i="37"/>
  <c r="Q15" i="37"/>
  <c r="P15" i="37"/>
  <c r="S15" i="37"/>
  <c r="S14" i="37"/>
  <c r="R14" i="37"/>
  <c r="P14" i="37"/>
  <c r="Q14" i="37"/>
  <c r="S13" i="37"/>
  <c r="Q13" i="37"/>
  <c r="P13" i="37"/>
  <c r="R13" i="37"/>
  <c r="S12" i="37"/>
  <c r="Q12" i="37"/>
  <c r="P12" i="37"/>
  <c r="R12" i="37"/>
  <c r="P11" i="37"/>
  <c r="P10" i="37"/>
  <c r="P9" i="37"/>
  <c r="P8" i="37"/>
  <c r="P7" i="37"/>
  <c r="P6" i="37"/>
  <c r="P5" i="37"/>
  <c r="P4" i="37"/>
  <c r="R3" i="37"/>
  <c r="P3" i="37"/>
  <c r="K780" i="30" a="1"/>
  <c r="K780" i="30"/>
  <c r="J780" i="30" a="1"/>
  <c r="J780" i="30"/>
  <c r="I780" i="30" a="1"/>
  <c r="I780" i="30"/>
  <c r="K727" i="30" a="1"/>
  <c r="K727" i="30"/>
  <c r="J727" i="30" a="1"/>
  <c r="J727" i="30"/>
  <c r="I727" i="30" a="1"/>
  <c r="I727" i="30"/>
  <c r="K674" i="30" a="1"/>
  <c r="K674" i="30"/>
  <c r="J674" i="30" a="1"/>
  <c r="J674" i="30"/>
  <c r="I674" i="30" a="1"/>
  <c r="I674" i="30"/>
  <c r="K621" i="30" a="1"/>
  <c r="K621" i="30"/>
  <c r="J621" i="30" a="1"/>
  <c r="J621" i="30"/>
  <c r="I621" i="30" a="1"/>
  <c r="I621" i="30"/>
  <c r="K568" i="30" a="1"/>
  <c r="K568" i="30"/>
  <c r="J568" i="30" a="1"/>
  <c r="J568" i="30"/>
  <c r="I568" i="30" a="1"/>
  <c r="I568" i="30"/>
  <c r="K515" i="30" a="1"/>
  <c r="K515" i="30"/>
  <c r="J515" i="30" a="1"/>
  <c r="J515" i="30"/>
  <c r="I515" i="30" a="1"/>
  <c r="I515" i="30"/>
  <c r="K462" i="30" a="1"/>
  <c r="K462" i="30"/>
  <c r="J462" i="30" a="1"/>
  <c r="J462" i="30"/>
  <c r="I462" i="30" a="1"/>
  <c r="I462" i="30"/>
  <c r="K409" i="30" a="1"/>
  <c r="K409" i="30"/>
  <c r="J409" i="30" a="1"/>
  <c r="J409" i="30"/>
  <c r="I409" i="30" a="1"/>
  <c r="I409" i="30"/>
  <c r="K356" i="30" a="1"/>
  <c r="K356" i="30"/>
  <c r="J356" i="30" a="1"/>
  <c r="J356" i="30"/>
  <c r="I356" i="30" a="1"/>
  <c r="I356" i="30"/>
  <c r="K303" i="30" a="1"/>
  <c r="K303" i="30"/>
  <c r="J303" i="30" a="1"/>
  <c r="J303" i="30"/>
  <c r="I303" i="30" a="1"/>
  <c r="I303" i="30"/>
  <c r="K250" i="30" a="1"/>
  <c r="K250" i="30"/>
  <c r="J250" i="30" a="1"/>
  <c r="J250" i="30"/>
  <c r="I250" i="30" a="1"/>
  <c r="I250" i="30"/>
  <c r="K197" i="30" a="1"/>
  <c r="K197" i="30"/>
  <c r="J197" i="30" a="1"/>
  <c r="J197" i="30"/>
  <c r="I197" i="30" a="1"/>
  <c r="I197" i="30"/>
  <c r="K144" i="30" a="1"/>
  <c r="K144" i="30"/>
  <c r="J144" i="30" a="1"/>
  <c r="J144" i="30"/>
  <c r="I144" i="30" a="1"/>
  <c r="I144" i="30"/>
  <c r="H141" i="30" a="1"/>
  <c r="H141" i="30"/>
  <c r="K91" i="30" a="1"/>
  <c r="K91" i="30"/>
  <c r="J91" i="30" a="1"/>
  <c r="J91" i="30"/>
  <c r="I91" i="30" a="1"/>
  <c r="I91" i="30"/>
  <c r="K53" i="30" a="1"/>
  <c r="K53" i="30"/>
  <c r="J53" i="30" a="1"/>
  <c r="J53" i="30"/>
  <c r="I53" i="30" a="1"/>
  <c r="I53" i="30"/>
  <c r="F35" i="27" a="1"/>
  <c r="F35" i="27"/>
  <c r="F3" i="27" a="1"/>
  <c r="F3" i="27"/>
  <c r="D50" i="27" a="1"/>
  <c r="D35" i="27" a="1"/>
  <c r="D35" i="27"/>
  <c r="E35" i="27" a="1"/>
  <c r="E35" i="27"/>
  <c r="D17" i="27" a="1"/>
  <c r="D17" i="27"/>
  <c r="D3" i="27" a="1"/>
  <c r="D3" i="27"/>
  <c r="R155" i="22"/>
  <c r="Q155" i="22"/>
  <c r="R154" i="22"/>
  <c r="Q154" i="22"/>
  <c r="R155" i="21"/>
  <c r="Q155" i="21"/>
  <c r="R154" i="21"/>
  <c r="Q154" i="21"/>
  <c r="R155" i="20"/>
  <c r="Q155" i="20"/>
  <c r="R154" i="20"/>
  <c r="Q154" i="20"/>
  <c r="R155" i="18"/>
  <c r="Q155" i="18"/>
  <c r="R154" i="18"/>
  <c r="Q154" i="18"/>
  <c r="R155" i="17"/>
  <c r="Q155" i="17"/>
  <c r="R154" i="17"/>
  <c r="Q154" i="17"/>
  <c r="R155" i="16"/>
  <c r="Q155" i="16"/>
  <c r="R154" i="16"/>
  <c r="Q154" i="16"/>
  <c r="R155" i="15"/>
  <c r="Q155" i="15"/>
  <c r="R154" i="15"/>
  <c r="Q154" i="15"/>
  <c r="R155" i="9"/>
  <c r="Q155" i="9"/>
  <c r="R154" i="9"/>
  <c r="Q154" i="9"/>
  <c r="R155" i="6"/>
  <c r="Q155" i="6"/>
  <c r="R154" i="6"/>
  <c r="Q154" i="6"/>
  <c r="R155" i="8"/>
  <c r="Q155" i="8"/>
  <c r="R154" i="8"/>
  <c r="Q154" i="8"/>
  <c r="R155" i="10"/>
  <c r="Q155" i="10"/>
  <c r="R154" i="10"/>
  <c r="Q154" i="10"/>
  <c r="R155" i="12"/>
  <c r="Q155" i="12"/>
  <c r="R154" i="12"/>
  <c r="Q154" i="12"/>
  <c r="R154" i="11"/>
  <c r="Q154" i="11"/>
  <c r="Q150" i="11"/>
  <c r="P36" i="12"/>
  <c r="P35" i="12"/>
  <c r="P34" i="12"/>
  <c r="P33" i="12"/>
  <c r="P32" i="12"/>
  <c r="P31" i="12"/>
  <c r="P30" i="12"/>
  <c r="P29" i="12"/>
  <c r="P28" i="12"/>
  <c r="P27" i="12"/>
  <c r="P26" i="12"/>
  <c r="P25" i="12"/>
  <c r="P24" i="12"/>
  <c r="P23" i="12"/>
  <c r="P22" i="12"/>
  <c r="P21" i="12"/>
  <c r="P20" i="12"/>
  <c r="P19" i="12"/>
  <c r="P18" i="12"/>
  <c r="P17" i="12"/>
  <c r="P16" i="12"/>
  <c r="P15" i="12"/>
  <c r="P14" i="12"/>
  <c r="P13" i="12"/>
  <c r="P12" i="12"/>
  <c r="P11" i="12"/>
  <c r="P10" i="12"/>
  <c r="P9" i="12"/>
  <c r="P8" i="12"/>
  <c r="P7" i="12"/>
  <c r="P6" i="12"/>
  <c r="P5" i="12"/>
  <c r="P4" i="12"/>
  <c r="P3" i="12"/>
  <c r="B3" i="36"/>
  <c r="C3" i="36"/>
  <c r="A3" i="36"/>
  <c r="R154" i="19"/>
  <c r="Q154" i="19"/>
  <c r="S157" i="12"/>
  <c r="R157" i="12"/>
  <c r="Q157" i="12"/>
  <c r="T157" i="12"/>
  <c r="S156" i="12"/>
  <c r="R156" i="12"/>
  <c r="Q156" i="12"/>
  <c r="T156" i="12"/>
  <c r="S155" i="12"/>
  <c r="S154" i="12"/>
  <c r="S153" i="12"/>
  <c r="R153" i="12"/>
  <c r="Q153" i="12"/>
  <c r="S152" i="12"/>
  <c r="R152" i="12"/>
  <c r="Q152" i="12"/>
  <c r="S151" i="12"/>
  <c r="R151" i="12"/>
  <c r="Q151" i="12"/>
  <c r="S150" i="12"/>
  <c r="R150" i="12"/>
  <c r="Q150" i="12"/>
  <c r="S149" i="12"/>
  <c r="R149" i="12"/>
  <c r="Q149" i="12"/>
  <c r="S148" i="12"/>
  <c r="R148" i="12"/>
  <c r="Q148" i="12"/>
  <c r="S147" i="12"/>
  <c r="R147" i="12"/>
  <c r="Q147" i="12"/>
  <c r="S146" i="12"/>
  <c r="R146" i="12"/>
  <c r="Q146" i="12"/>
  <c r="S145" i="12"/>
  <c r="R145" i="12"/>
  <c r="Q145" i="12"/>
  <c r="S144" i="12"/>
  <c r="R144" i="12"/>
  <c r="Q144" i="12"/>
  <c r="S143" i="12"/>
  <c r="R143" i="12"/>
  <c r="Q143" i="12"/>
  <c r="S142" i="12"/>
  <c r="R142" i="12"/>
  <c r="Q142" i="12"/>
  <c r="S141" i="12"/>
  <c r="R141" i="12"/>
  <c r="Q141" i="12"/>
  <c r="S140" i="12"/>
  <c r="R140" i="12"/>
  <c r="Q140" i="12"/>
  <c r="S139" i="12"/>
  <c r="R139" i="12"/>
  <c r="Q139" i="12"/>
  <c r="S138" i="12"/>
  <c r="R138" i="12"/>
  <c r="Q138" i="12"/>
  <c r="S137" i="12"/>
  <c r="R137" i="12"/>
  <c r="Q137" i="12"/>
  <c r="S136" i="12"/>
  <c r="R136" i="12"/>
  <c r="Q136" i="12"/>
  <c r="S135" i="12"/>
  <c r="R135" i="12"/>
  <c r="Q135" i="12"/>
  <c r="S134" i="12"/>
  <c r="R134" i="12"/>
  <c r="Q134" i="12"/>
  <c r="S133" i="12"/>
  <c r="R133" i="12"/>
  <c r="Q133" i="12"/>
  <c r="S132" i="12"/>
  <c r="R132" i="12"/>
  <c r="Q132" i="12"/>
  <c r="S131" i="12"/>
  <c r="R131" i="12"/>
  <c r="Q131" i="12"/>
  <c r="S130" i="12"/>
  <c r="R130" i="12"/>
  <c r="Q130" i="12"/>
  <c r="S129" i="12"/>
  <c r="R129" i="12"/>
  <c r="Q129" i="12"/>
  <c r="S128" i="12"/>
  <c r="R128" i="12"/>
  <c r="Q128" i="12"/>
  <c r="S127" i="12"/>
  <c r="R127" i="12"/>
  <c r="Q127" i="12"/>
  <c r="S126" i="12"/>
  <c r="R126" i="12"/>
  <c r="Q126" i="12"/>
  <c r="S125" i="12"/>
  <c r="R125" i="12"/>
  <c r="Q125" i="12"/>
  <c r="S124" i="12"/>
  <c r="R124" i="12"/>
  <c r="Q124" i="12"/>
  <c r="S123" i="12"/>
  <c r="R123" i="12"/>
  <c r="Q123" i="12"/>
  <c r="S122" i="12"/>
  <c r="R122" i="12"/>
  <c r="Q122" i="12"/>
  <c r="S121" i="12"/>
  <c r="R121" i="12"/>
  <c r="Q121" i="12"/>
  <c r="S120" i="12"/>
  <c r="R120" i="12"/>
  <c r="Q120" i="12"/>
  <c r="S119" i="12"/>
  <c r="R119" i="12"/>
  <c r="Q119" i="12"/>
  <c r="S118" i="12"/>
  <c r="R118" i="12"/>
  <c r="Q118" i="12"/>
  <c r="S157" i="11"/>
  <c r="R157" i="11"/>
  <c r="Q157" i="11"/>
  <c r="T157" i="11"/>
  <c r="S156" i="11"/>
  <c r="R156" i="11"/>
  <c r="Q156" i="11"/>
  <c r="T156" i="11"/>
  <c r="S155" i="11"/>
  <c r="R155" i="11"/>
  <c r="Q155" i="11"/>
  <c r="T155" i="11"/>
  <c r="S154" i="11"/>
  <c r="S153" i="11"/>
  <c r="R153" i="11"/>
  <c r="Q153" i="11"/>
  <c r="S152" i="11"/>
  <c r="R152" i="11"/>
  <c r="Q152" i="11"/>
  <c r="S151" i="11"/>
  <c r="R151" i="11"/>
  <c r="Q151" i="11"/>
  <c r="S150" i="11"/>
  <c r="R150" i="11"/>
  <c r="S149" i="11"/>
  <c r="R149" i="11"/>
  <c r="Q149" i="11"/>
  <c r="S148" i="11"/>
  <c r="R148" i="11"/>
  <c r="Q148" i="11"/>
  <c r="S147" i="11"/>
  <c r="R147" i="11"/>
  <c r="Q147" i="11"/>
  <c r="S146" i="11"/>
  <c r="R146" i="11"/>
  <c r="Q146" i="11"/>
  <c r="S145" i="11"/>
  <c r="R145" i="11"/>
  <c r="Q145" i="11"/>
  <c r="S144" i="11"/>
  <c r="R144" i="11"/>
  <c r="Q144" i="11"/>
  <c r="S143" i="11"/>
  <c r="R143" i="11"/>
  <c r="Q143" i="11"/>
  <c r="S142" i="11"/>
  <c r="R142" i="11"/>
  <c r="Q142" i="11"/>
  <c r="S141" i="11"/>
  <c r="R141" i="11"/>
  <c r="Q141" i="11"/>
  <c r="S140" i="11"/>
  <c r="R140" i="11"/>
  <c r="Q140" i="11"/>
  <c r="S139" i="11"/>
  <c r="R139" i="11"/>
  <c r="Q139" i="11"/>
  <c r="S138" i="11"/>
  <c r="R138" i="11"/>
  <c r="Q138" i="11"/>
  <c r="S137" i="11"/>
  <c r="R137" i="11"/>
  <c r="Q137" i="11"/>
  <c r="S136" i="11"/>
  <c r="R136" i="11"/>
  <c r="Q136" i="11"/>
  <c r="S135" i="11"/>
  <c r="R135" i="11"/>
  <c r="Q135" i="11"/>
  <c r="S134" i="11"/>
  <c r="R134" i="11"/>
  <c r="Q134" i="11"/>
  <c r="S133" i="11"/>
  <c r="R133" i="11"/>
  <c r="Q133" i="11"/>
  <c r="S132" i="11"/>
  <c r="R132" i="11"/>
  <c r="Q132" i="11"/>
  <c r="S131" i="11"/>
  <c r="R131" i="11"/>
  <c r="Q131" i="11"/>
  <c r="S130" i="11"/>
  <c r="R130" i="11"/>
  <c r="Q130" i="11"/>
  <c r="S129" i="11"/>
  <c r="R129" i="11"/>
  <c r="Q129" i="11"/>
  <c r="S128" i="11"/>
  <c r="R128" i="11"/>
  <c r="Q128" i="11"/>
  <c r="S127" i="11"/>
  <c r="R127" i="11"/>
  <c r="Q127" i="11"/>
  <c r="S126" i="11"/>
  <c r="R126" i="11"/>
  <c r="Q126" i="11"/>
  <c r="S125" i="11"/>
  <c r="R125" i="11"/>
  <c r="Q125" i="11"/>
  <c r="S124" i="11"/>
  <c r="R124" i="11"/>
  <c r="Q124" i="11"/>
  <c r="S123" i="11"/>
  <c r="R123" i="11"/>
  <c r="Q123" i="11"/>
  <c r="S122" i="11"/>
  <c r="R122" i="11"/>
  <c r="Q122" i="11"/>
  <c r="S121" i="11"/>
  <c r="R121" i="11"/>
  <c r="Q121" i="11"/>
  <c r="S120" i="11"/>
  <c r="R120" i="11"/>
  <c r="Q120" i="11"/>
  <c r="S119" i="11"/>
  <c r="R119" i="11"/>
  <c r="Q119" i="11"/>
  <c r="S118" i="11"/>
  <c r="R118" i="11"/>
  <c r="Q118" i="11"/>
  <c r="S157" i="10"/>
  <c r="R157" i="10"/>
  <c r="Q157" i="10"/>
  <c r="T157" i="10"/>
  <c r="S156" i="10"/>
  <c r="R156" i="10"/>
  <c r="Q156" i="10"/>
  <c r="T156" i="10"/>
  <c r="S155" i="10"/>
  <c r="S154" i="10"/>
  <c r="S153" i="10"/>
  <c r="R153" i="10"/>
  <c r="Q153" i="10"/>
  <c r="S152" i="10"/>
  <c r="R152" i="10"/>
  <c r="Q152" i="10"/>
  <c r="S151" i="10"/>
  <c r="R151" i="10"/>
  <c r="Q151" i="10"/>
  <c r="S150" i="10"/>
  <c r="R150" i="10"/>
  <c r="Q150" i="10"/>
  <c r="S149" i="10"/>
  <c r="R149" i="10"/>
  <c r="Q149" i="10"/>
  <c r="S148" i="10"/>
  <c r="R148" i="10"/>
  <c r="Q148" i="10"/>
  <c r="S147" i="10"/>
  <c r="R147" i="10"/>
  <c r="Q147" i="10"/>
  <c r="S146" i="10"/>
  <c r="R146" i="10"/>
  <c r="Q146" i="10"/>
  <c r="S145" i="10"/>
  <c r="R145" i="10"/>
  <c r="Q145" i="10"/>
  <c r="S144" i="10"/>
  <c r="R144" i="10"/>
  <c r="Q144" i="10"/>
  <c r="S143" i="10"/>
  <c r="R143" i="10"/>
  <c r="Q143" i="10"/>
  <c r="S142" i="10"/>
  <c r="R142" i="10"/>
  <c r="Q142" i="10"/>
  <c r="S141" i="10"/>
  <c r="R141" i="10"/>
  <c r="Q141" i="10"/>
  <c r="S140" i="10"/>
  <c r="R140" i="10"/>
  <c r="Q140" i="10"/>
  <c r="S139" i="10"/>
  <c r="R139" i="10"/>
  <c r="Q139" i="10"/>
  <c r="S138" i="10"/>
  <c r="R138" i="10"/>
  <c r="Q138" i="10"/>
  <c r="S137" i="10"/>
  <c r="R137" i="10"/>
  <c r="Q137" i="10"/>
  <c r="S136" i="10"/>
  <c r="R136" i="10"/>
  <c r="Q136" i="10"/>
  <c r="S135" i="10"/>
  <c r="R135" i="10"/>
  <c r="Q135" i="10"/>
  <c r="S134" i="10"/>
  <c r="R134" i="10"/>
  <c r="Q134" i="10"/>
  <c r="S133" i="10"/>
  <c r="R133" i="10"/>
  <c r="Q133" i="10"/>
  <c r="S132" i="10"/>
  <c r="R132" i="10"/>
  <c r="Q132" i="10"/>
  <c r="S131" i="10"/>
  <c r="R131" i="10"/>
  <c r="Q131" i="10"/>
  <c r="S130" i="10"/>
  <c r="R130" i="10"/>
  <c r="Q130" i="10"/>
  <c r="S129" i="10"/>
  <c r="R129" i="10"/>
  <c r="Q129" i="10"/>
  <c r="S128" i="10"/>
  <c r="R128" i="10"/>
  <c r="Q128" i="10"/>
  <c r="S127" i="10"/>
  <c r="R127" i="10"/>
  <c r="Q127" i="10"/>
  <c r="S126" i="10"/>
  <c r="R126" i="10"/>
  <c r="Q126" i="10"/>
  <c r="S125" i="10"/>
  <c r="R125" i="10"/>
  <c r="Q125" i="10"/>
  <c r="S124" i="10"/>
  <c r="R124" i="10"/>
  <c r="Q124" i="10"/>
  <c r="S123" i="10"/>
  <c r="R123" i="10"/>
  <c r="Q123" i="10"/>
  <c r="S122" i="10"/>
  <c r="R122" i="10"/>
  <c r="Q122" i="10"/>
  <c r="S121" i="10"/>
  <c r="R121" i="10"/>
  <c r="Q121" i="10"/>
  <c r="S120" i="10"/>
  <c r="R120" i="10"/>
  <c r="Q120" i="10"/>
  <c r="S119" i="10"/>
  <c r="R119" i="10"/>
  <c r="Q119" i="10"/>
  <c r="S118" i="10"/>
  <c r="R118" i="10"/>
  <c r="Q118" i="10"/>
  <c r="S157" i="8"/>
  <c r="R157" i="8"/>
  <c r="Q157" i="8"/>
  <c r="T157" i="8"/>
  <c r="S156" i="8"/>
  <c r="R156" i="8"/>
  <c r="Q156" i="8"/>
  <c r="T156" i="8"/>
  <c r="S155" i="8"/>
  <c r="S154" i="8"/>
  <c r="S153" i="8"/>
  <c r="R153" i="8"/>
  <c r="Q153" i="8"/>
  <c r="S152" i="8"/>
  <c r="R152" i="8"/>
  <c r="Q152" i="8"/>
  <c r="S151" i="8"/>
  <c r="R151" i="8"/>
  <c r="Q151" i="8"/>
  <c r="S150" i="8"/>
  <c r="R150" i="8"/>
  <c r="Q150" i="8"/>
  <c r="S149" i="8"/>
  <c r="R149" i="8"/>
  <c r="Q149" i="8"/>
  <c r="S148" i="8"/>
  <c r="R148" i="8"/>
  <c r="Q148" i="8"/>
  <c r="S147" i="8"/>
  <c r="R147" i="8"/>
  <c r="Q147" i="8"/>
  <c r="S146" i="8"/>
  <c r="R146" i="8"/>
  <c r="Q146" i="8"/>
  <c r="S145" i="8"/>
  <c r="R145" i="8"/>
  <c r="Q145" i="8"/>
  <c r="S144" i="8"/>
  <c r="R144" i="8"/>
  <c r="Q144" i="8"/>
  <c r="S143" i="8"/>
  <c r="R143" i="8"/>
  <c r="Q143" i="8"/>
  <c r="S142" i="8"/>
  <c r="R142" i="8"/>
  <c r="Q142" i="8"/>
  <c r="S141" i="8"/>
  <c r="R141" i="8"/>
  <c r="Q141" i="8"/>
  <c r="S140" i="8"/>
  <c r="R140" i="8"/>
  <c r="Q140" i="8"/>
  <c r="S139" i="8"/>
  <c r="R139" i="8"/>
  <c r="Q139" i="8"/>
  <c r="S138" i="8"/>
  <c r="R138" i="8"/>
  <c r="Q138" i="8"/>
  <c r="S137" i="8"/>
  <c r="R137" i="8"/>
  <c r="Q137" i="8"/>
  <c r="S136" i="8"/>
  <c r="R136" i="8"/>
  <c r="Q136" i="8"/>
  <c r="S135" i="8"/>
  <c r="R135" i="8"/>
  <c r="Q135" i="8"/>
  <c r="S134" i="8"/>
  <c r="R134" i="8"/>
  <c r="Q134" i="8"/>
  <c r="S133" i="8"/>
  <c r="R133" i="8"/>
  <c r="Q133" i="8"/>
  <c r="S132" i="8"/>
  <c r="R132" i="8"/>
  <c r="Q132" i="8"/>
  <c r="S131" i="8"/>
  <c r="R131" i="8"/>
  <c r="Q131" i="8"/>
  <c r="S130" i="8"/>
  <c r="R130" i="8"/>
  <c r="Q130" i="8"/>
  <c r="S129" i="8"/>
  <c r="R129" i="8"/>
  <c r="Q129" i="8"/>
  <c r="S128" i="8"/>
  <c r="R128" i="8"/>
  <c r="Q128" i="8"/>
  <c r="S127" i="8"/>
  <c r="R127" i="8"/>
  <c r="Q127" i="8"/>
  <c r="S126" i="8"/>
  <c r="R126" i="8"/>
  <c r="Q126" i="8"/>
  <c r="S125" i="8"/>
  <c r="R125" i="8"/>
  <c r="Q125" i="8"/>
  <c r="S124" i="8"/>
  <c r="R124" i="8"/>
  <c r="Q124" i="8"/>
  <c r="S123" i="8"/>
  <c r="R123" i="8"/>
  <c r="Q123" i="8"/>
  <c r="S122" i="8"/>
  <c r="R122" i="8"/>
  <c r="Q122" i="8"/>
  <c r="S121" i="8"/>
  <c r="R121" i="8"/>
  <c r="Q121" i="8"/>
  <c r="S120" i="8"/>
  <c r="R120" i="8"/>
  <c r="Q120" i="8"/>
  <c r="S119" i="8"/>
  <c r="R119" i="8"/>
  <c r="Q119" i="8"/>
  <c r="S118" i="8"/>
  <c r="R118" i="8"/>
  <c r="Q118" i="8"/>
  <c r="S157" i="6"/>
  <c r="R157" i="6"/>
  <c r="Q157" i="6"/>
  <c r="T157" i="6"/>
  <c r="S156" i="6"/>
  <c r="R156" i="6"/>
  <c r="Q156" i="6"/>
  <c r="T156" i="6"/>
  <c r="S155" i="6"/>
  <c r="S154" i="6"/>
  <c r="S153" i="6"/>
  <c r="R153" i="6"/>
  <c r="Q153" i="6"/>
  <c r="S152" i="6"/>
  <c r="R152" i="6"/>
  <c r="Q152" i="6"/>
  <c r="S151" i="6"/>
  <c r="R151" i="6"/>
  <c r="Q151" i="6"/>
  <c r="S150" i="6"/>
  <c r="R150" i="6"/>
  <c r="Q150" i="6"/>
  <c r="S149" i="6"/>
  <c r="R149" i="6"/>
  <c r="Q149" i="6"/>
  <c r="S148" i="6"/>
  <c r="R148" i="6"/>
  <c r="Q148" i="6"/>
  <c r="S147" i="6"/>
  <c r="R147" i="6"/>
  <c r="Q147" i="6"/>
  <c r="S146" i="6"/>
  <c r="R146" i="6"/>
  <c r="Q146" i="6"/>
  <c r="S145" i="6"/>
  <c r="R145" i="6"/>
  <c r="Q145" i="6"/>
  <c r="S144" i="6"/>
  <c r="R144" i="6"/>
  <c r="Q144" i="6"/>
  <c r="S143" i="6"/>
  <c r="R143" i="6"/>
  <c r="Q143" i="6"/>
  <c r="S142" i="6"/>
  <c r="R142" i="6"/>
  <c r="Q142" i="6"/>
  <c r="S141" i="6"/>
  <c r="R141" i="6"/>
  <c r="Q141" i="6"/>
  <c r="S140" i="6"/>
  <c r="R140" i="6"/>
  <c r="Q140" i="6"/>
  <c r="S139" i="6"/>
  <c r="R139" i="6"/>
  <c r="Q139" i="6"/>
  <c r="S138" i="6"/>
  <c r="R138" i="6"/>
  <c r="Q138" i="6"/>
  <c r="S137" i="6"/>
  <c r="R137" i="6"/>
  <c r="Q137" i="6"/>
  <c r="S136" i="6"/>
  <c r="R136" i="6"/>
  <c r="Q136" i="6"/>
  <c r="S135" i="6"/>
  <c r="R135" i="6"/>
  <c r="Q135" i="6"/>
  <c r="S134" i="6"/>
  <c r="R134" i="6"/>
  <c r="Q134" i="6"/>
  <c r="S133" i="6"/>
  <c r="R133" i="6"/>
  <c r="Q133" i="6"/>
  <c r="S132" i="6"/>
  <c r="R132" i="6"/>
  <c r="Q132" i="6"/>
  <c r="S131" i="6"/>
  <c r="R131" i="6"/>
  <c r="Q131" i="6"/>
  <c r="S130" i="6"/>
  <c r="R130" i="6"/>
  <c r="Q130" i="6"/>
  <c r="S129" i="6"/>
  <c r="R129" i="6"/>
  <c r="Q129" i="6"/>
  <c r="S128" i="6"/>
  <c r="R128" i="6"/>
  <c r="Q128" i="6"/>
  <c r="S127" i="6"/>
  <c r="R127" i="6"/>
  <c r="Q127" i="6"/>
  <c r="S126" i="6"/>
  <c r="R126" i="6"/>
  <c r="Q126" i="6"/>
  <c r="S125" i="6"/>
  <c r="R125" i="6"/>
  <c r="Q125" i="6"/>
  <c r="S124" i="6"/>
  <c r="R124" i="6"/>
  <c r="Q124" i="6"/>
  <c r="S123" i="6"/>
  <c r="R123" i="6"/>
  <c r="Q123" i="6"/>
  <c r="S122" i="6"/>
  <c r="R122" i="6"/>
  <c r="Q122" i="6"/>
  <c r="S121" i="6"/>
  <c r="R121" i="6"/>
  <c r="Q121" i="6"/>
  <c r="S120" i="6"/>
  <c r="R120" i="6"/>
  <c r="Q120" i="6"/>
  <c r="S119" i="6"/>
  <c r="R119" i="6"/>
  <c r="Q119" i="6"/>
  <c r="S118" i="6"/>
  <c r="R118" i="6"/>
  <c r="Q118" i="6"/>
  <c r="S157" i="9"/>
  <c r="R157" i="9"/>
  <c r="Q157" i="9"/>
  <c r="T157" i="9"/>
  <c r="S156" i="9"/>
  <c r="R156" i="9"/>
  <c r="Q156" i="9"/>
  <c r="T156" i="9"/>
  <c r="S155" i="9"/>
  <c r="T155" i="9"/>
  <c r="S154" i="9"/>
  <c r="T154" i="9"/>
  <c r="S153" i="9"/>
  <c r="R153" i="9"/>
  <c r="Q153" i="9"/>
  <c r="T153" i="9"/>
  <c r="S152" i="9"/>
  <c r="R152" i="9"/>
  <c r="Q152" i="9"/>
  <c r="T152" i="9"/>
  <c r="S151" i="9"/>
  <c r="R151" i="9"/>
  <c r="Q151" i="9"/>
  <c r="T151" i="9"/>
  <c r="S150" i="9"/>
  <c r="R150" i="9"/>
  <c r="Q150" i="9"/>
  <c r="T150" i="9"/>
  <c r="S149" i="9"/>
  <c r="R149" i="9"/>
  <c r="Q149" i="9"/>
  <c r="T149" i="9"/>
  <c r="S148" i="9"/>
  <c r="R148" i="9"/>
  <c r="Q148" i="9"/>
  <c r="T148" i="9"/>
  <c r="S147" i="9"/>
  <c r="R147" i="9"/>
  <c r="Q147" i="9"/>
  <c r="T147" i="9"/>
  <c r="S146" i="9"/>
  <c r="R146" i="9"/>
  <c r="Q146" i="9"/>
  <c r="T146" i="9"/>
  <c r="S145" i="9"/>
  <c r="R145" i="9"/>
  <c r="Q145" i="9"/>
  <c r="T145" i="9"/>
  <c r="S144" i="9"/>
  <c r="R144" i="9"/>
  <c r="Q144" i="9"/>
  <c r="T144" i="9"/>
  <c r="S143" i="9"/>
  <c r="R143" i="9"/>
  <c r="Q143" i="9"/>
  <c r="T143" i="9"/>
  <c r="S142" i="9"/>
  <c r="R142" i="9"/>
  <c r="Q142" i="9"/>
  <c r="T142" i="9"/>
  <c r="S141" i="9"/>
  <c r="R141" i="9"/>
  <c r="Q141" i="9"/>
  <c r="T141" i="9"/>
  <c r="S140" i="9"/>
  <c r="R140" i="9"/>
  <c r="Q140" i="9"/>
  <c r="T140" i="9"/>
  <c r="S139" i="9"/>
  <c r="R139" i="9"/>
  <c r="Q139" i="9"/>
  <c r="T139" i="9"/>
  <c r="S138" i="9"/>
  <c r="R138" i="9"/>
  <c r="Q138" i="9"/>
  <c r="T138" i="9"/>
  <c r="S137" i="9"/>
  <c r="R137" i="9"/>
  <c r="Q137" i="9"/>
  <c r="T137" i="9"/>
  <c r="S136" i="9"/>
  <c r="R136" i="9"/>
  <c r="Q136" i="9"/>
  <c r="T136" i="9"/>
  <c r="S135" i="9"/>
  <c r="R135" i="9"/>
  <c r="Q135" i="9"/>
  <c r="T135" i="9"/>
  <c r="S134" i="9"/>
  <c r="R134" i="9"/>
  <c r="Q134" i="9"/>
  <c r="T134" i="9"/>
  <c r="S133" i="9"/>
  <c r="R133" i="9"/>
  <c r="Q133" i="9"/>
  <c r="T133" i="9"/>
  <c r="S132" i="9"/>
  <c r="R132" i="9"/>
  <c r="Q132" i="9"/>
  <c r="T132" i="9"/>
  <c r="S131" i="9"/>
  <c r="R131" i="9"/>
  <c r="Q131" i="9"/>
  <c r="T131" i="9"/>
  <c r="S130" i="9"/>
  <c r="R130" i="9"/>
  <c r="Q130" i="9"/>
  <c r="T130" i="9"/>
  <c r="S129" i="9"/>
  <c r="R129" i="9"/>
  <c r="Q129" i="9"/>
  <c r="T129" i="9"/>
  <c r="S128" i="9"/>
  <c r="R128" i="9"/>
  <c r="Q128" i="9"/>
  <c r="T128" i="9"/>
  <c r="S127" i="9"/>
  <c r="R127" i="9"/>
  <c r="Q127" i="9"/>
  <c r="T127" i="9"/>
  <c r="S126" i="9"/>
  <c r="R126" i="9"/>
  <c r="Q126" i="9"/>
  <c r="T126" i="9"/>
  <c r="S125" i="9"/>
  <c r="R125" i="9"/>
  <c r="Q125" i="9"/>
  <c r="T125" i="9"/>
  <c r="S124" i="9"/>
  <c r="R124" i="9"/>
  <c r="Q124" i="9"/>
  <c r="T124" i="9"/>
  <c r="S123" i="9"/>
  <c r="R123" i="9"/>
  <c r="Q123" i="9"/>
  <c r="T123" i="9"/>
  <c r="S122" i="9"/>
  <c r="R122" i="9"/>
  <c r="Q122" i="9"/>
  <c r="T122" i="9"/>
  <c r="S121" i="9"/>
  <c r="R121" i="9"/>
  <c r="Q121" i="9"/>
  <c r="T121" i="9"/>
  <c r="S120" i="9"/>
  <c r="R120" i="9"/>
  <c r="Q120" i="9"/>
  <c r="T120" i="9"/>
  <c r="S119" i="9"/>
  <c r="R119" i="9"/>
  <c r="Q119" i="9"/>
  <c r="T119" i="9"/>
  <c r="S118" i="9"/>
  <c r="R118" i="9"/>
  <c r="Q118" i="9"/>
  <c r="T118" i="9"/>
  <c r="S157" i="15"/>
  <c r="R157" i="15"/>
  <c r="Q157" i="15"/>
  <c r="T157" i="15"/>
  <c r="S156" i="15"/>
  <c r="R156" i="15"/>
  <c r="Q156" i="15"/>
  <c r="T156" i="15"/>
  <c r="S155" i="15"/>
  <c r="S154" i="15"/>
  <c r="S153" i="15"/>
  <c r="R153" i="15"/>
  <c r="Q153" i="15"/>
  <c r="S152" i="15"/>
  <c r="R152" i="15"/>
  <c r="Q152" i="15"/>
  <c r="S151" i="15"/>
  <c r="R151" i="15"/>
  <c r="Q151" i="15"/>
  <c r="S150" i="15"/>
  <c r="R150" i="15"/>
  <c r="Q150" i="15"/>
  <c r="S149" i="15"/>
  <c r="R149" i="15"/>
  <c r="Q149" i="15"/>
  <c r="S148" i="15"/>
  <c r="R148" i="15"/>
  <c r="Q148" i="15"/>
  <c r="S147" i="15"/>
  <c r="R147" i="15"/>
  <c r="Q147" i="15"/>
  <c r="S146" i="15"/>
  <c r="R146" i="15"/>
  <c r="Q146" i="15"/>
  <c r="S145" i="15"/>
  <c r="R145" i="15"/>
  <c r="Q145" i="15"/>
  <c r="S144" i="15"/>
  <c r="R144" i="15"/>
  <c r="Q144" i="15"/>
  <c r="S143" i="15"/>
  <c r="R143" i="15"/>
  <c r="Q143" i="15"/>
  <c r="S142" i="15"/>
  <c r="R142" i="15"/>
  <c r="Q142" i="15"/>
  <c r="S141" i="15"/>
  <c r="R141" i="15"/>
  <c r="Q141" i="15"/>
  <c r="S140" i="15"/>
  <c r="R140" i="15"/>
  <c r="Q140" i="15"/>
  <c r="S139" i="15"/>
  <c r="R139" i="15"/>
  <c r="Q139" i="15"/>
  <c r="S138" i="15"/>
  <c r="R138" i="15"/>
  <c r="Q138" i="15"/>
  <c r="S137" i="15"/>
  <c r="R137" i="15"/>
  <c r="Q137" i="15"/>
  <c r="S136" i="15"/>
  <c r="R136" i="15"/>
  <c r="Q136" i="15"/>
  <c r="S135" i="15"/>
  <c r="R135" i="15"/>
  <c r="Q135" i="15"/>
  <c r="S134" i="15"/>
  <c r="R134" i="15"/>
  <c r="Q134" i="15"/>
  <c r="S133" i="15"/>
  <c r="R133" i="15"/>
  <c r="Q133" i="15"/>
  <c r="S132" i="15"/>
  <c r="R132" i="15"/>
  <c r="Q132" i="15"/>
  <c r="S131" i="15"/>
  <c r="R131" i="15"/>
  <c r="Q131" i="15"/>
  <c r="S130" i="15"/>
  <c r="R130" i="15"/>
  <c r="Q130" i="15"/>
  <c r="S129" i="15"/>
  <c r="R129" i="15"/>
  <c r="Q129" i="15"/>
  <c r="S128" i="15"/>
  <c r="R128" i="15"/>
  <c r="Q128" i="15"/>
  <c r="S127" i="15"/>
  <c r="R127" i="15"/>
  <c r="Q127" i="15"/>
  <c r="S126" i="15"/>
  <c r="R126" i="15"/>
  <c r="Q126" i="15"/>
  <c r="S125" i="15"/>
  <c r="R125" i="15"/>
  <c r="Q125" i="15"/>
  <c r="S124" i="15"/>
  <c r="R124" i="15"/>
  <c r="Q124" i="15"/>
  <c r="S123" i="15"/>
  <c r="R123" i="15"/>
  <c r="Q123" i="15"/>
  <c r="S122" i="15"/>
  <c r="R122" i="15"/>
  <c r="Q122" i="15"/>
  <c r="S121" i="15"/>
  <c r="R121" i="15"/>
  <c r="Q121" i="15"/>
  <c r="S120" i="15"/>
  <c r="R120" i="15"/>
  <c r="Q120" i="15"/>
  <c r="S119" i="15"/>
  <c r="R119" i="15"/>
  <c r="Q119" i="15"/>
  <c r="S118" i="15"/>
  <c r="R118" i="15"/>
  <c r="Q118" i="15"/>
  <c r="S157" i="16"/>
  <c r="R157" i="16"/>
  <c r="Q157" i="16"/>
  <c r="T157" i="16"/>
  <c r="S156" i="16"/>
  <c r="R156" i="16"/>
  <c r="Q156" i="16"/>
  <c r="T156" i="16"/>
  <c r="S155" i="16"/>
  <c r="S154" i="16"/>
  <c r="S153" i="16"/>
  <c r="R153" i="16"/>
  <c r="Q153" i="16"/>
  <c r="S152" i="16"/>
  <c r="R152" i="16"/>
  <c r="Q152" i="16"/>
  <c r="S151" i="16"/>
  <c r="R151" i="16"/>
  <c r="Q151" i="16"/>
  <c r="S150" i="16"/>
  <c r="R150" i="16"/>
  <c r="Q150" i="16"/>
  <c r="S149" i="16"/>
  <c r="R149" i="16"/>
  <c r="Q149" i="16"/>
  <c r="S148" i="16"/>
  <c r="R148" i="16"/>
  <c r="Q148" i="16"/>
  <c r="S147" i="16"/>
  <c r="R147" i="16"/>
  <c r="Q147" i="16"/>
  <c r="S146" i="16"/>
  <c r="R146" i="16"/>
  <c r="Q146" i="16"/>
  <c r="S145" i="16"/>
  <c r="R145" i="16"/>
  <c r="Q145" i="16"/>
  <c r="S144" i="16"/>
  <c r="R144" i="16"/>
  <c r="Q144" i="16"/>
  <c r="S143" i="16"/>
  <c r="R143" i="16"/>
  <c r="Q143" i="16"/>
  <c r="S142" i="16"/>
  <c r="R142" i="16"/>
  <c r="Q142" i="16"/>
  <c r="S141" i="16"/>
  <c r="R141" i="16"/>
  <c r="Q141" i="16"/>
  <c r="S140" i="16"/>
  <c r="R140" i="16"/>
  <c r="Q140" i="16"/>
  <c r="S139" i="16"/>
  <c r="R139" i="16"/>
  <c r="Q139" i="16"/>
  <c r="S138" i="16"/>
  <c r="R138" i="16"/>
  <c r="Q138" i="16"/>
  <c r="S137" i="16"/>
  <c r="R137" i="16"/>
  <c r="Q137" i="16"/>
  <c r="S136" i="16"/>
  <c r="R136" i="16"/>
  <c r="Q136" i="16"/>
  <c r="S135" i="16"/>
  <c r="R135" i="16"/>
  <c r="Q135" i="16"/>
  <c r="S134" i="16"/>
  <c r="R134" i="16"/>
  <c r="Q134" i="16"/>
  <c r="S133" i="16"/>
  <c r="R133" i="16"/>
  <c r="Q133" i="16"/>
  <c r="S132" i="16"/>
  <c r="R132" i="16"/>
  <c r="Q132" i="16"/>
  <c r="S131" i="16"/>
  <c r="R131" i="16"/>
  <c r="Q131" i="16"/>
  <c r="S130" i="16"/>
  <c r="R130" i="16"/>
  <c r="Q130" i="16"/>
  <c r="S129" i="16"/>
  <c r="R129" i="16"/>
  <c r="Q129" i="16"/>
  <c r="S128" i="16"/>
  <c r="R128" i="16"/>
  <c r="Q128" i="16"/>
  <c r="S127" i="16"/>
  <c r="R127" i="16"/>
  <c r="Q127" i="16"/>
  <c r="S126" i="16"/>
  <c r="R126" i="16"/>
  <c r="Q126" i="16"/>
  <c r="S125" i="16"/>
  <c r="R125" i="16"/>
  <c r="Q125" i="16"/>
  <c r="S124" i="16"/>
  <c r="R124" i="16"/>
  <c r="Q124" i="16"/>
  <c r="S123" i="16"/>
  <c r="R123" i="16"/>
  <c r="Q123" i="16"/>
  <c r="S122" i="16"/>
  <c r="R122" i="16"/>
  <c r="Q122" i="16"/>
  <c r="S121" i="16"/>
  <c r="R121" i="16"/>
  <c r="Q121" i="16"/>
  <c r="S120" i="16"/>
  <c r="R120" i="16"/>
  <c r="Q120" i="16"/>
  <c r="S119" i="16"/>
  <c r="R119" i="16"/>
  <c r="Q119" i="16"/>
  <c r="S118" i="16"/>
  <c r="R118" i="16"/>
  <c r="Q118" i="16"/>
  <c r="S157" i="17"/>
  <c r="R157" i="17"/>
  <c r="Q157" i="17"/>
  <c r="T157" i="17"/>
  <c r="S156" i="17"/>
  <c r="R156" i="17"/>
  <c r="Q156" i="17"/>
  <c r="T156" i="17"/>
  <c r="S155" i="17"/>
  <c r="S154" i="17"/>
  <c r="S153" i="17"/>
  <c r="R153" i="17"/>
  <c r="Q153" i="17"/>
  <c r="S152" i="17"/>
  <c r="R152" i="17"/>
  <c r="Q152" i="17"/>
  <c r="S151" i="17"/>
  <c r="R151" i="17"/>
  <c r="Q151" i="17"/>
  <c r="S150" i="17"/>
  <c r="R150" i="17"/>
  <c r="Q150" i="17"/>
  <c r="S149" i="17"/>
  <c r="R149" i="17"/>
  <c r="Q149" i="17"/>
  <c r="S148" i="17"/>
  <c r="R148" i="17"/>
  <c r="Q148" i="17"/>
  <c r="S147" i="17"/>
  <c r="R147" i="17"/>
  <c r="Q147" i="17"/>
  <c r="S146" i="17"/>
  <c r="R146" i="17"/>
  <c r="Q146" i="17"/>
  <c r="S145" i="17"/>
  <c r="R145" i="17"/>
  <c r="Q145" i="17"/>
  <c r="S144" i="17"/>
  <c r="R144" i="17"/>
  <c r="Q144" i="17"/>
  <c r="S143" i="17"/>
  <c r="R143" i="17"/>
  <c r="Q143" i="17"/>
  <c r="S142" i="17"/>
  <c r="R142" i="17"/>
  <c r="Q142" i="17"/>
  <c r="S141" i="17"/>
  <c r="R141" i="17"/>
  <c r="Q141" i="17"/>
  <c r="S140" i="17"/>
  <c r="R140" i="17"/>
  <c r="Q140" i="17"/>
  <c r="S139" i="17"/>
  <c r="R139" i="17"/>
  <c r="Q139" i="17"/>
  <c r="S138" i="17"/>
  <c r="R138" i="17"/>
  <c r="Q138" i="17"/>
  <c r="S137" i="17"/>
  <c r="R137" i="17"/>
  <c r="Q137" i="17"/>
  <c r="S136" i="17"/>
  <c r="R136" i="17"/>
  <c r="Q136" i="17"/>
  <c r="S135" i="17"/>
  <c r="R135" i="17"/>
  <c r="Q135" i="17"/>
  <c r="S134" i="17"/>
  <c r="R134" i="17"/>
  <c r="Q134" i="17"/>
  <c r="S133" i="17"/>
  <c r="R133" i="17"/>
  <c r="Q133" i="17"/>
  <c r="S132" i="17"/>
  <c r="R132" i="17"/>
  <c r="Q132" i="17"/>
  <c r="S131" i="17"/>
  <c r="R131" i="17"/>
  <c r="Q131" i="17"/>
  <c r="S130" i="17"/>
  <c r="R130" i="17"/>
  <c r="Q130" i="17"/>
  <c r="S129" i="17"/>
  <c r="R129" i="17"/>
  <c r="Q129" i="17"/>
  <c r="S128" i="17"/>
  <c r="R128" i="17"/>
  <c r="Q128" i="17"/>
  <c r="S127" i="17"/>
  <c r="R127" i="17"/>
  <c r="Q127" i="17"/>
  <c r="S126" i="17"/>
  <c r="R126" i="17"/>
  <c r="Q126" i="17"/>
  <c r="S125" i="17"/>
  <c r="R125" i="17"/>
  <c r="Q125" i="17"/>
  <c r="S124" i="17"/>
  <c r="R124" i="17"/>
  <c r="Q124" i="17"/>
  <c r="S123" i="17"/>
  <c r="R123" i="17"/>
  <c r="Q123" i="17"/>
  <c r="S122" i="17"/>
  <c r="R122" i="17"/>
  <c r="Q122" i="17"/>
  <c r="S121" i="17"/>
  <c r="R121" i="17"/>
  <c r="Q121" i="17"/>
  <c r="S120" i="17"/>
  <c r="R120" i="17"/>
  <c r="Q120" i="17"/>
  <c r="S119" i="17"/>
  <c r="R119" i="17"/>
  <c r="Q119" i="17"/>
  <c r="S118" i="17"/>
  <c r="R118" i="17"/>
  <c r="Q118" i="17"/>
  <c r="S157" i="18"/>
  <c r="R157" i="18"/>
  <c r="Q157" i="18"/>
  <c r="T157" i="18"/>
  <c r="S156" i="18"/>
  <c r="R156" i="18"/>
  <c r="Q156" i="18"/>
  <c r="T156" i="18"/>
  <c r="S155" i="18"/>
  <c r="T155" i="18"/>
  <c r="S154" i="18"/>
  <c r="T154" i="18"/>
  <c r="S153" i="18"/>
  <c r="R153" i="18"/>
  <c r="Q153" i="18"/>
  <c r="T153" i="18"/>
  <c r="S152" i="18"/>
  <c r="R152" i="18"/>
  <c r="Q152" i="18"/>
  <c r="T152" i="18"/>
  <c r="S151" i="18"/>
  <c r="R151" i="18"/>
  <c r="Q151" i="18"/>
  <c r="T151" i="18"/>
  <c r="S150" i="18"/>
  <c r="R150" i="18"/>
  <c r="Q150" i="18"/>
  <c r="T150" i="18"/>
  <c r="S149" i="18"/>
  <c r="R149" i="18"/>
  <c r="Q149" i="18"/>
  <c r="T149" i="18"/>
  <c r="S148" i="18"/>
  <c r="R148" i="18"/>
  <c r="Q148" i="18"/>
  <c r="T148" i="18"/>
  <c r="S147" i="18"/>
  <c r="R147" i="18"/>
  <c r="Q147" i="18"/>
  <c r="T147" i="18"/>
  <c r="S146" i="18"/>
  <c r="R146" i="18"/>
  <c r="Q146" i="18"/>
  <c r="T146" i="18"/>
  <c r="S145" i="18"/>
  <c r="R145" i="18"/>
  <c r="Q145" i="18"/>
  <c r="T145" i="18"/>
  <c r="S144" i="18"/>
  <c r="R144" i="18"/>
  <c r="Q144" i="18"/>
  <c r="T144" i="18"/>
  <c r="S143" i="18"/>
  <c r="R143" i="18"/>
  <c r="Q143" i="18"/>
  <c r="T143" i="18"/>
  <c r="S142" i="18"/>
  <c r="R142" i="18"/>
  <c r="Q142" i="18"/>
  <c r="T142" i="18"/>
  <c r="S141" i="18"/>
  <c r="R141" i="18"/>
  <c r="Q141" i="18"/>
  <c r="T141" i="18"/>
  <c r="S140" i="18"/>
  <c r="R140" i="18"/>
  <c r="Q140" i="18"/>
  <c r="T140" i="18"/>
  <c r="S139" i="18"/>
  <c r="R139" i="18"/>
  <c r="Q139" i="18"/>
  <c r="T139" i="18"/>
  <c r="S138" i="18"/>
  <c r="R138" i="18"/>
  <c r="Q138" i="18"/>
  <c r="T138" i="18"/>
  <c r="S137" i="18"/>
  <c r="R137" i="18"/>
  <c r="Q137" i="18"/>
  <c r="T137" i="18"/>
  <c r="S136" i="18"/>
  <c r="R136" i="18"/>
  <c r="Q136" i="18"/>
  <c r="T136" i="18"/>
  <c r="S135" i="18"/>
  <c r="R135" i="18"/>
  <c r="Q135" i="18"/>
  <c r="T135" i="18"/>
  <c r="S134" i="18"/>
  <c r="R134" i="18"/>
  <c r="Q134" i="18"/>
  <c r="T134" i="18"/>
  <c r="S133" i="18"/>
  <c r="R133" i="18"/>
  <c r="Q133" i="18"/>
  <c r="T133" i="18"/>
  <c r="S132" i="18"/>
  <c r="R132" i="18"/>
  <c r="Q132" i="18"/>
  <c r="T132" i="18"/>
  <c r="S131" i="18"/>
  <c r="R131" i="18"/>
  <c r="Q131" i="18"/>
  <c r="T131" i="18"/>
  <c r="S130" i="18"/>
  <c r="R130" i="18"/>
  <c r="Q130" i="18"/>
  <c r="T130" i="18"/>
  <c r="S129" i="18"/>
  <c r="R129" i="18"/>
  <c r="Q129" i="18"/>
  <c r="T129" i="18"/>
  <c r="S128" i="18"/>
  <c r="R128" i="18"/>
  <c r="Q128" i="18"/>
  <c r="T128" i="18"/>
  <c r="S127" i="18"/>
  <c r="R127" i="18"/>
  <c r="Q127" i="18"/>
  <c r="T127" i="18"/>
  <c r="S126" i="18"/>
  <c r="R126" i="18"/>
  <c r="Q126" i="18"/>
  <c r="T126" i="18"/>
  <c r="S125" i="18"/>
  <c r="R125" i="18"/>
  <c r="Q125" i="18"/>
  <c r="T125" i="18"/>
  <c r="S124" i="18"/>
  <c r="R124" i="18"/>
  <c r="Q124" i="18"/>
  <c r="T124" i="18"/>
  <c r="S123" i="18"/>
  <c r="R123" i="18"/>
  <c r="Q123" i="18"/>
  <c r="T123" i="18"/>
  <c r="S122" i="18"/>
  <c r="R122" i="18"/>
  <c r="Q122" i="18"/>
  <c r="T122" i="18"/>
  <c r="S121" i="18"/>
  <c r="R121" i="18"/>
  <c r="Q121" i="18"/>
  <c r="T121" i="18"/>
  <c r="S120" i="18"/>
  <c r="R120" i="18"/>
  <c r="Q120" i="18"/>
  <c r="T120" i="18"/>
  <c r="S119" i="18"/>
  <c r="R119" i="18"/>
  <c r="Q119" i="18"/>
  <c r="T119" i="18"/>
  <c r="S118" i="18"/>
  <c r="R118" i="18"/>
  <c r="Q118" i="18"/>
  <c r="T118" i="18"/>
  <c r="S157" i="19"/>
  <c r="R157" i="19"/>
  <c r="Q157" i="19"/>
  <c r="T157" i="19"/>
  <c r="S156" i="19"/>
  <c r="R156" i="19"/>
  <c r="Q156" i="19"/>
  <c r="T156" i="19"/>
  <c r="S155" i="19"/>
  <c r="R155" i="19"/>
  <c r="Q155" i="19"/>
  <c r="S154" i="19"/>
  <c r="T154" i="19"/>
  <c r="S153" i="19"/>
  <c r="R153" i="19"/>
  <c r="Q153" i="19"/>
  <c r="S152" i="19"/>
  <c r="R152" i="19"/>
  <c r="Q152" i="19"/>
  <c r="S151" i="19"/>
  <c r="R151" i="19"/>
  <c r="Q151" i="19"/>
  <c r="S150" i="19"/>
  <c r="R150" i="19"/>
  <c r="Q150" i="19"/>
  <c r="S149" i="19"/>
  <c r="R149" i="19"/>
  <c r="Q149" i="19"/>
  <c r="S148" i="19"/>
  <c r="R148" i="19"/>
  <c r="Q148" i="19"/>
  <c r="S147" i="19"/>
  <c r="R147" i="19"/>
  <c r="Q147" i="19"/>
  <c r="S146" i="19"/>
  <c r="R146" i="19"/>
  <c r="Q146" i="19"/>
  <c r="S145" i="19"/>
  <c r="R145" i="19"/>
  <c r="Q145" i="19"/>
  <c r="S144" i="19"/>
  <c r="R144" i="19"/>
  <c r="Q144" i="19"/>
  <c r="S143" i="19"/>
  <c r="R143" i="19"/>
  <c r="Q143" i="19"/>
  <c r="S142" i="19"/>
  <c r="R142" i="19"/>
  <c r="Q142" i="19"/>
  <c r="S141" i="19"/>
  <c r="R141" i="19"/>
  <c r="Q141" i="19"/>
  <c r="S140" i="19"/>
  <c r="R140" i="19"/>
  <c r="Q140" i="19"/>
  <c r="S139" i="19"/>
  <c r="R139" i="19"/>
  <c r="Q139" i="19"/>
  <c r="S138" i="19"/>
  <c r="R138" i="19"/>
  <c r="Q138" i="19"/>
  <c r="S137" i="19"/>
  <c r="R137" i="19"/>
  <c r="Q137" i="19"/>
  <c r="S136" i="19"/>
  <c r="R136" i="19"/>
  <c r="Q136" i="19"/>
  <c r="S135" i="19"/>
  <c r="R135" i="19"/>
  <c r="Q135" i="19"/>
  <c r="S134" i="19"/>
  <c r="R134" i="19"/>
  <c r="Q134" i="19"/>
  <c r="S133" i="19"/>
  <c r="R133" i="19"/>
  <c r="Q133" i="19"/>
  <c r="S132" i="19"/>
  <c r="R132" i="19"/>
  <c r="Q132" i="19"/>
  <c r="S131" i="19"/>
  <c r="R131" i="19"/>
  <c r="Q131" i="19"/>
  <c r="S130" i="19"/>
  <c r="R130" i="19"/>
  <c r="Q130" i="19"/>
  <c r="S129" i="19"/>
  <c r="R129" i="19"/>
  <c r="Q129" i="19"/>
  <c r="S128" i="19"/>
  <c r="R128" i="19"/>
  <c r="Q128" i="19"/>
  <c r="S127" i="19"/>
  <c r="R127" i="19"/>
  <c r="Q127" i="19"/>
  <c r="S126" i="19"/>
  <c r="R126" i="19"/>
  <c r="Q126" i="19"/>
  <c r="S125" i="19"/>
  <c r="R125" i="19"/>
  <c r="Q125" i="19"/>
  <c r="S124" i="19"/>
  <c r="R124" i="19"/>
  <c r="Q124" i="19"/>
  <c r="S123" i="19"/>
  <c r="R123" i="19"/>
  <c r="Q123" i="19"/>
  <c r="S122" i="19"/>
  <c r="R122" i="19"/>
  <c r="Q122" i="19"/>
  <c r="S121" i="19"/>
  <c r="R121" i="19"/>
  <c r="Q121" i="19"/>
  <c r="S120" i="19"/>
  <c r="R120" i="19"/>
  <c r="Q120" i="19"/>
  <c r="S119" i="19"/>
  <c r="R119" i="19"/>
  <c r="Q119" i="19"/>
  <c r="S118" i="19"/>
  <c r="R118" i="19"/>
  <c r="Q118" i="19"/>
  <c r="S157" i="20"/>
  <c r="R157" i="20"/>
  <c r="Q157" i="20"/>
  <c r="T157" i="20"/>
  <c r="S156" i="20"/>
  <c r="R156" i="20"/>
  <c r="Q156" i="20"/>
  <c r="T156" i="20"/>
  <c r="S155" i="20"/>
  <c r="S154" i="20"/>
  <c r="S153" i="20"/>
  <c r="R153" i="20"/>
  <c r="Q153" i="20"/>
  <c r="S152" i="20"/>
  <c r="R152" i="20"/>
  <c r="Q152" i="20"/>
  <c r="S151" i="20"/>
  <c r="R151" i="20"/>
  <c r="Q151" i="20"/>
  <c r="S150" i="20"/>
  <c r="R150" i="20"/>
  <c r="Q150" i="20"/>
  <c r="S149" i="20"/>
  <c r="R149" i="20"/>
  <c r="Q149" i="20"/>
  <c r="S148" i="20"/>
  <c r="R148" i="20"/>
  <c r="Q148" i="20"/>
  <c r="S147" i="20"/>
  <c r="R147" i="20"/>
  <c r="Q147" i="20"/>
  <c r="S146" i="20"/>
  <c r="R146" i="20"/>
  <c r="Q146" i="20"/>
  <c r="S145" i="20"/>
  <c r="R145" i="20"/>
  <c r="Q145" i="20"/>
  <c r="S144" i="20"/>
  <c r="R144" i="20"/>
  <c r="Q144" i="20"/>
  <c r="S143" i="20"/>
  <c r="R143" i="20"/>
  <c r="Q143" i="20"/>
  <c r="S142" i="20"/>
  <c r="R142" i="20"/>
  <c r="Q142" i="20"/>
  <c r="S141" i="20"/>
  <c r="R141" i="20"/>
  <c r="Q141" i="20"/>
  <c r="S140" i="20"/>
  <c r="R140" i="20"/>
  <c r="Q140" i="20"/>
  <c r="S139" i="20"/>
  <c r="R139" i="20"/>
  <c r="Q139" i="20"/>
  <c r="S138" i="20"/>
  <c r="R138" i="20"/>
  <c r="Q138" i="20"/>
  <c r="S137" i="20"/>
  <c r="R137" i="20"/>
  <c r="Q137" i="20"/>
  <c r="S136" i="20"/>
  <c r="R136" i="20"/>
  <c r="Q136" i="20"/>
  <c r="S135" i="20"/>
  <c r="R135" i="20"/>
  <c r="Q135" i="20"/>
  <c r="S134" i="20"/>
  <c r="R134" i="20"/>
  <c r="Q134" i="20"/>
  <c r="S133" i="20"/>
  <c r="R133" i="20"/>
  <c r="Q133" i="20"/>
  <c r="S132" i="20"/>
  <c r="R132" i="20"/>
  <c r="Q132" i="20"/>
  <c r="S131" i="20"/>
  <c r="R131" i="20"/>
  <c r="Q131" i="20"/>
  <c r="S130" i="20"/>
  <c r="R130" i="20"/>
  <c r="Q130" i="20"/>
  <c r="S129" i="20"/>
  <c r="R129" i="20"/>
  <c r="Q129" i="20"/>
  <c r="S128" i="20"/>
  <c r="R128" i="20"/>
  <c r="Q128" i="20"/>
  <c r="S127" i="20"/>
  <c r="R127" i="20"/>
  <c r="Q127" i="20"/>
  <c r="S126" i="20"/>
  <c r="R126" i="20"/>
  <c r="Q126" i="20"/>
  <c r="S125" i="20"/>
  <c r="R125" i="20"/>
  <c r="Q125" i="20"/>
  <c r="S124" i="20"/>
  <c r="R124" i="20"/>
  <c r="Q124" i="20"/>
  <c r="S123" i="20"/>
  <c r="R123" i="20"/>
  <c r="Q123" i="20"/>
  <c r="S122" i="20"/>
  <c r="R122" i="20"/>
  <c r="Q122" i="20"/>
  <c r="S121" i="20"/>
  <c r="R121" i="20"/>
  <c r="Q121" i="20"/>
  <c r="S120" i="20"/>
  <c r="R120" i="20"/>
  <c r="Q120" i="20"/>
  <c r="S119" i="20"/>
  <c r="R119" i="20"/>
  <c r="Q119" i="20"/>
  <c r="S118" i="20"/>
  <c r="R118" i="20"/>
  <c r="Q118" i="20"/>
  <c r="S157" i="21"/>
  <c r="R157" i="21"/>
  <c r="Q157" i="21"/>
  <c r="T157" i="21"/>
  <c r="S156" i="21"/>
  <c r="R156" i="21"/>
  <c r="Q156" i="21"/>
  <c r="T156" i="21"/>
  <c r="S155" i="21"/>
  <c r="T155" i="21"/>
  <c r="S154" i="21"/>
  <c r="T154" i="21"/>
  <c r="S153" i="21"/>
  <c r="R153" i="21"/>
  <c r="Q153" i="21"/>
  <c r="T153" i="21"/>
  <c r="S152" i="21"/>
  <c r="R152" i="21"/>
  <c r="Q152" i="21"/>
  <c r="T152" i="21"/>
  <c r="S151" i="21"/>
  <c r="R151" i="21"/>
  <c r="Q151" i="21"/>
  <c r="T151" i="21"/>
  <c r="S150" i="21"/>
  <c r="R150" i="21"/>
  <c r="Q150" i="21"/>
  <c r="T150" i="21"/>
  <c r="S149" i="21"/>
  <c r="R149" i="21"/>
  <c r="Q149" i="21"/>
  <c r="T149" i="21"/>
  <c r="S148" i="21"/>
  <c r="R148" i="21"/>
  <c r="Q148" i="21"/>
  <c r="T148" i="21"/>
  <c r="S147" i="21"/>
  <c r="R147" i="21"/>
  <c r="Q147" i="21"/>
  <c r="T147" i="21"/>
  <c r="S146" i="21"/>
  <c r="R146" i="21"/>
  <c r="Q146" i="21"/>
  <c r="T146" i="21"/>
  <c r="S145" i="21"/>
  <c r="R145" i="21"/>
  <c r="Q145" i="21"/>
  <c r="T145" i="21"/>
  <c r="S144" i="21"/>
  <c r="R144" i="21"/>
  <c r="Q144" i="21"/>
  <c r="T144" i="21"/>
  <c r="S143" i="21"/>
  <c r="R143" i="21"/>
  <c r="Q143" i="21"/>
  <c r="T143" i="21"/>
  <c r="S142" i="21"/>
  <c r="R142" i="21"/>
  <c r="Q142" i="21"/>
  <c r="T142" i="21"/>
  <c r="S141" i="21"/>
  <c r="R141" i="21"/>
  <c r="Q141" i="21"/>
  <c r="T141" i="21"/>
  <c r="S140" i="21"/>
  <c r="R140" i="21"/>
  <c r="Q140" i="21"/>
  <c r="T140" i="21"/>
  <c r="S139" i="21"/>
  <c r="R139" i="21"/>
  <c r="Q139" i="21"/>
  <c r="T139" i="21"/>
  <c r="S138" i="21"/>
  <c r="R138" i="21"/>
  <c r="Q138" i="21"/>
  <c r="T138" i="21"/>
  <c r="S137" i="21"/>
  <c r="R137" i="21"/>
  <c r="Q137" i="21"/>
  <c r="T137" i="21"/>
  <c r="S136" i="21"/>
  <c r="R136" i="21"/>
  <c r="Q136" i="21"/>
  <c r="T136" i="21"/>
  <c r="S135" i="21"/>
  <c r="R135" i="21"/>
  <c r="Q135" i="21"/>
  <c r="T135" i="21"/>
  <c r="S134" i="21"/>
  <c r="R134" i="21"/>
  <c r="Q134" i="21"/>
  <c r="T134" i="21"/>
  <c r="S133" i="21"/>
  <c r="R133" i="21"/>
  <c r="Q133" i="21"/>
  <c r="T133" i="21"/>
  <c r="S132" i="21"/>
  <c r="R132" i="21"/>
  <c r="Q132" i="21"/>
  <c r="T132" i="21"/>
  <c r="S131" i="21"/>
  <c r="R131" i="21"/>
  <c r="Q131" i="21"/>
  <c r="T131" i="21"/>
  <c r="S130" i="21"/>
  <c r="R130" i="21"/>
  <c r="Q130" i="21"/>
  <c r="T130" i="21"/>
  <c r="S129" i="21"/>
  <c r="R129" i="21"/>
  <c r="Q129" i="21"/>
  <c r="T129" i="21"/>
  <c r="S128" i="21"/>
  <c r="R128" i="21"/>
  <c r="Q128" i="21"/>
  <c r="T128" i="21"/>
  <c r="S127" i="21"/>
  <c r="R127" i="21"/>
  <c r="Q127" i="21"/>
  <c r="T127" i="21"/>
  <c r="S126" i="21"/>
  <c r="R126" i="21"/>
  <c r="Q126" i="21"/>
  <c r="T126" i="21"/>
  <c r="S125" i="21"/>
  <c r="R125" i="21"/>
  <c r="Q125" i="21"/>
  <c r="T125" i="21"/>
  <c r="S124" i="21"/>
  <c r="R124" i="21"/>
  <c r="Q124" i="21"/>
  <c r="T124" i="21"/>
  <c r="S123" i="21"/>
  <c r="R123" i="21"/>
  <c r="Q123" i="21"/>
  <c r="T123" i="21"/>
  <c r="S122" i="21"/>
  <c r="R122" i="21"/>
  <c r="Q122" i="21"/>
  <c r="T122" i="21"/>
  <c r="S121" i="21"/>
  <c r="R121" i="21"/>
  <c r="Q121" i="21"/>
  <c r="T121" i="21"/>
  <c r="S120" i="21"/>
  <c r="R120" i="21"/>
  <c r="Q120" i="21"/>
  <c r="T120" i="21"/>
  <c r="S119" i="21"/>
  <c r="R119" i="21"/>
  <c r="Q119" i="21"/>
  <c r="T119" i="21"/>
  <c r="S118" i="21"/>
  <c r="R118" i="21"/>
  <c r="Q118" i="21"/>
  <c r="T118" i="21"/>
  <c r="S157" i="22"/>
  <c r="R157" i="22"/>
  <c r="Q157" i="22"/>
  <c r="T157" i="22"/>
  <c r="S156" i="22"/>
  <c r="R156" i="22"/>
  <c r="Q156" i="22"/>
  <c r="T156" i="22"/>
  <c r="S155" i="22"/>
  <c r="T155" i="22"/>
  <c r="S154" i="22"/>
  <c r="T154" i="22"/>
  <c r="S153" i="22"/>
  <c r="R153" i="22"/>
  <c r="Q153" i="22"/>
  <c r="T153" i="22"/>
  <c r="S152" i="22"/>
  <c r="R152" i="22"/>
  <c r="Q152" i="22"/>
  <c r="T152" i="22"/>
  <c r="S151" i="22"/>
  <c r="R151" i="22"/>
  <c r="Q151" i="22"/>
  <c r="T151" i="22"/>
  <c r="S150" i="22"/>
  <c r="R150" i="22"/>
  <c r="Q150" i="22"/>
  <c r="T150" i="22"/>
  <c r="S149" i="22"/>
  <c r="R149" i="22"/>
  <c r="Q149" i="22"/>
  <c r="T149" i="22"/>
  <c r="S148" i="22"/>
  <c r="R148" i="22"/>
  <c r="Q148" i="22"/>
  <c r="T148" i="22"/>
  <c r="S147" i="22"/>
  <c r="R147" i="22"/>
  <c r="Q147" i="22"/>
  <c r="T147" i="22"/>
  <c r="S146" i="22"/>
  <c r="R146" i="22"/>
  <c r="Q146" i="22"/>
  <c r="T146" i="22"/>
  <c r="S145" i="22"/>
  <c r="R145" i="22"/>
  <c r="Q145" i="22"/>
  <c r="T145" i="22"/>
  <c r="S144" i="22"/>
  <c r="R144" i="22"/>
  <c r="Q144" i="22"/>
  <c r="T144" i="22"/>
  <c r="S143" i="22"/>
  <c r="R143" i="22"/>
  <c r="Q143" i="22"/>
  <c r="T143" i="22"/>
  <c r="S142" i="22"/>
  <c r="R142" i="22"/>
  <c r="Q142" i="22"/>
  <c r="T142" i="22"/>
  <c r="S141" i="22"/>
  <c r="R141" i="22"/>
  <c r="Q141" i="22"/>
  <c r="T141" i="22"/>
  <c r="S140" i="22"/>
  <c r="R140" i="22"/>
  <c r="Q140" i="22"/>
  <c r="T140" i="22"/>
  <c r="S139" i="22"/>
  <c r="R139" i="22"/>
  <c r="Q139" i="22"/>
  <c r="T139" i="22"/>
  <c r="S138" i="22"/>
  <c r="R138" i="22"/>
  <c r="Q138" i="22"/>
  <c r="T138" i="22"/>
  <c r="S137" i="22"/>
  <c r="R137" i="22"/>
  <c r="Q137" i="22"/>
  <c r="T137" i="22"/>
  <c r="S136" i="22"/>
  <c r="R136" i="22"/>
  <c r="Q136" i="22"/>
  <c r="T136" i="22"/>
  <c r="S135" i="22"/>
  <c r="R135" i="22"/>
  <c r="Q135" i="22"/>
  <c r="T135" i="22"/>
  <c r="S134" i="22"/>
  <c r="R134" i="22"/>
  <c r="Q134" i="22"/>
  <c r="T134" i="22"/>
  <c r="S133" i="22"/>
  <c r="R133" i="22"/>
  <c r="Q133" i="22"/>
  <c r="T133" i="22"/>
  <c r="S132" i="22"/>
  <c r="R132" i="22"/>
  <c r="Q132" i="22"/>
  <c r="T132" i="22"/>
  <c r="S131" i="22"/>
  <c r="R131" i="22"/>
  <c r="Q131" i="22"/>
  <c r="T131" i="22"/>
  <c r="S130" i="22"/>
  <c r="R130" i="22"/>
  <c r="Q130" i="22"/>
  <c r="T130" i="22"/>
  <c r="S129" i="22"/>
  <c r="R129" i="22"/>
  <c r="Q129" i="22"/>
  <c r="T129" i="22"/>
  <c r="S128" i="22"/>
  <c r="R128" i="22"/>
  <c r="Q128" i="22"/>
  <c r="T128" i="22"/>
  <c r="S127" i="22"/>
  <c r="R127" i="22"/>
  <c r="Q127" i="22"/>
  <c r="T127" i="22"/>
  <c r="S126" i="22"/>
  <c r="R126" i="22"/>
  <c r="Q126" i="22"/>
  <c r="T126" i="22"/>
  <c r="S125" i="22"/>
  <c r="R125" i="22"/>
  <c r="Q125" i="22"/>
  <c r="T125" i="22"/>
  <c r="S124" i="22"/>
  <c r="R124" i="22"/>
  <c r="Q124" i="22"/>
  <c r="T124" i="22"/>
  <c r="S123" i="22"/>
  <c r="R123" i="22"/>
  <c r="Q123" i="22"/>
  <c r="T123" i="22"/>
  <c r="S122" i="22"/>
  <c r="R122" i="22"/>
  <c r="Q122" i="22"/>
  <c r="T122" i="22"/>
  <c r="S121" i="22"/>
  <c r="R121" i="22"/>
  <c r="Q121" i="22"/>
  <c r="T121" i="22"/>
  <c r="S120" i="22"/>
  <c r="R120" i="22"/>
  <c r="Q120" i="22"/>
  <c r="T120" i="22"/>
  <c r="S119" i="22"/>
  <c r="R119" i="22"/>
  <c r="Q119" i="22"/>
  <c r="T119" i="22"/>
  <c r="S118" i="22"/>
  <c r="R118" i="22"/>
  <c r="Q118" i="22"/>
  <c r="T118" i="22"/>
  <c r="Q3" i="12"/>
  <c r="S117" i="22"/>
  <c r="R117" i="22"/>
  <c r="Q117" i="22"/>
  <c r="T117" i="22"/>
  <c r="S116" i="22"/>
  <c r="R116" i="22"/>
  <c r="Q116" i="22"/>
  <c r="T116" i="22"/>
  <c r="S115" i="22"/>
  <c r="R115" i="22"/>
  <c r="Q115" i="22"/>
  <c r="T115" i="22"/>
  <c r="S114" i="22"/>
  <c r="R114" i="22"/>
  <c r="Q114" i="22"/>
  <c r="T114" i="22"/>
  <c r="S113" i="22"/>
  <c r="R113" i="22"/>
  <c r="Q113" i="22"/>
  <c r="T113" i="22"/>
  <c r="S112" i="22"/>
  <c r="R112" i="22"/>
  <c r="Q112" i="22"/>
  <c r="T112" i="22"/>
  <c r="S111" i="22"/>
  <c r="R111" i="22"/>
  <c r="Q111" i="22"/>
  <c r="T111" i="22"/>
  <c r="S110" i="22"/>
  <c r="R110" i="22"/>
  <c r="Q110" i="22"/>
  <c r="T110" i="22"/>
  <c r="S109" i="22"/>
  <c r="R109" i="22"/>
  <c r="Q109" i="22"/>
  <c r="T109" i="22"/>
  <c r="S108" i="22"/>
  <c r="R108" i="22"/>
  <c r="Q108" i="22"/>
  <c r="T108" i="22"/>
  <c r="S107" i="22"/>
  <c r="R107" i="22"/>
  <c r="Q107" i="22"/>
  <c r="T107" i="22"/>
  <c r="S106" i="22"/>
  <c r="R106" i="22"/>
  <c r="Q106" i="22"/>
  <c r="T106" i="22"/>
  <c r="S105" i="22"/>
  <c r="R105" i="22"/>
  <c r="Q105" i="22"/>
  <c r="T105" i="22"/>
  <c r="S104" i="22"/>
  <c r="R104" i="22"/>
  <c r="Q104" i="22"/>
  <c r="T104" i="22"/>
  <c r="H777" i="30" a="1"/>
  <c r="H777" i="30"/>
  <c r="S102" i="22"/>
  <c r="R102" i="22"/>
  <c r="Q102" i="22"/>
  <c r="P102" i="22"/>
  <c r="S101" i="22"/>
  <c r="R101" i="22"/>
  <c r="Q101" i="22"/>
  <c r="P101" i="22"/>
  <c r="S100" i="22"/>
  <c r="R100" i="22"/>
  <c r="Q100" i="22"/>
  <c r="P100" i="22"/>
  <c r="S99" i="22"/>
  <c r="R99" i="22"/>
  <c r="Q99" i="22"/>
  <c r="P99" i="22"/>
  <c r="S98" i="22"/>
  <c r="R98" i="22"/>
  <c r="Q98" i="22"/>
  <c r="P98" i="22"/>
  <c r="S97" i="22"/>
  <c r="R97" i="22"/>
  <c r="Q97" i="22"/>
  <c r="P97" i="22"/>
  <c r="S96" i="22"/>
  <c r="R96" i="22"/>
  <c r="Q96" i="22"/>
  <c r="P96" i="22"/>
  <c r="S95" i="22"/>
  <c r="R95" i="22"/>
  <c r="Q95" i="22"/>
  <c r="P95" i="22"/>
  <c r="S94" i="22"/>
  <c r="R94" i="22"/>
  <c r="Q94" i="22"/>
  <c r="P94" i="22"/>
  <c r="S93" i="22"/>
  <c r="R93" i="22"/>
  <c r="Q93" i="22"/>
  <c r="P93" i="22"/>
  <c r="S92" i="22"/>
  <c r="R92" i="22"/>
  <c r="Q92" i="22"/>
  <c r="P92" i="22"/>
  <c r="S91" i="22"/>
  <c r="R91" i="22"/>
  <c r="Q91" i="22"/>
  <c r="P91" i="22"/>
  <c r="S90" i="22"/>
  <c r="R90" i="22"/>
  <c r="Q90" i="22"/>
  <c r="P90" i="22"/>
  <c r="S89" i="22"/>
  <c r="R89" i="22"/>
  <c r="Q89" i="22"/>
  <c r="P89" i="22"/>
  <c r="S88" i="22"/>
  <c r="R88" i="22"/>
  <c r="Q88" i="22"/>
  <c r="P88" i="22"/>
  <c r="S87" i="22"/>
  <c r="R87" i="22"/>
  <c r="Q87" i="22"/>
  <c r="P87" i="22"/>
  <c r="S86" i="22"/>
  <c r="R86" i="22"/>
  <c r="Q86" i="22"/>
  <c r="P86" i="22"/>
  <c r="S85" i="22"/>
  <c r="R85" i="22"/>
  <c r="Q85" i="22"/>
  <c r="P85" i="22"/>
  <c r="S84" i="22"/>
  <c r="R84" i="22"/>
  <c r="Q84" i="22"/>
  <c r="P84" i="22"/>
  <c r="S83" i="22"/>
  <c r="R83" i="22"/>
  <c r="Q83" i="22"/>
  <c r="P83" i="22"/>
  <c r="S82" i="22"/>
  <c r="R82" i="22"/>
  <c r="Q82" i="22"/>
  <c r="P82" i="22"/>
  <c r="S81" i="22"/>
  <c r="R81" i="22"/>
  <c r="Q81" i="22"/>
  <c r="P81" i="22"/>
  <c r="S80" i="22"/>
  <c r="R80" i="22"/>
  <c r="Q80" i="22"/>
  <c r="P80" i="22"/>
  <c r="S79" i="22"/>
  <c r="R79" i="22"/>
  <c r="Q79" i="22"/>
  <c r="P79" i="22"/>
  <c r="S78" i="22"/>
  <c r="R78" i="22"/>
  <c r="Q78" i="22"/>
  <c r="P78" i="22"/>
  <c r="S77" i="22"/>
  <c r="R77" i="22"/>
  <c r="Q77" i="22"/>
  <c r="P77" i="22"/>
  <c r="S76" i="22"/>
  <c r="R76" i="22"/>
  <c r="Q76" i="22"/>
  <c r="P76" i="22"/>
  <c r="S75" i="22"/>
  <c r="R75" i="22"/>
  <c r="Q75" i="22"/>
  <c r="P75" i="22"/>
  <c r="S74" i="22"/>
  <c r="R74" i="22"/>
  <c r="Q74" i="22"/>
  <c r="P74" i="22"/>
  <c r="S73" i="22"/>
  <c r="R73" i="22"/>
  <c r="Q73" i="22"/>
  <c r="P73" i="22"/>
  <c r="S72" i="22"/>
  <c r="R72" i="22"/>
  <c r="Q72" i="22"/>
  <c r="P72" i="22"/>
  <c r="S71" i="22"/>
  <c r="R71" i="22"/>
  <c r="Q71" i="22"/>
  <c r="P71" i="22"/>
  <c r="S70" i="22"/>
  <c r="R70" i="22"/>
  <c r="Q70" i="22"/>
  <c r="P70" i="22"/>
  <c r="S69" i="22"/>
  <c r="R69" i="22"/>
  <c r="Q69" i="22"/>
  <c r="P69" i="22"/>
  <c r="S68" i="22"/>
  <c r="R68" i="22"/>
  <c r="Q68" i="22"/>
  <c r="P68" i="22"/>
  <c r="S67" i="22"/>
  <c r="R67" i="22"/>
  <c r="Q67" i="22"/>
  <c r="P67" i="22"/>
  <c r="S66" i="22"/>
  <c r="R66" i="22"/>
  <c r="Q66" i="22"/>
  <c r="P66" i="22"/>
  <c r="S65" i="22"/>
  <c r="R65" i="22"/>
  <c r="Q65" i="22"/>
  <c r="P65" i="22"/>
  <c r="S64" i="22"/>
  <c r="R64" i="22"/>
  <c r="Q64" i="22"/>
  <c r="P64" i="22"/>
  <c r="S63" i="22"/>
  <c r="R63" i="22"/>
  <c r="Q63" i="22"/>
  <c r="P63" i="22"/>
  <c r="S62" i="22"/>
  <c r="R62" i="22"/>
  <c r="Q62" i="22"/>
  <c r="P62" i="22"/>
  <c r="S61" i="22"/>
  <c r="R61" i="22"/>
  <c r="Q61" i="22"/>
  <c r="P61" i="22"/>
  <c r="S60" i="22"/>
  <c r="R60" i="22"/>
  <c r="Q60" i="22"/>
  <c r="P60" i="22"/>
  <c r="S59" i="22"/>
  <c r="R59" i="22"/>
  <c r="Q59" i="22"/>
  <c r="P59" i="22"/>
  <c r="S58" i="22"/>
  <c r="R58" i="22"/>
  <c r="Q58" i="22"/>
  <c r="P58" i="22"/>
  <c r="S57" i="22"/>
  <c r="R57" i="22"/>
  <c r="Q57" i="22"/>
  <c r="P57" i="22"/>
  <c r="S56" i="22"/>
  <c r="R56" i="22"/>
  <c r="Q56" i="22"/>
  <c r="P56" i="22"/>
  <c r="S55" i="22"/>
  <c r="R55" i="22"/>
  <c r="Q55" i="22"/>
  <c r="P55" i="22"/>
  <c r="S54" i="22"/>
  <c r="R54" i="22"/>
  <c r="Q54" i="22"/>
  <c r="P54" i="22"/>
  <c r="S53" i="22"/>
  <c r="R53" i="22"/>
  <c r="Q53" i="22"/>
  <c r="P53" i="22"/>
  <c r="S52" i="22"/>
  <c r="R52" i="22"/>
  <c r="Q52" i="22"/>
  <c r="P52" i="22"/>
  <c r="S51" i="22"/>
  <c r="R51" i="22"/>
  <c r="Q51" i="22"/>
  <c r="P51" i="22"/>
  <c r="S50" i="22"/>
  <c r="R50" i="22"/>
  <c r="Q50" i="22"/>
  <c r="P50" i="22"/>
  <c r="S49" i="22"/>
  <c r="R49" i="22"/>
  <c r="Q49" i="22"/>
  <c r="P49" i="22"/>
  <c r="S48" i="22"/>
  <c r="R48" i="22"/>
  <c r="Q48" i="22"/>
  <c r="P48" i="22"/>
  <c r="S47" i="22"/>
  <c r="R47" i="22"/>
  <c r="Q47" i="22"/>
  <c r="P47" i="22"/>
  <c r="S46" i="22"/>
  <c r="R46" i="22"/>
  <c r="Q46" i="22"/>
  <c r="P46" i="22"/>
  <c r="S45" i="22"/>
  <c r="R45" i="22"/>
  <c r="Q45" i="22"/>
  <c r="P45" i="22"/>
  <c r="S44" i="22"/>
  <c r="R44" i="22"/>
  <c r="Q44" i="22"/>
  <c r="P44" i="22"/>
  <c r="S43" i="22"/>
  <c r="R43" i="22"/>
  <c r="Q43" i="22"/>
  <c r="P43" i="22"/>
  <c r="S42" i="22"/>
  <c r="R42" i="22"/>
  <c r="Q42" i="22"/>
  <c r="P42" i="22"/>
  <c r="S41" i="22"/>
  <c r="R41" i="22"/>
  <c r="Q41" i="22"/>
  <c r="P41" i="22"/>
  <c r="S40" i="22"/>
  <c r="R40" i="22"/>
  <c r="Q40" i="22"/>
  <c r="P40" i="22"/>
  <c r="S39" i="22"/>
  <c r="R39" i="22"/>
  <c r="Q39" i="22"/>
  <c r="P39" i="22"/>
  <c r="S38" i="22"/>
  <c r="R38" i="22"/>
  <c r="Q38" i="22"/>
  <c r="P38" i="22"/>
  <c r="S37" i="22"/>
  <c r="R37" i="22"/>
  <c r="Q37" i="22"/>
  <c r="P37" i="22"/>
  <c r="S36" i="22"/>
  <c r="R36" i="22"/>
  <c r="Q36" i="22"/>
  <c r="P36" i="22"/>
  <c r="S35" i="22"/>
  <c r="R35" i="22"/>
  <c r="Q35" i="22"/>
  <c r="P35" i="22"/>
  <c r="S34" i="22"/>
  <c r="R34" i="22"/>
  <c r="Q34" i="22"/>
  <c r="P34" i="22"/>
  <c r="S33" i="22"/>
  <c r="R33" i="22"/>
  <c r="Q33" i="22"/>
  <c r="P33" i="22"/>
  <c r="S32" i="22"/>
  <c r="R32" i="22"/>
  <c r="Q32" i="22"/>
  <c r="P32" i="22"/>
  <c r="S31" i="22"/>
  <c r="R31" i="22"/>
  <c r="Q31" i="22"/>
  <c r="P31" i="22"/>
  <c r="S30" i="22"/>
  <c r="R30" i="22"/>
  <c r="Q30" i="22"/>
  <c r="P30" i="22"/>
  <c r="S29" i="22"/>
  <c r="R29" i="22"/>
  <c r="Q29" i="22"/>
  <c r="P29" i="22"/>
  <c r="S28" i="22"/>
  <c r="R28" i="22"/>
  <c r="Q28" i="22"/>
  <c r="P28" i="22"/>
  <c r="S27" i="22"/>
  <c r="R27" i="22"/>
  <c r="Q27" i="22"/>
  <c r="P27" i="22"/>
  <c r="S26" i="22"/>
  <c r="R26" i="22"/>
  <c r="Q26" i="22"/>
  <c r="P26" i="22"/>
  <c r="S25" i="22"/>
  <c r="R25" i="22"/>
  <c r="Q25" i="22"/>
  <c r="P25" i="22"/>
  <c r="S24" i="22"/>
  <c r="R24" i="22"/>
  <c r="Q24" i="22"/>
  <c r="P24" i="22"/>
  <c r="Q23" i="22"/>
  <c r="P23" i="22"/>
  <c r="R22" i="22"/>
  <c r="Q22" i="22"/>
  <c r="P22" i="22"/>
  <c r="S22" i="22"/>
  <c r="R21" i="22"/>
  <c r="Q21" i="22"/>
  <c r="P21" i="22"/>
  <c r="S21" i="22"/>
  <c r="P20" i="22"/>
  <c r="P19" i="22"/>
  <c r="S19" i="22"/>
  <c r="R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P4" i="22"/>
  <c r="S3" i="22"/>
  <c r="R3" i="22"/>
  <c r="P3" i="22"/>
  <c r="Q3" i="22"/>
  <c r="S117" i="21"/>
  <c r="R117" i="21"/>
  <c r="Q117" i="21"/>
  <c r="T117" i="21"/>
  <c r="S116" i="21"/>
  <c r="R116" i="21"/>
  <c r="Q116" i="21"/>
  <c r="T116" i="21"/>
  <c r="S115" i="21"/>
  <c r="R115" i="21"/>
  <c r="Q115" i="21"/>
  <c r="T115" i="21"/>
  <c r="S114" i="21"/>
  <c r="R114" i="21"/>
  <c r="Q114" i="21"/>
  <c r="T114" i="21"/>
  <c r="S113" i="21"/>
  <c r="R113" i="21"/>
  <c r="Q113" i="21"/>
  <c r="T113" i="21"/>
  <c r="S112" i="21"/>
  <c r="R112" i="21"/>
  <c r="Q112" i="21"/>
  <c r="T112" i="21"/>
  <c r="S111" i="21"/>
  <c r="R111" i="21"/>
  <c r="Q111" i="21"/>
  <c r="T111" i="21"/>
  <c r="S110" i="21"/>
  <c r="R110" i="21"/>
  <c r="Q110" i="21"/>
  <c r="T110" i="21"/>
  <c r="S109" i="21"/>
  <c r="R109" i="21"/>
  <c r="Q109" i="21"/>
  <c r="T109" i="21"/>
  <c r="S108" i="21"/>
  <c r="R108" i="21"/>
  <c r="Q108" i="21"/>
  <c r="T108" i="21"/>
  <c r="S107" i="21"/>
  <c r="R107" i="21"/>
  <c r="Q107" i="21"/>
  <c r="T107" i="21"/>
  <c r="S106" i="21"/>
  <c r="R106" i="21"/>
  <c r="Q106" i="21"/>
  <c r="T106" i="21"/>
  <c r="S105" i="21"/>
  <c r="R105" i="21"/>
  <c r="Q105" i="21"/>
  <c r="T105" i="21"/>
  <c r="S104" i="21"/>
  <c r="R104" i="21"/>
  <c r="Q104" i="21"/>
  <c r="T104" i="21"/>
  <c r="H724" i="30" a="1"/>
  <c r="H724" i="30"/>
  <c r="S102" i="21"/>
  <c r="R102" i="21"/>
  <c r="Q102" i="21"/>
  <c r="P102" i="21"/>
  <c r="S101" i="21"/>
  <c r="R101" i="21"/>
  <c r="Q101" i="21"/>
  <c r="P101" i="21"/>
  <c r="S100" i="21"/>
  <c r="R100" i="21"/>
  <c r="Q100" i="21"/>
  <c r="P100" i="21"/>
  <c r="S99" i="21"/>
  <c r="R99" i="21"/>
  <c r="Q99" i="21"/>
  <c r="P99" i="21"/>
  <c r="S98" i="21"/>
  <c r="R98" i="21"/>
  <c r="Q98" i="21"/>
  <c r="P98" i="21"/>
  <c r="S97" i="21"/>
  <c r="R97" i="21"/>
  <c r="Q97" i="21"/>
  <c r="P97" i="21"/>
  <c r="S96" i="21"/>
  <c r="R96" i="21"/>
  <c r="Q96" i="21"/>
  <c r="P96" i="21"/>
  <c r="S95" i="21"/>
  <c r="R95" i="21"/>
  <c r="Q95" i="21"/>
  <c r="P95" i="21"/>
  <c r="S94" i="21"/>
  <c r="R94" i="21"/>
  <c r="Q94" i="21"/>
  <c r="P94" i="21"/>
  <c r="S93" i="21"/>
  <c r="R93" i="21"/>
  <c r="Q93" i="21"/>
  <c r="P93" i="21"/>
  <c r="S92" i="21"/>
  <c r="R92" i="21"/>
  <c r="Q92" i="21"/>
  <c r="P92" i="21"/>
  <c r="S91" i="21"/>
  <c r="R91" i="21"/>
  <c r="Q91" i="21"/>
  <c r="P91" i="21"/>
  <c r="S90" i="21"/>
  <c r="R90" i="21"/>
  <c r="Q90" i="21"/>
  <c r="P90" i="21"/>
  <c r="S89" i="21"/>
  <c r="R89" i="21"/>
  <c r="Q89" i="21"/>
  <c r="P89" i="21"/>
  <c r="S88" i="21"/>
  <c r="R88" i="21"/>
  <c r="Q88" i="21"/>
  <c r="P88" i="21"/>
  <c r="S87" i="21"/>
  <c r="R87" i="21"/>
  <c r="Q87" i="21"/>
  <c r="P87" i="21"/>
  <c r="S86" i="21"/>
  <c r="R86" i="21"/>
  <c r="Q86" i="21"/>
  <c r="P86" i="21"/>
  <c r="S85" i="21"/>
  <c r="R85" i="21"/>
  <c r="Q85" i="21"/>
  <c r="P85" i="21"/>
  <c r="S84" i="21"/>
  <c r="R84" i="21"/>
  <c r="Q84" i="21"/>
  <c r="P84" i="21"/>
  <c r="S83" i="21"/>
  <c r="R83" i="21"/>
  <c r="Q83" i="21"/>
  <c r="P83" i="21"/>
  <c r="S82" i="21"/>
  <c r="R82" i="21"/>
  <c r="Q82" i="21"/>
  <c r="P82" i="21"/>
  <c r="S81" i="21"/>
  <c r="R81" i="21"/>
  <c r="Q81" i="21"/>
  <c r="P81" i="21"/>
  <c r="S80" i="21"/>
  <c r="R80" i="21"/>
  <c r="Q80" i="21"/>
  <c r="P80" i="21"/>
  <c r="S79" i="21"/>
  <c r="R79" i="21"/>
  <c r="Q79" i="21"/>
  <c r="P79" i="21"/>
  <c r="S78" i="21"/>
  <c r="R78" i="21"/>
  <c r="Q78" i="21"/>
  <c r="P78" i="21"/>
  <c r="S77" i="21"/>
  <c r="R77" i="21"/>
  <c r="Q77" i="21"/>
  <c r="P77" i="21"/>
  <c r="S76" i="21"/>
  <c r="R76" i="21"/>
  <c r="Q76" i="21"/>
  <c r="P76" i="21"/>
  <c r="S75" i="21"/>
  <c r="R75" i="21"/>
  <c r="Q75" i="21"/>
  <c r="P75" i="21"/>
  <c r="S74" i="21"/>
  <c r="R74" i="21"/>
  <c r="Q74" i="21"/>
  <c r="P74" i="21"/>
  <c r="S73" i="21"/>
  <c r="R73" i="21"/>
  <c r="Q73" i="21"/>
  <c r="P73" i="21"/>
  <c r="S72" i="21"/>
  <c r="R72" i="21"/>
  <c r="Q72" i="21"/>
  <c r="P72" i="21"/>
  <c r="S71" i="21"/>
  <c r="R71" i="21"/>
  <c r="Q71" i="21"/>
  <c r="P71" i="21"/>
  <c r="S70" i="21"/>
  <c r="R70" i="21"/>
  <c r="Q70" i="21"/>
  <c r="P70" i="21"/>
  <c r="S69" i="21"/>
  <c r="R69" i="21"/>
  <c r="Q69" i="21"/>
  <c r="P69" i="21"/>
  <c r="S68" i="21"/>
  <c r="R68" i="21"/>
  <c r="Q68" i="21"/>
  <c r="P68" i="21"/>
  <c r="S67" i="21"/>
  <c r="R67" i="21"/>
  <c r="Q67" i="21"/>
  <c r="P67" i="21"/>
  <c r="S66" i="21"/>
  <c r="R66" i="21"/>
  <c r="Q66" i="21"/>
  <c r="P66" i="21"/>
  <c r="S65" i="21"/>
  <c r="R65" i="21"/>
  <c r="Q65" i="21"/>
  <c r="P65" i="21"/>
  <c r="S64" i="21"/>
  <c r="R64" i="21"/>
  <c r="Q64" i="21"/>
  <c r="P64" i="21"/>
  <c r="S63" i="21"/>
  <c r="R63" i="21"/>
  <c r="Q63" i="21"/>
  <c r="P63" i="21"/>
  <c r="S62" i="21"/>
  <c r="R62" i="21"/>
  <c r="Q62" i="21"/>
  <c r="P62" i="21"/>
  <c r="S61" i="21"/>
  <c r="R61" i="21"/>
  <c r="Q61" i="21"/>
  <c r="P61" i="21"/>
  <c r="S60" i="21"/>
  <c r="R60" i="21"/>
  <c r="Q60" i="21"/>
  <c r="P60" i="21"/>
  <c r="S59" i="21"/>
  <c r="R59" i="21"/>
  <c r="Q59" i="21"/>
  <c r="P59" i="21"/>
  <c r="S58" i="21"/>
  <c r="R58" i="21"/>
  <c r="Q58" i="21"/>
  <c r="P58" i="21"/>
  <c r="S57" i="21"/>
  <c r="R57" i="21"/>
  <c r="Q57" i="21"/>
  <c r="P57" i="21"/>
  <c r="S56" i="21"/>
  <c r="R56" i="21"/>
  <c r="Q56" i="21"/>
  <c r="P56" i="21"/>
  <c r="S55" i="21"/>
  <c r="R55" i="21"/>
  <c r="Q55" i="21"/>
  <c r="P55" i="21"/>
  <c r="S54" i="21"/>
  <c r="R54" i="21"/>
  <c r="Q54" i="21"/>
  <c r="P54" i="21"/>
  <c r="S53" i="21"/>
  <c r="R53" i="21"/>
  <c r="Q53" i="21"/>
  <c r="P53" i="21"/>
  <c r="S52" i="21"/>
  <c r="R52" i="21"/>
  <c r="Q52" i="21"/>
  <c r="P52" i="21"/>
  <c r="S51" i="21"/>
  <c r="R51" i="21"/>
  <c r="Q51" i="21"/>
  <c r="P51" i="21"/>
  <c r="S50" i="21"/>
  <c r="R50" i="21"/>
  <c r="Q50" i="21"/>
  <c r="P50" i="21"/>
  <c r="S49" i="21"/>
  <c r="R49" i="21"/>
  <c r="Q49" i="21"/>
  <c r="P49" i="21"/>
  <c r="S48" i="21"/>
  <c r="R48" i="21"/>
  <c r="Q48" i="21"/>
  <c r="P48" i="21"/>
  <c r="S47" i="21"/>
  <c r="R47" i="21"/>
  <c r="Q47" i="21"/>
  <c r="P47" i="21"/>
  <c r="S46" i="21"/>
  <c r="R46" i="21"/>
  <c r="Q46" i="21"/>
  <c r="P46" i="21"/>
  <c r="S45" i="21"/>
  <c r="R45" i="21"/>
  <c r="Q45" i="21"/>
  <c r="P45" i="21"/>
  <c r="S44" i="21"/>
  <c r="R44" i="21"/>
  <c r="Q44" i="21"/>
  <c r="P44" i="21"/>
  <c r="S43" i="21"/>
  <c r="R43" i="21"/>
  <c r="Q43" i="21"/>
  <c r="P43" i="21"/>
  <c r="S42" i="21"/>
  <c r="R42" i="21"/>
  <c r="Q42" i="21"/>
  <c r="P42" i="21"/>
  <c r="S41" i="21"/>
  <c r="R41" i="21"/>
  <c r="Q41" i="21"/>
  <c r="P41" i="21"/>
  <c r="S40" i="21"/>
  <c r="R40" i="21"/>
  <c r="Q40" i="21"/>
  <c r="P40" i="21"/>
  <c r="S39" i="21"/>
  <c r="R39" i="21"/>
  <c r="Q39" i="21"/>
  <c r="P39" i="21"/>
  <c r="S38" i="21"/>
  <c r="R38" i="21"/>
  <c r="Q38" i="21"/>
  <c r="P38" i="21"/>
  <c r="S37" i="21"/>
  <c r="R37" i="21"/>
  <c r="Q37" i="21"/>
  <c r="P37" i="21"/>
  <c r="S36" i="21"/>
  <c r="R36" i="21"/>
  <c r="Q36" i="21"/>
  <c r="P36" i="21"/>
  <c r="S35" i="21"/>
  <c r="R35" i="21"/>
  <c r="Q35" i="21"/>
  <c r="P35" i="21"/>
  <c r="S34" i="21"/>
  <c r="R34" i="21"/>
  <c r="Q34" i="21"/>
  <c r="P34" i="21"/>
  <c r="S33" i="21"/>
  <c r="R33" i="21"/>
  <c r="Q33" i="21"/>
  <c r="P33" i="21"/>
  <c r="S32" i="21"/>
  <c r="R32" i="21"/>
  <c r="Q32" i="21"/>
  <c r="P32" i="21"/>
  <c r="S31" i="21"/>
  <c r="R31" i="21"/>
  <c r="Q31" i="21"/>
  <c r="P31" i="21"/>
  <c r="S30" i="21"/>
  <c r="R30" i="21"/>
  <c r="Q30" i="21"/>
  <c r="P30" i="21"/>
  <c r="S29" i="21"/>
  <c r="R29" i="21"/>
  <c r="Q29" i="21"/>
  <c r="P29" i="21"/>
  <c r="S28" i="21"/>
  <c r="R28" i="21"/>
  <c r="Q28" i="21"/>
  <c r="P28" i="21"/>
  <c r="S27" i="21"/>
  <c r="R27" i="21"/>
  <c r="Q27" i="21"/>
  <c r="P27" i="21"/>
  <c r="S26" i="21"/>
  <c r="R26" i="21"/>
  <c r="Q26" i="21"/>
  <c r="P26" i="21"/>
  <c r="S25" i="21"/>
  <c r="R25" i="21"/>
  <c r="Q25" i="21"/>
  <c r="P25" i="21"/>
  <c r="S24" i="21"/>
  <c r="R24" i="21"/>
  <c r="Q24" i="21"/>
  <c r="P24" i="21"/>
  <c r="S23" i="21"/>
  <c r="R23" i="21"/>
  <c r="Q23" i="21"/>
  <c r="P23" i="21"/>
  <c r="S22" i="21"/>
  <c r="R22" i="21"/>
  <c r="Q22" i="21"/>
  <c r="P22" i="21"/>
  <c r="S21" i="21"/>
  <c r="R21" i="21"/>
  <c r="Q21" i="21"/>
  <c r="P21" i="21"/>
  <c r="P20" i="21"/>
  <c r="P19" i="21"/>
  <c r="P18" i="21"/>
  <c r="P17" i="21"/>
  <c r="P16" i="21"/>
  <c r="P15" i="21"/>
  <c r="P14" i="21"/>
  <c r="P13" i="21"/>
  <c r="P12" i="21"/>
  <c r="P11" i="21"/>
  <c r="P10" i="21"/>
  <c r="P9" i="21"/>
  <c r="P8" i="21"/>
  <c r="P7" i="21"/>
  <c r="P6" i="21"/>
  <c r="P5" i="21"/>
  <c r="P4" i="21"/>
  <c r="R3" i="21"/>
  <c r="P3" i="21"/>
  <c r="S3" i="21"/>
  <c r="Q3" i="21"/>
  <c r="S117" i="20"/>
  <c r="R117" i="20"/>
  <c r="Q117" i="20"/>
  <c r="S116" i="20"/>
  <c r="R116" i="20"/>
  <c r="Q116" i="20"/>
  <c r="S115" i="20"/>
  <c r="R115" i="20"/>
  <c r="Q115" i="20"/>
  <c r="S114" i="20"/>
  <c r="R114" i="20"/>
  <c r="Q114" i="20"/>
  <c r="S113" i="20"/>
  <c r="R113" i="20"/>
  <c r="Q113" i="20"/>
  <c r="S112" i="20"/>
  <c r="R112" i="20"/>
  <c r="Q112" i="20"/>
  <c r="S111" i="20"/>
  <c r="R111" i="20"/>
  <c r="Q111" i="20"/>
  <c r="S110" i="20"/>
  <c r="R110" i="20"/>
  <c r="Q110" i="20"/>
  <c r="S109" i="20"/>
  <c r="R109" i="20"/>
  <c r="Q109" i="20"/>
  <c r="S108" i="20"/>
  <c r="R108" i="20"/>
  <c r="Q108" i="20"/>
  <c r="S107" i="20"/>
  <c r="R107" i="20"/>
  <c r="Q107" i="20"/>
  <c r="S106" i="20"/>
  <c r="R106" i="20"/>
  <c r="Q106" i="20"/>
  <c r="S105" i="20"/>
  <c r="R105" i="20"/>
  <c r="Q105" i="20"/>
  <c r="S104" i="20"/>
  <c r="R104" i="20"/>
  <c r="Q104" i="20"/>
  <c r="S102" i="20"/>
  <c r="R102" i="20"/>
  <c r="Q102" i="20"/>
  <c r="P102" i="20"/>
  <c r="S101" i="20"/>
  <c r="R101" i="20"/>
  <c r="Q101" i="20"/>
  <c r="P101" i="20"/>
  <c r="S100" i="20"/>
  <c r="R100" i="20"/>
  <c r="Q100" i="20"/>
  <c r="P100" i="20"/>
  <c r="S99" i="20"/>
  <c r="R99" i="20"/>
  <c r="Q99" i="20"/>
  <c r="P99" i="20"/>
  <c r="S98" i="20"/>
  <c r="R98" i="20"/>
  <c r="Q98" i="20"/>
  <c r="P98" i="20"/>
  <c r="S97" i="20"/>
  <c r="R97" i="20"/>
  <c r="Q97" i="20"/>
  <c r="P97" i="20"/>
  <c r="S96" i="20"/>
  <c r="R96" i="20"/>
  <c r="Q96" i="20"/>
  <c r="P96" i="20"/>
  <c r="S95" i="20"/>
  <c r="R95" i="20"/>
  <c r="Q95" i="20"/>
  <c r="P95" i="20"/>
  <c r="S94" i="20"/>
  <c r="R94" i="20"/>
  <c r="Q94" i="20"/>
  <c r="P94" i="20"/>
  <c r="S93" i="20"/>
  <c r="R93" i="20"/>
  <c r="Q93" i="20"/>
  <c r="P93" i="20"/>
  <c r="S92" i="20"/>
  <c r="R92" i="20"/>
  <c r="Q92" i="20"/>
  <c r="P92" i="20"/>
  <c r="S91" i="20"/>
  <c r="R91" i="20"/>
  <c r="Q91" i="20"/>
  <c r="P91" i="20"/>
  <c r="S90" i="20"/>
  <c r="R90" i="20"/>
  <c r="Q90" i="20"/>
  <c r="P90" i="20"/>
  <c r="S89" i="20"/>
  <c r="R89" i="20"/>
  <c r="Q89" i="20"/>
  <c r="P89" i="20"/>
  <c r="S88" i="20"/>
  <c r="R88" i="20"/>
  <c r="Q88" i="20"/>
  <c r="P88" i="20"/>
  <c r="S87" i="20"/>
  <c r="R87" i="20"/>
  <c r="Q87" i="20"/>
  <c r="P87" i="20"/>
  <c r="S86" i="20"/>
  <c r="R86" i="20"/>
  <c r="Q86" i="20"/>
  <c r="P86" i="20"/>
  <c r="S85" i="20"/>
  <c r="R85" i="20"/>
  <c r="Q85" i="20"/>
  <c r="P85" i="20"/>
  <c r="S84" i="20"/>
  <c r="R84" i="20"/>
  <c r="Q84" i="20"/>
  <c r="P84" i="20"/>
  <c r="S83" i="20"/>
  <c r="R83" i="20"/>
  <c r="Q83" i="20"/>
  <c r="P83" i="20"/>
  <c r="S82" i="20"/>
  <c r="R82" i="20"/>
  <c r="Q82" i="20"/>
  <c r="P82" i="20"/>
  <c r="S81" i="20"/>
  <c r="R81" i="20"/>
  <c r="Q81" i="20"/>
  <c r="P81" i="20"/>
  <c r="S80" i="20"/>
  <c r="R80" i="20"/>
  <c r="Q80" i="20"/>
  <c r="P80" i="20"/>
  <c r="S79" i="20"/>
  <c r="R79" i="20"/>
  <c r="Q79" i="20"/>
  <c r="P79" i="20"/>
  <c r="S78" i="20"/>
  <c r="R78" i="20"/>
  <c r="Q78" i="20"/>
  <c r="P78" i="20"/>
  <c r="S77" i="20"/>
  <c r="R77" i="20"/>
  <c r="Q77" i="20"/>
  <c r="P77" i="20"/>
  <c r="S76" i="20"/>
  <c r="R76" i="20"/>
  <c r="Q76" i="20"/>
  <c r="P76" i="20"/>
  <c r="S75" i="20"/>
  <c r="R75" i="20"/>
  <c r="Q75" i="20"/>
  <c r="P75" i="20"/>
  <c r="S74" i="20"/>
  <c r="R74" i="20"/>
  <c r="Q74" i="20"/>
  <c r="P74" i="20"/>
  <c r="S73" i="20"/>
  <c r="R73" i="20"/>
  <c r="Q73" i="20"/>
  <c r="P73" i="20"/>
  <c r="S72" i="20"/>
  <c r="R72" i="20"/>
  <c r="Q72" i="20"/>
  <c r="P72" i="20"/>
  <c r="S71" i="20"/>
  <c r="R71" i="20"/>
  <c r="Q71" i="20"/>
  <c r="P71" i="20"/>
  <c r="S70" i="20"/>
  <c r="R70" i="20"/>
  <c r="Q70" i="20"/>
  <c r="P70" i="20"/>
  <c r="S69" i="20"/>
  <c r="R69" i="20"/>
  <c r="Q69" i="20"/>
  <c r="P69" i="20"/>
  <c r="S68" i="20"/>
  <c r="R68" i="20"/>
  <c r="Q68" i="20"/>
  <c r="P68" i="20"/>
  <c r="S67" i="20"/>
  <c r="R67" i="20"/>
  <c r="Q67" i="20"/>
  <c r="P67" i="20"/>
  <c r="S66" i="20"/>
  <c r="R66" i="20"/>
  <c r="Q66" i="20"/>
  <c r="P66" i="20"/>
  <c r="S65" i="20"/>
  <c r="R65" i="20"/>
  <c r="Q65" i="20"/>
  <c r="P65" i="20"/>
  <c r="S64" i="20"/>
  <c r="R64" i="20"/>
  <c r="Q64" i="20"/>
  <c r="P64" i="20"/>
  <c r="S63" i="20"/>
  <c r="R63" i="20"/>
  <c r="Q63" i="20"/>
  <c r="P63" i="20"/>
  <c r="S62" i="20"/>
  <c r="R62" i="20"/>
  <c r="Q62" i="20"/>
  <c r="P62" i="20"/>
  <c r="S61" i="20"/>
  <c r="R61" i="20"/>
  <c r="Q61" i="20"/>
  <c r="P61" i="20"/>
  <c r="S60" i="20"/>
  <c r="R60" i="20"/>
  <c r="Q60" i="20"/>
  <c r="P60" i="20"/>
  <c r="S59" i="20"/>
  <c r="R59" i="20"/>
  <c r="Q59" i="20"/>
  <c r="P59" i="20"/>
  <c r="S58" i="20"/>
  <c r="R58" i="20"/>
  <c r="Q58" i="20"/>
  <c r="P58" i="20"/>
  <c r="S57" i="20"/>
  <c r="R57" i="20"/>
  <c r="Q57" i="20"/>
  <c r="P57" i="20"/>
  <c r="S56" i="20"/>
  <c r="R56" i="20"/>
  <c r="Q56" i="20"/>
  <c r="P56" i="20"/>
  <c r="S55" i="20"/>
  <c r="R55" i="20"/>
  <c r="Q55" i="20"/>
  <c r="P55" i="20"/>
  <c r="S54" i="20"/>
  <c r="R54" i="20"/>
  <c r="Q54" i="20"/>
  <c r="P54" i="20"/>
  <c r="S53" i="20"/>
  <c r="R53" i="20"/>
  <c r="Q53" i="20"/>
  <c r="P53" i="20"/>
  <c r="S52" i="20"/>
  <c r="R52" i="20"/>
  <c r="Q52" i="20"/>
  <c r="P52" i="20"/>
  <c r="S51" i="20"/>
  <c r="R51" i="20"/>
  <c r="Q51" i="20"/>
  <c r="P51" i="20"/>
  <c r="S50" i="20"/>
  <c r="R50" i="20"/>
  <c r="Q50" i="20"/>
  <c r="P50" i="20"/>
  <c r="S49" i="20"/>
  <c r="R49" i="20"/>
  <c r="Q49" i="20"/>
  <c r="P49" i="20"/>
  <c r="S48" i="20"/>
  <c r="R48" i="20"/>
  <c r="Q48" i="20"/>
  <c r="P48" i="20"/>
  <c r="S47" i="20"/>
  <c r="R47" i="20"/>
  <c r="Q47" i="20"/>
  <c r="P47" i="20"/>
  <c r="S46" i="20"/>
  <c r="R46" i="20"/>
  <c r="Q46" i="20"/>
  <c r="P46" i="20"/>
  <c r="S45" i="20"/>
  <c r="R45" i="20"/>
  <c r="Q45" i="20"/>
  <c r="P45" i="20"/>
  <c r="S44" i="20"/>
  <c r="R44" i="20"/>
  <c r="Q44" i="20"/>
  <c r="P44" i="20"/>
  <c r="S43" i="20"/>
  <c r="R43" i="20"/>
  <c r="Q43" i="20"/>
  <c r="P43" i="20"/>
  <c r="S42" i="20"/>
  <c r="R42" i="20"/>
  <c r="Q42" i="20"/>
  <c r="P42" i="20"/>
  <c r="S41" i="20"/>
  <c r="R41" i="20"/>
  <c r="Q41" i="20"/>
  <c r="P41" i="20"/>
  <c r="S40" i="20"/>
  <c r="R40" i="20"/>
  <c r="Q40" i="20"/>
  <c r="P40" i="20"/>
  <c r="S39" i="20"/>
  <c r="R39" i="20"/>
  <c r="Q39" i="20"/>
  <c r="P39" i="20"/>
  <c r="S38" i="20"/>
  <c r="R38" i="20"/>
  <c r="Q38" i="20"/>
  <c r="P38" i="20"/>
  <c r="S37" i="20"/>
  <c r="R37" i="20"/>
  <c r="Q37" i="20"/>
  <c r="P37" i="20"/>
  <c r="S36" i="20"/>
  <c r="R36" i="20"/>
  <c r="Q36" i="20"/>
  <c r="P36" i="20"/>
  <c r="S35" i="20"/>
  <c r="R35" i="20"/>
  <c r="Q35" i="20"/>
  <c r="P35" i="20"/>
  <c r="S34" i="20"/>
  <c r="R34" i="20"/>
  <c r="Q34" i="20"/>
  <c r="P34" i="20"/>
  <c r="S33" i="20"/>
  <c r="R33" i="20"/>
  <c r="Q33" i="20"/>
  <c r="P33" i="20"/>
  <c r="S32" i="20"/>
  <c r="R32" i="20"/>
  <c r="Q32" i="20"/>
  <c r="P32" i="20"/>
  <c r="S31" i="20"/>
  <c r="R31" i="20"/>
  <c r="Q31" i="20"/>
  <c r="P31" i="20"/>
  <c r="S30" i="20"/>
  <c r="R30" i="20"/>
  <c r="Q30" i="20"/>
  <c r="P30" i="20"/>
  <c r="S29" i="20"/>
  <c r="R29" i="20"/>
  <c r="Q29" i="20"/>
  <c r="P29" i="20"/>
  <c r="S28" i="20"/>
  <c r="R28" i="20"/>
  <c r="Q28" i="20"/>
  <c r="P28" i="20"/>
  <c r="S27" i="20"/>
  <c r="R27" i="20"/>
  <c r="Q27" i="20"/>
  <c r="P27" i="20"/>
  <c r="S26" i="20"/>
  <c r="R26" i="20"/>
  <c r="Q26" i="20"/>
  <c r="P26" i="20"/>
  <c r="S25" i="20"/>
  <c r="R25" i="20"/>
  <c r="Q25" i="20"/>
  <c r="P25" i="20"/>
  <c r="S24" i="20"/>
  <c r="R24" i="20"/>
  <c r="Q24" i="20"/>
  <c r="P24" i="20"/>
  <c r="P23" i="20"/>
  <c r="P22" i="20"/>
  <c r="P21" i="20"/>
  <c r="P20" i="20"/>
  <c r="P19" i="20"/>
  <c r="P18" i="20"/>
  <c r="P17" i="20"/>
  <c r="P16" i="20"/>
  <c r="P15" i="20"/>
  <c r="P14" i="20"/>
  <c r="P13" i="20"/>
  <c r="P12" i="20"/>
  <c r="P11" i="20"/>
  <c r="P10" i="20"/>
  <c r="P9" i="20"/>
  <c r="P8" i="20"/>
  <c r="P7" i="20"/>
  <c r="P6" i="20"/>
  <c r="P5" i="20"/>
  <c r="P4" i="20"/>
  <c r="R3" i="20"/>
  <c r="P3" i="20"/>
  <c r="S117" i="19"/>
  <c r="R117" i="19"/>
  <c r="Q117" i="19"/>
  <c r="S116" i="19"/>
  <c r="R116" i="19"/>
  <c r="Q116" i="19"/>
  <c r="S115" i="19"/>
  <c r="R115" i="19"/>
  <c r="Q115" i="19"/>
  <c r="S114" i="19"/>
  <c r="R114" i="19"/>
  <c r="Q114" i="19"/>
  <c r="S113" i="19"/>
  <c r="R113" i="19"/>
  <c r="Q113" i="19"/>
  <c r="S112" i="19"/>
  <c r="R112" i="19"/>
  <c r="Q112" i="19"/>
  <c r="S111" i="19"/>
  <c r="R111" i="19"/>
  <c r="Q111" i="19"/>
  <c r="S110" i="19"/>
  <c r="R110" i="19"/>
  <c r="Q110" i="19"/>
  <c r="S109" i="19"/>
  <c r="R109" i="19"/>
  <c r="Q109" i="19"/>
  <c r="S108" i="19"/>
  <c r="R108" i="19"/>
  <c r="Q108" i="19"/>
  <c r="S107" i="19"/>
  <c r="R107" i="19"/>
  <c r="Q107" i="19"/>
  <c r="S106" i="19"/>
  <c r="R106" i="19"/>
  <c r="Q106" i="19"/>
  <c r="S105" i="19"/>
  <c r="R105" i="19"/>
  <c r="Q105" i="19"/>
  <c r="S104" i="19"/>
  <c r="R104" i="19"/>
  <c r="Q104" i="19"/>
  <c r="S102" i="19"/>
  <c r="R102" i="19"/>
  <c r="Q102" i="19"/>
  <c r="P102" i="19"/>
  <c r="S101" i="19"/>
  <c r="R101" i="19"/>
  <c r="Q101" i="19"/>
  <c r="P101" i="19"/>
  <c r="S100" i="19"/>
  <c r="R100" i="19"/>
  <c r="Q100" i="19"/>
  <c r="P100" i="19"/>
  <c r="S99" i="19"/>
  <c r="R99" i="19"/>
  <c r="Q99" i="19"/>
  <c r="P99" i="19"/>
  <c r="S98" i="19"/>
  <c r="R98" i="19"/>
  <c r="Q98" i="19"/>
  <c r="P98" i="19"/>
  <c r="S97" i="19"/>
  <c r="R97" i="19"/>
  <c r="Q97" i="19"/>
  <c r="P97" i="19"/>
  <c r="S96" i="19"/>
  <c r="R96" i="19"/>
  <c r="Q96" i="19"/>
  <c r="P96" i="19"/>
  <c r="S95" i="19"/>
  <c r="R95" i="19"/>
  <c r="Q95" i="19"/>
  <c r="P95" i="19"/>
  <c r="S94" i="19"/>
  <c r="R94" i="19"/>
  <c r="Q94" i="19"/>
  <c r="P94" i="19"/>
  <c r="S93" i="19"/>
  <c r="R93" i="19"/>
  <c r="Q93" i="19"/>
  <c r="P93" i="19"/>
  <c r="S92" i="19"/>
  <c r="R92" i="19"/>
  <c r="Q92" i="19"/>
  <c r="P92" i="19"/>
  <c r="S91" i="19"/>
  <c r="R91" i="19"/>
  <c r="Q91" i="19"/>
  <c r="P91" i="19"/>
  <c r="S90" i="19"/>
  <c r="R90" i="19"/>
  <c r="Q90" i="19"/>
  <c r="P90" i="19"/>
  <c r="S89" i="19"/>
  <c r="R89" i="19"/>
  <c r="Q89" i="19"/>
  <c r="P89" i="19"/>
  <c r="S88" i="19"/>
  <c r="R88" i="19"/>
  <c r="Q88" i="19"/>
  <c r="P88" i="19"/>
  <c r="S87" i="19"/>
  <c r="R87" i="19"/>
  <c r="Q87" i="19"/>
  <c r="P87" i="19"/>
  <c r="S86" i="19"/>
  <c r="R86" i="19"/>
  <c r="Q86" i="19"/>
  <c r="P86" i="19"/>
  <c r="S85" i="19"/>
  <c r="R85" i="19"/>
  <c r="Q85" i="19"/>
  <c r="P85" i="19"/>
  <c r="S84" i="19"/>
  <c r="R84" i="19"/>
  <c r="Q84" i="19"/>
  <c r="P84" i="19"/>
  <c r="S83" i="19"/>
  <c r="R83" i="19"/>
  <c r="Q83" i="19"/>
  <c r="P83" i="19"/>
  <c r="S82" i="19"/>
  <c r="R82" i="19"/>
  <c r="Q82" i="19"/>
  <c r="P82" i="19"/>
  <c r="S81" i="19"/>
  <c r="R81" i="19"/>
  <c r="Q81" i="19"/>
  <c r="P81" i="19"/>
  <c r="S80" i="19"/>
  <c r="R80" i="19"/>
  <c r="Q80" i="19"/>
  <c r="P80" i="19"/>
  <c r="S79" i="19"/>
  <c r="R79" i="19"/>
  <c r="Q79" i="19"/>
  <c r="P79" i="19"/>
  <c r="S78" i="19"/>
  <c r="R78" i="19"/>
  <c r="Q78" i="19"/>
  <c r="P78" i="19"/>
  <c r="S77" i="19"/>
  <c r="R77" i="19"/>
  <c r="Q77" i="19"/>
  <c r="P77" i="19"/>
  <c r="S76" i="19"/>
  <c r="R76" i="19"/>
  <c r="Q76" i="19"/>
  <c r="P76" i="19"/>
  <c r="S75" i="19"/>
  <c r="R75" i="19"/>
  <c r="Q75" i="19"/>
  <c r="P75" i="19"/>
  <c r="S74" i="19"/>
  <c r="R74" i="19"/>
  <c r="Q74" i="19"/>
  <c r="P74" i="19"/>
  <c r="S73" i="19"/>
  <c r="R73" i="19"/>
  <c r="Q73" i="19"/>
  <c r="P73" i="19"/>
  <c r="S72" i="19"/>
  <c r="R72" i="19"/>
  <c r="Q72" i="19"/>
  <c r="P72" i="19"/>
  <c r="S71" i="19"/>
  <c r="R71" i="19"/>
  <c r="Q71" i="19"/>
  <c r="P71" i="19"/>
  <c r="S70" i="19"/>
  <c r="R70" i="19"/>
  <c r="Q70" i="19"/>
  <c r="P70" i="19"/>
  <c r="S69" i="19"/>
  <c r="R69" i="19"/>
  <c r="Q69" i="19"/>
  <c r="P69" i="19"/>
  <c r="S68" i="19"/>
  <c r="R68" i="19"/>
  <c r="Q68" i="19"/>
  <c r="P68" i="19"/>
  <c r="S67" i="19"/>
  <c r="R67" i="19"/>
  <c r="Q67" i="19"/>
  <c r="P67" i="19"/>
  <c r="S66" i="19"/>
  <c r="R66" i="19"/>
  <c r="Q66" i="19"/>
  <c r="P66" i="19"/>
  <c r="S65" i="19"/>
  <c r="R65" i="19"/>
  <c r="Q65" i="19"/>
  <c r="P65" i="19"/>
  <c r="S64" i="19"/>
  <c r="R64" i="19"/>
  <c r="Q64" i="19"/>
  <c r="P64" i="19"/>
  <c r="S63" i="19"/>
  <c r="R63" i="19"/>
  <c r="Q63" i="19"/>
  <c r="P63" i="19"/>
  <c r="S62" i="19"/>
  <c r="R62" i="19"/>
  <c r="Q62" i="19"/>
  <c r="P62" i="19"/>
  <c r="S61" i="19"/>
  <c r="R61" i="19"/>
  <c r="Q61" i="19"/>
  <c r="P61" i="19"/>
  <c r="S60" i="19"/>
  <c r="R60" i="19"/>
  <c r="Q60" i="19"/>
  <c r="P60" i="19"/>
  <c r="S59" i="19"/>
  <c r="R59" i="19"/>
  <c r="Q59" i="19"/>
  <c r="P59" i="19"/>
  <c r="S58" i="19"/>
  <c r="R58" i="19"/>
  <c r="Q58" i="19"/>
  <c r="P58" i="19"/>
  <c r="S57" i="19"/>
  <c r="R57" i="19"/>
  <c r="Q57" i="19"/>
  <c r="P57" i="19"/>
  <c r="S56" i="19"/>
  <c r="R56" i="19"/>
  <c r="Q56" i="19"/>
  <c r="P56" i="19"/>
  <c r="S55" i="19"/>
  <c r="R55" i="19"/>
  <c r="Q55" i="19"/>
  <c r="P55" i="19"/>
  <c r="S54" i="19"/>
  <c r="R54" i="19"/>
  <c r="Q54" i="19"/>
  <c r="P54" i="19"/>
  <c r="S53" i="19"/>
  <c r="R53" i="19"/>
  <c r="Q53" i="19"/>
  <c r="P53" i="19"/>
  <c r="S52" i="19"/>
  <c r="R52" i="19"/>
  <c r="Q52" i="19"/>
  <c r="P52" i="19"/>
  <c r="S51" i="19"/>
  <c r="R51" i="19"/>
  <c r="Q51" i="19"/>
  <c r="P51" i="19"/>
  <c r="S50" i="19"/>
  <c r="R50" i="19"/>
  <c r="Q50" i="19"/>
  <c r="P50" i="19"/>
  <c r="S49" i="19"/>
  <c r="R49" i="19"/>
  <c r="Q49" i="19"/>
  <c r="P49" i="19"/>
  <c r="S48" i="19"/>
  <c r="R48" i="19"/>
  <c r="Q48" i="19"/>
  <c r="P48" i="19"/>
  <c r="S47" i="19"/>
  <c r="R47" i="19"/>
  <c r="Q47" i="19"/>
  <c r="P47" i="19"/>
  <c r="S46" i="19"/>
  <c r="R46" i="19"/>
  <c r="Q46" i="19"/>
  <c r="P46" i="19"/>
  <c r="S45" i="19"/>
  <c r="R45" i="19"/>
  <c r="Q45" i="19"/>
  <c r="P45" i="19"/>
  <c r="S44" i="19"/>
  <c r="R44" i="19"/>
  <c r="Q44" i="19"/>
  <c r="P44" i="19"/>
  <c r="S43" i="19"/>
  <c r="R43" i="19"/>
  <c r="Q43" i="19"/>
  <c r="P43" i="19"/>
  <c r="S42" i="19"/>
  <c r="R42" i="19"/>
  <c r="Q42" i="19"/>
  <c r="P42" i="19"/>
  <c r="S41" i="19"/>
  <c r="R41" i="19"/>
  <c r="Q41" i="19"/>
  <c r="P41" i="19"/>
  <c r="S40" i="19"/>
  <c r="R40" i="19"/>
  <c r="Q40" i="19"/>
  <c r="P40" i="19"/>
  <c r="S39" i="19"/>
  <c r="R39" i="19"/>
  <c r="Q39" i="19"/>
  <c r="P39" i="19"/>
  <c r="S38" i="19"/>
  <c r="R38" i="19"/>
  <c r="Q38" i="19"/>
  <c r="P38" i="19"/>
  <c r="S37" i="19"/>
  <c r="R37" i="19"/>
  <c r="Q37" i="19"/>
  <c r="P37" i="19"/>
  <c r="S36" i="19"/>
  <c r="R36" i="19"/>
  <c r="Q36" i="19"/>
  <c r="P36" i="19"/>
  <c r="S35" i="19"/>
  <c r="R35" i="19"/>
  <c r="Q35" i="19"/>
  <c r="P35" i="19"/>
  <c r="S34" i="19"/>
  <c r="R34" i="19"/>
  <c r="Q34" i="19"/>
  <c r="P34" i="19"/>
  <c r="S33" i="19"/>
  <c r="R33" i="19"/>
  <c r="Q33" i="19"/>
  <c r="P33" i="19"/>
  <c r="S32" i="19"/>
  <c r="R32" i="19"/>
  <c r="Q32" i="19"/>
  <c r="P32" i="19"/>
  <c r="S31" i="19"/>
  <c r="R31" i="19"/>
  <c r="Q31" i="19"/>
  <c r="P31" i="19"/>
  <c r="S30" i="19"/>
  <c r="R30" i="19"/>
  <c r="Q30" i="19"/>
  <c r="P30" i="19"/>
  <c r="S29" i="19"/>
  <c r="R29" i="19"/>
  <c r="Q29" i="19"/>
  <c r="P29" i="19"/>
  <c r="S28" i="19"/>
  <c r="R28" i="19"/>
  <c r="Q28" i="19"/>
  <c r="P28" i="19"/>
  <c r="S27" i="19"/>
  <c r="R27" i="19"/>
  <c r="Q27" i="19"/>
  <c r="P27" i="19"/>
  <c r="S26" i="19"/>
  <c r="R26" i="19"/>
  <c r="Q26" i="19"/>
  <c r="P26" i="19"/>
  <c r="S25" i="19"/>
  <c r="R25" i="19"/>
  <c r="P25" i="19"/>
  <c r="Q25" i="19"/>
  <c r="R24" i="19"/>
  <c r="P24" i="19"/>
  <c r="Q24" i="19"/>
  <c r="R23" i="19"/>
  <c r="P23" i="19"/>
  <c r="S22" i="19"/>
  <c r="P22" i="19"/>
  <c r="R21" i="19"/>
  <c r="P21" i="19"/>
  <c r="P20" i="19"/>
  <c r="Q19" i="19"/>
  <c r="P19" i="19"/>
  <c r="S18" i="19"/>
  <c r="P18" i="19"/>
  <c r="P17" i="19"/>
  <c r="P16" i="19"/>
  <c r="P15" i="19"/>
  <c r="P14" i="19"/>
  <c r="P13" i="19"/>
  <c r="P12" i="19"/>
  <c r="P11" i="19"/>
  <c r="P10" i="19"/>
  <c r="P9" i="19"/>
  <c r="P8" i="19"/>
  <c r="P7" i="19"/>
  <c r="P6" i="19"/>
  <c r="P5" i="19"/>
  <c r="P4" i="19"/>
  <c r="P3" i="19"/>
  <c r="S3" i="19"/>
  <c r="P8" i="18"/>
  <c r="S117" i="18"/>
  <c r="R117" i="18"/>
  <c r="Q117" i="18"/>
  <c r="T117" i="18"/>
  <c r="S116" i="18"/>
  <c r="R116" i="18"/>
  <c r="Q116" i="18"/>
  <c r="T116" i="18"/>
  <c r="S115" i="18"/>
  <c r="R115" i="18"/>
  <c r="Q115" i="18"/>
  <c r="T115" i="18"/>
  <c r="S114" i="18"/>
  <c r="R114" i="18"/>
  <c r="Q114" i="18"/>
  <c r="T114" i="18"/>
  <c r="S113" i="18"/>
  <c r="R113" i="18"/>
  <c r="Q113" i="18"/>
  <c r="T113" i="18"/>
  <c r="S112" i="18"/>
  <c r="R112" i="18"/>
  <c r="Q112" i="18"/>
  <c r="T112" i="18"/>
  <c r="S111" i="18"/>
  <c r="R111" i="18"/>
  <c r="Q111" i="18"/>
  <c r="T111" i="18"/>
  <c r="S110" i="18"/>
  <c r="R110" i="18"/>
  <c r="Q110" i="18"/>
  <c r="T110" i="18"/>
  <c r="S109" i="18"/>
  <c r="R109" i="18"/>
  <c r="Q109" i="18"/>
  <c r="T109" i="18"/>
  <c r="S108" i="18"/>
  <c r="R108" i="18"/>
  <c r="Q108" i="18"/>
  <c r="T108" i="18"/>
  <c r="S107" i="18"/>
  <c r="R107" i="18"/>
  <c r="Q107" i="18"/>
  <c r="T107" i="18"/>
  <c r="S106" i="18"/>
  <c r="R106" i="18"/>
  <c r="Q106" i="18"/>
  <c r="T106" i="18"/>
  <c r="S105" i="18"/>
  <c r="R105" i="18"/>
  <c r="Q105" i="18"/>
  <c r="T105" i="18"/>
  <c r="S104" i="18"/>
  <c r="R104" i="18"/>
  <c r="Q104" i="18"/>
  <c r="T104" i="18"/>
  <c r="H565" i="30" a="1"/>
  <c r="H565" i="30"/>
  <c r="S102" i="18"/>
  <c r="R102" i="18"/>
  <c r="Q102" i="18"/>
  <c r="P102" i="18"/>
  <c r="S101" i="18"/>
  <c r="R101" i="18"/>
  <c r="Q101" i="18"/>
  <c r="P101" i="18"/>
  <c r="S100" i="18"/>
  <c r="R100" i="18"/>
  <c r="Q100" i="18"/>
  <c r="P100" i="18"/>
  <c r="S99" i="18"/>
  <c r="R99" i="18"/>
  <c r="Q99" i="18"/>
  <c r="P99" i="18"/>
  <c r="S98" i="18"/>
  <c r="R98" i="18"/>
  <c r="Q98" i="18"/>
  <c r="P98" i="18"/>
  <c r="S97" i="18"/>
  <c r="R97" i="18"/>
  <c r="Q97" i="18"/>
  <c r="P97" i="18"/>
  <c r="S96" i="18"/>
  <c r="R96" i="18"/>
  <c r="Q96" i="18"/>
  <c r="P96" i="18"/>
  <c r="S95" i="18"/>
  <c r="R95" i="18"/>
  <c r="Q95" i="18"/>
  <c r="P95" i="18"/>
  <c r="S94" i="18"/>
  <c r="R94" i="18"/>
  <c r="Q94" i="18"/>
  <c r="P94" i="18"/>
  <c r="S93" i="18"/>
  <c r="R93" i="18"/>
  <c r="Q93" i="18"/>
  <c r="P93" i="18"/>
  <c r="S92" i="18"/>
  <c r="R92" i="18"/>
  <c r="Q92" i="18"/>
  <c r="P92" i="18"/>
  <c r="S91" i="18"/>
  <c r="R91" i="18"/>
  <c r="Q91" i="18"/>
  <c r="P91" i="18"/>
  <c r="S90" i="18"/>
  <c r="R90" i="18"/>
  <c r="Q90" i="18"/>
  <c r="P90" i="18"/>
  <c r="S89" i="18"/>
  <c r="R89" i="18"/>
  <c r="Q89" i="18"/>
  <c r="P89" i="18"/>
  <c r="S88" i="18"/>
  <c r="R88" i="18"/>
  <c r="Q88" i="18"/>
  <c r="P88" i="18"/>
  <c r="S87" i="18"/>
  <c r="R87" i="18"/>
  <c r="Q87" i="18"/>
  <c r="P87" i="18"/>
  <c r="S86" i="18"/>
  <c r="R86" i="18"/>
  <c r="Q86" i="18"/>
  <c r="P86" i="18"/>
  <c r="S85" i="18"/>
  <c r="R85" i="18"/>
  <c r="Q85" i="18"/>
  <c r="P85" i="18"/>
  <c r="S84" i="18"/>
  <c r="R84" i="18"/>
  <c r="Q84" i="18"/>
  <c r="P84" i="18"/>
  <c r="S83" i="18"/>
  <c r="R83" i="18"/>
  <c r="Q83" i="18"/>
  <c r="P83" i="18"/>
  <c r="S82" i="18"/>
  <c r="R82" i="18"/>
  <c r="Q82" i="18"/>
  <c r="P82" i="18"/>
  <c r="S81" i="18"/>
  <c r="R81" i="18"/>
  <c r="Q81" i="18"/>
  <c r="P81" i="18"/>
  <c r="S80" i="18"/>
  <c r="R80" i="18"/>
  <c r="Q80" i="18"/>
  <c r="P80" i="18"/>
  <c r="S79" i="18"/>
  <c r="R79" i="18"/>
  <c r="Q79" i="18"/>
  <c r="P79" i="18"/>
  <c r="S78" i="18"/>
  <c r="R78" i="18"/>
  <c r="Q78" i="18"/>
  <c r="P78" i="18"/>
  <c r="S77" i="18"/>
  <c r="R77" i="18"/>
  <c r="Q77" i="18"/>
  <c r="P77" i="18"/>
  <c r="S76" i="18"/>
  <c r="R76" i="18"/>
  <c r="Q76" i="18"/>
  <c r="P76" i="18"/>
  <c r="S75" i="18"/>
  <c r="R75" i="18"/>
  <c r="Q75" i="18"/>
  <c r="P75" i="18"/>
  <c r="S74" i="18"/>
  <c r="R74" i="18"/>
  <c r="Q74" i="18"/>
  <c r="P74" i="18"/>
  <c r="S73" i="18"/>
  <c r="R73" i="18"/>
  <c r="Q73" i="18"/>
  <c r="P73" i="18"/>
  <c r="S72" i="18"/>
  <c r="R72" i="18"/>
  <c r="Q72" i="18"/>
  <c r="P72" i="18"/>
  <c r="S71" i="18"/>
  <c r="R71" i="18"/>
  <c r="Q71" i="18"/>
  <c r="P71" i="18"/>
  <c r="S70" i="18"/>
  <c r="R70" i="18"/>
  <c r="Q70" i="18"/>
  <c r="P70" i="18"/>
  <c r="S69" i="18"/>
  <c r="R69" i="18"/>
  <c r="Q69" i="18"/>
  <c r="P69" i="18"/>
  <c r="S68" i="18"/>
  <c r="R68" i="18"/>
  <c r="Q68" i="18"/>
  <c r="P68" i="18"/>
  <c r="S67" i="18"/>
  <c r="R67" i="18"/>
  <c r="Q67" i="18"/>
  <c r="P67" i="18"/>
  <c r="S66" i="18"/>
  <c r="R66" i="18"/>
  <c r="Q66" i="18"/>
  <c r="P66" i="18"/>
  <c r="S65" i="18"/>
  <c r="R65" i="18"/>
  <c r="Q65" i="18"/>
  <c r="P65" i="18"/>
  <c r="S64" i="18"/>
  <c r="R64" i="18"/>
  <c r="Q64" i="18"/>
  <c r="P64" i="18"/>
  <c r="S63" i="18"/>
  <c r="R63" i="18"/>
  <c r="Q63" i="18"/>
  <c r="P63" i="18"/>
  <c r="S62" i="18"/>
  <c r="R62" i="18"/>
  <c r="Q62" i="18"/>
  <c r="P62" i="18"/>
  <c r="S61" i="18"/>
  <c r="R61" i="18"/>
  <c r="Q61" i="18"/>
  <c r="P61" i="18"/>
  <c r="S60" i="18"/>
  <c r="R60" i="18"/>
  <c r="Q60" i="18"/>
  <c r="P60" i="18"/>
  <c r="S59" i="18"/>
  <c r="R59" i="18"/>
  <c r="Q59" i="18"/>
  <c r="P59" i="18"/>
  <c r="S58" i="18"/>
  <c r="R58" i="18"/>
  <c r="Q58" i="18"/>
  <c r="P58" i="18"/>
  <c r="S57" i="18"/>
  <c r="R57" i="18"/>
  <c r="Q57" i="18"/>
  <c r="P57" i="18"/>
  <c r="S56" i="18"/>
  <c r="R56" i="18"/>
  <c r="Q56" i="18"/>
  <c r="P56" i="18"/>
  <c r="S55" i="18"/>
  <c r="R55" i="18"/>
  <c r="Q55" i="18"/>
  <c r="P55" i="18"/>
  <c r="S54" i="18"/>
  <c r="R54" i="18"/>
  <c r="Q54" i="18"/>
  <c r="P54" i="18"/>
  <c r="S53" i="18"/>
  <c r="R53" i="18"/>
  <c r="Q53" i="18"/>
  <c r="P53" i="18"/>
  <c r="S52" i="18"/>
  <c r="R52" i="18"/>
  <c r="Q52" i="18"/>
  <c r="P52" i="18"/>
  <c r="S51" i="18"/>
  <c r="R51" i="18"/>
  <c r="Q51" i="18"/>
  <c r="P51" i="18"/>
  <c r="S50" i="18"/>
  <c r="R50" i="18"/>
  <c r="Q50" i="18"/>
  <c r="P50" i="18"/>
  <c r="S49" i="18"/>
  <c r="R49" i="18"/>
  <c r="Q49" i="18"/>
  <c r="P49" i="18"/>
  <c r="S48" i="18"/>
  <c r="R48" i="18"/>
  <c r="Q48" i="18"/>
  <c r="P48" i="18"/>
  <c r="S47" i="18"/>
  <c r="R47" i="18"/>
  <c r="Q47" i="18"/>
  <c r="P47" i="18"/>
  <c r="S46" i="18"/>
  <c r="R46" i="18"/>
  <c r="Q46" i="18"/>
  <c r="P46" i="18"/>
  <c r="S45" i="18"/>
  <c r="R45" i="18"/>
  <c r="Q45" i="18"/>
  <c r="P45" i="18"/>
  <c r="S44" i="18"/>
  <c r="R44" i="18"/>
  <c r="Q44" i="18"/>
  <c r="P44" i="18"/>
  <c r="S43" i="18"/>
  <c r="R43" i="18"/>
  <c r="Q43" i="18"/>
  <c r="P43" i="18"/>
  <c r="S42" i="18"/>
  <c r="R42" i="18"/>
  <c r="Q42" i="18"/>
  <c r="P42" i="18"/>
  <c r="S41" i="18"/>
  <c r="R41" i="18"/>
  <c r="Q41" i="18"/>
  <c r="P41" i="18"/>
  <c r="S40" i="18"/>
  <c r="R40" i="18"/>
  <c r="Q40" i="18"/>
  <c r="P40" i="18"/>
  <c r="S39" i="18"/>
  <c r="R39" i="18"/>
  <c r="Q39" i="18"/>
  <c r="P39" i="18"/>
  <c r="S38" i="18"/>
  <c r="R38" i="18"/>
  <c r="Q38" i="18"/>
  <c r="P38" i="18"/>
  <c r="S37" i="18"/>
  <c r="R37" i="18"/>
  <c r="Q37" i="18"/>
  <c r="P37" i="18"/>
  <c r="S36" i="18"/>
  <c r="R36" i="18"/>
  <c r="Q36" i="18"/>
  <c r="P36" i="18"/>
  <c r="S35" i="18"/>
  <c r="R35" i="18"/>
  <c r="Q35" i="18"/>
  <c r="P35" i="18"/>
  <c r="S34" i="18"/>
  <c r="R34" i="18"/>
  <c r="Q34" i="18"/>
  <c r="P34" i="18"/>
  <c r="S33" i="18"/>
  <c r="R33" i="18"/>
  <c r="Q33" i="18"/>
  <c r="P33" i="18"/>
  <c r="S32" i="18"/>
  <c r="R32" i="18"/>
  <c r="Q32" i="18"/>
  <c r="P32" i="18"/>
  <c r="S31" i="18"/>
  <c r="R31" i="18"/>
  <c r="Q31" i="18"/>
  <c r="P31" i="18"/>
  <c r="S30" i="18"/>
  <c r="R30" i="18"/>
  <c r="Q30" i="18"/>
  <c r="P30" i="18"/>
  <c r="S29" i="18"/>
  <c r="R29" i="18"/>
  <c r="Q29" i="18"/>
  <c r="P29" i="18"/>
  <c r="S28" i="18"/>
  <c r="R28" i="18"/>
  <c r="Q28" i="18"/>
  <c r="P28" i="18"/>
  <c r="S27" i="18"/>
  <c r="R27" i="18"/>
  <c r="Q27" i="18"/>
  <c r="P27" i="18"/>
  <c r="S26" i="18"/>
  <c r="R26" i="18"/>
  <c r="Q26" i="18"/>
  <c r="P26" i="18"/>
  <c r="S25" i="18"/>
  <c r="R25" i="18"/>
  <c r="Q25" i="18"/>
  <c r="P25" i="18"/>
  <c r="S24" i="18"/>
  <c r="R24" i="18"/>
  <c r="Q24" i="18"/>
  <c r="P24" i="18"/>
  <c r="S23" i="18"/>
  <c r="R23" i="18"/>
  <c r="Q23" i="18"/>
  <c r="P23" i="18"/>
  <c r="S22" i="18"/>
  <c r="R22" i="18"/>
  <c r="Q22" i="18"/>
  <c r="P22" i="18"/>
  <c r="R21" i="18"/>
  <c r="P21" i="18"/>
  <c r="R20" i="18"/>
  <c r="Q20" i="18"/>
  <c r="P20" i="18"/>
  <c r="S20" i="18"/>
  <c r="R19" i="18"/>
  <c r="P19" i="18"/>
  <c r="R18" i="18"/>
  <c r="Q18" i="18"/>
  <c r="P18" i="18"/>
  <c r="S18" i="18"/>
  <c r="S17" i="18"/>
  <c r="P17" i="18"/>
  <c r="Q16" i="18"/>
  <c r="P16" i="18"/>
  <c r="P15" i="18"/>
  <c r="P14" i="18"/>
  <c r="P13" i="18"/>
  <c r="P12" i="18"/>
  <c r="P11" i="18"/>
  <c r="P10" i="18"/>
  <c r="P9" i="18"/>
  <c r="P7" i="18"/>
  <c r="P6" i="18"/>
  <c r="P5" i="18"/>
  <c r="P4" i="18"/>
  <c r="R3" i="18"/>
  <c r="P3" i="18"/>
  <c r="S117" i="17"/>
  <c r="R117" i="17"/>
  <c r="Q117" i="17"/>
  <c r="S116" i="17"/>
  <c r="R116" i="17"/>
  <c r="Q116" i="17"/>
  <c r="S115" i="17"/>
  <c r="R115" i="17"/>
  <c r="Q115" i="17"/>
  <c r="S114" i="17"/>
  <c r="R114" i="17"/>
  <c r="Q114" i="17"/>
  <c r="S113" i="17"/>
  <c r="R113" i="17"/>
  <c r="Q113" i="17"/>
  <c r="S112" i="17"/>
  <c r="R112" i="17"/>
  <c r="Q112" i="17"/>
  <c r="S111" i="17"/>
  <c r="R111" i="17"/>
  <c r="Q111" i="17"/>
  <c r="S110" i="17"/>
  <c r="R110" i="17"/>
  <c r="Q110" i="17"/>
  <c r="S109" i="17"/>
  <c r="R109" i="17"/>
  <c r="Q109" i="17"/>
  <c r="S108" i="17"/>
  <c r="R108" i="17"/>
  <c r="Q108" i="17"/>
  <c r="S107" i="17"/>
  <c r="R107" i="17"/>
  <c r="Q107" i="17"/>
  <c r="S106" i="17"/>
  <c r="R106" i="17"/>
  <c r="Q106" i="17"/>
  <c r="S105" i="17"/>
  <c r="R105" i="17"/>
  <c r="Q105" i="17"/>
  <c r="S104" i="17"/>
  <c r="R104" i="17"/>
  <c r="Q104" i="17"/>
  <c r="S102" i="17"/>
  <c r="R102" i="17"/>
  <c r="Q102" i="17"/>
  <c r="P102" i="17"/>
  <c r="S101" i="17"/>
  <c r="R101" i="17"/>
  <c r="Q101" i="17"/>
  <c r="P101" i="17"/>
  <c r="S100" i="17"/>
  <c r="R100" i="17"/>
  <c r="Q100" i="17"/>
  <c r="P100" i="17"/>
  <c r="S99" i="17"/>
  <c r="R99" i="17"/>
  <c r="Q99" i="17"/>
  <c r="P99" i="17"/>
  <c r="S98" i="17"/>
  <c r="R98" i="17"/>
  <c r="Q98" i="17"/>
  <c r="P98" i="17"/>
  <c r="S97" i="17"/>
  <c r="R97" i="17"/>
  <c r="Q97" i="17"/>
  <c r="P97" i="17"/>
  <c r="S96" i="17"/>
  <c r="R96" i="17"/>
  <c r="Q96" i="17"/>
  <c r="P96" i="17"/>
  <c r="S95" i="17"/>
  <c r="R95" i="17"/>
  <c r="Q95" i="17"/>
  <c r="P95" i="17"/>
  <c r="S94" i="17"/>
  <c r="R94" i="17"/>
  <c r="Q94" i="17"/>
  <c r="P94" i="17"/>
  <c r="S93" i="17"/>
  <c r="R93" i="17"/>
  <c r="Q93" i="17"/>
  <c r="P93" i="17"/>
  <c r="S92" i="17"/>
  <c r="R92" i="17"/>
  <c r="Q92" i="17"/>
  <c r="P92" i="17"/>
  <c r="S91" i="17"/>
  <c r="R91" i="17"/>
  <c r="Q91" i="17"/>
  <c r="P91" i="17"/>
  <c r="S90" i="17"/>
  <c r="R90" i="17"/>
  <c r="Q90" i="17"/>
  <c r="P90" i="17"/>
  <c r="S89" i="17"/>
  <c r="R89" i="17"/>
  <c r="Q89" i="17"/>
  <c r="P89" i="17"/>
  <c r="S88" i="17"/>
  <c r="R88" i="17"/>
  <c r="Q88" i="17"/>
  <c r="P88" i="17"/>
  <c r="S87" i="17"/>
  <c r="R87" i="17"/>
  <c r="Q87" i="17"/>
  <c r="P87" i="17"/>
  <c r="S86" i="17"/>
  <c r="R86" i="17"/>
  <c r="Q86" i="17"/>
  <c r="P86" i="17"/>
  <c r="S85" i="17"/>
  <c r="R85" i="17"/>
  <c r="Q85" i="17"/>
  <c r="P85" i="17"/>
  <c r="S84" i="17"/>
  <c r="R84" i="17"/>
  <c r="Q84" i="17"/>
  <c r="P84" i="17"/>
  <c r="S83" i="17"/>
  <c r="R83" i="17"/>
  <c r="Q83" i="17"/>
  <c r="P83" i="17"/>
  <c r="S82" i="17"/>
  <c r="R82" i="17"/>
  <c r="Q82" i="17"/>
  <c r="P82" i="17"/>
  <c r="S81" i="17"/>
  <c r="R81" i="17"/>
  <c r="Q81" i="17"/>
  <c r="P81" i="17"/>
  <c r="S80" i="17"/>
  <c r="R80" i="17"/>
  <c r="Q80" i="17"/>
  <c r="P80" i="17"/>
  <c r="S79" i="17"/>
  <c r="R79" i="17"/>
  <c r="Q79" i="17"/>
  <c r="P79" i="17"/>
  <c r="S78" i="17"/>
  <c r="R78" i="17"/>
  <c r="Q78" i="17"/>
  <c r="P78" i="17"/>
  <c r="S77" i="17"/>
  <c r="R77" i="17"/>
  <c r="Q77" i="17"/>
  <c r="P77" i="17"/>
  <c r="S76" i="17"/>
  <c r="R76" i="17"/>
  <c r="Q76" i="17"/>
  <c r="P76" i="17"/>
  <c r="S75" i="17"/>
  <c r="R75" i="17"/>
  <c r="Q75" i="17"/>
  <c r="P75" i="17"/>
  <c r="S74" i="17"/>
  <c r="R74" i="17"/>
  <c r="Q74" i="17"/>
  <c r="P74" i="17"/>
  <c r="S73" i="17"/>
  <c r="R73" i="17"/>
  <c r="Q73" i="17"/>
  <c r="P73" i="17"/>
  <c r="S72" i="17"/>
  <c r="R72" i="17"/>
  <c r="Q72" i="17"/>
  <c r="P72" i="17"/>
  <c r="S71" i="17"/>
  <c r="R71" i="17"/>
  <c r="Q71" i="17"/>
  <c r="P71" i="17"/>
  <c r="S70" i="17"/>
  <c r="R70" i="17"/>
  <c r="Q70" i="17"/>
  <c r="P70" i="17"/>
  <c r="S69" i="17"/>
  <c r="R69" i="17"/>
  <c r="Q69" i="17"/>
  <c r="P69" i="17"/>
  <c r="S68" i="17"/>
  <c r="R68" i="17"/>
  <c r="Q68" i="17"/>
  <c r="P68" i="17"/>
  <c r="S67" i="17"/>
  <c r="R67" i="17"/>
  <c r="Q67" i="17"/>
  <c r="P67" i="17"/>
  <c r="S66" i="17"/>
  <c r="R66" i="17"/>
  <c r="Q66" i="17"/>
  <c r="P66" i="17"/>
  <c r="S65" i="17"/>
  <c r="R65" i="17"/>
  <c r="Q65" i="17"/>
  <c r="P65" i="17"/>
  <c r="S64" i="17"/>
  <c r="R64" i="17"/>
  <c r="Q64" i="17"/>
  <c r="P64" i="17"/>
  <c r="S63" i="17"/>
  <c r="R63" i="17"/>
  <c r="Q63" i="17"/>
  <c r="P63" i="17"/>
  <c r="S62" i="17"/>
  <c r="R62" i="17"/>
  <c r="Q62" i="17"/>
  <c r="P62" i="17"/>
  <c r="S61" i="17"/>
  <c r="R61" i="17"/>
  <c r="Q61" i="17"/>
  <c r="P61" i="17"/>
  <c r="S60" i="17"/>
  <c r="R60" i="17"/>
  <c r="Q60" i="17"/>
  <c r="P60" i="17"/>
  <c r="S59" i="17"/>
  <c r="R59" i="17"/>
  <c r="Q59" i="17"/>
  <c r="P59" i="17"/>
  <c r="S58" i="17"/>
  <c r="R58" i="17"/>
  <c r="Q58" i="17"/>
  <c r="P58" i="17"/>
  <c r="S57" i="17"/>
  <c r="R57" i="17"/>
  <c r="Q57" i="17"/>
  <c r="P57" i="17"/>
  <c r="S56" i="17"/>
  <c r="R56" i="17"/>
  <c r="Q56" i="17"/>
  <c r="P56" i="17"/>
  <c r="S55" i="17"/>
  <c r="R55" i="17"/>
  <c r="Q55" i="17"/>
  <c r="P55" i="17"/>
  <c r="S54" i="17"/>
  <c r="R54" i="17"/>
  <c r="Q54" i="17"/>
  <c r="P54" i="17"/>
  <c r="S53" i="17"/>
  <c r="R53" i="17"/>
  <c r="Q53" i="17"/>
  <c r="P53" i="17"/>
  <c r="S52" i="17"/>
  <c r="R52" i="17"/>
  <c r="Q52" i="17"/>
  <c r="P52" i="17"/>
  <c r="S51" i="17"/>
  <c r="R51" i="17"/>
  <c r="Q51" i="17"/>
  <c r="P51" i="17"/>
  <c r="S50" i="17"/>
  <c r="R50" i="17"/>
  <c r="Q50" i="17"/>
  <c r="P50" i="17"/>
  <c r="S49" i="17"/>
  <c r="R49" i="17"/>
  <c r="Q49" i="17"/>
  <c r="P49" i="17"/>
  <c r="S48" i="17"/>
  <c r="R48" i="17"/>
  <c r="Q48" i="17"/>
  <c r="P48" i="17"/>
  <c r="S47" i="17"/>
  <c r="R47" i="17"/>
  <c r="Q47" i="17"/>
  <c r="P47" i="17"/>
  <c r="S46" i="17"/>
  <c r="R46" i="17"/>
  <c r="Q46" i="17"/>
  <c r="P46" i="17"/>
  <c r="S45" i="17"/>
  <c r="R45" i="17"/>
  <c r="Q45" i="17"/>
  <c r="P45" i="17"/>
  <c r="S44" i="17"/>
  <c r="R44" i="17"/>
  <c r="Q44" i="17"/>
  <c r="P44" i="17"/>
  <c r="S43" i="17"/>
  <c r="R43" i="17"/>
  <c r="Q43" i="17"/>
  <c r="P43" i="17"/>
  <c r="S42" i="17"/>
  <c r="R42" i="17"/>
  <c r="Q42" i="17"/>
  <c r="P42" i="17"/>
  <c r="S41" i="17"/>
  <c r="R41" i="17"/>
  <c r="Q41" i="17"/>
  <c r="P41" i="17"/>
  <c r="S40" i="17"/>
  <c r="R40" i="17"/>
  <c r="Q40" i="17"/>
  <c r="P40" i="17"/>
  <c r="S39" i="17"/>
  <c r="R39" i="17"/>
  <c r="Q39" i="17"/>
  <c r="P39" i="17"/>
  <c r="S38" i="17"/>
  <c r="R38" i="17"/>
  <c r="Q38" i="17"/>
  <c r="P38" i="17"/>
  <c r="S37" i="17"/>
  <c r="R37" i="17"/>
  <c r="Q37" i="17"/>
  <c r="P37" i="17"/>
  <c r="S36" i="17"/>
  <c r="R36" i="17"/>
  <c r="Q36" i="17"/>
  <c r="P36" i="17"/>
  <c r="S35" i="17"/>
  <c r="R35" i="17"/>
  <c r="Q35" i="17"/>
  <c r="P35" i="17"/>
  <c r="S34" i="17"/>
  <c r="R34" i="17"/>
  <c r="Q34" i="17"/>
  <c r="P34" i="17"/>
  <c r="S33" i="17"/>
  <c r="R33" i="17"/>
  <c r="Q33" i="17"/>
  <c r="P33" i="17"/>
  <c r="S32" i="17"/>
  <c r="R32" i="17"/>
  <c r="Q32" i="17"/>
  <c r="P32" i="17"/>
  <c r="S31" i="17"/>
  <c r="R31" i="17"/>
  <c r="Q31" i="17"/>
  <c r="P31" i="17"/>
  <c r="S30" i="17"/>
  <c r="R30" i="17"/>
  <c r="Q30" i="17"/>
  <c r="P30" i="17"/>
  <c r="S29" i="17"/>
  <c r="R29" i="17"/>
  <c r="Q29" i="17"/>
  <c r="P29" i="17"/>
  <c r="S28" i="17"/>
  <c r="R28" i="17"/>
  <c r="Q28" i="17"/>
  <c r="P28" i="17"/>
  <c r="S27" i="17"/>
  <c r="R27" i="17"/>
  <c r="Q27" i="17"/>
  <c r="P27" i="17"/>
  <c r="S26" i="17"/>
  <c r="R26" i="17"/>
  <c r="Q26" i="17"/>
  <c r="P26" i="17"/>
  <c r="S25" i="17"/>
  <c r="R25" i="17"/>
  <c r="Q25" i="17"/>
  <c r="P25" i="17"/>
  <c r="S24" i="17"/>
  <c r="R24" i="17"/>
  <c r="Q24" i="17"/>
  <c r="P24" i="17"/>
  <c r="S23" i="17"/>
  <c r="R23" i="17"/>
  <c r="Q23" i="17"/>
  <c r="P23" i="17"/>
  <c r="S22" i="17"/>
  <c r="R22" i="17"/>
  <c r="Q22" i="17"/>
  <c r="P22" i="17"/>
  <c r="S21" i="17"/>
  <c r="R21" i="17"/>
  <c r="Q21" i="17"/>
  <c r="P21" i="17"/>
  <c r="S20" i="17"/>
  <c r="R20" i="17"/>
  <c r="Q20" i="17"/>
  <c r="P20" i="17"/>
  <c r="S19" i="17"/>
  <c r="R19" i="17"/>
  <c r="Q19" i="17"/>
  <c r="P19" i="17"/>
  <c r="S18" i="17"/>
  <c r="R18" i="17"/>
  <c r="Q18" i="17"/>
  <c r="P18" i="17"/>
  <c r="S17" i="17"/>
  <c r="P17" i="17"/>
  <c r="R16" i="17"/>
  <c r="Q16" i="17"/>
  <c r="P16" i="17"/>
  <c r="S16" i="17"/>
  <c r="R15" i="17"/>
  <c r="Q15" i="17"/>
  <c r="P15" i="17"/>
  <c r="S15" i="17"/>
  <c r="P14" i="17"/>
  <c r="P13" i="17"/>
  <c r="P12" i="17"/>
  <c r="P11" i="17"/>
  <c r="P10" i="17"/>
  <c r="P9" i="17"/>
  <c r="S9" i="17"/>
  <c r="P8" i="17"/>
  <c r="S8" i="17"/>
  <c r="P7" i="17"/>
  <c r="P6" i="17"/>
  <c r="P5" i="17"/>
  <c r="P4" i="17"/>
  <c r="Q4" i="17"/>
  <c r="Q5" i="17"/>
  <c r="Q6" i="17"/>
  <c r="Q7" i="17"/>
  <c r="Q8" i="17"/>
  <c r="Q9" i="17"/>
  <c r="Q10" i="17"/>
  <c r="Q11" i="17"/>
  <c r="Q12" i="17"/>
  <c r="Q13" i="17"/>
  <c r="Q14" i="17"/>
  <c r="P3" i="17"/>
  <c r="S3" i="17"/>
  <c r="S117" i="16"/>
  <c r="R117" i="16"/>
  <c r="Q117" i="16"/>
  <c r="S116" i="16"/>
  <c r="R116" i="16"/>
  <c r="Q116" i="16"/>
  <c r="S115" i="16"/>
  <c r="R115" i="16"/>
  <c r="Q115" i="16"/>
  <c r="S114" i="16"/>
  <c r="R114" i="16"/>
  <c r="Q114" i="16"/>
  <c r="S113" i="16"/>
  <c r="R113" i="16"/>
  <c r="Q113" i="16"/>
  <c r="S112" i="16"/>
  <c r="R112" i="16"/>
  <c r="Q112" i="16"/>
  <c r="S111" i="16"/>
  <c r="R111" i="16"/>
  <c r="Q111" i="16"/>
  <c r="S110" i="16"/>
  <c r="R110" i="16"/>
  <c r="Q110" i="16"/>
  <c r="S109" i="16"/>
  <c r="R109" i="16"/>
  <c r="Q109" i="16"/>
  <c r="S108" i="16"/>
  <c r="R108" i="16"/>
  <c r="Q108" i="16"/>
  <c r="S107" i="16"/>
  <c r="R107" i="16"/>
  <c r="Q107" i="16"/>
  <c r="S106" i="16"/>
  <c r="R106" i="16"/>
  <c r="Q106" i="16"/>
  <c r="S105" i="16"/>
  <c r="R105" i="16"/>
  <c r="Q105" i="16"/>
  <c r="S104" i="16"/>
  <c r="R104" i="16"/>
  <c r="Q104" i="16"/>
  <c r="S102" i="16"/>
  <c r="R102" i="16"/>
  <c r="Q102" i="16"/>
  <c r="P102" i="16"/>
  <c r="S101" i="16"/>
  <c r="R101" i="16"/>
  <c r="Q101" i="16"/>
  <c r="P101" i="16"/>
  <c r="S100" i="16"/>
  <c r="R100" i="16"/>
  <c r="Q100" i="16"/>
  <c r="P100" i="16"/>
  <c r="S99" i="16"/>
  <c r="R99" i="16"/>
  <c r="Q99" i="16"/>
  <c r="P99" i="16"/>
  <c r="S98" i="16"/>
  <c r="R98" i="16"/>
  <c r="Q98" i="16"/>
  <c r="P98" i="16"/>
  <c r="S97" i="16"/>
  <c r="R97" i="16"/>
  <c r="Q97" i="16"/>
  <c r="P97" i="16"/>
  <c r="S96" i="16"/>
  <c r="R96" i="16"/>
  <c r="Q96" i="16"/>
  <c r="P96" i="16"/>
  <c r="S95" i="16"/>
  <c r="R95" i="16"/>
  <c r="Q95" i="16"/>
  <c r="P95" i="16"/>
  <c r="S94" i="16"/>
  <c r="R94" i="16"/>
  <c r="Q94" i="16"/>
  <c r="P94" i="16"/>
  <c r="S93" i="16"/>
  <c r="R93" i="16"/>
  <c r="Q93" i="16"/>
  <c r="P93" i="16"/>
  <c r="S92" i="16"/>
  <c r="R92" i="16"/>
  <c r="Q92" i="16"/>
  <c r="P92" i="16"/>
  <c r="S91" i="16"/>
  <c r="R91" i="16"/>
  <c r="Q91" i="16"/>
  <c r="P91" i="16"/>
  <c r="S90" i="16"/>
  <c r="R90" i="16"/>
  <c r="Q90" i="16"/>
  <c r="P90" i="16"/>
  <c r="S89" i="16"/>
  <c r="R89" i="16"/>
  <c r="Q89" i="16"/>
  <c r="P89" i="16"/>
  <c r="S88" i="16"/>
  <c r="R88" i="16"/>
  <c r="Q88" i="16"/>
  <c r="P88" i="16"/>
  <c r="S87" i="16"/>
  <c r="R87" i="16"/>
  <c r="Q87" i="16"/>
  <c r="P87" i="16"/>
  <c r="S86" i="16"/>
  <c r="R86" i="16"/>
  <c r="Q86" i="16"/>
  <c r="P86" i="16"/>
  <c r="S85" i="16"/>
  <c r="R85" i="16"/>
  <c r="Q85" i="16"/>
  <c r="P85" i="16"/>
  <c r="S84" i="16"/>
  <c r="R84" i="16"/>
  <c r="Q84" i="16"/>
  <c r="P84" i="16"/>
  <c r="S83" i="16"/>
  <c r="R83" i="16"/>
  <c r="Q83" i="16"/>
  <c r="P83" i="16"/>
  <c r="S82" i="16"/>
  <c r="R82" i="16"/>
  <c r="Q82" i="16"/>
  <c r="P82" i="16"/>
  <c r="S81" i="16"/>
  <c r="R81" i="16"/>
  <c r="Q81" i="16"/>
  <c r="P81" i="16"/>
  <c r="S80" i="16"/>
  <c r="R80" i="16"/>
  <c r="Q80" i="16"/>
  <c r="P80" i="16"/>
  <c r="S79" i="16"/>
  <c r="R79" i="16"/>
  <c r="Q79" i="16"/>
  <c r="P79" i="16"/>
  <c r="S78" i="16"/>
  <c r="R78" i="16"/>
  <c r="Q78" i="16"/>
  <c r="P78" i="16"/>
  <c r="S77" i="16"/>
  <c r="R77" i="16"/>
  <c r="Q77" i="16"/>
  <c r="P77" i="16"/>
  <c r="S76" i="16"/>
  <c r="R76" i="16"/>
  <c r="Q76" i="16"/>
  <c r="P76" i="16"/>
  <c r="S75" i="16"/>
  <c r="R75" i="16"/>
  <c r="Q75" i="16"/>
  <c r="P75" i="16"/>
  <c r="S74" i="16"/>
  <c r="R74" i="16"/>
  <c r="Q74" i="16"/>
  <c r="P74" i="16"/>
  <c r="S73" i="16"/>
  <c r="R73" i="16"/>
  <c r="Q73" i="16"/>
  <c r="P73" i="16"/>
  <c r="S72" i="16"/>
  <c r="R72" i="16"/>
  <c r="Q72" i="16"/>
  <c r="P72" i="16"/>
  <c r="S71" i="16"/>
  <c r="R71" i="16"/>
  <c r="Q71" i="16"/>
  <c r="P71" i="16"/>
  <c r="S70" i="16"/>
  <c r="R70" i="16"/>
  <c r="Q70" i="16"/>
  <c r="P70" i="16"/>
  <c r="S69" i="16"/>
  <c r="R69" i="16"/>
  <c r="Q69" i="16"/>
  <c r="P69" i="16"/>
  <c r="S68" i="16"/>
  <c r="R68" i="16"/>
  <c r="Q68" i="16"/>
  <c r="P68" i="16"/>
  <c r="S67" i="16"/>
  <c r="R67" i="16"/>
  <c r="Q67" i="16"/>
  <c r="P67" i="16"/>
  <c r="S66" i="16"/>
  <c r="R66" i="16"/>
  <c r="Q66" i="16"/>
  <c r="P66" i="16"/>
  <c r="S65" i="16"/>
  <c r="R65" i="16"/>
  <c r="Q65" i="16"/>
  <c r="P65" i="16"/>
  <c r="S64" i="16"/>
  <c r="R64" i="16"/>
  <c r="Q64" i="16"/>
  <c r="P64" i="16"/>
  <c r="S63" i="16"/>
  <c r="R63" i="16"/>
  <c r="Q63" i="16"/>
  <c r="P63" i="16"/>
  <c r="S62" i="16"/>
  <c r="R62" i="16"/>
  <c r="Q62" i="16"/>
  <c r="P62" i="16"/>
  <c r="S61" i="16"/>
  <c r="R61" i="16"/>
  <c r="Q61" i="16"/>
  <c r="P61" i="16"/>
  <c r="S60" i="16"/>
  <c r="R60" i="16"/>
  <c r="Q60" i="16"/>
  <c r="P60" i="16"/>
  <c r="S59" i="16"/>
  <c r="R59" i="16"/>
  <c r="Q59" i="16"/>
  <c r="P59" i="16"/>
  <c r="S58" i="16"/>
  <c r="R58" i="16"/>
  <c r="Q58" i="16"/>
  <c r="P58" i="16"/>
  <c r="S57" i="16"/>
  <c r="R57" i="16"/>
  <c r="Q57" i="16"/>
  <c r="P57" i="16"/>
  <c r="S56" i="16"/>
  <c r="R56" i="16"/>
  <c r="Q56" i="16"/>
  <c r="P56" i="16"/>
  <c r="S55" i="16"/>
  <c r="R55" i="16"/>
  <c r="Q55" i="16"/>
  <c r="P55" i="16"/>
  <c r="S54" i="16"/>
  <c r="R54" i="16"/>
  <c r="Q54" i="16"/>
  <c r="P54" i="16"/>
  <c r="S53" i="16"/>
  <c r="R53" i="16"/>
  <c r="Q53" i="16"/>
  <c r="P53" i="16"/>
  <c r="S52" i="16"/>
  <c r="R52" i="16"/>
  <c r="Q52" i="16"/>
  <c r="P52" i="16"/>
  <c r="S51" i="16"/>
  <c r="R51" i="16"/>
  <c r="Q51" i="16"/>
  <c r="P51" i="16"/>
  <c r="S50" i="16"/>
  <c r="R50" i="16"/>
  <c r="Q50" i="16"/>
  <c r="P50" i="16"/>
  <c r="S49" i="16"/>
  <c r="R49" i="16"/>
  <c r="Q49" i="16"/>
  <c r="P49" i="16"/>
  <c r="S48" i="16"/>
  <c r="R48" i="16"/>
  <c r="Q48" i="16"/>
  <c r="P48" i="16"/>
  <c r="S47" i="16"/>
  <c r="R47" i="16"/>
  <c r="Q47" i="16"/>
  <c r="P47" i="16"/>
  <c r="S46" i="16"/>
  <c r="R46" i="16"/>
  <c r="Q46" i="16"/>
  <c r="P46" i="16"/>
  <c r="S45" i="16"/>
  <c r="R45" i="16"/>
  <c r="Q45" i="16"/>
  <c r="P45" i="16"/>
  <c r="S44" i="16"/>
  <c r="R44" i="16"/>
  <c r="Q44" i="16"/>
  <c r="P44" i="16"/>
  <c r="S43" i="16"/>
  <c r="R43" i="16"/>
  <c r="Q43" i="16"/>
  <c r="P43" i="16"/>
  <c r="S42" i="16"/>
  <c r="R42" i="16"/>
  <c r="Q42" i="16"/>
  <c r="P42" i="16"/>
  <c r="S41" i="16"/>
  <c r="R41" i="16"/>
  <c r="Q41" i="16"/>
  <c r="P41" i="16"/>
  <c r="S40" i="16"/>
  <c r="R40" i="16"/>
  <c r="Q40" i="16"/>
  <c r="P40" i="16"/>
  <c r="S39" i="16"/>
  <c r="R39" i="16"/>
  <c r="Q39" i="16"/>
  <c r="P39" i="16"/>
  <c r="S38" i="16"/>
  <c r="R38" i="16"/>
  <c r="Q38" i="16"/>
  <c r="P38" i="16"/>
  <c r="S37" i="16"/>
  <c r="R37" i="16"/>
  <c r="Q37" i="16"/>
  <c r="P37" i="16"/>
  <c r="S36" i="16"/>
  <c r="R36" i="16"/>
  <c r="Q36" i="16"/>
  <c r="P36" i="16"/>
  <c r="S35" i="16"/>
  <c r="R35" i="16"/>
  <c r="Q35" i="16"/>
  <c r="P35" i="16"/>
  <c r="S34" i="16"/>
  <c r="R34" i="16"/>
  <c r="Q34" i="16"/>
  <c r="P34" i="16"/>
  <c r="S33" i="16"/>
  <c r="R33" i="16"/>
  <c r="Q33" i="16"/>
  <c r="P33" i="16"/>
  <c r="S32" i="16"/>
  <c r="R32" i="16"/>
  <c r="Q32" i="16"/>
  <c r="P32" i="16"/>
  <c r="S31" i="16"/>
  <c r="R31" i="16"/>
  <c r="Q31" i="16"/>
  <c r="P31" i="16"/>
  <c r="S30" i="16"/>
  <c r="R30" i="16"/>
  <c r="Q30" i="16"/>
  <c r="P30" i="16"/>
  <c r="S29" i="16"/>
  <c r="R29" i="16"/>
  <c r="Q29" i="16"/>
  <c r="P29" i="16"/>
  <c r="S28" i="16"/>
  <c r="R28" i="16"/>
  <c r="Q28" i="16"/>
  <c r="P28" i="16"/>
  <c r="S27" i="16"/>
  <c r="R27" i="16"/>
  <c r="Q27" i="16"/>
  <c r="P27" i="16"/>
  <c r="S26" i="16"/>
  <c r="R26" i="16"/>
  <c r="Q26" i="16"/>
  <c r="P26" i="16"/>
  <c r="S25" i="16"/>
  <c r="R25" i="16"/>
  <c r="Q25" i="16"/>
  <c r="P25" i="16"/>
  <c r="S24" i="16"/>
  <c r="R24" i="16"/>
  <c r="Q24" i="16"/>
  <c r="P24" i="16"/>
  <c r="S23" i="16"/>
  <c r="R23" i="16"/>
  <c r="Q23" i="16"/>
  <c r="P23" i="16"/>
  <c r="S22" i="16"/>
  <c r="R22" i="16"/>
  <c r="Q22" i="16"/>
  <c r="P22" i="16"/>
  <c r="S21" i="16"/>
  <c r="R21" i="16"/>
  <c r="Q21" i="16"/>
  <c r="P21" i="16"/>
  <c r="S20" i="16"/>
  <c r="R20" i="16"/>
  <c r="Q20" i="16"/>
  <c r="P20" i="16"/>
  <c r="S19" i="16"/>
  <c r="R19" i="16"/>
  <c r="Q19" i="16"/>
  <c r="P19" i="16"/>
  <c r="R18" i="16"/>
  <c r="P18" i="16"/>
  <c r="S17" i="16"/>
  <c r="Q17" i="16"/>
  <c r="P17" i="16"/>
  <c r="R17" i="16"/>
  <c r="S16" i="16"/>
  <c r="R16" i="16"/>
  <c r="P16" i="16"/>
  <c r="Q16" i="16"/>
  <c r="S15" i="16"/>
  <c r="R15" i="16"/>
  <c r="P15" i="16"/>
  <c r="Q15" i="16"/>
  <c r="P14" i="16"/>
  <c r="P13" i="16"/>
  <c r="P12" i="16"/>
  <c r="P11" i="16"/>
  <c r="P10" i="16"/>
  <c r="P9" i="16"/>
  <c r="P8" i="16"/>
  <c r="P7" i="16"/>
  <c r="P6" i="16"/>
  <c r="P5" i="16"/>
  <c r="P4" i="16"/>
  <c r="Q4" i="16"/>
  <c r="Q5" i="16"/>
  <c r="Q6" i="16"/>
  <c r="Q7" i="16"/>
  <c r="Q8" i="16"/>
  <c r="Q9" i="16"/>
  <c r="Q10" i="16"/>
  <c r="Q11" i="16"/>
  <c r="Q12" i="16"/>
  <c r="Q13" i="16"/>
  <c r="Q14" i="16"/>
  <c r="Q3" i="16"/>
  <c r="P3" i="16"/>
  <c r="S3" i="16"/>
  <c r="S4" i="16"/>
  <c r="S117" i="15"/>
  <c r="R117" i="15"/>
  <c r="Q117" i="15"/>
  <c r="S116" i="15"/>
  <c r="R116" i="15"/>
  <c r="Q116" i="15"/>
  <c r="S115" i="15"/>
  <c r="R115" i="15"/>
  <c r="Q115" i="15"/>
  <c r="S114" i="15"/>
  <c r="R114" i="15"/>
  <c r="Q114" i="15"/>
  <c r="S113" i="15"/>
  <c r="R113" i="15"/>
  <c r="Q113" i="15"/>
  <c r="S112" i="15"/>
  <c r="R112" i="15"/>
  <c r="Q112" i="15"/>
  <c r="S111" i="15"/>
  <c r="R111" i="15"/>
  <c r="Q111" i="15"/>
  <c r="S110" i="15"/>
  <c r="R110" i="15"/>
  <c r="Q110" i="15"/>
  <c r="S109" i="15"/>
  <c r="R109" i="15"/>
  <c r="Q109" i="15"/>
  <c r="S108" i="15"/>
  <c r="R108" i="15"/>
  <c r="Q108" i="15"/>
  <c r="S107" i="15"/>
  <c r="R107" i="15"/>
  <c r="Q107" i="15"/>
  <c r="S106" i="15"/>
  <c r="R106" i="15"/>
  <c r="Q106" i="15"/>
  <c r="S105" i="15"/>
  <c r="R105" i="15"/>
  <c r="Q105" i="15"/>
  <c r="S104" i="15"/>
  <c r="R104" i="15"/>
  <c r="Q104" i="15"/>
  <c r="S102" i="15"/>
  <c r="R102" i="15"/>
  <c r="Q102" i="15"/>
  <c r="P102" i="15"/>
  <c r="S101" i="15"/>
  <c r="R101" i="15"/>
  <c r="Q101" i="15"/>
  <c r="P101" i="15"/>
  <c r="S100" i="15"/>
  <c r="R100" i="15"/>
  <c r="Q100" i="15"/>
  <c r="P100" i="15"/>
  <c r="S99" i="15"/>
  <c r="R99" i="15"/>
  <c r="Q99" i="15"/>
  <c r="P99" i="15"/>
  <c r="S98" i="15"/>
  <c r="R98" i="15"/>
  <c r="Q98" i="15"/>
  <c r="P98" i="15"/>
  <c r="S97" i="15"/>
  <c r="R97" i="15"/>
  <c r="Q97" i="15"/>
  <c r="P97" i="15"/>
  <c r="S96" i="15"/>
  <c r="R96" i="15"/>
  <c r="Q96" i="15"/>
  <c r="P96" i="15"/>
  <c r="S95" i="15"/>
  <c r="R95" i="15"/>
  <c r="Q95" i="15"/>
  <c r="P95" i="15"/>
  <c r="S94" i="15"/>
  <c r="R94" i="15"/>
  <c r="Q94" i="15"/>
  <c r="P94" i="15"/>
  <c r="S93" i="15"/>
  <c r="R93" i="15"/>
  <c r="Q93" i="15"/>
  <c r="P93" i="15"/>
  <c r="S92" i="15"/>
  <c r="R92" i="15"/>
  <c r="Q92" i="15"/>
  <c r="P92" i="15"/>
  <c r="S91" i="15"/>
  <c r="R91" i="15"/>
  <c r="Q91" i="15"/>
  <c r="P91" i="15"/>
  <c r="S90" i="15"/>
  <c r="R90" i="15"/>
  <c r="Q90" i="15"/>
  <c r="P90" i="15"/>
  <c r="S89" i="15"/>
  <c r="R89" i="15"/>
  <c r="Q89" i="15"/>
  <c r="P89" i="15"/>
  <c r="S88" i="15"/>
  <c r="R88" i="15"/>
  <c r="Q88" i="15"/>
  <c r="P88" i="15"/>
  <c r="S87" i="15"/>
  <c r="R87" i="15"/>
  <c r="Q87" i="15"/>
  <c r="P87" i="15"/>
  <c r="S86" i="15"/>
  <c r="R86" i="15"/>
  <c r="Q86" i="15"/>
  <c r="P86" i="15"/>
  <c r="S85" i="15"/>
  <c r="R85" i="15"/>
  <c r="Q85" i="15"/>
  <c r="P85" i="15"/>
  <c r="S84" i="15"/>
  <c r="R84" i="15"/>
  <c r="Q84" i="15"/>
  <c r="P84" i="15"/>
  <c r="S83" i="15"/>
  <c r="R83" i="15"/>
  <c r="Q83" i="15"/>
  <c r="P83" i="15"/>
  <c r="S82" i="15"/>
  <c r="R82" i="15"/>
  <c r="Q82" i="15"/>
  <c r="P82" i="15"/>
  <c r="S81" i="15"/>
  <c r="R81" i="15"/>
  <c r="Q81" i="15"/>
  <c r="P81" i="15"/>
  <c r="S80" i="15"/>
  <c r="R80" i="15"/>
  <c r="Q80" i="15"/>
  <c r="P80" i="15"/>
  <c r="S79" i="15"/>
  <c r="R79" i="15"/>
  <c r="Q79" i="15"/>
  <c r="P79" i="15"/>
  <c r="S78" i="15"/>
  <c r="R78" i="15"/>
  <c r="Q78" i="15"/>
  <c r="P78" i="15"/>
  <c r="S77" i="15"/>
  <c r="R77" i="15"/>
  <c r="Q77" i="15"/>
  <c r="P77" i="15"/>
  <c r="S76" i="15"/>
  <c r="R76" i="15"/>
  <c r="Q76" i="15"/>
  <c r="P76" i="15"/>
  <c r="S75" i="15"/>
  <c r="R75" i="15"/>
  <c r="Q75" i="15"/>
  <c r="P75" i="15"/>
  <c r="S74" i="15"/>
  <c r="R74" i="15"/>
  <c r="Q74" i="15"/>
  <c r="P74" i="15"/>
  <c r="S73" i="15"/>
  <c r="R73" i="15"/>
  <c r="Q73" i="15"/>
  <c r="P73" i="15"/>
  <c r="S72" i="15"/>
  <c r="R72" i="15"/>
  <c r="Q72" i="15"/>
  <c r="P72" i="15"/>
  <c r="S71" i="15"/>
  <c r="R71" i="15"/>
  <c r="Q71" i="15"/>
  <c r="P71" i="15"/>
  <c r="S70" i="15"/>
  <c r="R70" i="15"/>
  <c r="Q70" i="15"/>
  <c r="P70" i="15"/>
  <c r="S69" i="15"/>
  <c r="R69" i="15"/>
  <c r="Q69" i="15"/>
  <c r="P69" i="15"/>
  <c r="S68" i="15"/>
  <c r="R68" i="15"/>
  <c r="Q68" i="15"/>
  <c r="P68" i="15"/>
  <c r="S67" i="15"/>
  <c r="R67" i="15"/>
  <c r="Q67" i="15"/>
  <c r="P67" i="15"/>
  <c r="S66" i="15"/>
  <c r="R66" i="15"/>
  <c r="Q66" i="15"/>
  <c r="P66" i="15"/>
  <c r="S65" i="15"/>
  <c r="R65" i="15"/>
  <c r="Q65" i="15"/>
  <c r="P65" i="15"/>
  <c r="S64" i="15"/>
  <c r="R64" i="15"/>
  <c r="Q64" i="15"/>
  <c r="P64" i="15"/>
  <c r="S63" i="15"/>
  <c r="R63" i="15"/>
  <c r="Q63" i="15"/>
  <c r="P63" i="15"/>
  <c r="S62" i="15"/>
  <c r="R62" i="15"/>
  <c r="Q62" i="15"/>
  <c r="P62" i="15"/>
  <c r="S61" i="15"/>
  <c r="R61" i="15"/>
  <c r="Q61" i="15"/>
  <c r="P61" i="15"/>
  <c r="S60" i="15"/>
  <c r="R60" i="15"/>
  <c r="Q60" i="15"/>
  <c r="P60" i="15"/>
  <c r="S59" i="15"/>
  <c r="R59" i="15"/>
  <c r="Q59" i="15"/>
  <c r="P59" i="15"/>
  <c r="S58" i="15"/>
  <c r="R58" i="15"/>
  <c r="Q58" i="15"/>
  <c r="P58" i="15"/>
  <c r="S57" i="15"/>
  <c r="R57" i="15"/>
  <c r="Q57" i="15"/>
  <c r="P57" i="15"/>
  <c r="S56" i="15"/>
  <c r="R56" i="15"/>
  <c r="Q56" i="15"/>
  <c r="P56" i="15"/>
  <c r="S55" i="15"/>
  <c r="R55" i="15"/>
  <c r="Q55" i="15"/>
  <c r="P55" i="15"/>
  <c r="S54" i="15"/>
  <c r="R54" i="15"/>
  <c r="Q54" i="15"/>
  <c r="P54" i="15"/>
  <c r="S53" i="15"/>
  <c r="R53" i="15"/>
  <c r="Q53" i="15"/>
  <c r="P53" i="15"/>
  <c r="S52" i="15"/>
  <c r="R52" i="15"/>
  <c r="Q52" i="15"/>
  <c r="P52" i="15"/>
  <c r="S51" i="15"/>
  <c r="R51" i="15"/>
  <c r="Q51" i="15"/>
  <c r="P51" i="15"/>
  <c r="S50" i="15"/>
  <c r="R50" i="15"/>
  <c r="Q50" i="15"/>
  <c r="P50" i="15"/>
  <c r="S49" i="15"/>
  <c r="R49" i="15"/>
  <c r="Q49" i="15"/>
  <c r="P49" i="15"/>
  <c r="S48" i="15"/>
  <c r="R48" i="15"/>
  <c r="Q48" i="15"/>
  <c r="P48" i="15"/>
  <c r="S47" i="15"/>
  <c r="R47" i="15"/>
  <c r="Q47" i="15"/>
  <c r="P47" i="15"/>
  <c r="S46" i="15"/>
  <c r="R46" i="15"/>
  <c r="Q46" i="15"/>
  <c r="P46" i="15"/>
  <c r="S45" i="15"/>
  <c r="R45" i="15"/>
  <c r="Q45" i="15"/>
  <c r="P45" i="15"/>
  <c r="S44" i="15"/>
  <c r="R44" i="15"/>
  <c r="Q44" i="15"/>
  <c r="P44" i="15"/>
  <c r="S43" i="15"/>
  <c r="R43" i="15"/>
  <c r="Q43" i="15"/>
  <c r="P43" i="15"/>
  <c r="S42" i="15"/>
  <c r="R42" i="15"/>
  <c r="Q42" i="15"/>
  <c r="P42" i="15"/>
  <c r="S41" i="15"/>
  <c r="R41" i="15"/>
  <c r="Q41" i="15"/>
  <c r="P41" i="15"/>
  <c r="S40" i="15"/>
  <c r="R40" i="15"/>
  <c r="Q40" i="15"/>
  <c r="P40" i="15"/>
  <c r="S39" i="15"/>
  <c r="R39" i="15"/>
  <c r="Q39" i="15"/>
  <c r="P39" i="15"/>
  <c r="S38" i="15"/>
  <c r="R38" i="15"/>
  <c r="Q38" i="15"/>
  <c r="P38" i="15"/>
  <c r="S37" i="15"/>
  <c r="R37" i="15"/>
  <c r="Q37" i="15"/>
  <c r="P37" i="15"/>
  <c r="S36" i="15"/>
  <c r="R36" i="15"/>
  <c r="Q36" i="15"/>
  <c r="P36" i="15"/>
  <c r="S35" i="15"/>
  <c r="R35" i="15"/>
  <c r="Q35" i="15"/>
  <c r="P35" i="15"/>
  <c r="S34" i="15"/>
  <c r="R34" i="15"/>
  <c r="Q34" i="15"/>
  <c r="P34" i="15"/>
  <c r="S33" i="15"/>
  <c r="R33" i="15"/>
  <c r="Q33" i="15"/>
  <c r="P33" i="15"/>
  <c r="S32" i="15"/>
  <c r="R32" i="15"/>
  <c r="Q32" i="15"/>
  <c r="P32" i="15"/>
  <c r="S31" i="15"/>
  <c r="R31" i="15"/>
  <c r="Q31" i="15"/>
  <c r="P31" i="15"/>
  <c r="S30" i="15"/>
  <c r="R30" i="15"/>
  <c r="Q30" i="15"/>
  <c r="P30" i="15"/>
  <c r="S29" i="15"/>
  <c r="R29" i="15"/>
  <c r="Q29" i="15"/>
  <c r="P29" i="15"/>
  <c r="S28" i="15"/>
  <c r="R28" i="15"/>
  <c r="Q28" i="15"/>
  <c r="P28" i="15"/>
  <c r="S27" i="15"/>
  <c r="R27" i="15"/>
  <c r="Q27" i="15"/>
  <c r="P27" i="15"/>
  <c r="S26" i="15"/>
  <c r="R26" i="15"/>
  <c r="Q26" i="15"/>
  <c r="P26" i="15"/>
  <c r="S25" i="15"/>
  <c r="R25" i="15"/>
  <c r="Q25" i="15"/>
  <c r="P25" i="15"/>
  <c r="S24" i="15"/>
  <c r="R24" i="15"/>
  <c r="Q24" i="15"/>
  <c r="P24" i="15"/>
  <c r="S23" i="15"/>
  <c r="R23" i="15"/>
  <c r="Q23" i="15"/>
  <c r="P23" i="15"/>
  <c r="S22" i="15"/>
  <c r="R22" i="15"/>
  <c r="Q22" i="15"/>
  <c r="P22" i="15"/>
  <c r="S21" i="15"/>
  <c r="R21" i="15"/>
  <c r="Q21" i="15"/>
  <c r="P21" i="15"/>
  <c r="S20" i="15"/>
  <c r="R20" i="15"/>
  <c r="Q20" i="15"/>
  <c r="P20" i="15"/>
  <c r="S19" i="15"/>
  <c r="R19" i="15"/>
  <c r="Q19" i="15"/>
  <c r="P19" i="15"/>
  <c r="P18" i="15"/>
  <c r="P17" i="15"/>
  <c r="P16" i="15"/>
  <c r="P15" i="15"/>
  <c r="P14" i="15"/>
  <c r="P13" i="15"/>
  <c r="P12" i="15"/>
  <c r="P11" i="15"/>
  <c r="P10" i="15"/>
  <c r="P9" i="15"/>
  <c r="P8" i="15"/>
  <c r="P7" i="15"/>
  <c r="P6" i="15"/>
  <c r="P5" i="15"/>
  <c r="P4" i="15"/>
  <c r="P3" i="15"/>
  <c r="Q3" i="15"/>
  <c r="Q4" i="15"/>
  <c r="Q23" i="19"/>
  <c r="S23" i="19"/>
  <c r="Q22" i="19"/>
  <c r="R22" i="19"/>
  <c r="Q21" i="19"/>
  <c r="S21" i="19"/>
  <c r="S20" i="19"/>
  <c r="R20" i="19"/>
  <c r="Q20" i="19"/>
  <c r="R19" i="19"/>
  <c r="S19" i="19"/>
  <c r="S21" i="18"/>
  <c r="Q21" i="18"/>
  <c r="S19" i="18"/>
  <c r="Q19" i="18"/>
  <c r="S16" i="18"/>
  <c r="R16" i="18"/>
  <c r="R17" i="17"/>
  <c r="Q17" i="17"/>
  <c r="S18" i="16"/>
  <c r="Q18" i="16"/>
  <c r="R16" i="37"/>
  <c r="Q16" i="37"/>
  <c r="Q3" i="37"/>
  <c r="S3" i="37"/>
  <c r="Q4" i="37"/>
  <c r="R4" i="37"/>
  <c r="S4" i="37"/>
  <c r="D50" i="27"/>
  <c r="T104" i="20"/>
  <c r="H671" i="30" a="1"/>
  <c r="H671" i="3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18" i="19"/>
  <c r="T119" i="19"/>
  <c r="T120" i="19"/>
  <c r="T121" i="19"/>
  <c r="T122" i="19"/>
  <c r="T123" i="19"/>
  <c r="T124" i="19"/>
  <c r="T125" i="19"/>
  <c r="T126" i="19"/>
  <c r="T127" i="19"/>
  <c r="T128" i="19"/>
  <c r="T129" i="19"/>
  <c r="T130" i="19"/>
  <c r="T131" i="19"/>
  <c r="T132" i="19"/>
  <c r="T133" i="19"/>
  <c r="T134" i="19"/>
  <c r="T135" i="19"/>
  <c r="T136" i="19"/>
  <c r="T137" i="19"/>
  <c r="T138" i="19"/>
  <c r="T139" i="19"/>
  <c r="T140" i="19"/>
  <c r="T141" i="19"/>
  <c r="T142" i="19"/>
  <c r="T143" i="19"/>
  <c r="T144" i="19"/>
  <c r="T145" i="19"/>
  <c r="T146" i="19"/>
  <c r="T147" i="19"/>
  <c r="T148" i="19"/>
  <c r="T149" i="19"/>
  <c r="T150" i="19"/>
  <c r="T151" i="19"/>
  <c r="T152" i="19"/>
  <c r="T153" i="19"/>
  <c r="T155" i="19"/>
  <c r="T118" i="17"/>
  <c r="T119" i="17"/>
  <c r="T120" i="17"/>
  <c r="T121" i="17"/>
  <c r="T122" i="17"/>
  <c r="T123" i="17"/>
  <c r="T124" i="17"/>
  <c r="T125" i="17"/>
  <c r="T126" i="17"/>
  <c r="T127" i="17"/>
  <c r="T128" i="17"/>
  <c r="T129" i="17"/>
  <c r="T130" i="17"/>
  <c r="T131" i="17"/>
  <c r="T132" i="17"/>
  <c r="T133" i="17"/>
  <c r="T134" i="17"/>
  <c r="T135" i="17"/>
  <c r="T136" i="17"/>
  <c r="T137" i="17"/>
  <c r="T138" i="17"/>
  <c r="T139" i="17"/>
  <c r="T140" i="17"/>
  <c r="T141" i="17"/>
  <c r="T142" i="17"/>
  <c r="T143" i="17"/>
  <c r="T144" i="17"/>
  <c r="T145" i="17"/>
  <c r="T146" i="17"/>
  <c r="T147" i="17"/>
  <c r="T148" i="17"/>
  <c r="T149" i="17"/>
  <c r="T150" i="17"/>
  <c r="T151" i="17"/>
  <c r="T152" i="17"/>
  <c r="T153" i="17"/>
  <c r="T154" i="17"/>
  <c r="T155" i="17"/>
  <c r="T105" i="16"/>
  <c r="T106" i="16"/>
  <c r="T108" i="16"/>
  <c r="T110" i="16"/>
  <c r="T111" i="16"/>
  <c r="T113" i="16"/>
  <c r="T114" i="16"/>
  <c r="T116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05" i="15"/>
  <c r="T110" i="15"/>
  <c r="T118" i="15"/>
  <c r="T119" i="15"/>
  <c r="T120" i="15"/>
  <c r="T121" i="15"/>
  <c r="T122" i="15"/>
  <c r="T123" i="15"/>
  <c r="T124" i="15"/>
  <c r="T125" i="15"/>
  <c r="T126" i="15"/>
  <c r="T127" i="15"/>
  <c r="T128" i="15"/>
  <c r="T129" i="15"/>
  <c r="T130" i="15"/>
  <c r="T131" i="15"/>
  <c r="T132" i="15"/>
  <c r="T133" i="15"/>
  <c r="T134" i="15"/>
  <c r="T135" i="15"/>
  <c r="T136" i="15"/>
  <c r="T137" i="15"/>
  <c r="T138" i="15"/>
  <c r="T139" i="15"/>
  <c r="T140" i="15"/>
  <c r="T141" i="15"/>
  <c r="T142" i="15"/>
  <c r="T143" i="15"/>
  <c r="T144" i="15"/>
  <c r="T145" i="15"/>
  <c r="T146" i="15"/>
  <c r="T147" i="15"/>
  <c r="T148" i="15"/>
  <c r="T149" i="15"/>
  <c r="T150" i="15"/>
  <c r="T151" i="15"/>
  <c r="T152" i="15"/>
  <c r="T153" i="15"/>
  <c r="T154" i="15"/>
  <c r="T155" i="15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18" i="10"/>
  <c r="T119" i="10"/>
  <c r="T120" i="10"/>
  <c r="T121" i="10"/>
  <c r="T122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151" i="10"/>
  <c r="T152" i="10"/>
  <c r="T153" i="10"/>
  <c r="T154" i="10"/>
  <c r="T155" i="10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18" i="12"/>
  <c r="T119" i="12"/>
  <c r="T120" i="12"/>
  <c r="T121" i="12"/>
  <c r="T122" i="12"/>
  <c r="T123" i="12"/>
  <c r="T124" i="12"/>
  <c r="T125" i="12"/>
  <c r="T126" i="12"/>
  <c r="T127" i="12"/>
  <c r="T128" i="12"/>
  <c r="T129" i="12"/>
  <c r="T130" i="12"/>
  <c r="T131" i="12"/>
  <c r="T132" i="12"/>
  <c r="T133" i="12"/>
  <c r="T134" i="12"/>
  <c r="T135" i="12"/>
  <c r="T136" i="12"/>
  <c r="T137" i="12"/>
  <c r="T138" i="12"/>
  <c r="T139" i="12"/>
  <c r="T140" i="12"/>
  <c r="T141" i="12"/>
  <c r="T142" i="12"/>
  <c r="T143" i="12"/>
  <c r="T144" i="12"/>
  <c r="T145" i="12"/>
  <c r="T146" i="12"/>
  <c r="T147" i="12"/>
  <c r="T148" i="12"/>
  <c r="T149" i="12"/>
  <c r="T150" i="12"/>
  <c r="T151" i="12"/>
  <c r="T152" i="12"/>
  <c r="T153" i="12"/>
  <c r="T154" i="12"/>
  <c r="T155" i="12"/>
  <c r="S20" i="22"/>
  <c r="R20" i="22"/>
  <c r="S18" i="22"/>
  <c r="R18" i="22"/>
  <c r="Q4" i="22"/>
  <c r="R4" i="22"/>
  <c r="S4" i="22"/>
  <c r="Q4" i="21"/>
  <c r="R4" i="21"/>
  <c r="S4" i="21"/>
  <c r="S3" i="20"/>
  <c r="Q3" i="20"/>
  <c r="R4" i="20"/>
  <c r="T104" i="19"/>
  <c r="H618" i="30" a="1"/>
  <c r="H618" i="30"/>
  <c r="T105" i="19"/>
  <c r="T106" i="19"/>
  <c r="T107" i="19"/>
  <c r="T108" i="19"/>
  <c r="T109" i="19"/>
  <c r="T110" i="19"/>
  <c r="T111" i="19"/>
  <c r="T112" i="19"/>
  <c r="T113" i="19"/>
  <c r="T114" i="19"/>
  <c r="T115" i="19"/>
  <c r="T116" i="19"/>
  <c r="T117" i="19"/>
  <c r="R18" i="19"/>
  <c r="Q18" i="19"/>
  <c r="Q3" i="19"/>
  <c r="R3" i="19"/>
  <c r="Q4" i="19"/>
  <c r="R4" i="19"/>
  <c r="S4" i="19"/>
  <c r="R17" i="18"/>
  <c r="Q17" i="18"/>
  <c r="S3" i="18"/>
  <c r="Q3" i="18"/>
  <c r="R4" i="18"/>
  <c r="T105" i="17"/>
  <c r="T111" i="17"/>
  <c r="Q3" i="17"/>
  <c r="R3" i="17"/>
  <c r="R4" i="17"/>
  <c r="R5" i="17"/>
  <c r="R6" i="17"/>
  <c r="R7" i="17"/>
  <c r="R8" i="17"/>
  <c r="R9" i="17"/>
  <c r="R10" i="17"/>
  <c r="R11" i="17"/>
  <c r="R12" i="17"/>
  <c r="R13" i="17"/>
  <c r="R14" i="17"/>
  <c r="T109" i="17"/>
  <c r="T117" i="17"/>
  <c r="T110" i="17"/>
  <c r="T113" i="17"/>
  <c r="T108" i="17"/>
  <c r="T116" i="17"/>
  <c r="S4" i="17"/>
  <c r="S5" i="17"/>
  <c r="S6" i="17"/>
  <c r="S7" i="17"/>
  <c r="S10" i="17"/>
  <c r="S11" i="17"/>
  <c r="S12" i="17"/>
  <c r="S13" i="17"/>
  <c r="S14" i="17"/>
  <c r="T106" i="17"/>
  <c r="T114" i="17"/>
  <c r="T104" i="17"/>
  <c r="H512" i="30" a="1"/>
  <c r="H512" i="30"/>
  <c r="T107" i="17"/>
  <c r="T112" i="17"/>
  <c r="T115" i="17"/>
  <c r="S5" i="16"/>
  <c r="S6" i="16"/>
  <c r="S7" i="16"/>
  <c r="S8" i="16"/>
  <c r="S9" i="16"/>
  <c r="S10" i="16"/>
  <c r="S11" i="16"/>
  <c r="S12" i="16"/>
  <c r="S13" i="16"/>
  <c r="S14" i="16"/>
  <c r="T107" i="16"/>
  <c r="T115" i="16"/>
  <c r="T109" i="16"/>
  <c r="T117" i="16"/>
  <c r="T104" i="16"/>
  <c r="H459" i="30" a="1"/>
  <c r="H459" i="30"/>
  <c r="T112" i="16"/>
  <c r="R3" i="16"/>
  <c r="R4" i="16"/>
  <c r="R5" i="16"/>
  <c r="R6" i="16"/>
  <c r="R7" i="16"/>
  <c r="R8" i="16"/>
  <c r="R9" i="16"/>
  <c r="R10" i="16"/>
  <c r="R11" i="16"/>
  <c r="R12" i="16"/>
  <c r="R13" i="16"/>
  <c r="R14" i="16"/>
  <c r="T113" i="15"/>
  <c r="T111" i="15"/>
  <c r="T106" i="15"/>
  <c r="T114" i="15"/>
  <c r="Q5" i="15"/>
  <c r="Q6" i="15"/>
  <c r="Q7" i="15"/>
  <c r="Q8" i="15"/>
  <c r="Q9" i="15"/>
  <c r="Q10" i="15"/>
  <c r="Q11" i="15"/>
  <c r="Q12" i="15"/>
  <c r="Q13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S3" i="15"/>
  <c r="T108" i="15"/>
  <c r="T116" i="15"/>
  <c r="T117" i="15"/>
  <c r="Q14" i="15"/>
  <c r="Q15" i="15"/>
  <c r="Q16" i="15"/>
  <c r="Q17" i="15"/>
  <c r="Q18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T109" i="15"/>
  <c r="T104" i="15"/>
  <c r="H406" i="30" a="1"/>
  <c r="H406" i="30"/>
  <c r="T112" i="15"/>
  <c r="T107" i="15"/>
  <c r="T115" i="15"/>
  <c r="H353" i="30" a="1"/>
  <c r="H353" i="30"/>
  <c r="Q106" i="9"/>
  <c r="Q106" i="6"/>
  <c r="Q106" i="8"/>
  <c r="Q106" i="10"/>
  <c r="Q106" i="12"/>
  <c r="Q106" i="11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3" i="6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3" i="8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3" i="9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3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3" i="11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17" i="12"/>
  <c r="R117" i="12"/>
  <c r="Q117" i="12"/>
  <c r="S116" i="12"/>
  <c r="R116" i="12"/>
  <c r="Q116" i="12"/>
  <c r="S115" i="12"/>
  <c r="R115" i="12"/>
  <c r="Q115" i="12"/>
  <c r="S114" i="12"/>
  <c r="R114" i="12"/>
  <c r="Q114" i="12"/>
  <c r="S113" i="12"/>
  <c r="R113" i="12"/>
  <c r="Q113" i="12"/>
  <c r="S112" i="12"/>
  <c r="R112" i="12"/>
  <c r="Q112" i="12"/>
  <c r="S111" i="12"/>
  <c r="R111" i="12"/>
  <c r="Q111" i="12"/>
  <c r="S110" i="12"/>
  <c r="R110" i="12"/>
  <c r="Q110" i="12"/>
  <c r="S109" i="12"/>
  <c r="R109" i="12"/>
  <c r="Q109" i="12"/>
  <c r="S108" i="12"/>
  <c r="R108" i="12"/>
  <c r="Q108" i="12"/>
  <c r="S107" i="12"/>
  <c r="R107" i="12"/>
  <c r="Q107" i="12"/>
  <c r="S106" i="12"/>
  <c r="R106" i="12"/>
  <c r="S105" i="12"/>
  <c r="R105" i="12"/>
  <c r="Q105" i="12"/>
  <c r="S104" i="12"/>
  <c r="R104" i="12"/>
  <c r="Q104" i="12"/>
  <c r="S102" i="12"/>
  <c r="R102" i="12"/>
  <c r="Q102" i="12"/>
  <c r="S101" i="12"/>
  <c r="R101" i="12"/>
  <c r="Q101" i="12"/>
  <c r="S100" i="12"/>
  <c r="R100" i="12"/>
  <c r="Q100" i="12"/>
  <c r="S99" i="12"/>
  <c r="R99" i="12"/>
  <c r="Q99" i="12"/>
  <c r="S98" i="12"/>
  <c r="R98" i="12"/>
  <c r="Q98" i="12"/>
  <c r="S97" i="12"/>
  <c r="R97" i="12"/>
  <c r="Q97" i="12"/>
  <c r="S96" i="12"/>
  <c r="R96" i="12"/>
  <c r="Q96" i="12"/>
  <c r="S95" i="12"/>
  <c r="R95" i="12"/>
  <c r="Q95" i="12"/>
  <c r="S94" i="12"/>
  <c r="R94" i="12"/>
  <c r="Q94" i="12"/>
  <c r="S93" i="12"/>
  <c r="R93" i="12"/>
  <c r="Q93" i="12"/>
  <c r="S92" i="12"/>
  <c r="R92" i="12"/>
  <c r="Q92" i="12"/>
  <c r="S91" i="12"/>
  <c r="R91" i="12"/>
  <c r="Q91" i="12"/>
  <c r="S90" i="12"/>
  <c r="R90" i="12"/>
  <c r="Q90" i="12"/>
  <c r="S89" i="12"/>
  <c r="R89" i="12"/>
  <c r="Q89" i="12"/>
  <c r="S88" i="12"/>
  <c r="R88" i="12"/>
  <c r="Q88" i="12"/>
  <c r="S87" i="12"/>
  <c r="R87" i="12"/>
  <c r="Q87" i="12"/>
  <c r="S86" i="12"/>
  <c r="R86" i="12"/>
  <c r="Q86" i="12"/>
  <c r="S85" i="12"/>
  <c r="R85" i="12"/>
  <c r="Q85" i="12"/>
  <c r="S84" i="12"/>
  <c r="R84" i="12"/>
  <c r="Q84" i="12"/>
  <c r="S83" i="12"/>
  <c r="R83" i="12"/>
  <c r="Q83" i="12"/>
  <c r="S82" i="12"/>
  <c r="R82" i="12"/>
  <c r="Q82" i="12"/>
  <c r="S81" i="12"/>
  <c r="R81" i="12"/>
  <c r="Q81" i="12"/>
  <c r="S80" i="12"/>
  <c r="R80" i="12"/>
  <c r="Q80" i="12"/>
  <c r="S79" i="12"/>
  <c r="R79" i="12"/>
  <c r="Q79" i="12"/>
  <c r="S78" i="12"/>
  <c r="R78" i="12"/>
  <c r="Q78" i="12"/>
  <c r="S77" i="12"/>
  <c r="R77" i="12"/>
  <c r="Q77" i="12"/>
  <c r="S76" i="12"/>
  <c r="R76" i="12"/>
  <c r="Q76" i="12"/>
  <c r="S75" i="12"/>
  <c r="R75" i="12"/>
  <c r="Q75" i="12"/>
  <c r="S74" i="12"/>
  <c r="R74" i="12"/>
  <c r="Q74" i="12"/>
  <c r="S73" i="12"/>
  <c r="R73" i="12"/>
  <c r="Q73" i="12"/>
  <c r="S72" i="12"/>
  <c r="R72" i="12"/>
  <c r="Q72" i="12"/>
  <c r="S71" i="12"/>
  <c r="R71" i="12"/>
  <c r="Q71" i="12"/>
  <c r="S70" i="12"/>
  <c r="R70" i="12"/>
  <c r="Q70" i="12"/>
  <c r="S69" i="12"/>
  <c r="R69" i="12"/>
  <c r="Q69" i="12"/>
  <c r="S68" i="12"/>
  <c r="R68" i="12"/>
  <c r="Q68" i="12"/>
  <c r="S67" i="12"/>
  <c r="R67" i="12"/>
  <c r="Q67" i="12"/>
  <c r="S66" i="12"/>
  <c r="R66" i="12"/>
  <c r="Q66" i="12"/>
  <c r="S65" i="12"/>
  <c r="R65" i="12"/>
  <c r="Q65" i="12"/>
  <c r="S64" i="12"/>
  <c r="R64" i="12"/>
  <c r="Q64" i="12"/>
  <c r="S63" i="12"/>
  <c r="R63" i="12"/>
  <c r="Q63" i="12"/>
  <c r="S62" i="12"/>
  <c r="R62" i="12"/>
  <c r="Q62" i="12"/>
  <c r="S61" i="12"/>
  <c r="R61" i="12"/>
  <c r="Q61" i="12"/>
  <c r="S60" i="12"/>
  <c r="R60" i="12"/>
  <c r="Q60" i="12"/>
  <c r="S59" i="12"/>
  <c r="R59" i="12"/>
  <c r="Q59" i="12"/>
  <c r="S58" i="12"/>
  <c r="R58" i="12"/>
  <c r="Q58" i="12"/>
  <c r="S57" i="12"/>
  <c r="R57" i="12"/>
  <c r="Q57" i="12"/>
  <c r="S56" i="12"/>
  <c r="R56" i="12"/>
  <c r="Q56" i="12"/>
  <c r="S55" i="12"/>
  <c r="R55" i="12"/>
  <c r="Q55" i="12"/>
  <c r="S54" i="12"/>
  <c r="R54" i="12"/>
  <c r="Q54" i="12"/>
  <c r="S53" i="12"/>
  <c r="R53" i="12"/>
  <c r="Q53" i="12"/>
  <c r="S52" i="12"/>
  <c r="R52" i="12"/>
  <c r="Q52" i="12"/>
  <c r="S51" i="12"/>
  <c r="R51" i="12"/>
  <c r="Q51" i="12"/>
  <c r="S50" i="12"/>
  <c r="R50" i="12"/>
  <c r="Q50" i="12"/>
  <c r="S49" i="12"/>
  <c r="R49" i="12"/>
  <c r="Q49" i="12"/>
  <c r="S48" i="12"/>
  <c r="R48" i="12"/>
  <c r="Q48" i="12"/>
  <c r="S47" i="12"/>
  <c r="R47" i="12"/>
  <c r="Q47" i="12"/>
  <c r="S46" i="12"/>
  <c r="R46" i="12"/>
  <c r="Q46" i="12"/>
  <c r="S45" i="12"/>
  <c r="R45" i="12"/>
  <c r="Q45" i="12"/>
  <c r="S44" i="12"/>
  <c r="R44" i="12"/>
  <c r="Q44" i="12"/>
  <c r="S43" i="12"/>
  <c r="R43" i="12"/>
  <c r="Q43" i="12"/>
  <c r="S42" i="12"/>
  <c r="R42" i="12"/>
  <c r="Q42" i="12"/>
  <c r="S41" i="12"/>
  <c r="R41" i="12"/>
  <c r="Q41" i="12"/>
  <c r="S40" i="12"/>
  <c r="R40" i="12"/>
  <c r="Q40" i="12"/>
  <c r="S39" i="12"/>
  <c r="R39" i="12"/>
  <c r="Q39" i="12"/>
  <c r="S38" i="12"/>
  <c r="R38" i="12"/>
  <c r="Q38" i="12"/>
  <c r="S37" i="12"/>
  <c r="R37" i="12"/>
  <c r="Q37" i="12"/>
  <c r="S36" i="12"/>
  <c r="R36" i="12"/>
  <c r="Q36" i="12"/>
  <c r="S35" i="12"/>
  <c r="R35" i="12"/>
  <c r="Q35" i="12"/>
  <c r="S34" i="12"/>
  <c r="R34" i="12"/>
  <c r="Q34" i="12"/>
  <c r="S33" i="12"/>
  <c r="R33" i="12"/>
  <c r="Q33" i="12"/>
  <c r="S32" i="12"/>
  <c r="R32" i="12"/>
  <c r="Q32" i="12"/>
  <c r="S31" i="12"/>
  <c r="R31" i="12"/>
  <c r="Q31" i="12"/>
  <c r="S30" i="12"/>
  <c r="R30" i="12"/>
  <c r="Q30" i="12"/>
  <c r="S29" i="12"/>
  <c r="R29" i="12"/>
  <c r="Q29" i="12"/>
  <c r="S28" i="12"/>
  <c r="R28" i="12"/>
  <c r="Q28" i="12"/>
  <c r="S27" i="12"/>
  <c r="R27" i="12"/>
  <c r="Q27" i="12"/>
  <c r="R3" i="12"/>
  <c r="S117" i="11"/>
  <c r="R117" i="11"/>
  <c r="Q117" i="11"/>
  <c r="S116" i="11"/>
  <c r="R116" i="11"/>
  <c r="Q116" i="11"/>
  <c r="S115" i="11"/>
  <c r="R115" i="11"/>
  <c r="Q115" i="11"/>
  <c r="S114" i="11"/>
  <c r="R114" i="11"/>
  <c r="Q114" i="11"/>
  <c r="S113" i="11"/>
  <c r="R113" i="11"/>
  <c r="Q113" i="11"/>
  <c r="S112" i="11"/>
  <c r="R112" i="11"/>
  <c r="Q112" i="11"/>
  <c r="S111" i="11"/>
  <c r="R111" i="11"/>
  <c r="Q111" i="11"/>
  <c r="S110" i="11"/>
  <c r="R110" i="11"/>
  <c r="Q110" i="11"/>
  <c r="S109" i="11"/>
  <c r="R109" i="11"/>
  <c r="Q109" i="11"/>
  <c r="S108" i="11"/>
  <c r="R108" i="11"/>
  <c r="Q108" i="11"/>
  <c r="S107" i="11"/>
  <c r="R107" i="11"/>
  <c r="Q107" i="11"/>
  <c r="S106" i="11"/>
  <c r="R106" i="11"/>
  <c r="S105" i="11"/>
  <c r="R105" i="11"/>
  <c r="Q105" i="11"/>
  <c r="S104" i="11"/>
  <c r="R104" i="11"/>
  <c r="Q104" i="11"/>
  <c r="S102" i="11"/>
  <c r="R102" i="11"/>
  <c r="Q102" i="11"/>
  <c r="S101" i="11"/>
  <c r="R101" i="11"/>
  <c r="Q101" i="11"/>
  <c r="S100" i="11"/>
  <c r="R100" i="11"/>
  <c r="Q100" i="11"/>
  <c r="S99" i="11"/>
  <c r="R99" i="11"/>
  <c r="Q99" i="11"/>
  <c r="S98" i="11"/>
  <c r="R98" i="11"/>
  <c r="Q98" i="11"/>
  <c r="S97" i="11"/>
  <c r="R97" i="11"/>
  <c r="Q97" i="11"/>
  <c r="S96" i="11"/>
  <c r="R96" i="11"/>
  <c r="Q96" i="11"/>
  <c r="S95" i="11"/>
  <c r="R95" i="11"/>
  <c r="Q95" i="11"/>
  <c r="S94" i="11"/>
  <c r="R94" i="11"/>
  <c r="Q94" i="11"/>
  <c r="S93" i="11"/>
  <c r="R93" i="11"/>
  <c r="Q93" i="11"/>
  <c r="S92" i="11"/>
  <c r="R92" i="11"/>
  <c r="Q92" i="11"/>
  <c r="S91" i="11"/>
  <c r="R91" i="11"/>
  <c r="Q91" i="11"/>
  <c r="S90" i="11"/>
  <c r="R90" i="11"/>
  <c r="Q90" i="11"/>
  <c r="S89" i="11"/>
  <c r="R89" i="11"/>
  <c r="Q89" i="11"/>
  <c r="S88" i="11"/>
  <c r="R88" i="11"/>
  <c r="Q88" i="11"/>
  <c r="S87" i="11"/>
  <c r="R87" i="11"/>
  <c r="Q87" i="11"/>
  <c r="S86" i="11"/>
  <c r="R86" i="11"/>
  <c r="Q86" i="11"/>
  <c r="S85" i="11"/>
  <c r="R85" i="11"/>
  <c r="Q85" i="11"/>
  <c r="S84" i="11"/>
  <c r="R84" i="11"/>
  <c r="Q84" i="11"/>
  <c r="S83" i="11"/>
  <c r="R83" i="11"/>
  <c r="Q83" i="11"/>
  <c r="S82" i="11"/>
  <c r="R82" i="11"/>
  <c r="Q82" i="11"/>
  <c r="S81" i="11"/>
  <c r="R81" i="11"/>
  <c r="Q81" i="11"/>
  <c r="S80" i="11"/>
  <c r="R80" i="11"/>
  <c r="Q80" i="11"/>
  <c r="S79" i="11"/>
  <c r="R79" i="11"/>
  <c r="Q79" i="11"/>
  <c r="S78" i="11"/>
  <c r="R78" i="11"/>
  <c r="Q78" i="11"/>
  <c r="S77" i="11"/>
  <c r="R77" i="11"/>
  <c r="Q77" i="11"/>
  <c r="S76" i="11"/>
  <c r="R76" i="11"/>
  <c r="Q76" i="11"/>
  <c r="S75" i="11"/>
  <c r="R75" i="11"/>
  <c r="Q75" i="11"/>
  <c r="S74" i="11"/>
  <c r="R74" i="11"/>
  <c r="Q74" i="11"/>
  <c r="S73" i="11"/>
  <c r="R73" i="11"/>
  <c r="Q73" i="11"/>
  <c r="S72" i="11"/>
  <c r="R72" i="11"/>
  <c r="Q72" i="11"/>
  <c r="S71" i="11"/>
  <c r="R71" i="11"/>
  <c r="Q71" i="11"/>
  <c r="S70" i="11"/>
  <c r="R70" i="11"/>
  <c r="Q70" i="11"/>
  <c r="S69" i="11"/>
  <c r="R69" i="11"/>
  <c r="Q69" i="11"/>
  <c r="S68" i="11"/>
  <c r="R68" i="11"/>
  <c r="Q68" i="11"/>
  <c r="S67" i="11"/>
  <c r="R67" i="11"/>
  <c r="Q67" i="11"/>
  <c r="S66" i="11"/>
  <c r="R66" i="11"/>
  <c r="Q66" i="11"/>
  <c r="S65" i="11"/>
  <c r="R65" i="11"/>
  <c r="Q65" i="11"/>
  <c r="S64" i="11"/>
  <c r="R64" i="11"/>
  <c r="Q64" i="11"/>
  <c r="S63" i="11"/>
  <c r="R63" i="11"/>
  <c r="Q63" i="11"/>
  <c r="S62" i="11"/>
  <c r="R62" i="11"/>
  <c r="Q62" i="11"/>
  <c r="S61" i="11"/>
  <c r="R61" i="11"/>
  <c r="Q61" i="11"/>
  <c r="S60" i="11"/>
  <c r="R60" i="11"/>
  <c r="Q60" i="11"/>
  <c r="S59" i="11"/>
  <c r="R59" i="11"/>
  <c r="Q59" i="11"/>
  <c r="S58" i="11"/>
  <c r="R58" i="11"/>
  <c r="Q58" i="11"/>
  <c r="S57" i="11"/>
  <c r="R57" i="11"/>
  <c r="Q57" i="11"/>
  <c r="S56" i="11"/>
  <c r="R56" i="11"/>
  <c r="Q56" i="11"/>
  <c r="S55" i="11"/>
  <c r="R55" i="11"/>
  <c r="Q55" i="11"/>
  <c r="S54" i="11"/>
  <c r="R54" i="11"/>
  <c r="Q54" i="11"/>
  <c r="S53" i="11"/>
  <c r="R53" i="11"/>
  <c r="Q53" i="11"/>
  <c r="S52" i="11"/>
  <c r="R52" i="11"/>
  <c r="Q52" i="11"/>
  <c r="S51" i="11"/>
  <c r="R51" i="11"/>
  <c r="Q51" i="11"/>
  <c r="S50" i="11"/>
  <c r="R50" i="11"/>
  <c r="Q50" i="11"/>
  <c r="S49" i="11"/>
  <c r="R49" i="11"/>
  <c r="Q49" i="11"/>
  <c r="S48" i="11"/>
  <c r="R48" i="11"/>
  <c r="Q48" i="11"/>
  <c r="S47" i="11"/>
  <c r="R47" i="11"/>
  <c r="Q47" i="11"/>
  <c r="S46" i="11"/>
  <c r="R46" i="11"/>
  <c r="Q46" i="11"/>
  <c r="S45" i="11"/>
  <c r="R45" i="11"/>
  <c r="Q45" i="11"/>
  <c r="S44" i="11"/>
  <c r="R44" i="11"/>
  <c r="Q44" i="11"/>
  <c r="S43" i="11"/>
  <c r="R43" i="11"/>
  <c r="Q43" i="11"/>
  <c r="S42" i="11"/>
  <c r="R42" i="11"/>
  <c r="Q42" i="11"/>
  <c r="S41" i="11"/>
  <c r="R41" i="11"/>
  <c r="Q41" i="11"/>
  <c r="S40" i="11"/>
  <c r="R40" i="11"/>
  <c r="Q40" i="11"/>
  <c r="S39" i="11"/>
  <c r="R39" i="11"/>
  <c r="Q39" i="11"/>
  <c r="S38" i="11"/>
  <c r="R38" i="11"/>
  <c r="Q38" i="11"/>
  <c r="S37" i="11"/>
  <c r="R37" i="11"/>
  <c r="Q37" i="11"/>
  <c r="S36" i="11"/>
  <c r="R36" i="11"/>
  <c r="Q36" i="11"/>
  <c r="S35" i="11"/>
  <c r="R35" i="11"/>
  <c r="Q35" i="11"/>
  <c r="S34" i="11"/>
  <c r="R34" i="11"/>
  <c r="Q34" i="11"/>
  <c r="S33" i="11"/>
  <c r="R33" i="11"/>
  <c r="Q33" i="11"/>
  <c r="S32" i="11"/>
  <c r="R32" i="11"/>
  <c r="Q32" i="11"/>
  <c r="S31" i="11"/>
  <c r="R31" i="11"/>
  <c r="Q31" i="11"/>
  <c r="S30" i="11"/>
  <c r="R30" i="11"/>
  <c r="Q30" i="11"/>
  <c r="S29" i="11"/>
  <c r="R29" i="11"/>
  <c r="Q29" i="11"/>
  <c r="S28" i="11"/>
  <c r="R28" i="11"/>
  <c r="Q28" i="11"/>
  <c r="S27" i="11"/>
  <c r="R27" i="11"/>
  <c r="Q27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Q3" i="11"/>
  <c r="Q4" i="11"/>
  <c r="Q5" i="11"/>
  <c r="S3" i="11"/>
  <c r="S4" i="11"/>
  <c r="S5" i="11"/>
  <c r="S6" i="11"/>
  <c r="S7" i="11"/>
  <c r="S8" i="11"/>
  <c r="S9" i="11"/>
  <c r="S10" i="11"/>
  <c r="S117" i="10"/>
  <c r="R117" i="10"/>
  <c r="Q117" i="10"/>
  <c r="S116" i="10"/>
  <c r="R116" i="10"/>
  <c r="Q116" i="10"/>
  <c r="S115" i="10"/>
  <c r="R115" i="10"/>
  <c r="Q115" i="10"/>
  <c r="S114" i="10"/>
  <c r="R114" i="10"/>
  <c r="Q114" i="10"/>
  <c r="S113" i="10"/>
  <c r="R113" i="10"/>
  <c r="Q113" i="10"/>
  <c r="S112" i="10"/>
  <c r="R112" i="10"/>
  <c r="Q112" i="10"/>
  <c r="S111" i="10"/>
  <c r="R111" i="10"/>
  <c r="Q111" i="10"/>
  <c r="S110" i="10"/>
  <c r="R110" i="10"/>
  <c r="Q110" i="10"/>
  <c r="S109" i="10"/>
  <c r="R109" i="10"/>
  <c r="Q109" i="10"/>
  <c r="S108" i="10"/>
  <c r="R108" i="10"/>
  <c r="Q108" i="10"/>
  <c r="S107" i="10"/>
  <c r="R107" i="10"/>
  <c r="Q107" i="10"/>
  <c r="S106" i="10"/>
  <c r="R106" i="10"/>
  <c r="S105" i="10"/>
  <c r="R105" i="10"/>
  <c r="Q105" i="10"/>
  <c r="S104" i="10"/>
  <c r="R104" i="10"/>
  <c r="Q104" i="10"/>
  <c r="S102" i="10"/>
  <c r="R102" i="10"/>
  <c r="Q102" i="10"/>
  <c r="S101" i="10"/>
  <c r="R101" i="10"/>
  <c r="Q101" i="10"/>
  <c r="S100" i="10"/>
  <c r="R100" i="10"/>
  <c r="Q100" i="10"/>
  <c r="S99" i="10"/>
  <c r="R99" i="10"/>
  <c r="Q99" i="10"/>
  <c r="S98" i="10"/>
  <c r="R98" i="10"/>
  <c r="Q98" i="10"/>
  <c r="S97" i="10"/>
  <c r="R97" i="10"/>
  <c r="Q97" i="10"/>
  <c r="S96" i="10"/>
  <c r="R96" i="10"/>
  <c r="Q96" i="10"/>
  <c r="S95" i="10"/>
  <c r="R95" i="10"/>
  <c r="Q95" i="10"/>
  <c r="S94" i="10"/>
  <c r="R94" i="10"/>
  <c r="Q94" i="10"/>
  <c r="S93" i="10"/>
  <c r="R93" i="10"/>
  <c r="Q93" i="10"/>
  <c r="S92" i="10"/>
  <c r="R92" i="10"/>
  <c r="Q92" i="10"/>
  <c r="S91" i="10"/>
  <c r="R91" i="10"/>
  <c r="Q91" i="10"/>
  <c r="S90" i="10"/>
  <c r="R90" i="10"/>
  <c r="Q90" i="10"/>
  <c r="S89" i="10"/>
  <c r="R89" i="10"/>
  <c r="Q89" i="10"/>
  <c r="S88" i="10"/>
  <c r="R88" i="10"/>
  <c r="Q88" i="10"/>
  <c r="S87" i="10"/>
  <c r="R87" i="10"/>
  <c r="Q87" i="10"/>
  <c r="S86" i="10"/>
  <c r="R86" i="10"/>
  <c r="Q86" i="10"/>
  <c r="S85" i="10"/>
  <c r="R85" i="10"/>
  <c r="Q85" i="10"/>
  <c r="S84" i="10"/>
  <c r="R84" i="10"/>
  <c r="Q84" i="10"/>
  <c r="S83" i="10"/>
  <c r="R83" i="10"/>
  <c r="Q83" i="10"/>
  <c r="S82" i="10"/>
  <c r="R82" i="10"/>
  <c r="Q82" i="10"/>
  <c r="S81" i="10"/>
  <c r="R81" i="10"/>
  <c r="Q81" i="10"/>
  <c r="S80" i="10"/>
  <c r="R80" i="10"/>
  <c r="Q80" i="10"/>
  <c r="S79" i="10"/>
  <c r="R79" i="10"/>
  <c r="Q79" i="10"/>
  <c r="S78" i="10"/>
  <c r="R78" i="10"/>
  <c r="Q78" i="10"/>
  <c r="S77" i="10"/>
  <c r="R77" i="10"/>
  <c r="Q77" i="10"/>
  <c r="S76" i="10"/>
  <c r="R76" i="10"/>
  <c r="Q76" i="10"/>
  <c r="S75" i="10"/>
  <c r="R75" i="10"/>
  <c r="Q75" i="10"/>
  <c r="S74" i="10"/>
  <c r="R74" i="10"/>
  <c r="Q74" i="10"/>
  <c r="S73" i="10"/>
  <c r="R73" i="10"/>
  <c r="Q73" i="10"/>
  <c r="S72" i="10"/>
  <c r="R72" i="10"/>
  <c r="Q72" i="10"/>
  <c r="S71" i="10"/>
  <c r="R71" i="10"/>
  <c r="Q71" i="10"/>
  <c r="S70" i="10"/>
  <c r="R70" i="10"/>
  <c r="Q70" i="10"/>
  <c r="S69" i="10"/>
  <c r="R69" i="10"/>
  <c r="Q69" i="10"/>
  <c r="S68" i="10"/>
  <c r="R68" i="10"/>
  <c r="Q68" i="10"/>
  <c r="S67" i="10"/>
  <c r="R67" i="10"/>
  <c r="Q67" i="10"/>
  <c r="S66" i="10"/>
  <c r="R66" i="10"/>
  <c r="Q66" i="10"/>
  <c r="S65" i="10"/>
  <c r="R65" i="10"/>
  <c r="Q65" i="10"/>
  <c r="S64" i="10"/>
  <c r="R64" i="10"/>
  <c r="Q64" i="10"/>
  <c r="S63" i="10"/>
  <c r="R63" i="10"/>
  <c r="Q63" i="10"/>
  <c r="S62" i="10"/>
  <c r="R62" i="10"/>
  <c r="Q62" i="10"/>
  <c r="S61" i="10"/>
  <c r="R61" i="10"/>
  <c r="Q61" i="10"/>
  <c r="S60" i="10"/>
  <c r="R60" i="10"/>
  <c r="Q60" i="10"/>
  <c r="S59" i="10"/>
  <c r="R59" i="10"/>
  <c r="Q59" i="10"/>
  <c r="S58" i="10"/>
  <c r="R58" i="10"/>
  <c r="Q58" i="10"/>
  <c r="S57" i="10"/>
  <c r="R57" i="10"/>
  <c r="Q57" i="10"/>
  <c r="S56" i="10"/>
  <c r="R56" i="10"/>
  <c r="Q56" i="10"/>
  <c r="S55" i="10"/>
  <c r="R55" i="10"/>
  <c r="Q55" i="10"/>
  <c r="S54" i="10"/>
  <c r="R54" i="10"/>
  <c r="Q54" i="10"/>
  <c r="S53" i="10"/>
  <c r="R53" i="10"/>
  <c r="Q53" i="10"/>
  <c r="S52" i="10"/>
  <c r="R52" i="10"/>
  <c r="Q52" i="10"/>
  <c r="S51" i="10"/>
  <c r="R51" i="10"/>
  <c r="Q51" i="10"/>
  <c r="S50" i="10"/>
  <c r="R50" i="10"/>
  <c r="Q50" i="10"/>
  <c r="S49" i="10"/>
  <c r="R49" i="10"/>
  <c r="Q49" i="10"/>
  <c r="S48" i="10"/>
  <c r="R48" i="10"/>
  <c r="Q48" i="10"/>
  <c r="S47" i="10"/>
  <c r="R47" i="10"/>
  <c r="Q47" i="10"/>
  <c r="S46" i="10"/>
  <c r="R46" i="10"/>
  <c r="Q46" i="10"/>
  <c r="S45" i="10"/>
  <c r="R45" i="10"/>
  <c r="Q45" i="10"/>
  <c r="S44" i="10"/>
  <c r="R44" i="10"/>
  <c r="Q44" i="10"/>
  <c r="S43" i="10"/>
  <c r="R43" i="10"/>
  <c r="Q43" i="10"/>
  <c r="S42" i="10"/>
  <c r="R42" i="10"/>
  <c r="Q42" i="10"/>
  <c r="S41" i="10"/>
  <c r="R41" i="10"/>
  <c r="Q41" i="10"/>
  <c r="S40" i="10"/>
  <c r="R40" i="10"/>
  <c r="Q40" i="10"/>
  <c r="S39" i="10"/>
  <c r="R39" i="10"/>
  <c r="Q39" i="10"/>
  <c r="S38" i="10"/>
  <c r="R38" i="10"/>
  <c r="Q38" i="10"/>
  <c r="S37" i="10"/>
  <c r="R37" i="10"/>
  <c r="Q37" i="10"/>
  <c r="S36" i="10"/>
  <c r="R36" i="10"/>
  <c r="Q36" i="10"/>
  <c r="S35" i="10"/>
  <c r="R35" i="10"/>
  <c r="Q35" i="10"/>
  <c r="S34" i="10"/>
  <c r="R34" i="10"/>
  <c r="Q34" i="10"/>
  <c r="S33" i="10"/>
  <c r="R33" i="10"/>
  <c r="Q33" i="10"/>
  <c r="S32" i="10"/>
  <c r="R32" i="10"/>
  <c r="Q32" i="10"/>
  <c r="S31" i="10"/>
  <c r="R31" i="10"/>
  <c r="Q31" i="10"/>
  <c r="S30" i="10"/>
  <c r="R30" i="10"/>
  <c r="Q30" i="10"/>
  <c r="S29" i="10"/>
  <c r="R29" i="10"/>
  <c r="Q29" i="10"/>
  <c r="S28" i="10"/>
  <c r="R28" i="10"/>
  <c r="Q28" i="10"/>
  <c r="S27" i="10"/>
  <c r="R27" i="10"/>
  <c r="Q27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S3" i="10"/>
  <c r="S4" i="10"/>
  <c r="S5" i="10"/>
  <c r="S6" i="10"/>
  <c r="S7" i="10"/>
  <c r="S8" i="10"/>
  <c r="S9" i="10"/>
  <c r="S10" i="10"/>
  <c r="S117" i="9"/>
  <c r="R117" i="9"/>
  <c r="Q117" i="9"/>
  <c r="S116" i="9"/>
  <c r="R116" i="9"/>
  <c r="Q116" i="9"/>
  <c r="T116" i="9"/>
  <c r="S115" i="9"/>
  <c r="R115" i="9"/>
  <c r="Q115" i="9"/>
  <c r="S114" i="9"/>
  <c r="R114" i="9"/>
  <c r="Q114" i="9"/>
  <c r="S113" i="9"/>
  <c r="R113" i="9"/>
  <c r="Q113" i="9"/>
  <c r="S112" i="9"/>
  <c r="R112" i="9"/>
  <c r="Q112" i="9"/>
  <c r="S111" i="9"/>
  <c r="R111" i="9"/>
  <c r="Q111" i="9"/>
  <c r="S110" i="9"/>
  <c r="R110" i="9"/>
  <c r="Q110" i="9"/>
  <c r="S109" i="9"/>
  <c r="R109" i="9"/>
  <c r="Q109" i="9"/>
  <c r="S108" i="9"/>
  <c r="R108" i="9"/>
  <c r="Q108" i="9"/>
  <c r="T108" i="9"/>
  <c r="S107" i="9"/>
  <c r="R107" i="9"/>
  <c r="Q107" i="9"/>
  <c r="S106" i="9"/>
  <c r="R106" i="9"/>
  <c r="S105" i="9"/>
  <c r="R105" i="9"/>
  <c r="Q105" i="9"/>
  <c r="S104" i="9"/>
  <c r="R104" i="9"/>
  <c r="Q104" i="9"/>
  <c r="S102" i="9"/>
  <c r="R102" i="9"/>
  <c r="Q102" i="9"/>
  <c r="S101" i="9"/>
  <c r="R101" i="9"/>
  <c r="Q101" i="9"/>
  <c r="S100" i="9"/>
  <c r="R100" i="9"/>
  <c r="Q100" i="9"/>
  <c r="S99" i="9"/>
  <c r="R99" i="9"/>
  <c r="Q99" i="9"/>
  <c r="S98" i="9"/>
  <c r="R98" i="9"/>
  <c r="Q98" i="9"/>
  <c r="S97" i="9"/>
  <c r="R97" i="9"/>
  <c r="Q97" i="9"/>
  <c r="S96" i="9"/>
  <c r="R96" i="9"/>
  <c r="Q96" i="9"/>
  <c r="S95" i="9"/>
  <c r="R95" i="9"/>
  <c r="Q95" i="9"/>
  <c r="S94" i="9"/>
  <c r="R94" i="9"/>
  <c r="Q94" i="9"/>
  <c r="S93" i="9"/>
  <c r="R93" i="9"/>
  <c r="Q93" i="9"/>
  <c r="S92" i="9"/>
  <c r="R92" i="9"/>
  <c r="Q92" i="9"/>
  <c r="S91" i="9"/>
  <c r="R91" i="9"/>
  <c r="Q91" i="9"/>
  <c r="S90" i="9"/>
  <c r="R90" i="9"/>
  <c r="Q90" i="9"/>
  <c r="S89" i="9"/>
  <c r="R89" i="9"/>
  <c r="Q89" i="9"/>
  <c r="S88" i="9"/>
  <c r="R88" i="9"/>
  <c r="Q88" i="9"/>
  <c r="S87" i="9"/>
  <c r="R87" i="9"/>
  <c r="Q87" i="9"/>
  <c r="S86" i="9"/>
  <c r="R86" i="9"/>
  <c r="Q86" i="9"/>
  <c r="S85" i="9"/>
  <c r="R85" i="9"/>
  <c r="Q85" i="9"/>
  <c r="S84" i="9"/>
  <c r="R84" i="9"/>
  <c r="Q84" i="9"/>
  <c r="S83" i="9"/>
  <c r="R83" i="9"/>
  <c r="Q83" i="9"/>
  <c r="S82" i="9"/>
  <c r="R82" i="9"/>
  <c r="Q82" i="9"/>
  <c r="S81" i="9"/>
  <c r="R81" i="9"/>
  <c r="Q81" i="9"/>
  <c r="S80" i="9"/>
  <c r="R80" i="9"/>
  <c r="Q80" i="9"/>
  <c r="S79" i="9"/>
  <c r="R79" i="9"/>
  <c r="Q79" i="9"/>
  <c r="S78" i="9"/>
  <c r="R78" i="9"/>
  <c r="Q78" i="9"/>
  <c r="S77" i="9"/>
  <c r="R77" i="9"/>
  <c r="Q77" i="9"/>
  <c r="S76" i="9"/>
  <c r="R76" i="9"/>
  <c r="Q76" i="9"/>
  <c r="S75" i="9"/>
  <c r="R75" i="9"/>
  <c r="Q75" i="9"/>
  <c r="S74" i="9"/>
  <c r="R74" i="9"/>
  <c r="Q74" i="9"/>
  <c r="S73" i="9"/>
  <c r="R73" i="9"/>
  <c r="Q73" i="9"/>
  <c r="S72" i="9"/>
  <c r="R72" i="9"/>
  <c r="Q72" i="9"/>
  <c r="S71" i="9"/>
  <c r="R71" i="9"/>
  <c r="Q71" i="9"/>
  <c r="S70" i="9"/>
  <c r="R70" i="9"/>
  <c r="Q70" i="9"/>
  <c r="S69" i="9"/>
  <c r="R69" i="9"/>
  <c r="Q69" i="9"/>
  <c r="S68" i="9"/>
  <c r="R68" i="9"/>
  <c r="Q68" i="9"/>
  <c r="S67" i="9"/>
  <c r="R67" i="9"/>
  <c r="Q67" i="9"/>
  <c r="S66" i="9"/>
  <c r="R66" i="9"/>
  <c r="Q66" i="9"/>
  <c r="S65" i="9"/>
  <c r="R65" i="9"/>
  <c r="Q65" i="9"/>
  <c r="S64" i="9"/>
  <c r="R64" i="9"/>
  <c r="Q64" i="9"/>
  <c r="S63" i="9"/>
  <c r="R63" i="9"/>
  <c r="Q63" i="9"/>
  <c r="S62" i="9"/>
  <c r="R62" i="9"/>
  <c r="Q62" i="9"/>
  <c r="S61" i="9"/>
  <c r="R61" i="9"/>
  <c r="Q61" i="9"/>
  <c r="S60" i="9"/>
  <c r="R60" i="9"/>
  <c r="Q60" i="9"/>
  <c r="S59" i="9"/>
  <c r="R59" i="9"/>
  <c r="Q59" i="9"/>
  <c r="S58" i="9"/>
  <c r="R58" i="9"/>
  <c r="Q58" i="9"/>
  <c r="S57" i="9"/>
  <c r="R57" i="9"/>
  <c r="Q57" i="9"/>
  <c r="S56" i="9"/>
  <c r="R56" i="9"/>
  <c r="Q56" i="9"/>
  <c r="S55" i="9"/>
  <c r="R55" i="9"/>
  <c r="Q55" i="9"/>
  <c r="S54" i="9"/>
  <c r="R54" i="9"/>
  <c r="Q54" i="9"/>
  <c r="S53" i="9"/>
  <c r="R53" i="9"/>
  <c r="Q53" i="9"/>
  <c r="S52" i="9"/>
  <c r="R52" i="9"/>
  <c r="Q52" i="9"/>
  <c r="S51" i="9"/>
  <c r="R51" i="9"/>
  <c r="Q51" i="9"/>
  <c r="S50" i="9"/>
  <c r="R50" i="9"/>
  <c r="Q50" i="9"/>
  <c r="S49" i="9"/>
  <c r="R49" i="9"/>
  <c r="Q49" i="9"/>
  <c r="S48" i="9"/>
  <c r="R48" i="9"/>
  <c r="Q48" i="9"/>
  <c r="S47" i="9"/>
  <c r="R47" i="9"/>
  <c r="Q47" i="9"/>
  <c r="S46" i="9"/>
  <c r="R46" i="9"/>
  <c r="Q46" i="9"/>
  <c r="S45" i="9"/>
  <c r="R45" i="9"/>
  <c r="Q45" i="9"/>
  <c r="S44" i="9"/>
  <c r="R44" i="9"/>
  <c r="Q44" i="9"/>
  <c r="S43" i="9"/>
  <c r="R43" i="9"/>
  <c r="Q43" i="9"/>
  <c r="S42" i="9"/>
  <c r="R42" i="9"/>
  <c r="Q42" i="9"/>
  <c r="S41" i="9"/>
  <c r="R41" i="9"/>
  <c r="Q41" i="9"/>
  <c r="S40" i="9"/>
  <c r="R40" i="9"/>
  <c r="Q40" i="9"/>
  <c r="S39" i="9"/>
  <c r="R39" i="9"/>
  <c r="Q39" i="9"/>
  <c r="S38" i="9"/>
  <c r="R38" i="9"/>
  <c r="Q38" i="9"/>
  <c r="S37" i="9"/>
  <c r="R37" i="9"/>
  <c r="Q37" i="9"/>
  <c r="S36" i="9"/>
  <c r="R36" i="9"/>
  <c r="Q36" i="9"/>
  <c r="S35" i="9"/>
  <c r="R35" i="9"/>
  <c r="Q35" i="9"/>
  <c r="S34" i="9"/>
  <c r="R34" i="9"/>
  <c r="Q34" i="9"/>
  <c r="S33" i="9"/>
  <c r="R33" i="9"/>
  <c r="Q33" i="9"/>
  <c r="S32" i="9"/>
  <c r="R32" i="9"/>
  <c r="Q32" i="9"/>
  <c r="S31" i="9"/>
  <c r="R31" i="9"/>
  <c r="Q31" i="9"/>
  <c r="S30" i="9"/>
  <c r="R30" i="9"/>
  <c r="Q30" i="9"/>
  <c r="S29" i="9"/>
  <c r="R29" i="9"/>
  <c r="Q29" i="9"/>
  <c r="S28" i="9"/>
  <c r="R28" i="9"/>
  <c r="Q28" i="9"/>
  <c r="S27" i="9"/>
  <c r="R27" i="9"/>
  <c r="Q27" i="9"/>
  <c r="R3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S3" i="9"/>
  <c r="S4" i="9"/>
  <c r="S5" i="9"/>
  <c r="S6" i="9"/>
  <c r="S7" i="9"/>
  <c r="S8" i="9"/>
  <c r="S9" i="9"/>
  <c r="S10" i="9"/>
  <c r="S117" i="8"/>
  <c r="R117" i="8"/>
  <c r="Q117" i="8"/>
  <c r="S116" i="8"/>
  <c r="R116" i="8"/>
  <c r="Q116" i="8"/>
  <c r="S115" i="8"/>
  <c r="R115" i="8"/>
  <c r="Q115" i="8"/>
  <c r="S114" i="8"/>
  <c r="R114" i="8"/>
  <c r="Q114" i="8"/>
  <c r="S113" i="8"/>
  <c r="R113" i="8"/>
  <c r="Q113" i="8"/>
  <c r="S112" i="8"/>
  <c r="R112" i="8"/>
  <c r="Q112" i="8"/>
  <c r="S111" i="8"/>
  <c r="R111" i="8"/>
  <c r="Q111" i="8"/>
  <c r="S110" i="8"/>
  <c r="R110" i="8"/>
  <c r="Q110" i="8"/>
  <c r="S109" i="8"/>
  <c r="R109" i="8"/>
  <c r="Q109" i="8"/>
  <c r="S108" i="8"/>
  <c r="R108" i="8"/>
  <c r="Q108" i="8"/>
  <c r="S107" i="8"/>
  <c r="R107" i="8"/>
  <c r="Q107" i="8"/>
  <c r="S106" i="8"/>
  <c r="R106" i="8"/>
  <c r="S105" i="8"/>
  <c r="R105" i="8"/>
  <c r="Q105" i="8"/>
  <c r="S104" i="8"/>
  <c r="R104" i="8"/>
  <c r="Q104" i="8"/>
  <c r="S102" i="8"/>
  <c r="R102" i="8"/>
  <c r="Q102" i="8"/>
  <c r="S101" i="8"/>
  <c r="R101" i="8"/>
  <c r="Q101" i="8"/>
  <c r="S100" i="8"/>
  <c r="R100" i="8"/>
  <c r="Q100" i="8"/>
  <c r="S99" i="8"/>
  <c r="R99" i="8"/>
  <c r="Q99" i="8"/>
  <c r="S98" i="8"/>
  <c r="R98" i="8"/>
  <c r="Q98" i="8"/>
  <c r="S97" i="8"/>
  <c r="R97" i="8"/>
  <c r="Q97" i="8"/>
  <c r="S96" i="8"/>
  <c r="R96" i="8"/>
  <c r="Q96" i="8"/>
  <c r="S95" i="8"/>
  <c r="R95" i="8"/>
  <c r="Q95" i="8"/>
  <c r="S94" i="8"/>
  <c r="R94" i="8"/>
  <c r="Q94" i="8"/>
  <c r="S93" i="8"/>
  <c r="R93" i="8"/>
  <c r="Q93" i="8"/>
  <c r="S92" i="8"/>
  <c r="R92" i="8"/>
  <c r="Q92" i="8"/>
  <c r="S91" i="8"/>
  <c r="R91" i="8"/>
  <c r="Q91" i="8"/>
  <c r="S90" i="8"/>
  <c r="R90" i="8"/>
  <c r="Q90" i="8"/>
  <c r="S89" i="8"/>
  <c r="R89" i="8"/>
  <c r="Q89" i="8"/>
  <c r="S88" i="8"/>
  <c r="R88" i="8"/>
  <c r="Q88" i="8"/>
  <c r="S87" i="8"/>
  <c r="R87" i="8"/>
  <c r="Q87" i="8"/>
  <c r="S86" i="8"/>
  <c r="R86" i="8"/>
  <c r="Q86" i="8"/>
  <c r="S85" i="8"/>
  <c r="R85" i="8"/>
  <c r="Q85" i="8"/>
  <c r="S84" i="8"/>
  <c r="R84" i="8"/>
  <c r="Q84" i="8"/>
  <c r="S83" i="8"/>
  <c r="R83" i="8"/>
  <c r="Q83" i="8"/>
  <c r="S82" i="8"/>
  <c r="R82" i="8"/>
  <c r="Q82" i="8"/>
  <c r="S81" i="8"/>
  <c r="R81" i="8"/>
  <c r="Q81" i="8"/>
  <c r="S80" i="8"/>
  <c r="R80" i="8"/>
  <c r="Q80" i="8"/>
  <c r="S79" i="8"/>
  <c r="R79" i="8"/>
  <c r="Q79" i="8"/>
  <c r="S78" i="8"/>
  <c r="R78" i="8"/>
  <c r="Q78" i="8"/>
  <c r="S77" i="8"/>
  <c r="R77" i="8"/>
  <c r="Q77" i="8"/>
  <c r="S76" i="8"/>
  <c r="R76" i="8"/>
  <c r="Q76" i="8"/>
  <c r="S75" i="8"/>
  <c r="R75" i="8"/>
  <c r="Q75" i="8"/>
  <c r="S74" i="8"/>
  <c r="R74" i="8"/>
  <c r="Q74" i="8"/>
  <c r="S73" i="8"/>
  <c r="R73" i="8"/>
  <c r="Q73" i="8"/>
  <c r="S72" i="8"/>
  <c r="R72" i="8"/>
  <c r="Q72" i="8"/>
  <c r="S71" i="8"/>
  <c r="R71" i="8"/>
  <c r="Q71" i="8"/>
  <c r="S70" i="8"/>
  <c r="R70" i="8"/>
  <c r="Q70" i="8"/>
  <c r="S69" i="8"/>
  <c r="R69" i="8"/>
  <c r="Q69" i="8"/>
  <c r="S68" i="8"/>
  <c r="R68" i="8"/>
  <c r="Q68" i="8"/>
  <c r="S67" i="8"/>
  <c r="R67" i="8"/>
  <c r="Q67" i="8"/>
  <c r="S66" i="8"/>
  <c r="R66" i="8"/>
  <c r="Q66" i="8"/>
  <c r="S65" i="8"/>
  <c r="R65" i="8"/>
  <c r="Q65" i="8"/>
  <c r="S64" i="8"/>
  <c r="R64" i="8"/>
  <c r="Q64" i="8"/>
  <c r="S63" i="8"/>
  <c r="R63" i="8"/>
  <c r="Q63" i="8"/>
  <c r="S62" i="8"/>
  <c r="R62" i="8"/>
  <c r="Q62" i="8"/>
  <c r="S61" i="8"/>
  <c r="R61" i="8"/>
  <c r="Q61" i="8"/>
  <c r="S60" i="8"/>
  <c r="R60" i="8"/>
  <c r="Q60" i="8"/>
  <c r="S59" i="8"/>
  <c r="R59" i="8"/>
  <c r="Q59" i="8"/>
  <c r="S58" i="8"/>
  <c r="R58" i="8"/>
  <c r="Q58" i="8"/>
  <c r="S57" i="8"/>
  <c r="R57" i="8"/>
  <c r="Q57" i="8"/>
  <c r="S56" i="8"/>
  <c r="R56" i="8"/>
  <c r="Q56" i="8"/>
  <c r="S55" i="8"/>
  <c r="R55" i="8"/>
  <c r="Q55" i="8"/>
  <c r="S54" i="8"/>
  <c r="R54" i="8"/>
  <c r="Q54" i="8"/>
  <c r="S53" i="8"/>
  <c r="R53" i="8"/>
  <c r="Q53" i="8"/>
  <c r="S52" i="8"/>
  <c r="R52" i="8"/>
  <c r="Q52" i="8"/>
  <c r="S51" i="8"/>
  <c r="R51" i="8"/>
  <c r="Q51" i="8"/>
  <c r="S50" i="8"/>
  <c r="R50" i="8"/>
  <c r="Q50" i="8"/>
  <c r="S49" i="8"/>
  <c r="R49" i="8"/>
  <c r="Q49" i="8"/>
  <c r="S48" i="8"/>
  <c r="R48" i="8"/>
  <c r="Q48" i="8"/>
  <c r="S47" i="8"/>
  <c r="R47" i="8"/>
  <c r="Q47" i="8"/>
  <c r="S46" i="8"/>
  <c r="R46" i="8"/>
  <c r="Q46" i="8"/>
  <c r="S45" i="8"/>
  <c r="R45" i="8"/>
  <c r="Q45" i="8"/>
  <c r="S44" i="8"/>
  <c r="R44" i="8"/>
  <c r="Q44" i="8"/>
  <c r="S43" i="8"/>
  <c r="R43" i="8"/>
  <c r="Q43" i="8"/>
  <c r="S42" i="8"/>
  <c r="R42" i="8"/>
  <c r="Q42" i="8"/>
  <c r="S41" i="8"/>
  <c r="R41" i="8"/>
  <c r="Q41" i="8"/>
  <c r="S40" i="8"/>
  <c r="R40" i="8"/>
  <c r="Q40" i="8"/>
  <c r="S39" i="8"/>
  <c r="R39" i="8"/>
  <c r="Q39" i="8"/>
  <c r="S38" i="8"/>
  <c r="R38" i="8"/>
  <c r="Q38" i="8"/>
  <c r="S37" i="8"/>
  <c r="R37" i="8"/>
  <c r="Q37" i="8"/>
  <c r="S36" i="8"/>
  <c r="R36" i="8"/>
  <c r="Q36" i="8"/>
  <c r="S35" i="8"/>
  <c r="R35" i="8"/>
  <c r="Q35" i="8"/>
  <c r="S34" i="8"/>
  <c r="R34" i="8"/>
  <c r="Q34" i="8"/>
  <c r="S33" i="8"/>
  <c r="R33" i="8"/>
  <c r="Q33" i="8"/>
  <c r="S32" i="8"/>
  <c r="R32" i="8"/>
  <c r="Q32" i="8"/>
  <c r="S31" i="8"/>
  <c r="R31" i="8"/>
  <c r="Q31" i="8"/>
  <c r="S30" i="8"/>
  <c r="R30" i="8"/>
  <c r="Q30" i="8"/>
  <c r="S29" i="8"/>
  <c r="R29" i="8"/>
  <c r="Q29" i="8"/>
  <c r="S28" i="8"/>
  <c r="R28" i="8"/>
  <c r="Q28" i="8"/>
  <c r="S27" i="8"/>
  <c r="R27" i="8"/>
  <c r="Q27" i="8"/>
  <c r="Q3" i="8"/>
  <c r="Q4" i="8"/>
  <c r="R3" i="8"/>
  <c r="R116" i="6"/>
  <c r="S116" i="6"/>
  <c r="Q116" i="6"/>
  <c r="R114" i="6"/>
  <c r="S114" i="6"/>
  <c r="Q114" i="6"/>
  <c r="R111" i="6"/>
  <c r="S111" i="6"/>
  <c r="R113" i="6"/>
  <c r="S113" i="6"/>
  <c r="R115" i="6"/>
  <c r="S115" i="6"/>
  <c r="R117" i="6"/>
  <c r="S117" i="6"/>
  <c r="Q117" i="6"/>
  <c r="Q115" i="6"/>
  <c r="Q113" i="6"/>
  <c r="Q111" i="6"/>
  <c r="Q109" i="6"/>
  <c r="R109" i="6"/>
  <c r="S109" i="6"/>
  <c r="Q107" i="6"/>
  <c r="R107" i="6"/>
  <c r="S107" i="6"/>
  <c r="Q105" i="6"/>
  <c r="Q104" i="6"/>
  <c r="R110" i="6"/>
  <c r="S110" i="6"/>
  <c r="R112" i="6"/>
  <c r="S112" i="6"/>
  <c r="Q112" i="6"/>
  <c r="Q110" i="6"/>
  <c r="R108" i="6"/>
  <c r="S108" i="6"/>
  <c r="Q108" i="6"/>
  <c r="R106" i="6"/>
  <c r="S106" i="6"/>
  <c r="R105" i="6"/>
  <c r="S105" i="6"/>
  <c r="R104" i="6"/>
  <c r="S104" i="6"/>
  <c r="Q102" i="6"/>
  <c r="R102" i="6"/>
  <c r="S102" i="6"/>
  <c r="Q101" i="6"/>
  <c r="R101" i="6"/>
  <c r="S101" i="6"/>
  <c r="S3" i="6"/>
  <c r="S100" i="6"/>
  <c r="R100" i="6"/>
  <c r="Q100" i="6"/>
  <c r="S99" i="6"/>
  <c r="R99" i="6"/>
  <c r="Q99" i="6"/>
  <c r="S98" i="6"/>
  <c r="R98" i="6"/>
  <c r="Q98" i="6"/>
  <c r="S97" i="6"/>
  <c r="R97" i="6"/>
  <c r="Q97" i="6"/>
  <c r="S96" i="6"/>
  <c r="R96" i="6"/>
  <c r="Q96" i="6"/>
  <c r="S95" i="6"/>
  <c r="R95" i="6"/>
  <c r="Q95" i="6"/>
  <c r="S94" i="6"/>
  <c r="R94" i="6"/>
  <c r="Q94" i="6"/>
  <c r="S93" i="6"/>
  <c r="R93" i="6"/>
  <c r="Q93" i="6"/>
  <c r="S92" i="6"/>
  <c r="R92" i="6"/>
  <c r="Q92" i="6"/>
  <c r="S91" i="6"/>
  <c r="R91" i="6"/>
  <c r="Q91" i="6"/>
  <c r="S90" i="6"/>
  <c r="R90" i="6"/>
  <c r="Q90" i="6"/>
  <c r="S89" i="6"/>
  <c r="R89" i="6"/>
  <c r="Q89" i="6"/>
  <c r="S88" i="6"/>
  <c r="R88" i="6"/>
  <c r="Q88" i="6"/>
  <c r="S87" i="6"/>
  <c r="R87" i="6"/>
  <c r="Q87" i="6"/>
  <c r="S86" i="6"/>
  <c r="R86" i="6"/>
  <c r="Q86" i="6"/>
  <c r="S85" i="6"/>
  <c r="R85" i="6"/>
  <c r="Q85" i="6"/>
  <c r="S84" i="6"/>
  <c r="R84" i="6"/>
  <c r="Q84" i="6"/>
  <c r="S83" i="6"/>
  <c r="R83" i="6"/>
  <c r="Q83" i="6"/>
  <c r="S82" i="6"/>
  <c r="R82" i="6"/>
  <c r="Q82" i="6"/>
  <c r="S81" i="6"/>
  <c r="R81" i="6"/>
  <c r="Q81" i="6"/>
  <c r="S80" i="6"/>
  <c r="R80" i="6"/>
  <c r="Q80" i="6"/>
  <c r="S79" i="6"/>
  <c r="R79" i="6"/>
  <c r="Q79" i="6"/>
  <c r="S78" i="6"/>
  <c r="R78" i="6"/>
  <c r="Q78" i="6"/>
  <c r="S77" i="6"/>
  <c r="R77" i="6"/>
  <c r="Q77" i="6"/>
  <c r="S76" i="6"/>
  <c r="R76" i="6"/>
  <c r="Q76" i="6"/>
  <c r="S75" i="6"/>
  <c r="R75" i="6"/>
  <c r="Q75" i="6"/>
  <c r="S74" i="6"/>
  <c r="R74" i="6"/>
  <c r="Q74" i="6"/>
  <c r="S73" i="6"/>
  <c r="R73" i="6"/>
  <c r="Q73" i="6"/>
  <c r="S72" i="6"/>
  <c r="R72" i="6"/>
  <c r="Q72" i="6"/>
  <c r="S71" i="6"/>
  <c r="R71" i="6"/>
  <c r="Q71" i="6"/>
  <c r="S70" i="6"/>
  <c r="R70" i="6"/>
  <c r="Q70" i="6"/>
  <c r="S69" i="6"/>
  <c r="R69" i="6"/>
  <c r="Q69" i="6"/>
  <c r="S68" i="6"/>
  <c r="R68" i="6"/>
  <c r="Q68" i="6"/>
  <c r="S67" i="6"/>
  <c r="R67" i="6"/>
  <c r="Q67" i="6"/>
  <c r="S66" i="6"/>
  <c r="R66" i="6"/>
  <c r="Q66" i="6"/>
  <c r="S65" i="6"/>
  <c r="R65" i="6"/>
  <c r="Q65" i="6"/>
  <c r="S64" i="6"/>
  <c r="R64" i="6"/>
  <c r="Q64" i="6"/>
  <c r="S63" i="6"/>
  <c r="R63" i="6"/>
  <c r="Q63" i="6"/>
  <c r="S62" i="6"/>
  <c r="R62" i="6"/>
  <c r="Q62" i="6"/>
  <c r="S61" i="6"/>
  <c r="R61" i="6"/>
  <c r="Q61" i="6"/>
  <c r="S60" i="6"/>
  <c r="R60" i="6"/>
  <c r="Q60" i="6"/>
  <c r="S59" i="6"/>
  <c r="R59" i="6"/>
  <c r="Q59" i="6"/>
  <c r="S58" i="6"/>
  <c r="R58" i="6"/>
  <c r="Q58" i="6"/>
  <c r="S57" i="6"/>
  <c r="R57" i="6"/>
  <c r="Q57" i="6"/>
  <c r="S56" i="6"/>
  <c r="R56" i="6"/>
  <c r="Q56" i="6"/>
  <c r="S55" i="6"/>
  <c r="R55" i="6"/>
  <c r="Q55" i="6"/>
  <c r="S54" i="6"/>
  <c r="R54" i="6"/>
  <c r="Q54" i="6"/>
  <c r="S53" i="6"/>
  <c r="R53" i="6"/>
  <c r="Q53" i="6"/>
  <c r="S52" i="6"/>
  <c r="R52" i="6"/>
  <c r="Q52" i="6"/>
  <c r="S51" i="6"/>
  <c r="R51" i="6"/>
  <c r="Q51" i="6"/>
  <c r="S50" i="6"/>
  <c r="R50" i="6"/>
  <c r="Q50" i="6"/>
  <c r="S49" i="6"/>
  <c r="R49" i="6"/>
  <c r="Q49" i="6"/>
  <c r="S48" i="6"/>
  <c r="R48" i="6"/>
  <c r="Q48" i="6"/>
  <c r="S47" i="6"/>
  <c r="R47" i="6"/>
  <c r="Q47" i="6"/>
  <c r="S46" i="6"/>
  <c r="R46" i="6"/>
  <c r="Q46" i="6"/>
  <c r="S45" i="6"/>
  <c r="R45" i="6"/>
  <c r="Q45" i="6"/>
  <c r="S44" i="6"/>
  <c r="R44" i="6"/>
  <c r="Q44" i="6"/>
  <c r="S43" i="6"/>
  <c r="R43" i="6"/>
  <c r="Q43" i="6"/>
  <c r="S42" i="6"/>
  <c r="R42" i="6"/>
  <c r="Q42" i="6"/>
  <c r="S41" i="6"/>
  <c r="R41" i="6"/>
  <c r="Q41" i="6"/>
  <c r="S40" i="6"/>
  <c r="R40" i="6"/>
  <c r="Q40" i="6"/>
  <c r="S39" i="6"/>
  <c r="R39" i="6"/>
  <c r="Q39" i="6"/>
  <c r="S38" i="6"/>
  <c r="R38" i="6"/>
  <c r="Q38" i="6"/>
  <c r="S37" i="6"/>
  <c r="R37" i="6"/>
  <c r="Q37" i="6"/>
  <c r="S36" i="6"/>
  <c r="R36" i="6"/>
  <c r="Q36" i="6"/>
  <c r="S35" i="6"/>
  <c r="R35" i="6"/>
  <c r="Q35" i="6"/>
  <c r="S34" i="6"/>
  <c r="R34" i="6"/>
  <c r="Q34" i="6"/>
  <c r="S33" i="6"/>
  <c r="R33" i="6"/>
  <c r="Q33" i="6"/>
  <c r="S32" i="6"/>
  <c r="R32" i="6"/>
  <c r="Q32" i="6"/>
  <c r="S31" i="6"/>
  <c r="R31" i="6"/>
  <c r="Q31" i="6"/>
  <c r="S30" i="6"/>
  <c r="R30" i="6"/>
  <c r="Q30" i="6"/>
  <c r="S29" i="6"/>
  <c r="R29" i="6"/>
  <c r="Q29" i="6"/>
  <c r="S28" i="6"/>
  <c r="R28" i="6"/>
  <c r="Q28" i="6"/>
  <c r="S27" i="6"/>
  <c r="R27" i="6"/>
  <c r="Q27" i="6"/>
  <c r="S26" i="6"/>
  <c r="R26" i="6"/>
  <c r="Q26" i="6"/>
  <c r="S25" i="6"/>
  <c r="R25" i="6"/>
  <c r="Q25" i="6"/>
  <c r="S24" i="6"/>
  <c r="R24" i="6"/>
  <c r="Q24" i="6"/>
  <c r="S23" i="6"/>
  <c r="R23" i="6"/>
  <c r="Q23" i="6"/>
  <c r="S22" i="6"/>
  <c r="R22" i="6"/>
  <c r="Q22" i="6"/>
  <c r="S21" i="6"/>
  <c r="R21" i="6"/>
  <c r="Q21" i="6"/>
  <c r="S20" i="6"/>
  <c r="R20" i="6"/>
  <c r="Q20" i="6"/>
  <c r="S19" i="6"/>
  <c r="R19" i="6"/>
  <c r="Q19" i="6"/>
  <c r="S18" i="6"/>
  <c r="R18" i="6"/>
  <c r="Q18" i="6"/>
  <c r="S17" i="6"/>
  <c r="R17" i="6"/>
  <c r="Q17" i="6"/>
  <c r="S16" i="6"/>
  <c r="R16" i="6"/>
  <c r="Q16" i="6"/>
  <c r="R3" i="6"/>
  <c r="R4" i="6"/>
  <c r="Q3" i="6"/>
  <c r="Q4" i="6"/>
  <c r="Q5" i="6"/>
  <c r="Q6" i="6"/>
  <c r="Q7" i="6"/>
  <c r="C3" i="27" a="1"/>
  <c r="E139" i="30"/>
  <c r="H50" i="30" a="1"/>
  <c r="E349" i="30"/>
  <c r="E346" i="30"/>
  <c r="E343" i="30"/>
  <c r="E340" i="30"/>
  <c r="E337" i="30"/>
  <c r="E334" i="30"/>
  <c r="E331" i="30"/>
  <c r="E328" i="30"/>
  <c r="E325" i="30"/>
  <c r="E322" i="30"/>
  <c r="E319" i="30"/>
  <c r="E316" i="30"/>
  <c r="C139" i="30"/>
  <c r="E351" i="30"/>
  <c r="E348" i="30"/>
  <c r="E345" i="30"/>
  <c r="E342" i="30"/>
  <c r="E339" i="30"/>
  <c r="E336" i="30"/>
  <c r="E333" i="30"/>
  <c r="E330" i="30"/>
  <c r="E327" i="30"/>
  <c r="E324" i="30"/>
  <c r="E321" i="30"/>
  <c r="E318" i="30"/>
  <c r="E315" i="30"/>
  <c r="E615" i="30"/>
  <c r="E612" i="30"/>
  <c r="E609" i="30"/>
  <c r="E606" i="30"/>
  <c r="E603" i="30"/>
  <c r="E600" i="30"/>
  <c r="E597" i="30"/>
  <c r="E594" i="30"/>
  <c r="E591" i="30"/>
  <c r="E588" i="30"/>
  <c r="E585" i="30"/>
  <c r="E582" i="30"/>
  <c r="E579" i="30"/>
  <c r="D774" i="30"/>
  <c r="D771" i="30"/>
  <c r="D768" i="30"/>
  <c r="D765" i="30"/>
  <c r="D762" i="30"/>
  <c r="D759" i="30"/>
  <c r="D756" i="30"/>
  <c r="D753" i="30"/>
  <c r="D750" i="30"/>
  <c r="D747" i="30"/>
  <c r="D744" i="30"/>
  <c r="D741" i="30"/>
  <c r="D738" i="30"/>
  <c r="D826" i="30"/>
  <c r="D823" i="30"/>
  <c r="D820" i="30"/>
  <c r="D817" i="30"/>
  <c r="D814" i="30"/>
  <c r="D811" i="30"/>
  <c r="D808" i="30"/>
  <c r="D805" i="30"/>
  <c r="D802" i="30"/>
  <c r="D799" i="30"/>
  <c r="D796" i="30"/>
  <c r="D793" i="30"/>
  <c r="D351" i="30"/>
  <c r="D348" i="30"/>
  <c r="D345" i="30"/>
  <c r="D342" i="30"/>
  <c r="D339" i="30"/>
  <c r="D336" i="30"/>
  <c r="D333" i="30"/>
  <c r="D330" i="30"/>
  <c r="D327" i="30"/>
  <c r="D324" i="30"/>
  <c r="D321" i="30"/>
  <c r="D318" i="30"/>
  <c r="D315" i="30"/>
  <c r="D615" i="30"/>
  <c r="D612" i="30"/>
  <c r="D609" i="30"/>
  <c r="D606" i="30"/>
  <c r="D603" i="30"/>
  <c r="D600" i="30"/>
  <c r="D597" i="30"/>
  <c r="D594" i="30"/>
  <c r="D591" i="30"/>
  <c r="D588" i="30"/>
  <c r="D585" i="30"/>
  <c r="D582" i="30"/>
  <c r="D579" i="30"/>
  <c r="C774" i="30"/>
  <c r="C771" i="30"/>
  <c r="C768" i="30"/>
  <c r="C765" i="30"/>
  <c r="C762" i="30"/>
  <c r="C759" i="30"/>
  <c r="C756" i="30"/>
  <c r="C753" i="30"/>
  <c r="C750" i="30"/>
  <c r="C747" i="30"/>
  <c r="C744" i="30"/>
  <c r="C741" i="30"/>
  <c r="C738" i="30"/>
  <c r="C826" i="30"/>
  <c r="C823" i="30"/>
  <c r="C820" i="30"/>
  <c r="C817" i="30"/>
  <c r="C349" i="30"/>
  <c r="C346" i="30"/>
  <c r="C343" i="30"/>
  <c r="C340" i="30"/>
  <c r="C337" i="30"/>
  <c r="C334" i="30"/>
  <c r="C331" i="30"/>
  <c r="C328" i="30"/>
  <c r="C325" i="30"/>
  <c r="C322" i="30"/>
  <c r="C319" i="30"/>
  <c r="C316" i="30"/>
  <c r="C614" i="30"/>
  <c r="C605" i="30"/>
  <c r="C596" i="30"/>
  <c r="C587" i="30"/>
  <c r="E775" i="30"/>
  <c r="E766" i="30"/>
  <c r="E757" i="30"/>
  <c r="E748" i="30"/>
  <c r="E739" i="30"/>
  <c r="E821" i="30"/>
  <c r="E814" i="30"/>
  <c r="C810" i="30"/>
  <c r="E805" i="30"/>
  <c r="D139" i="30"/>
  <c r="E350" i="30"/>
  <c r="E347" i="30"/>
  <c r="E344" i="30"/>
  <c r="E341" i="30"/>
  <c r="E338" i="30"/>
  <c r="E335" i="30"/>
  <c r="E332" i="30"/>
  <c r="E329" i="30"/>
  <c r="E326" i="30"/>
  <c r="E323" i="30"/>
  <c r="E320" i="30"/>
  <c r="E317" i="30"/>
  <c r="E314" i="30"/>
  <c r="E614" i="30"/>
  <c r="E611" i="30"/>
  <c r="E608" i="30"/>
  <c r="E605" i="30"/>
  <c r="E602" i="30"/>
  <c r="E599" i="30"/>
  <c r="E596" i="30"/>
  <c r="E593" i="30"/>
  <c r="E590" i="30"/>
  <c r="E587" i="30"/>
  <c r="E584" i="30"/>
  <c r="E581" i="30"/>
  <c r="D668" i="30"/>
  <c r="D773" i="30"/>
  <c r="D770" i="30"/>
  <c r="D767" i="30"/>
  <c r="D764" i="30"/>
  <c r="D761" i="30"/>
  <c r="D758" i="30"/>
  <c r="D755" i="30"/>
  <c r="D752" i="30"/>
  <c r="D749" i="30"/>
  <c r="D746" i="30"/>
  <c r="D743" i="30"/>
  <c r="D740" i="30"/>
  <c r="D828" i="30"/>
  <c r="D825" i="30"/>
  <c r="D822" i="30"/>
  <c r="D819" i="30"/>
  <c r="D816" i="30"/>
  <c r="D813" i="30"/>
  <c r="D810" i="30"/>
  <c r="D807" i="30"/>
  <c r="D804" i="30"/>
  <c r="D801" i="30"/>
  <c r="D798" i="30"/>
  <c r="D795" i="30"/>
  <c r="D792" i="30"/>
  <c r="D350" i="30"/>
  <c r="D347" i="30"/>
  <c r="D344" i="30"/>
  <c r="D341" i="30"/>
  <c r="D338" i="30"/>
  <c r="D335" i="30"/>
  <c r="D332" i="30"/>
  <c r="D329" i="30"/>
  <c r="D326" i="30"/>
  <c r="D323" i="30"/>
  <c r="D320" i="30"/>
  <c r="D317" i="30"/>
  <c r="D314" i="30"/>
  <c r="D614" i="30"/>
  <c r="D611" i="30"/>
  <c r="D608" i="30"/>
  <c r="D605" i="30"/>
  <c r="D602" i="30"/>
  <c r="D599" i="30"/>
  <c r="D596" i="30"/>
  <c r="D593" i="30"/>
  <c r="D590" i="30"/>
  <c r="D587" i="30"/>
  <c r="D584" i="30"/>
  <c r="D581" i="30"/>
  <c r="C668" i="30"/>
  <c r="C773" i="30"/>
  <c r="C770" i="30"/>
  <c r="C767" i="30"/>
  <c r="C764" i="30"/>
  <c r="C761" i="30"/>
  <c r="C758" i="30"/>
  <c r="C755" i="30"/>
  <c r="C752" i="30"/>
  <c r="C749" i="30"/>
  <c r="C746" i="30"/>
  <c r="C743" i="30"/>
  <c r="C740" i="30"/>
  <c r="C828" i="30"/>
  <c r="C825" i="30"/>
  <c r="C822" i="30"/>
  <c r="C819" i="30"/>
  <c r="C351" i="30"/>
  <c r="C348" i="30"/>
  <c r="C345" i="30"/>
  <c r="C342" i="30"/>
  <c r="C339" i="30"/>
  <c r="C336" i="30"/>
  <c r="C333" i="30"/>
  <c r="C330" i="30"/>
  <c r="C327" i="30"/>
  <c r="C324" i="30"/>
  <c r="C321" i="30"/>
  <c r="C318" i="30"/>
  <c r="C315" i="30"/>
  <c r="C611" i="30"/>
  <c r="C602" i="30"/>
  <c r="C593" i="30"/>
  <c r="C584" i="30"/>
  <c r="E772" i="30"/>
  <c r="E763" i="30"/>
  <c r="E754" i="30"/>
  <c r="E745" i="30"/>
  <c r="E616" i="30"/>
  <c r="E607" i="30"/>
  <c r="E598" i="30"/>
  <c r="E589" i="30"/>
  <c r="E580" i="30"/>
  <c r="D769" i="30"/>
  <c r="D760" i="30"/>
  <c r="D751" i="30"/>
  <c r="D742" i="30"/>
  <c r="D824" i="30"/>
  <c r="D815" i="30"/>
  <c r="D806" i="30"/>
  <c r="D797" i="30"/>
  <c r="D349" i="30"/>
  <c r="D340" i="30"/>
  <c r="D331" i="30"/>
  <c r="D322" i="30"/>
  <c r="D616" i="30"/>
  <c r="D607" i="30"/>
  <c r="D598" i="30"/>
  <c r="D589" i="30"/>
  <c r="D580" i="30"/>
  <c r="C769" i="30"/>
  <c r="C760" i="30"/>
  <c r="C751" i="30"/>
  <c r="C742" i="30"/>
  <c r="C824" i="30"/>
  <c r="C350" i="30"/>
  <c r="C341" i="30"/>
  <c r="C332" i="30"/>
  <c r="C323" i="30"/>
  <c r="C314" i="30"/>
  <c r="C590" i="30"/>
  <c r="E760" i="30"/>
  <c r="E827" i="30"/>
  <c r="C816" i="30"/>
  <c r="E808" i="30"/>
  <c r="E802" i="30"/>
  <c r="C798" i="30"/>
  <c r="E793" i="30"/>
  <c r="D789" i="30"/>
  <c r="D786" i="30"/>
  <c r="D783" i="30"/>
  <c r="D780" i="30"/>
  <c r="D777" i="30"/>
  <c r="D735" i="30"/>
  <c r="D732" i="30"/>
  <c r="C616" i="30"/>
  <c r="C607" i="30"/>
  <c r="C598" i="30"/>
  <c r="C589" i="30"/>
  <c r="C580" i="30"/>
  <c r="E768" i="30"/>
  <c r="E759" i="30"/>
  <c r="E750" i="30"/>
  <c r="E741" i="30"/>
  <c r="E823" i="30"/>
  <c r="E815" i="30"/>
  <c r="C811" i="30"/>
  <c r="E806" i="30"/>
  <c r="C802" i="30"/>
  <c r="E797" i="30"/>
  <c r="C793" i="30"/>
  <c r="C612" i="30"/>
  <c r="C603" i="30"/>
  <c r="C594" i="30"/>
  <c r="C585" i="30"/>
  <c r="E773" i="30"/>
  <c r="E764" i="30"/>
  <c r="E755" i="30"/>
  <c r="E746" i="30"/>
  <c r="E828" i="30"/>
  <c r="E819" i="30"/>
  <c r="E813" i="30"/>
  <c r="C809" i="30"/>
  <c r="E804" i="30"/>
  <c r="C800" i="30"/>
  <c r="E795" i="30"/>
  <c r="C791" i="30"/>
  <c r="C787" i="30"/>
  <c r="E782" i="30"/>
  <c r="C778" i="30"/>
  <c r="E734" i="30"/>
  <c r="C730" i="30"/>
  <c r="C727" i="30"/>
  <c r="C724" i="30"/>
  <c r="C576" i="30"/>
  <c r="C573" i="30"/>
  <c r="C570" i="30"/>
  <c r="C567" i="30"/>
  <c r="C313" i="30"/>
  <c r="C310" i="30"/>
  <c r="C307" i="30"/>
  <c r="C304" i="30"/>
  <c r="C301" i="30"/>
  <c r="E666" i="30"/>
  <c r="E663" i="30"/>
  <c r="E660" i="30"/>
  <c r="E657" i="30"/>
  <c r="E654" i="30"/>
  <c r="E651" i="30"/>
  <c r="E648" i="30"/>
  <c r="E645" i="30"/>
  <c r="E642" i="30"/>
  <c r="E613" i="30"/>
  <c r="E604" i="30"/>
  <c r="E595" i="30"/>
  <c r="E586" i="30"/>
  <c r="D775" i="30"/>
  <c r="D766" i="30"/>
  <c r="D757" i="30"/>
  <c r="D748" i="30"/>
  <c r="D739" i="30"/>
  <c r="D821" i="30"/>
  <c r="D812" i="30"/>
  <c r="D803" i="30"/>
  <c r="D794" i="30"/>
  <c r="D346" i="30"/>
  <c r="D337" i="30"/>
  <c r="D328" i="30"/>
  <c r="D319" i="30"/>
  <c r="D613" i="30"/>
  <c r="D604" i="30"/>
  <c r="D595" i="30"/>
  <c r="D586" i="30"/>
  <c r="C775" i="30"/>
  <c r="C766" i="30"/>
  <c r="C757" i="30"/>
  <c r="C748" i="30"/>
  <c r="C739" i="30"/>
  <c r="C821" i="30"/>
  <c r="C347" i="30"/>
  <c r="C338" i="30"/>
  <c r="C329" i="30"/>
  <c r="C320" i="30"/>
  <c r="C608" i="30"/>
  <c r="C581" i="30"/>
  <c r="E751" i="30"/>
  <c r="E824" i="30"/>
  <c r="C813" i="30"/>
  <c r="C807" i="30"/>
  <c r="C801" i="30"/>
  <c r="E796" i="30"/>
  <c r="C792" i="30"/>
  <c r="D788" i="30"/>
  <c r="D785" i="30"/>
  <c r="D782" i="30"/>
  <c r="D779" i="30"/>
  <c r="D737" i="30"/>
  <c r="D734" i="30"/>
  <c r="D731" i="30"/>
  <c r="C613" i="30"/>
  <c r="C604" i="30"/>
  <c r="C595" i="30"/>
  <c r="C586" i="30"/>
  <c r="E774" i="30"/>
  <c r="E765" i="30"/>
  <c r="E756" i="30"/>
  <c r="E747" i="30"/>
  <c r="E738" i="30"/>
  <c r="E820" i="30"/>
  <c r="C814" i="30"/>
  <c r="E809" i="30"/>
  <c r="C805" i="30"/>
  <c r="E800" i="30"/>
  <c r="C796" i="30"/>
  <c r="E791" i="30"/>
  <c r="C609" i="30"/>
  <c r="C600" i="30"/>
  <c r="C591" i="30"/>
  <c r="C582" i="30"/>
  <c r="E770" i="30"/>
  <c r="E761" i="30"/>
  <c r="E752" i="30"/>
  <c r="E743" i="30"/>
  <c r="E825" i="30"/>
  <c r="E816" i="30"/>
  <c r="C812" i="30"/>
  <c r="E807" i="30"/>
  <c r="C803" i="30"/>
  <c r="E798" i="30"/>
  <c r="C794" i="30"/>
  <c r="C790" i="30"/>
  <c r="E785" i="30"/>
  <c r="C781" i="30"/>
  <c r="E737" i="30"/>
  <c r="C733" i="30"/>
  <c r="C729" i="30"/>
  <c r="C726" i="30"/>
  <c r="C578" i="30"/>
  <c r="C575" i="30"/>
  <c r="C572" i="30"/>
  <c r="C569" i="30"/>
  <c r="C566" i="30"/>
  <c r="C312" i="30"/>
  <c r="C309" i="30"/>
  <c r="C306" i="30"/>
  <c r="C303" i="30"/>
  <c r="C300" i="30"/>
  <c r="E665" i="30"/>
  <c r="E662" i="30"/>
  <c r="E659" i="30"/>
  <c r="E656" i="30"/>
  <c r="E653" i="30"/>
  <c r="E650" i="30"/>
  <c r="E647" i="30"/>
  <c r="E644" i="30"/>
  <c r="E641" i="30"/>
  <c r="E638" i="30"/>
  <c r="E635" i="30"/>
  <c r="E632" i="30"/>
  <c r="C720" i="30"/>
  <c r="C717" i="30"/>
  <c r="C714" i="30"/>
  <c r="C711" i="30"/>
  <c r="C708" i="30"/>
  <c r="C705" i="30"/>
  <c r="C702" i="30"/>
  <c r="C699" i="30"/>
  <c r="C696" i="30"/>
  <c r="C693" i="30"/>
  <c r="C690" i="30"/>
  <c r="C687" i="30"/>
  <c r="C684" i="30"/>
  <c r="C681" i="30"/>
  <c r="C678" i="30"/>
  <c r="C675" i="30"/>
  <c r="C672" i="30"/>
  <c r="D630" i="30"/>
  <c r="D627" i="30"/>
  <c r="D624" i="30"/>
  <c r="D621" i="30"/>
  <c r="D618" i="30"/>
  <c r="E523" i="30"/>
  <c r="E520" i="30"/>
  <c r="E517" i="30"/>
  <c r="E514" i="30"/>
  <c r="D472" i="30"/>
  <c r="D469" i="30"/>
  <c r="D466" i="30"/>
  <c r="D463" i="30"/>
  <c r="D460" i="30"/>
  <c r="E418" i="30"/>
  <c r="E415" i="30"/>
  <c r="E412" i="30"/>
  <c r="E610" i="30"/>
  <c r="E601" i="30"/>
  <c r="E592" i="30"/>
  <c r="E583" i="30"/>
  <c r="D772" i="30"/>
  <c r="D763" i="30"/>
  <c r="D754" i="30"/>
  <c r="D745" i="30"/>
  <c r="D827" i="30"/>
  <c r="D818" i="30"/>
  <c r="D809" i="30"/>
  <c r="D800" i="30"/>
  <c r="D791" i="30"/>
  <c r="D343" i="30"/>
  <c r="D334" i="30"/>
  <c r="D325" i="30"/>
  <c r="D316" i="30"/>
  <c r="D610" i="30"/>
  <c r="D601" i="30"/>
  <c r="D592" i="30"/>
  <c r="D583" i="30"/>
  <c r="C772" i="30"/>
  <c r="C763" i="30"/>
  <c r="C754" i="30"/>
  <c r="C745" i="30"/>
  <c r="C827" i="30"/>
  <c r="C818" i="30"/>
  <c r="C344" i="30"/>
  <c r="C335" i="30"/>
  <c r="C326" i="30"/>
  <c r="C317" i="30"/>
  <c r="C599" i="30"/>
  <c r="E769" i="30"/>
  <c r="E742" i="30"/>
  <c r="E818" i="30"/>
  <c r="E811" i="30"/>
  <c r="C804" i="30"/>
  <c r="E799" i="30"/>
  <c r="C795" i="30"/>
  <c r="D790" i="30"/>
  <c r="D787" i="30"/>
  <c r="D784" i="30"/>
  <c r="D781" i="30"/>
  <c r="D778" i="30"/>
  <c r="D736" i="30"/>
  <c r="D733" i="30"/>
  <c r="D730" i="30"/>
  <c r="C610" i="30"/>
  <c r="C601" i="30"/>
  <c r="C592" i="30"/>
  <c r="C583" i="30"/>
  <c r="E771" i="30"/>
  <c r="E762" i="30"/>
  <c r="E753" i="30"/>
  <c r="E744" i="30"/>
  <c r="E826" i="30"/>
  <c r="E817" i="30"/>
  <c r="E812" i="30"/>
  <c r="C808" i="30"/>
  <c r="E803" i="30"/>
  <c r="C799" i="30"/>
  <c r="E794" i="30"/>
  <c r="C615" i="30"/>
  <c r="C606" i="30"/>
  <c r="C597" i="30"/>
  <c r="C588" i="30"/>
  <c r="C579" i="30"/>
  <c r="E767" i="30"/>
  <c r="E758" i="30"/>
  <c r="E749" i="30"/>
  <c r="E740" i="30"/>
  <c r="E822" i="30"/>
  <c r="C815" i="30"/>
  <c r="E810" i="30"/>
  <c r="C806" i="30"/>
  <c r="E801" i="30"/>
  <c r="C797" i="30"/>
  <c r="E792" i="30"/>
  <c r="E788" i="30"/>
  <c r="C784" i="30"/>
  <c r="E779" i="30"/>
  <c r="C736" i="30"/>
  <c r="E731" i="30"/>
  <c r="C728" i="30"/>
  <c r="C725" i="30"/>
  <c r="C577" i="30"/>
  <c r="C574" i="30"/>
  <c r="C571" i="30"/>
  <c r="C568" i="30"/>
  <c r="C565" i="30"/>
  <c r="C311" i="30"/>
  <c r="C308" i="30"/>
  <c r="C305" i="30"/>
  <c r="C302" i="30"/>
  <c r="E667" i="30"/>
  <c r="E664" i="30"/>
  <c r="E661" i="30"/>
  <c r="E658" i="30"/>
  <c r="E655" i="30"/>
  <c r="E652" i="30"/>
  <c r="E649" i="30"/>
  <c r="E646" i="30"/>
  <c r="E643" i="30"/>
  <c r="E640" i="30"/>
  <c r="E637" i="30"/>
  <c r="E634" i="30"/>
  <c r="C722" i="30"/>
  <c r="C719" i="30"/>
  <c r="C716" i="30"/>
  <c r="C713" i="30"/>
  <c r="C710" i="30"/>
  <c r="C707" i="30"/>
  <c r="C704" i="30"/>
  <c r="C701" i="30"/>
  <c r="C698" i="30"/>
  <c r="C695" i="30"/>
  <c r="C692" i="30"/>
  <c r="C689" i="30"/>
  <c r="C686" i="30"/>
  <c r="C683" i="30"/>
  <c r="C680" i="30"/>
  <c r="C677" i="30"/>
  <c r="C674" i="30"/>
  <c r="C671" i="30"/>
  <c r="D629" i="30"/>
  <c r="D626" i="30"/>
  <c r="D623" i="30"/>
  <c r="E639" i="30"/>
  <c r="C721" i="30"/>
  <c r="C712" i="30"/>
  <c r="C703" i="30"/>
  <c r="C694" i="30"/>
  <c r="C685" i="30"/>
  <c r="C676" i="30"/>
  <c r="D628" i="30"/>
  <c r="D620" i="30"/>
  <c r="E524" i="30"/>
  <c r="E519" i="30"/>
  <c r="E515" i="30"/>
  <c r="D471" i="30"/>
  <c r="D467" i="30"/>
  <c r="D462" i="30"/>
  <c r="E419" i="30"/>
  <c r="E414" i="30"/>
  <c r="E410" i="30"/>
  <c r="E407" i="30"/>
  <c r="E365" i="30"/>
  <c r="E362" i="30"/>
  <c r="E359" i="30"/>
  <c r="E356" i="30"/>
  <c r="E353" i="30"/>
  <c r="E786" i="30"/>
  <c r="C782" i="30"/>
  <c r="E777" i="30"/>
  <c r="C734" i="30"/>
  <c r="E729" i="30"/>
  <c r="E726" i="30"/>
  <c r="E578" i="30"/>
  <c r="E575" i="30"/>
  <c r="E572" i="30"/>
  <c r="E569" i="30"/>
  <c r="E566" i="30"/>
  <c r="E312" i="30"/>
  <c r="E309" i="30"/>
  <c r="E306" i="30"/>
  <c r="E303" i="30"/>
  <c r="E300" i="30"/>
  <c r="C84" i="30"/>
  <c r="C81" i="30"/>
  <c r="C78" i="30"/>
  <c r="C75" i="30"/>
  <c r="C72" i="30"/>
  <c r="C69" i="30"/>
  <c r="C66" i="30"/>
  <c r="C63" i="30"/>
  <c r="C60" i="30"/>
  <c r="C57" i="30"/>
  <c r="C54" i="30"/>
  <c r="C49" i="30"/>
  <c r="C136" i="30"/>
  <c r="C133" i="30"/>
  <c r="C130" i="30"/>
  <c r="C127" i="30"/>
  <c r="C124" i="30"/>
  <c r="C121" i="30"/>
  <c r="C118" i="30"/>
  <c r="C115" i="30"/>
  <c r="C112" i="30"/>
  <c r="C109" i="30"/>
  <c r="C106" i="30"/>
  <c r="C103" i="30"/>
  <c r="C191" i="30"/>
  <c r="C188" i="30"/>
  <c r="C185" i="30"/>
  <c r="C182" i="30"/>
  <c r="C179" i="30"/>
  <c r="C176" i="30"/>
  <c r="C173" i="30"/>
  <c r="C170" i="30"/>
  <c r="C167" i="30"/>
  <c r="C164" i="30"/>
  <c r="C161" i="30"/>
  <c r="C158" i="30"/>
  <c r="C155" i="30"/>
  <c r="C243" i="30"/>
  <c r="C240" i="30"/>
  <c r="C237" i="30"/>
  <c r="C234" i="30"/>
  <c r="C231" i="30"/>
  <c r="C228" i="30"/>
  <c r="C225" i="30"/>
  <c r="C222" i="30"/>
  <c r="C219" i="30"/>
  <c r="C216" i="30"/>
  <c r="C213" i="30"/>
  <c r="C210" i="30"/>
  <c r="C298" i="30"/>
  <c r="C295" i="30"/>
  <c r="C292" i="30"/>
  <c r="C789" i="30"/>
  <c r="E784" i="30"/>
  <c r="C780" i="30"/>
  <c r="E736" i="30"/>
  <c r="C732" i="30"/>
  <c r="D728" i="30"/>
  <c r="D725" i="30"/>
  <c r="D577" i="30"/>
  <c r="D574" i="30"/>
  <c r="D571" i="30"/>
  <c r="D568" i="30"/>
  <c r="D565" i="30"/>
  <c r="D311" i="30"/>
  <c r="D308" i="30"/>
  <c r="D305" i="30"/>
  <c r="D302" i="30"/>
  <c r="E86" i="30"/>
  <c r="E83" i="30"/>
  <c r="E80" i="30"/>
  <c r="E77" i="30"/>
  <c r="E74" i="30"/>
  <c r="E71" i="30"/>
  <c r="E68" i="30"/>
  <c r="E65" i="30"/>
  <c r="E62" i="30"/>
  <c r="E59" i="30"/>
  <c r="E56" i="30"/>
  <c r="E53" i="30"/>
  <c r="E50" i="30"/>
  <c r="D137" i="30"/>
  <c r="D134" i="30"/>
  <c r="D131" i="30"/>
  <c r="D128" i="30"/>
  <c r="D125" i="30"/>
  <c r="D122" i="30"/>
  <c r="E636" i="30"/>
  <c r="C718" i="30"/>
  <c r="C709" i="30"/>
  <c r="C700" i="30"/>
  <c r="C691" i="30"/>
  <c r="C682" i="30"/>
  <c r="C673" i="30"/>
  <c r="D625" i="30"/>
  <c r="D619" i="30"/>
  <c r="E522" i="30"/>
  <c r="E518" i="30"/>
  <c r="E513" i="30"/>
  <c r="D470" i="30"/>
  <c r="D465" i="30"/>
  <c r="D461" i="30"/>
  <c r="E417" i="30"/>
  <c r="E413" i="30"/>
  <c r="E409" i="30"/>
  <c r="E406" i="30"/>
  <c r="E364" i="30"/>
  <c r="E361" i="30"/>
  <c r="E358" i="30"/>
  <c r="E355" i="30"/>
  <c r="E789" i="30"/>
  <c r="C785" i="30"/>
  <c r="E780" i="30"/>
  <c r="C737" i="30"/>
  <c r="E732" i="30"/>
  <c r="E728" i="30"/>
  <c r="E725" i="30"/>
  <c r="E577" i="30"/>
  <c r="E574" i="30"/>
  <c r="E571" i="30"/>
  <c r="E568" i="30"/>
  <c r="E565" i="30"/>
  <c r="E311" i="30"/>
  <c r="E308" i="30"/>
  <c r="E305" i="30"/>
  <c r="E302" i="30"/>
  <c r="C86" i="30"/>
  <c r="C83" i="30"/>
  <c r="C80" i="30"/>
  <c r="C77" i="30"/>
  <c r="C74" i="30"/>
  <c r="C71" i="30"/>
  <c r="C68" i="30"/>
  <c r="C65" i="30"/>
  <c r="C62" i="30"/>
  <c r="C59" i="30"/>
  <c r="C56" i="30"/>
  <c r="C53" i="30"/>
  <c r="C138" i="30"/>
  <c r="C135" i="30"/>
  <c r="C132" i="30"/>
  <c r="C129" i="30"/>
  <c r="C126" i="30"/>
  <c r="C123" i="30"/>
  <c r="C120" i="30"/>
  <c r="C117" i="30"/>
  <c r="C114" i="30"/>
  <c r="C111" i="30"/>
  <c r="C108" i="30"/>
  <c r="C105" i="30"/>
  <c r="C102" i="30"/>
  <c r="C190" i="30"/>
  <c r="C187" i="30"/>
  <c r="C184" i="30"/>
  <c r="C181" i="30"/>
  <c r="C178" i="30"/>
  <c r="C175" i="30"/>
  <c r="C172" i="30"/>
  <c r="C169" i="30"/>
  <c r="C166" i="30"/>
  <c r="C163" i="30"/>
  <c r="C160" i="30"/>
  <c r="C157" i="30"/>
  <c r="C245" i="30"/>
  <c r="C242" i="30"/>
  <c r="C239" i="30"/>
  <c r="C236" i="30"/>
  <c r="C233" i="30"/>
  <c r="C230" i="30"/>
  <c r="C227" i="30"/>
  <c r="C224" i="30"/>
  <c r="C221" i="30"/>
  <c r="C218" i="30"/>
  <c r="C215" i="30"/>
  <c r="C212" i="30"/>
  <c r="C209" i="30"/>
  <c r="C297" i="30"/>
  <c r="C294" i="30"/>
  <c r="C290" i="30"/>
  <c r="E787" i="30"/>
  <c r="C783" i="30"/>
  <c r="E778" i="30"/>
  <c r="C735" i="30"/>
  <c r="E730" i="30"/>
  <c r="D727" i="30"/>
  <c r="D724" i="30"/>
  <c r="D576" i="30"/>
  <c r="D573" i="30"/>
  <c r="D570" i="30"/>
  <c r="D567" i="30"/>
  <c r="D313" i="30"/>
  <c r="D310" i="30"/>
  <c r="D307" i="30"/>
  <c r="D304" i="30"/>
  <c r="D301" i="30"/>
  <c r="E85" i="30"/>
  <c r="E82" i="30"/>
  <c r="E79" i="30"/>
  <c r="E76" i="30"/>
  <c r="E73" i="30"/>
  <c r="E70" i="30"/>
  <c r="E67" i="30"/>
  <c r="E64" i="30"/>
  <c r="E61" i="30"/>
  <c r="E58" i="30"/>
  <c r="E55" i="30"/>
  <c r="E52" i="30"/>
  <c r="E49" i="30"/>
  <c r="D136" i="30"/>
  <c r="D133" i="30"/>
  <c r="D130" i="30"/>
  <c r="D127" i="30"/>
  <c r="D124" i="30"/>
  <c r="D121" i="30"/>
  <c r="D118" i="30"/>
  <c r="D115" i="30"/>
  <c r="D112" i="30"/>
  <c r="D109" i="30"/>
  <c r="D106" i="30"/>
  <c r="D103" i="30"/>
  <c r="D191" i="30"/>
  <c r="D188" i="30"/>
  <c r="D185" i="30"/>
  <c r="D182" i="30"/>
  <c r="D179" i="30"/>
  <c r="E633" i="30"/>
  <c r="C715" i="30"/>
  <c r="C706" i="30"/>
  <c r="C697" i="30"/>
  <c r="C688" i="30"/>
  <c r="C679" i="30"/>
  <c r="D631" i="30"/>
  <c r="D622" i="30"/>
  <c r="E525" i="30"/>
  <c r="E521" i="30"/>
  <c r="E516" i="30"/>
  <c r="E512" i="30"/>
  <c r="D468" i="30"/>
  <c r="D464" i="30"/>
  <c r="D459" i="30"/>
  <c r="E416" i="30"/>
  <c r="E411" i="30"/>
  <c r="E408" i="30"/>
  <c r="E366" i="30"/>
  <c r="E363" i="30"/>
  <c r="E360" i="30"/>
  <c r="E357" i="30"/>
  <c r="E354" i="30"/>
  <c r="C788" i="30"/>
  <c r="E783" i="30"/>
  <c r="C779" i="30"/>
  <c r="E735" i="30"/>
  <c r="C731" i="30"/>
  <c r="E727" i="30"/>
  <c r="E724" i="30"/>
  <c r="E576" i="30"/>
  <c r="E573" i="30"/>
  <c r="E570" i="30"/>
  <c r="E567" i="30"/>
  <c r="E313" i="30"/>
  <c r="E310" i="30"/>
  <c r="E307" i="30"/>
  <c r="E304" i="30"/>
  <c r="E301" i="30"/>
  <c r="C85" i="30"/>
  <c r="C82" i="30"/>
  <c r="C79" i="30"/>
  <c r="C76" i="30"/>
  <c r="C73" i="30"/>
  <c r="C70" i="30"/>
  <c r="C67" i="30"/>
  <c r="C64" i="30"/>
  <c r="C61" i="30"/>
  <c r="C58" i="30"/>
  <c r="C55" i="30"/>
  <c r="C52" i="30"/>
  <c r="C137" i="30"/>
  <c r="C134" i="30"/>
  <c r="C131" i="30"/>
  <c r="C128" i="30"/>
  <c r="C125" i="30"/>
  <c r="C122" i="30"/>
  <c r="C119" i="30"/>
  <c r="C116" i="30"/>
  <c r="C113" i="30"/>
  <c r="C110" i="30"/>
  <c r="C107" i="30"/>
  <c r="C104" i="30"/>
  <c r="C192" i="30"/>
  <c r="C189" i="30"/>
  <c r="C186" i="30"/>
  <c r="C183" i="30"/>
  <c r="C180" i="30"/>
  <c r="C177" i="30"/>
  <c r="C174" i="30"/>
  <c r="C171" i="30"/>
  <c r="C168" i="30"/>
  <c r="C165" i="30"/>
  <c r="C162" i="30"/>
  <c r="C159" i="30"/>
  <c r="C156" i="30"/>
  <c r="C244" i="30"/>
  <c r="C241" i="30"/>
  <c r="C238" i="30"/>
  <c r="C235" i="30"/>
  <c r="C232" i="30"/>
  <c r="C229" i="30"/>
  <c r="C226" i="30"/>
  <c r="C223" i="30"/>
  <c r="C220" i="30"/>
  <c r="C217" i="30"/>
  <c r="C214" i="30"/>
  <c r="C211" i="30"/>
  <c r="C208" i="30"/>
  <c r="C296" i="30"/>
  <c r="C293" i="30"/>
  <c r="E790" i="30"/>
  <c r="C786" i="30"/>
  <c r="E781" i="30"/>
  <c r="C777" i="30"/>
  <c r="E733" i="30"/>
  <c r="D729" i="30"/>
  <c r="D726" i="30"/>
  <c r="D578" i="30"/>
  <c r="D575" i="30"/>
  <c r="D572" i="30"/>
  <c r="D569" i="30"/>
  <c r="D566" i="30"/>
  <c r="D312" i="30"/>
  <c r="D309" i="30"/>
  <c r="D306" i="30"/>
  <c r="D303" i="30"/>
  <c r="D300" i="30"/>
  <c r="E84" i="30"/>
  <c r="E81" i="30"/>
  <c r="E78" i="30"/>
  <c r="E75" i="30"/>
  <c r="E72" i="30"/>
  <c r="E69" i="30"/>
  <c r="E66" i="30"/>
  <c r="E63" i="30"/>
  <c r="E60" i="30"/>
  <c r="E57" i="30"/>
  <c r="E54" i="30"/>
  <c r="E51" i="30"/>
  <c r="D138" i="30"/>
  <c r="D135" i="30"/>
  <c r="D132" i="30"/>
  <c r="D129" i="30"/>
  <c r="D126" i="30"/>
  <c r="D123" i="30"/>
  <c r="D120" i="30"/>
  <c r="D117" i="30"/>
  <c r="D114" i="30"/>
  <c r="D111" i="30"/>
  <c r="D108" i="30"/>
  <c r="D105" i="30"/>
  <c r="D102" i="30"/>
  <c r="D190" i="30"/>
  <c r="D187" i="30"/>
  <c r="D184" i="30"/>
  <c r="D181" i="30"/>
  <c r="D178" i="30"/>
  <c r="D175" i="30"/>
  <c r="D172" i="30"/>
  <c r="D119" i="30"/>
  <c r="D110" i="30"/>
  <c r="D192" i="30"/>
  <c r="D183" i="30"/>
  <c r="D176" i="30"/>
  <c r="D171" i="30"/>
  <c r="D168" i="30"/>
  <c r="D165" i="30"/>
  <c r="D162" i="30"/>
  <c r="D159" i="30"/>
  <c r="D156" i="30"/>
  <c r="D244" i="30"/>
  <c r="D683" i="30"/>
  <c r="D680" i="30"/>
  <c r="D677" i="30"/>
  <c r="D674" i="30"/>
  <c r="D671" i="30"/>
  <c r="C629" i="30"/>
  <c r="C626" i="30"/>
  <c r="C623" i="30"/>
  <c r="C620" i="30"/>
  <c r="D525" i="30"/>
  <c r="D522" i="30"/>
  <c r="D519" i="30"/>
  <c r="D516" i="30"/>
  <c r="D513" i="30"/>
  <c r="E470" i="30"/>
  <c r="E462" i="30"/>
  <c r="C418" i="30"/>
  <c r="C415" i="30"/>
  <c r="C411" i="30"/>
  <c r="C408" i="30"/>
  <c r="D365" i="30"/>
  <c r="D362" i="30"/>
  <c r="D359" i="30"/>
  <c r="D356" i="30"/>
  <c r="D353" i="30"/>
  <c r="C550" i="30"/>
  <c r="C545" i="30"/>
  <c r="C540" i="30"/>
  <c r="C535" i="30"/>
  <c r="C530" i="30"/>
  <c r="E669" i="30"/>
  <c r="D664" i="30"/>
  <c r="D659" i="30"/>
  <c r="D654" i="30"/>
  <c r="D649" i="30"/>
  <c r="D644" i="30"/>
  <c r="D638" i="30"/>
  <c r="D634" i="30"/>
  <c r="D720" i="30"/>
  <c r="D715" i="30"/>
  <c r="D710" i="30"/>
  <c r="D704" i="30"/>
  <c r="D699" i="30"/>
  <c r="D694" i="30"/>
  <c r="D690" i="30"/>
  <c r="D685" i="30"/>
  <c r="E627" i="30"/>
  <c r="E621" i="30"/>
  <c r="C525" i="30"/>
  <c r="C521" i="30"/>
  <c r="C516" i="30"/>
  <c r="C471" i="30"/>
  <c r="C465" i="30"/>
  <c r="D419" i="30"/>
  <c r="D413" i="30"/>
  <c r="D407" i="30"/>
  <c r="C363" i="30"/>
  <c r="C353" i="30"/>
  <c r="C288" i="30"/>
  <c r="C285" i="30"/>
  <c r="C282" i="30"/>
  <c r="C279" i="30"/>
  <c r="C276" i="30"/>
  <c r="C273" i="30"/>
  <c r="C270" i="30"/>
  <c r="C267" i="30"/>
  <c r="C264" i="30"/>
  <c r="C261" i="30"/>
  <c r="E402" i="30"/>
  <c r="E399" i="30"/>
  <c r="E396" i="30"/>
  <c r="E393" i="30"/>
  <c r="E390" i="30"/>
  <c r="E387" i="30"/>
  <c r="E384" i="30"/>
  <c r="E381" i="30"/>
  <c r="E378" i="30"/>
  <c r="E375" i="30"/>
  <c r="E372" i="30"/>
  <c r="E369" i="30"/>
  <c r="D457" i="30"/>
  <c r="D454" i="30"/>
  <c r="D451" i="30"/>
  <c r="D448" i="30"/>
  <c r="D445" i="30"/>
  <c r="D442" i="30"/>
  <c r="D439" i="30"/>
  <c r="D436" i="30"/>
  <c r="D433" i="30"/>
  <c r="D430" i="30"/>
  <c r="D427" i="30"/>
  <c r="D424" i="30"/>
  <c r="D421" i="30"/>
  <c r="C509" i="30"/>
  <c r="C506" i="30"/>
  <c r="C503" i="30"/>
  <c r="C500" i="30"/>
  <c r="C497" i="30"/>
  <c r="C493" i="30"/>
  <c r="C490" i="30"/>
  <c r="C487" i="30"/>
  <c r="C484" i="30"/>
  <c r="C481" i="30"/>
  <c r="C478" i="30"/>
  <c r="C475" i="30"/>
  <c r="C563" i="30"/>
  <c r="C560" i="30"/>
  <c r="C557" i="30"/>
  <c r="C554" i="30"/>
  <c r="C549" i="30"/>
  <c r="C541" i="30"/>
  <c r="C534" i="30"/>
  <c r="C527" i="30"/>
  <c r="D663" i="30"/>
  <c r="D655" i="30"/>
  <c r="D648" i="30"/>
  <c r="D642" i="30"/>
  <c r="D633" i="30"/>
  <c r="D716" i="30"/>
  <c r="D709" i="30"/>
  <c r="D702" i="30"/>
  <c r="D695" i="30"/>
  <c r="D686" i="30"/>
  <c r="E626" i="30"/>
  <c r="E619" i="30"/>
  <c r="C517" i="30"/>
  <c r="C472" i="30"/>
  <c r="C466" i="30"/>
  <c r="C461" i="30"/>
  <c r="D416" i="30"/>
  <c r="D410" i="30"/>
  <c r="C360" i="30"/>
  <c r="D241" i="30"/>
  <c r="D238" i="30"/>
  <c r="D235" i="30"/>
  <c r="D232" i="30"/>
  <c r="D229" i="30"/>
  <c r="D226" i="30"/>
  <c r="D223" i="30"/>
  <c r="D220" i="30"/>
  <c r="D217" i="30"/>
  <c r="D214" i="30"/>
  <c r="D211" i="30"/>
  <c r="D208" i="30"/>
  <c r="E296" i="30"/>
  <c r="E293" i="30"/>
  <c r="E290" i="30"/>
  <c r="E287" i="30"/>
  <c r="E284" i="30"/>
  <c r="E281" i="30"/>
  <c r="E272" i="30"/>
  <c r="E269" i="30"/>
  <c r="D404" i="30"/>
  <c r="D395" i="30"/>
  <c r="D380" i="30"/>
  <c r="D371" i="30"/>
  <c r="E450" i="30"/>
  <c r="E435" i="30"/>
  <c r="E426" i="30"/>
  <c r="D502" i="30"/>
  <c r="D487" i="30"/>
  <c r="D478" i="30"/>
  <c r="E560" i="30"/>
  <c r="E554" i="30"/>
  <c r="E545" i="30"/>
  <c r="E536" i="30"/>
  <c r="E527" i="30"/>
  <c r="D116" i="30"/>
  <c r="D107" i="30"/>
  <c r="D189" i="30"/>
  <c r="D180" i="30"/>
  <c r="D174" i="30"/>
  <c r="D170" i="30"/>
  <c r="D167" i="30"/>
  <c r="D164" i="30"/>
  <c r="D161" i="30"/>
  <c r="D158" i="30"/>
  <c r="D155" i="30"/>
  <c r="D243" i="30"/>
  <c r="D682" i="30"/>
  <c r="D679" i="30"/>
  <c r="D676" i="30"/>
  <c r="D673" i="30"/>
  <c r="C631" i="30"/>
  <c r="C628" i="30"/>
  <c r="C625" i="30"/>
  <c r="C622" i="30"/>
  <c r="C619" i="30"/>
  <c r="D524" i="30"/>
  <c r="D521" i="30"/>
  <c r="D518" i="30"/>
  <c r="D515" i="30"/>
  <c r="D512" i="30"/>
  <c r="E467" i="30"/>
  <c r="E459" i="30"/>
  <c r="C417" i="30"/>
  <c r="C414" i="30"/>
  <c r="C410" i="30"/>
  <c r="C406" i="30"/>
  <c r="D364" i="30"/>
  <c r="D361" i="30"/>
  <c r="D358" i="30"/>
  <c r="D355" i="30"/>
  <c r="C496" i="30"/>
  <c r="C548" i="30"/>
  <c r="C543" i="30"/>
  <c r="C538" i="30"/>
  <c r="C533" i="30"/>
  <c r="C529" i="30"/>
  <c r="D667" i="30"/>
  <c r="D662" i="30"/>
  <c r="D657" i="30"/>
  <c r="D652" i="30"/>
  <c r="D647" i="30"/>
  <c r="D641" i="30"/>
  <c r="D637" i="30"/>
  <c r="D632" i="30"/>
  <c r="D719" i="30"/>
  <c r="D714" i="30"/>
  <c r="D708" i="30"/>
  <c r="D703" i="30"/>
  <c r="D698" i="30"/>
  <c r="D693" i="30"/>
  <c r="D688" i="30"/>
  <c r="E630" i="30"/>
  <c r="E625" i="30"/>
  <c r="E620" i="30"/>
  <c r="C523" i="30"/>
  <c r="C519" i="30"/>
  <c r="C514" i="30"/>
  <c r="C469" i="30"/>
  <c r="C463" i="30"/>
  <c r="D417" i="30"/>
  <c r="D411" i="30"/>
  <c r="D406" i="30"/>
  <c r="C361" i="30"/>
  <c r="C291" i="30"/>
  <c r="C287" i="30"/>
  <c r="C284" i="30"/>
  <c r="C281" i="30"/>
  <c r="C278" i="30"/>
  <c r="C275" i="30"/>
  <c r="C272" i="30"/>
  <c r="C269" i="30"/>
  <c r="C266" i="30"/>
  <c r="C263" i="30"/>
  <c r="E404" i="30"/>
  <c r="E401" i="30"/>
  <c r="E398" i="30"/>
  <c r="E395" i="30"/>
  <c r="E392" i="30"/>
  <c r="E389" i="30"/>
  <c r="E386" i="30"/>
  <c r="E383" i="30"/>
  <c r="E380" i="30"/>
  <c r="E377" i="30"/>
  <c r="E374" i="30"/>
  <c r="E371" i="30"/>
  <c r="E368" i="30"/>
  <c r="D456" i="30"/>
  <c r="D453" i="30"/>
  <c r="D450" i="30"/>
  <c r="D447" i="30"/>
  <c r="D444" i="30"/>
  <c r="D441" i="30"/>
  <c r="D438" i="30"/>
  <c r="D435" i="30"/>
  <c r="D432" i="30"/>
  <c r="D429" i="30"/>
  <c r="D426" i="30"/>
  <c r="D423" i="30"/>
  <c r="D420" i="30"/>
  <c r="C508" i="30"/>
  <c r="C505" i="30"/>
  <c r="C502" i="30"/>
  <c r="C499" i="30"/>
  <c r="C495" i="30"/>
  <c r="C492" i="30"/>
  <c r="C489" i="30"/>
  <c r="C486" i="30"/>
  <c r="C483" i="30"/>
  <c r="C480" i="30"/>
  <c r="C477" i="30"/>
  <c r="C474" i="30"/>
  <c r="C562" i="30"/>
  <c r="C559" i="30"/>
  <c r="C556" i="30"/>
  <c r="C553" i="30"/>
  <c r="C547" i="30"/>
  <c r="C539" i="30"/>
  <c r="C531" i="30"/>
  <c r="E668" i="30"/>
  <c r="D661" i="30"/>
  <c r="D653" i="30"/>
  <c r="D646" i="30"/>
  <c r="D639" i="30"/>
  <c r="D721" i="30"/>
  <c r="D713" i="30"/>
  <c r="D707" i="30"/>
  <c r="D700" i="30"/>
  <c r="D692" i="30"/>
  <c r="E631" i="30"/>
  <c r="E624" i="30"/>
  <c r="C524" i="30"/>
  <c r="C515" i="30"/>
  <c r="C470" i="30"/>
  <c r="C464" i="30"/>
  <c r="C459" i="30"/>
  <c r="D414" i="30"/>
  <c r="D408" i="30"/>
  <c r="C356" i="30"/>
  <c r="D240" i="30"/>
  <c r="D237" i="30"/>
  <c r="D234" i="30"/>
  <c r="D231" i="30"/>
  <c r="D228" i="30"/>
  <c r="D225" i="30"/>
  <c r="D222" i="30"/>
  <c r="D219" i="30"/>
  <c r="D216" i="30"/>
  <c r="D213" i="30"/>
  <c r="D210" i="30"/>
  <c r="E298" i="30"/>
  <c r="E295" i="30"/>
  <c r="E292" i="30"/>
  <c r="E289" i="30"/>
  <c r="E286" i="30"/>
  <c r="E283" i="30"/>
  <c r="E280" i="30"/>
  <c r="E277" i="30"/>
  <c r="E274" i="30"/>
  <c r="E271" i="30"/>
  <c r="E268" i="30"/>
  <c r="E265" i="30"/>
  <c r="E262" i="30"/>
  <c r="D403" i="30"/>
  <c r="D400" i="30"/>
  <c r="D397" i="30"/>
  <c r="D394" i="30"/>
  <c r="D391" i="30"/>
  <c r="D388" i="30"/>
  <c r="D385" i="30"/>
  <c r="D382" i="30"/>
  <c r="D379" i="30"/>
  <c r="D376" i="30"/>
  <c r="D373" i="30"/>
  <c r="D370" i="30"/>
  <c r="D367" i="30"/>
  <c r="E455" i="30"/>
  <c r="E452" i="30"/>
  <c r="E449" i="30"/>
  <c r="E446" i="30"/>
  <c r="E443" i="30"/>
  <c r="E440" i="30"/>
  <c r="E437" i="30"/>
  <c r="E434" i="30"/>
  <c r="E431" i="30"/>
  <c r="E428" i="30"/>
  <c r="E425" i="30"/>
  <c r="E422" i="30"/>
  <c r="D510" i="30"/>
  <c r="D507" i="30"/>
  <c r="D504" i="30"/>
  <c r="D501" i="30"/>
  <c r="D498" i="30"/>
  <c r="D495" i="30"/>
  <c r="D492" i="30"/>
  <c r="D489" i="30"/>
  <c r="D486" i="30"/>
  <c r="D483" i="30"/>
  <c r="D480" i="30"/>
  <c r="D477" i="30"/>
  <c r="D474" i="30"/>
  <c r="E562" i="30"/>
  <c r="E559" i="30"/>
  <c r="E556" i="30"/>
  <c r="E553" i="30"/>
  <c r="E550" i="30"/>
  <c r="E547" i="30"/>
  <c r="E544" i="30"/>
  <c r="E541" i="30"/>
  <c r="E538" i="30"/>
  <c r="E535" i="30"/>
  <c r="E532" i="30"/>
  <c r="E529" i="30"/>
  <c r="E526" i="30"/>
  <c r="D488" i="30"/>
  <c r="D482" i="30"/>
  <c r="D476" i="30"/>
  <c r="D473" i="30"/>
  <c r="E558" i="30"/>
  <c r="E552" i="30"/>
  <c r="E546" i="30"/>
  <c r="E540" i="30"/>
  <c r="E534" i="30"/>
  <c r="E528" i="30"/>
  <c r="E278" i="30"/>
  <c r="E266" i="30"/>
  <c r="D401" i="30"/>
  <c r="D392" i="30"/>
  <c r="D383" i="30"/>
  <c r="D377" i="30"/>
  <c r="D368" i="30"/>
  <c r="E453" i="30"/>
  <c r="E444" i="30"/>
  <c r="E438" i="30"/>
  <c r="E432" i="30"/>
  <c r="E423" i="30"/>
  <c r="D508" i="30"/>
  <c r="D499" i="30"/>
  <c r="D490" i="30"/>
  <c r="D481" i="30"/>
  <c r="D475" i="30"/>
  <c r="E557" i="30"/>
  <c r="E548" i="30"/>
  <c r="E542" i="30"/>
  <c r="E533" i="30"/>
  <c r="D113" i="30"/>
  <c r="D104" i="30"/>
  <c r="D186" i="30"/>
  <c r="D177" i="30"/>
  <c r="D173" i="30"/>
  <c r="D169" i="30"/>
  <c r="D166" i="30"/>
  <c r="D163" i="30"/>
  <c r="D160" i="30"/>
  <c r="D157" i="30"/>
  <c r="D245" i="30"/>
  <c r="D684" i="30"/>
  <c r="D681" i="30"/>
  <c r="D678" i="30"/>
  <c r="D675" i="30"/>
  <c r="D672" i="30"/>
  <c r="C630" i="30"/>
  <c r="C627" i="30"/>
  <c r="C624" i="30"/>
  <c r="C621" i="30"/>
  <c r="C618" i="30"/>
  <c r="D523" i="30"/>
  <c r="D520" i="30"/>
  <c r="D517" i="30"/>
  <c r="D514" i="30"/>
  <c r="E472" i="30"/>
  <c r="E464" i="30"/>
  <c r="C419" i="30"/>
  <c r="C416" i="30"/>
  <c r="C413" i="30"/>
  <c r="C409" i="30"/>
  <c r="D366" i="30"/>
  <c r="D363" i="30"/>
  <c r="D360" i="30"/>
  <c r="D357" i="30"/>
  <c r="D354" i="30"/>
  <c r="C552" i="30"/>
  <c r="C546" i="30"/>
  <c r="C542" i="30"/>
  <c r="C537" i="30"/>
  <c r="C532" i="30"/>
  <c r="C526" i="30"/>
  <c r="D665" i="30"/>
  <c r="D660" i="30"/>
  <c r="D656" i="30"/>
  <c r="D650" i="30"/>
  <c r="D645" i="30"/>
  <c r="D640" i="30"/>
  <c r="D635" i="30"/>
  <c r="D722" i="30"/>
  <c r="D717" i="30"/>
  <c r="D712" i="30"/>
  <c r="D706" i="30"/>
  <c r="D701" i="30"/>
  <c r="D696" i="30"/>
  <c r="D691" i="30"/>
  <c r="D687" i="30"/>
  <c r="E629" i="30"/>
  <c r="E623" i="30"/>
  <c r="E618" i="30"/>
  <c r="C522" i="30"/>
  <c r="C518" i="30"/>
  <c r="C512" i="30"/>
  <c r="C467" i="30"/>
  <c r="C460" i="30"/>
  <c r="D415" i="30"/>
  <c r="D409" i="30"/>
  <c r="C364" i="30"/>
  <c r="C358" i="30"/>
  <c r="C289" i="30"/>
  <c r="C286" i="30"/>
  <c r="C283" i="30"/>
  <c r="C280" i="30"/>
  <c r="C277" i="30"/>
  <c r="C274" i="30"/>
  <c r="C271" i="30"/>
  <c r="C268" i="30"/>
  <c r="C265" i="30"/>
  <c r="C262" i="30"/>
  <c r="E403" i="30"/>
  <c r="E400" i="30"/>
  <c r="E397" i="30"/>
  <c r="E394" i="30"/>
  <c r="E391" i="30"/>
  <c r="E388" i="30"/>
  <c r="E385" i="30"/>
  <c r="E382" i="30"/>
  <c r="E379" i="30"/>
  <c r="E376" i="30"/>
  <c r="E373" i="30"/>
  <c r="E370" i="30"/>
  <c r="E367" i="30"/>
  <c r="D455" i="30"/>
  <c r="D452" i="30"/>
  <c r="D449" i="30"/>
  <c r="D446" i="30"/>
  <c r="D443" i="30"/>
  <c r="D440" i="30"/>
  <c r="D437" i="30"/>
  <c r="D434" i="30"/>
  <c r="D431" i="30"/>
  <c r="D428" i="30"/>
  <c r="D425" i="30"/>
  <c r="D422" i="30"/>
  <c r="C510" i="30"/>
  <c r="C507" i="30"/>
  <c r="C504" i="30"/>
  <c r="C501" i="30"/>
  <c r="C498" i="30"/>
  <c r="C494" i="30"/>
  <c r="C491" i="30"/>
  <c r="C488" i="30"/>
  <c r="C485" i="30"/>
  <c r="C482" i="30"/>
  <c r="C479" i="30"/>
  <c r="C476" i="30"/>
  <c r="C473" i="30"/>
  <c r="C561" i="30"/>
  <c r="C558" i="30"/>
  <c r="C555" i="30"/>
  <c r="C551" i="30"/>
  <c r="C544" i="30"/>
  <c r="C536" i="30"/>
  <c r="C528" i="30"/>
  <c r="D666" i="30"/>
  <c r="D658" i="30"/>
  <c r="D651" i="30"/>
  <c r="D643" i="30"/>
  <c r="D636" i="30"/>
  <c r="D718" i="30"/>
  <c r="D711" i="30"/>
  <c r="D705" i="30"/>
  <c r="D697" i="30"/>
  <c r="D689" i="30"/>
  <c r="E628" i="30"/>
  <c r="E622" i="30"/>
  <c r="C520" i="30"/>
  <c r="C513" i="30"/>
  <c r="C468" i="30"/>
  <c r="C462" i="30"/>
  <c r="D418" i="30"/>
  <c r="D412" i="30"/>
  <c r="C366" i="30"/>
  <c r="D242" i="30"/>
  <c r="D239" i="30"/>
  <c r="D236" i="30"/>
  <c r="D233" i="30"/>
  <c r="D230" i="30"/>
  <c r="D227" i="30"/>
  <c r="D224" i="30"/>
  <c r="D221" i="30"/>
  <c r="D218" i="30"/>
  <c r="D215" i="30"/>
  <c r="D212" i="30"/>
  <c r="D209" i="30"/>
  <c r="E297" i="30"/>
  <c r="E294" i="30"/>
  <c r="E291" i="30"/>
  <c r="E288" i="30"/>
  <c r="E285" i="30"/>
  <c r="E282" i="30"/>
  <c r="E279" i="30"/>
  <c r="E276" i="30"/>
  <c r="E273" i="30"/>
  <c r="E270" i="30"/>
  <c r="E267" i="30"/>
  <c r="E264" i="30"/>
  <c r="E261" i="30"/>
  <c r="D402" i="30"/>
  <c r="D399" i="30"/>
  <c r="D396" i="30"/>
  <c r="D393" i="30"/>
  <c r="D390" i="30"/>
  <c r="D387" i="30"/>
  <c r="D384" i="30"/>
  <c r="D381" i="30"/>
  <c r="D378" i="30"/>
  <c r="D375" i="30"/>
  <c r="D372" i="30"/>
  <c r="D369" i="30"/>
  <c r="E457" i="30"/>
  <c r="E454" i="30"/>
  <c r="E451" i="30"/>
  <c r="E448" i="30"/>
  <c r="E445" i="30"/>
  <c r="E442" i="30"/>
  <c r="E439" i="30"/>
  <c r="E436" i="30"/>
  <c r="E433" i="30"/>
  <c r="E430" i="30"/>
  <c r="E427" i="30"/>
  <c r="E424" i="30"/>
  <c r="E421" i="30"/>
  <c r="D509" i="30"/>
  <c r="D506" i="30"/>
  <c r="D503" i="30"/>
  <c r="D500" i="30"/>
  <c r="D497" i="30"/>
  <c r="D494" i="30"/>
  <c r="D491" i="30"/>
  <c r="D485" i="30"/>
  <c r="D479" i="30"/>
  <c r="E561" i="30"/>
  <c r="E555" i="30"/>
  <c r="E549" i="30"/>
  <c r="E543" i="30"/>
  <c r="E537" i="30"/>
  <c r="E531" i="30"/>
  <c r="D669" i="30"/>
  <c r="E275" i="30"/>
  <c r="E263" i="30"/>
  <c r="D398" i="30"/>
  <c r="D389" i="30"/>
  <c r="D386" i="30"/>
  <c r="D374" i="30"/>
  <c r="E456" i="30"/>
  <c r="E447" i="30"/>
  <c r="E441" i="30"/>
  <c r="E429" i="30"/>
  <c r="E420" i="30"/>
  <c r="D505" i="30"/>
  <c r="D496" i="30"/>
  <c r="D493" i="30"/>
  <c r="D484" i="30"/>
  <c r="E563" i="30"/>
  <c r="E551" i="30"/>
  <c r="E539" i="30"/>
  <c r="E530" i="30"/>
  <c r="C637" i="30"/>
  <c r="C646" i="30"/>
  <c r="C655" i="30"/>
  <c r="C664" i="30"/>
  <c r="E471" i="30"/>
  <c r="C425" i="30"/>
  <c r="C434" i="30"/>
  <c r="C443" i="30"/>
  <c r="C452" i="30"/>
  <c r="C359" i="30"/>
  <c r="C373" i="30"/>
  <c r="C382" i="30"/>
  <c r="C391" i="30"/>
  <c r="C400" i="30"/>
  <c r="D249" i="30"/>
  <c r="E47" i="30"/>
  <c r="E44" i="30"/>
  <c r="E41" i="30"/>
  <c r="C640" i="30"/>
  <c r="C649" i="30"/>
  <c r="C658" i="30"/>
  <c r="C667" i="30"/>
  <c r="C412" i="30"/>
  <c r="C428" i="30"/>
  <c r="C437" i="30"/>
  <c r="C446" i="30"/>
  <c r="C455" i="30"/>
  <c r="C367" i="30"/>
  <c r="C376" i="30"/>
  <c r="C385" i="30"/>
  <c r="C394" i="30"/>
  <c r="C403" i="30"/>
  <c r="D37" i="30"/>
  <c r="E46" i="30"/>
  <c r="E43" i="30"/>
  <c r="E40" i="30"/>
  <c r="E37" i="30"/>
  <c r="D101" i="30"/>
  <c r="D98" i="30"/>
  <c r="D95" i="30"/>
  <c r="D92" i="30"/>
  <c r="E89" i="30"/>
  <c r="E153" i="30"/>
  <c r="E149" i="30"/>
  <c r="E146" i="30"/>
  <c r="C142" i="30"/>
  <c r="E206" i="30"/>
  <c r="E203" i="30"/>
  <c r="E200" i="30"/>
  <c r="E197" i="30"/>
  <c r="C259" i="30"/>
  <c r="E258" i="30"/>
  <c r="E252" i="30"/>
  <c r="E255" i="30"/>
  <c r="R103" i="15"/>
  <c r="S103" i="15"/>
  <c r="D43" i="30"/>
  <c r="C36" i="30"/>
  <c r="E96" i="30"/>
  <c r="E91" i="30"/>
  <c r="C153" i="30"/>
  <c r="C147" i="30"/>
  <c r="C143" i="30"/>
  <c r="C205" i="30"/>
  <c r="C200" i="30"/>
  <c r="D195" i="30"/>
  <c r="D260" i="30"/>
  <c r="C255" i="30"/>
  <c r="Q103" i="15"/>
  <c r="E143" i="30"/>
  <c r="C44" i="30"/>
  <c r="C38" i="30"/>
  <c r="C98" i="30"/>
  <c r="C92" i="30"/>
  <c r="D154" i="30"/>
  <c r="D148" i="30"/>
  <c r="E141" i="30"/>
  <c r="D201" i="30"/>
  <c r="E195" i="30"/>
  <c r="E260" i="30"/>
  <c r="Q103" i="16"/>
  <c r="C636" i="30"/>
  <c r="C645" i="30"/>
  <c r="C654" i="30"/>
  <c r="C663" i="30"/>
  <c r="D527" i="30"/>
  <c r="D530" i="30"/>
  <c r="D533" i="30"/>
  <c r="D536" i="30"/>
  <c r="D539" i="30"/>
  <c r="D542" i="30"/>
  <c r="D545" i="30"/>
  <c r="D548" i="30"/>
  <c r="D551" i="30"/>
  <c r="D554" i="30"/>
  <c r="D557" i="30"/>
  <c r="D560" i="30"/>
  <c r="D563" i="30"/>
  <c r="E473" i="30"/>
  <c r="E476" i="30"/>
  <c r="E479" i="30"/>
  <c r="E482" i="30"/>
  <c r="E485" i="30"/>
  <c r="E488" i="30"/>
  <c r="E491" i="30"/>
  <c r="E494" i="30"/>
  <c r="E497" i="30"/>
  <c r="E500" i="30"/>
  <c r="E503" i="30"/>
  <c r="E506" i="30"/>
  <c r="E509" i="30"/>
  <c r="C421" i="30"/>
  <c r="C430" i="30"/>
  <c r="C439" i="30"/>
  <c r="C448" i="30"/>
  <c r="C457" i="30"/>
  <c r="C369" i="30"/>
  <c r="C378" i="30"/>
  <c r="C387" i="30"/>
  <c r="C396" i="30"/>
  <c r="D261" i="30"/>
  <c r="D264" i="30"/>
  <c r="D267" i="30"/>
  <c r="C634" i="30"/>
  <c r="C643" i="30"/>
  <c r="C652" i="30"/>
  <c r="C661" i="30"/>
  <c r="E463" i="30"/>
  <c r="C422" i="30"/>
  <c r="C431" i="30"/>
  <c r="C440" i="30"/>
  <c r="C449" i="30"/>
  <c r="C354" i="30"/>
  <c r="C370" i="30"/>
  <c r="C379" i="30"/>
  <c r="C388" i="30"/>
  <c r="C397" i="30"/>
  <c r="C50" i="30"/>
  <c r="E48" i="30"/>
  <c r="E45" i="30"/>
  <c r="E42" i="30"/>
  <c r="E39" i="30"/>
  <c r="D36" i="30"/>
  <c r="D100" i="30"/>
  <c r="D97" i="30"/>
  <c r="D94" i="30"/>
  <c r="D91" i="30"/>
  <c r="E88" i="30"/>
  <c r="E152" i="30"/>
  <c r="E148" i="30"/>
  <c r="E145" i="30"/>
  <c r="C141" i="30"/>
  <c r="E205" i="30"/>
  <c r="E202" i="30"/>
  <c r="E199" i="30"/>
  <c r="C195" i="30"/>
  <c r="C257" i="30"/>
  <c r="C260" i="30"/>
  <c r="E250" i="30"/>
  <c r="E248" i="30"/>
  <c r="S103" i="16"/>
  <c r="E90" i="30"/>
  <c r="D40" i="30"/>
  <c r="E100" i="30"/>
  <c r="E95" i="30"/>
  <c r="C88" i="30"/>
  <c r="C151" i="30"/>
  <c r="C146" i="30"/>
  <c r="D141" i="30"/>
  <c r="C204" i="30"/>
  <c r="C198" i="30"/>
  <c r="D259" i="30"/>
  <c r="D254" i="30"/>
  <c r="E249" i="30"/>
  <c r="C47" i="30"/>
  <c r="C42" i="30"/>
  <c r="E36" i="30"/>
  <c r="C96" i="30"/>
  <c r="C90" i="30"/>
  <c r="D152" i="30"/>
  <c r="D146" i="30"/>
  <c r="D205" i="30"/>
  <c r="D199" i="30"/>
  <c r="E257" i="30"/>
  <c r="D248" i="30"/>
  <c r="S103" i="17"/>
  <c r="C639" i="30"/>
  <c r="C648" i="30"/>
  <c r="C657" i="30"/>
  <c r="C666" i="30"/>
  <c r="D528" i="30"/>
  <c r="D531" i="30"/>
  <c r="D534" i="30"/>
  <c r="D537" i="30"/>
  <c r="D540" i="30"/>
  <c r="D543" i="30"/>
  <c r="D546" i="30"/>
  <c r="D549" i="30"/>
  <c r="D552" i="30"/>
  <c r="D555" i="30"/>
  <c r="D558" i="30"/>
  <c r="D561" i="30"/>
  <c r="E465" i="30"/>
  <c r="E474" i="30"/>
  <c r="E477" i="30"/>
  <c r="E480" i="30"/>
  <c r="E483" i="30"/>
  <c r="E486" i="30"/>
  <c r="E489" i="30"/>
  <c r="E492" i="30"/>
  <c r="E495" i="30"/>
  <c r="E498" i="30"/>
  <c r="E501" i="30"/>
  <c r="E504" i="30"/>
  <c r="E507" i="30"/>
  <c r="D35" i="30"/>
  <c r="D93" i="30"/>
  <c r="E151" i="30"/>
  <c r="E207" i="30"/>
  <c r="E198" i="30"/>
  <c r="D256" i="30"/>
  <c r="E98" i="30"/>
  <c r="C150" i="30"/>
  <c r="C202" i="30"/>
  <c r="C250" i="30"/>
  <c r="C46" i="30"/>
  <c r="C94" i="30"/>
  <c r="D144" i="30"/>
  <c r="C256" i="30"/>
  <c r="C642" i="30"/>
  <c r="D526" i="30"/>
  <c r="D535" i="30"/>
  <c r="D544" i="30"/>
  <c r="D553" i="30"/>
  <c r="D562" i="30"/>
  <c r="E478" i="30"/>
  <c r="E487" i="30"/>
  <c r="E496" i="30"/>
  <c r="E505" i="30"/>
  <c r="C407" i="30"/>
  <c r="C433" i="30"/>
  <c r="C445" i="30"/>
  <c r="C357" i="30"/>
  <c r="C375" i="30"/>
  <c r="C390" i="30"/>
  <c r="C402" i="30"/>
  <c r="D265" i="30"/>
  <c r="D269" i="30"/>
  <c r="D272" i="30"/>
  <c r="D275" i="30"/>
  <c r="D278" i="30"/>
  <c r="D281" i="30"/>
  <c r="D284" i="30"/>
  <c r="D287" i="30"/>
  <c r="D290" i="30"/>
  <c r="D293" i="30"/>
  <c r="D296" i="30"/>
  <c r="E208" i="30"/>
  <c r="E211" i="30"/>
  <c r="E214" i="30"/>
  <c r="E217" i="30"/>
  <c r="E220" i="30"/>
  <c r="E223" i="30"/>
  <c r="E226" i="30"/>
  <c r="E229" i="30"/>
  <c r="E232" i="30"/>
  <c r="E235" i="30"/>
  <c r="E238" i="30"/>
  <c r="E241" i="30"/>
  <c r="E244" i="30"/>
  <c r="E156" i="30"/>
  <c r="E159" i="30"/>
  <c r="E162" i="30"/>
  <c r="E165" i="30"/>
  <c r="E168" i="30"/>
  <c r="E171" i="30"/>
  <c r="E174" i="30"/>
  <c r="E177" i="30"/>
  <c r="E180" i="30"/>
  <c r="E183" i="30"/>
  <c r="E186" i="30"/>
  <c r="E189" i="30"/>
  <c r="E192" i="30"/>
  <c r="E104" i="30"/>
  <c r="E107" i="30"/>
  <c r="E110" i="30"/>
  <c r="E113" i="30"/>
  <c r="E116" i="30"/>
  <c r="E119" i="30"/>
  <c r="E122" i="30"/>
  <c r="E125" i="30"/>
  <c r="E128" i="30"/>
  <c r="E131" i="30"/>
  <c r="E134" i="30"/>
  <c r="E137" i="30"/>
  <c r="D50" i="30"/>
  <c r="D54" i="30"/>
  <c r="D57" i="30"/>
  <c r="D60" i="30"/>
  <c r="D63" i="30"/>
  <c r="D66" i="30"/>
  <c r="D69" i="30"/>
  <c r="D72" i="30"/>
  <c r="D75" i="30"/>
  <c r="D78" i="30"/>
  <c r="D81" i="30"/>
  <c r="D84" i="30"/>
  <c r="E196" i="30"/>
  <c r="D44" i="30"/>
  <c r="C35" i="30"/>
  <c r="E97" i="30"/>
  <c r="C89" i="30"/>
  <c r="C148" i="30"/>
  <c r="C206" i="30"/>
  <c r="C199" i="30"/>
  <c r="D257" i="30"/>
  <c r="E253" i="30"/>
  <c r="R103" i="17"/>
  <c r="C45" i="30"/>
  <c r="C39" i="30"/>
  <c r="C95" i="30"/>
  <c r="D149" i="30"/>
  <c r="D204" i="30"/>
  <c r="E259" i="30"/>
  <c r="E676" i="30"/>
  <c r="E694" i="30"/>
  <c r="E709" i="30"/>
  <c r="E718" i="30"/>
  <c r="C644" i="30"/>
  <c r="C426" i="30"/>
  <c r="C362" i="30"/>
  <c r="D99" i="30"/>
  <c r="D90" i="30"/>
  <c r="E147" i="30"/>
  <c r="E204" i="30"/>
  <c r="C194" i="30"/>
  <c r="D247" i="30"/>
  <c r="D48" i="30"/>
  <c r="E93" i="30"/>
  <c r="C144" i="30"/>
  <c r="C196" i="30"/>
  <c r="R103" i="16"/>
  <c r="C40" i="30"/>
  <c r="D88" i="30"/>
  <c r="D203" i="30"/>
  <c r="C251" i="30"/>
  <c r="C651" i="30"/>
  <c r="D529" i="30"/>
  <c r="D538" i="30"/>
  <c r="D547" i="30"/>
  <c r="D556" i="30"/>
  <c r="E466" i="30"/>
  <c r="E481" i="30"/>
  <c r="E490" i="30"/>
  <c r="E499" i="30"/>
  <c r="E508" i="30"/>
  <c r="C424" i="30"/>
  <c r="C436" i="30"/>
  <c r="C451" i="30"/>
  <c r="C365" i="30"/>
  <c r="C381" i="30"/>
  <c r="C393" i="30"/>
  <c r="D262" i="30"/>
  <c r="D266" i="30"/>
  <c r="D270" i="30"/>
  <c r="D273" i="30"/>
  <c r="D276" i="30"/>
  <c r="D279" i="30"/>
  <c r="D282" i="30"/>
  <c r="D285" i="30"/>
  <c r="D288" i="30"/>
  <c r="D291" i="30"/>
  <c r="D294" i="30"/>
  <c r="D297" i="30"/>
  <c r="E209" i="30"/>
  <c r="E212" i="30"/>
  <c r="E215" i="30"/>
  <c r="E218" i="30"/>
  <c r="E221" i="30"/>
  <c r="E224" i="30"/>
  <c r="E227" i="30"/>
  <c r="E230" i="30"/>
  <c r="E233" i="30"/>
  <c r="E236" i="30"/>
  <c r="E239" i="30"/>
  <c r="E242" i="30"/>
  <c r="E245" i="30"/>
  <c r="E157" i="30"/>
  <c r="E160" i="30"/>
  <c r="E163" i="30"/>
  <c r="E166" i="30"/>
  <c r="E169" i="30"/>
  <c r="E172" i="30"/>
  <c r="E175" i="30"/>
  <c r="E178" i="30"/>
  <c r="E181" i="30"/>
  <c r="E184" i="30"/>
  <c r="E187" i="30"/>
  <c r="E190" i="30"/>
  <c r="E102" i="30"/>
  <c r="E105" i="30"/>
  <c r="E108" i="30"/>
  <c r="E111" i="30"/>
  <c r="E114" i="30"/>
  <c r="E117" i="30"/>
  <c r="E120" i="30"/>
  <c r="E123" i="30"/>
  <c r="E126" i="30"/>
  <c r="E129" i="30"/>
  <c r="E132" i="30"/>
  <c r="E135" i="30"/>
  <c r="E138" i="30"/>
  <c r="D52" i="30"/>
  <c r="D55" i="30"/>
  <c r="D58" i="30"/>
  <c r="D61" i="30"/>
  <c r="D64" i="30"/>
  <c r="D67" i="30"/>
  <c r="D70" i="30"/>
  <c r="D73" i="30"/>
  <c r="D76" i="30"/>
  <c r="D79" i="30"/>
  <c r="D82" i="30"/>
  <c r="D85" i="30"/>
  <c r="D46" i="30"/>
  <c r="D42" i="30"/>
  <c r="E101" i="30"/>
  <c r="E94" i="30"/>
  <c r="C152" i="30"/>
  <c r="C145" i="30"/>
  <c r="C203" i="30"/>
  <c r="C197" i="30"/>
  <c r="C258" i="30"/>
  <c r="E251" i="30"/>
  <c r="C51" i="30"/>
  <c r="C43" i="30"/>
  <c r="C37" i="30"/>
  <c r="C99" i="30"/>
  <c r="C93" i="30"/>
  <c r="D153" i="30"/>
  <c r="D147" i="30"/>
  <c r="D207" i="30"/>
  <c r="D202" i="30"/>
  <c r="D196" i="30"/>
  <c r="E254" i="30"/>
  <c r="C249" i="30"/>
  <c r="E671" i="30"/>
  <c r="E674" i="30"/>
  <c r="E677" i="30"/>
  <c r="E680" i="30"/>
  <c r="E683" i="30"/>
  <c r="E686" i="30"/>
  <c r="E689" i="30"/>
  <c r="E692" i="30"/>
  <c r="E695" i="30"/>
  <c r="E698" i="30"/>
  <c r="E701" i="30"/>
  <c r="E704" i="30"/>
  <c r="E707" i="30"/>
  <c r="E710" i="30"/>
  <c r="E713" i="30"/>
  <c r="E716" i="30"/>
  <c r="E719" i="30"/>
  <c r="E722" i="30"/>
  <c r="C638" i="30"/>
  <c r="C647" i="30"/>
  <c r="C656" i="30"/>
  <c r="C665" i="30"/>
  <c r="E461" i="30"/>
  <c r="C420" i="30"/>
  <c r="C429" i="30"/>
  <c r="C438" i="30"/>
  <c r="C447" i="30"/>
  <c r="C456" i="30"/>
  <c r="C368" i="30"/>
  <c r="C377" i="30"/>
  <c r="C386" i="30"/>
  <c r="C395" i="30"/>
  <c r="C404" i="30"/>
  <c r="E682" i="30"/>
  <c r="E688" i="30"/>
  <c r="E700" i="30"/>
  <c r="E703" i="30"/>
  <c r="E712" i="30"/>
  <c r="C635" i="30"/>
  <c r="C662" i="30"/>
  <c r="E460" i="30"/>
  <c r="C435" i="30"/>
  <c r="C453" i="30"/>
  <c r="C392" i="30"/>
  <c r="E38" i="30"/>
  <c r="D96" i="30"/>
  <c r="E154" i="30"/>
  <c r="E144" i="30"/>
  <c r="E201" i="30"/>
  <c r="C254" i="30"/>
  <c r="C247" i="30"/>
  <c r="D38" i="30"/>
  <c r="C154" i="30"/>
  <c r="C207" i="30"/>
  <c r="E256" i="30"/>
  <c r="D51" i="30"/>
  <c r="C100" i="30"/>
  <c r="D150" i="30"/>
  <c r="D197" i="30"/>
  <c r="C633" i="30"/>
  <c r="C660" i="30"/>
  <c r="D532" i="30"/>
  <c r="D541" i="30"/>
  <c r="D550" i="30"/>
  <c r="D559" i="30"/>
  <c r="E475" i="30"/>
  <c r="E484" i="30"/>
  <c r="E493" i="30"/>
  <c r="E502" i="30"/>
  <c r="E510" i="30"/>
  <c r="C427" i="30"/>
  <c r="C442" i="30"/>
  <c r="C454" i="30"/>
  <c r="C372" i="30"/>
  <c r="C384" i="30"/>
  <c r="C399" i="30"/>
  <c r="D263" i="30"/>
  <c r="D268" i="30"/>
  <c r="D271" i="30"/>
  <c r="D274" i="30"/>
  <c r="D277" i="30"/>
  <c r="D280" i="30"/>
  <c r="D283" i="30"/>
  <c r="D286" i="30"/>
  <c r="D289" i="30"/>
  <c r="D292" i="30"/>
  <c r="D295" i="30"/>
  <c r="D298" i="30"/>
  <c r="E210" i="30"/>
  <c r="E213" i="30"/>
  <c r="E216" i="30"/>
  <c r="E219" i="30"/>
  <c r="E222" i="30"/>
  <c r="E225" i="30"/>
  <c r="E228" i="30"/>
  <c r="E231" i="30"/>
  <c r="E234" i="30"/>
  <c r="E237" i="30"/>
  <c r="E240" i="30"/>
  <c r="E243" i="30"/>
  <c r="E155" i="30"/>
  <c r="E158" i="30"/>
  <c r="E161" i="30"/>
  <c r="E164" i="30"/>
  <c r="E167" i="30"/>
  <c r="E170" i="30"/>
  <c r="E173" i="30"/>
  <c r="E176" i="30"/>
  <c r="E179" i="30"/>
  <c r="E182" i="30"/>
  <c r="E185" i="30"/>
  <c r="E188" i="30"/>
  <c r="E191" i="30"/>
  <c r="E103" i="30"/>
  <c r="E106" i="30"/>
  <c r="E109" i="30"/>
  <c r="E112" i="30"/>
  <c r="E115" i="30"/>
  <c r="E118" i="30"/>
  <c r="E121" i="30"/>
  <c r="E124" i="30"/>
  <c r="E127" i="30"/>
  <c r="E130" i="30"/>
  <c r="E133" i="30"/>
  <c r="E136" i="30"/>
  <c r="D49" i="30"/>
  <c r="D53" i="30"/>
  <c r="D56" i="30"/>
  <c r="D59" i="30"/>
  <c r="D62" i="30"/>
  <c r="D65" i="30"/>
  <c r="D68" i="30"/>
  <c r="D71" i="30"/>
  <c r="D74" i="30"/>
  <c r="D77" i="30"/>
  <c r="D80" i="30"/>
  <c r="D83" i="30"/>
  <c r="D86" i="30"/>
  <c r="D45" i="30"/>
  <c r="D39" i="30"/>
  <c r="E99" i="30"/>
  <c r="E92" i="30"/>
  <c r="C149" i="30"/>
  <c r="D142" i="30"/>
  <c r="C201" i="30"/>
  <c r="D194" i="30"/>
  <c r="C252" i="30"/>
  <c r="C248" i="30"/>
  <c r="C48" i="30"/>
  <c r="C41" i="30"/>
  <c r="E35" i="30"/>
  <c r="C97" i="30"/>
  <c r="C91" i="30"/>
  <c r="D151" i="30"/>
  <c r="D145" i="30"/>
  <c r="D206" i="30"/>
  <c r="D200" i="30"/>
  <c r="E194" i="30"/>
  <c r="D258" i="30"/>
  <c r="Q103" i="17"/>
  <c r="A514" i="30" a="1"/>
  <c r="A514" i="30"/>
  <c r="H515" i="30"/>
  <c r="E672" i="30"/>
  <c r="E675" i="30"/>
  <c r="E678" i="30"/>
  <c r="E681" i="30"/>
  <c r="E684" i="30"/>
  <c r="E687" i="30"/>
  <c r="E690" i="30"/>
  <c r="E693" i="30"/>
  <c r="E696" i="30"/>
  <c r="E699" i="30"/>
  <c r="E702" i="30"/>
  <c r="E705" i="30"/>
  <c r="E708" i="30"/>
  <c r="E711" i="30"/>
  <c r="E714" i="30"/>
  <c r="E717" i="30"/>
  <c r="E720" i="30"/>
  <c r="C632" i="30"/>
  <c r="C641" i="30"/>
  <c r="C650" i="30"/>
  <c r="C659" i="30"/>
  <c r="C669" i="30"/>
  <c r="E468" i="30"/>
  <c r="C423" i="30"/>
  <c r="C432" i="30"/>
  <c r="C441" i="30"/>
  <c r="C450" i="30"/>
  <c r="C355" i="30"/>
  <c r="C371" i="30"/>
  <c r="C380" i="30"/>
  <c r="C389" i="30"/>
  <c r="C398" i="30"/>
  <c r="E247" i="30"/>
  <c r="C101" i="30"/>
  <c r="D89" i="30"/>
  <c r="D143" i="30"/>
  <c r="D198" i="30"/>
  <c r="C253" i="30"/>
  <c r="E673" i="30"/>
  <c r="E679" i="30"/>
  <c r="E685" i="30"/>
  <c r="E691" i="30"/>
  <c r="E697" i="30"/>
  <c r="E706" i="30"/>
  <c r="E715" i="30"/>
  <c r="E721" i="30"/>
  <c r="C653" i="30"/>
  <c r="E469" i="30"/>
  <c r="C444" i="30"/>
  <c r="C374" i="30"/>
  <c r="C383" i="30"/>
  <c r="C401" i="30"/>
  <c r="A408" i="30" a="1"/>
  <c r="A408" i="30"/>
  <c r="H409" i="30"/>
  <c r="S5" i="37"/>
  <c r="S6" i="37"/>
  <c r="S7" i="37"/>
  <c r="S8" i="37"/>
  <c r="S9" i="37"/>
  <c r="S10" i="37"/>
  <c r="S11" i="37"/>
  <c r="S103" i="37"/>
  <c r="R5" i="37"/>
  <c r="R6" i="37"/>
  <c r="R7" i="37"/>
  <c r="R8" i="37"/>
  <c r="R9" i="37"/>
  <c r="R10" i="37"/>
  <c r="R11" i="37"/>
  <c r="R103" i="37"/>
  <c r="Q5" i="37"/>
  <c r="Q6" i="37"/>
  <c r="Q7" i="37"/>
  <c r="Q8" i="37"/>
  <c r="Q9" i="37"/>
  <c r="Q10" i="37"/>
  <c r="Q11" i="37"/>
  <c r="Q103" i="37"/>
  <c r="T103" i="37"/>
  <c r="Q512" i="30"/>
  <c r="P512" i="30"/>
  <c r="O512" i="30"/>
  <c r="Q406" i="30"/>
  <c r="P406" i="30"/>
  <c r="O406" i="30"/>
  <c r="E511" i="30"/>
  <c r="K512" i="30"/>
  <c r="D511" i="30"/>
  <c r="J512" i="30"/>
  <c r="C511" i="30"/>
  <c r="I512" i="30"/>
  <c r="L512" i="30"/>
  <c r="E405" i="30"/>
  <c r="K406" i="30"/>
  <c r="D405" i="30"/>
  <c r="J406" i="30"/>
  <c r="C405" i="30"/>
  <c r="I406" i="30"/>
  <c r="L406" i="30"/>
  <c r="A461" i="30" a="1"/>
  <c r="A461" i="30"/>
  <c r="H462" i="30"/>
  <c r="A355" i="30" a="1"/>
  <c r="A355" i="30"/>
  <c r="H356" i="30"/>
  <c r="C17" i="27"/>
  <c r="F469" i="30"/>
  <c r="F721" i="30"/>
  <c r="F715" i="30"/>
  <c r="F706" i="30"/>
  <c r="F697" i="30"/>
  <c r="F691" i="30"/>
  <c r="F685" i="30"/>
  <c r="F679" i="30"/>
  <c r="F673" i="30"/>
  <c r="F468" i="30"/>
  <c r="F720" i="30"/>
  <c r="F717" i="30"/>
  <c r="F714" i="30"/>
  <c r="F711" i="30"/>
  <c r="F708" i="30"/>
  <c r="F705" i="30"/>
  <c r="F702" i="30"/>
  <c r="F699" i="30"/>
  <c r="F696" i="30"/>
  <c r="F693" i="30"/>
  <c r="F690" i="30"/>
  <c r="F687" i="30"/>
  <c r="F684" i="30"/>
  <c r="F681" i="30"/>
  <c r="F678" i="30"/>
  <c r="F675" i="30"/>
  <c r="F672" i="30"/>
  <c r="F86" i="30"/>
  <c r="F83" i="30"/>
  <c r="F80" i="30"/>
  <c r="F77" i="30"/>
  <c r="F74" i="30"/>
  <c r="F71" i="30"/>
  <c r="F68" i="30"/>
  <c r="F65" i="30"/>
  <c r="F62" i="30"/>
  <c r="F59" i="30"/>
  <c r="F56" i="30"/>
  <c r="F53" i="30"/>
  <c r="F49" i="30"/>
  <c r="F136" i="30"/>
  <c r="F133" i="30"/>
  <c r="F130" i="30"/>
  <c r="F127" i="30"/>
  <c r="F124" i="30"/>
  <c r="F121" i="30"/>
  <c r="F118" i="30"/>
  <c r="F115" i="30"/>
  <c r="F112" i="30"/>
  <c r="F109" i="30"/>
  <c r="F106" i="30"/>
  <c r="F103" i="30"/>
  <c r="F191" i="30"/>
  <c r="F188" i="30"/>
  <c r="F185" i="30"/>
  <c r="F182" i="30"/>
  <c r="F179" i="30"/>
  <c r="F176" i="30"/>
  <c r="F173" i="30"/>
  <c r="F170" i="30"/>
  <c r="F167" i="30"/>
  <c r="F164" i="30"/>
  <c r="F161" i="30"/>
  <c r="F158" i="30"/>
  <c r="F155" i="30"/>
  <c r="F243" i="30"/>
  <c r="F240" i="30"/>
  <c r="F237" i="30"/>
  <c r="F234" i="30"/>
  <c r="F231" i="30"/>
  <c r="F228" i="30"/>
  <c r="F225" i="30"/>
  <c r="F222" i="30"/>
  <c r="F219" i="30"/>
  <c r="F216" i="30"/>
  <c r="F213" i="30"/>
  <c r="F210" i="30"/>
  <c r="F298" i="30"/>
  <c r="F295" i="30"/>
  <c r="F292" i="30"/>
  <c r="F289" i="30"/>
  <c r="F286" i="30"/>
  <c r="F283" i="30"/>
  <c r="F280" i="30"/>
  <c r="F277" i="30"/>
  <c r="F274" i="30"/>
  <c r="F271" i="30"/>
  <c r="F268" i="30"/>
  <c r="F263" i="30"/>
  <c r="F510" i="30"/>
  <c r="F502" i="30"/>
  <c r="F493" i="30"/>
  <c r="F484" i="30"/>
  <c r="F475" i="30"/>
  <c r="F559" i="30"/>
  <c r="F550" i="30"/>
  <c r="F541" i="30"/>
  <c r="F532" i="30"/>
  <c r="F460" i="30"/>
  <c r="F712" i="30"/>
  <c r="F703" i="30"/>
  <c r="F700" i="30"/>
  <c r="F688" i="30"/>
  <c r="F682" i="30"/>
  <c r="F461" i="30"/>
  <c r="F722" i="30"/>
  <c r="F719" i="30"/>
  <c r="F716" i="30"/>
  <c r="F713" i="30"/>
  <c r="F710" i="30"/>
  <c r="F707" i="30"/>
  <c r="F704" i="30"/>
  <c r="F701" i="30"/>
  <c r="F698" i="30"/>
  <c r="F695" i="30"/>
  <c r="F692" i="30"/>
  <c r="F689" i="30"/>
  <c r="F686" i="30"/>
  <c r="F683" i="30"/>
  <c r="F680" i="30"/>
  <c r="F677" i="30"/>
  <c r="F674" i="30"/>
  <c r="F671" i="30"/>
  <c r="F85" i="30"/>
  <c r="F82" i="30"/>
  <c r="F79" i="30"/>
  <c r="F76" i="30"/>
  <c r="F73" i="30"/>
  <c r="F70" i="30"/>
  <c r="F67" i="30"/>
  <c r="F64" i="30"/>
  <c r="F61" i="30"/>
  <c r="F58" i="30"/>
  <c r="F55" i="30"/>
  <c r="F52" i="30"/>
  <c r="F138" i="30"/>
  <c r="F135" i="30"/>
  <c r="F132" i="30"/>
  <c r="F129" i="30"/>
  <c r="F126" i="30"/>
  <c r="F123" i="30"/>
  <c r="F120" i="30"/>
  <c r="F117" i="30"/>
  <c r="F114" i="30"/>
  <c r="F111" i="30"/>
  <c r="F108" i="30"/>
  <c r="F105" i="30"/>
  <c r="F102" i="30"/>
  <c r="F190" i="30"/>
  <c r="F187" i="30"/>
  <c r="F184" i="30"/>
  <c r="F181" i="30"/>
  <c r="F178" i="30"/>
  <c r="F175" i="30"/>
  <c r="F172" i="30"/>
  <c r="F169" i="30"/>
  <c r="F166" i="30"/>
  <c r="F163" i="30"/>
  <c r="F160" i="30"/>
  <c r="F157" i="30"/>
  <c r="F245" i="30"/>
  <c r="F242" i="30"/>
  <c r="F239" i="30"/>
  <c r="F236" i="30"/>
  <c r="F233" i="30"/>
  <c r="F230" i="30"/>
  <c r="F227" i="30"/>
  <c r="F224" i="30"/>
  <c r="F221" i="30"/>
  <c r="F218" i="30"/>
  <c r="F215" i="30"/>
  <c r="F212" i="30"/>
  <c r="F209" i="30"/>
  <c r="F297" i="30"/>
  <c r="F294" i="30"/>
  <c r="F291" i="30"/>
  <c r="F288" i="30"/>
  <c r="F285" i="30"/>
  <c r="F282" i="30"/>
  <c r="F279" i="30"/>
  <c r="F276" i="30"/>
  <c r="F273" i="30"/>
  <c r="F270" i="30"/>
  <c r="F266" i="30"/>
  <c r="F262" i="30"/>
  <c r="F508" i="30"/>
  <c r="F499" i="30"/>
  <c r="F490" i="30"/>
  <c r="F481" i="30"/>
  <c r="F466" i="30"/>
  <c r="F556" i="30"/>
  <c r="F547" i="30"/>
  <c r="F538" i="30"/>
  <c r="F529" i="30"/>
  <c r="F718" i="30"/>
  <c r="F709" i="30"/>
  <c r="F694" i="30"/>
  <c r="F676" i="30"/>
  <c r="F84" i="30"/>
  <c r="F81" i="30"/>
  <c r="F78" i="30"/>
  <c r="F75" i="30"/>
  <c r="F72" i="30"/>
  <c r="F69" i="30"/>
  <c r="F66" i="30"/>
  <c r="F63" i="30"/>
  <c r="F60" i="30"/>
  <c r="F57" i="30"/>
  <c r="F54" i="30"/>
  <c r="F137" i="30"/>
  <c r="F134" i="30"/>
  <c r="F131" i="30"/>
  <c r="F128" i="30"/>
  <c r="F125" i="30"/>
  <c r="F122" i="30"/>
  <c r="F119" i="30"/>
  <c r="F116" i="30"/>
  <c r="F113" i="30"/>
  <c r="F110" i="30"/>
  <c r="F107" i="30"/>
  <c r="F104" i="30"/>
  <c r="F192" i="30"/>
  <c r="F189" i="30"/>
  <c r="F186" i="30"/>
  <c r="F183" i="30"/>
  <c r="F180" i="30"/>
  <c r="F177" i="30"/>
  <c r="F174" i="30"/>
  <c r="F171" i="30"/>
  <c r="F168" i="30"/>
  <c r="F165" i="30"/>
  <c r="F162" i="30"/>
  <c r="F159" i="30"/>
  <c r="F156" i="30"/>
  <c r="F244" i="30"/>
  <c r="F241" i="30"/>
  <c r="F238" i="30"/>
  <c r="F235" i="30"/>
  <c r="F232" i="30"/>
  <c r="F229" i="30"/>
  <c r="F226" i="30"/>
  <c r="F223" i="30"/>
  <c r="F220" i="30"/>
  <c r="F217" i="30"/>
  <c r="F214" i="30"/>
  <c r="F211" i="30"/>
  <c r="F208" i="30"/>
  <c r="F296" i="30"/>
  <c r="F293" i="30"/>
  <c r="F290" i="30"/>
  <c r="F287" i="30"/>
  <c r="F284" i="30"/>
  <c r="F281" i="30"/>
  <c r="F278" i="30"/>
  <c r="F275" i="30"/>
  <c r="F272" i="30"/>
  <c r="F269" i="30"/>
  <c r="F265" i="30"/>
  <c r="F505" i="30"/>
  <c r="F496" i="30"/>
  <c r="F487" i="30"/>
  <c r="F478" i="30"/>
  <c r="F562" i="30"/>
  <c r="F553" i="30"/>
  <c r="F544" i="30"/>
  <c r="F535" i="30"/>
  <c r="F526" i="30"/>
  <c r="F507" i="30"/>
  <c r="F504" i="30"/>
  <c r="F501" i="30"/>
  <c r="F498" i="30"/>
  <c r="F495" i="30"/>
  <c r="F492" i="30"/>
  <c r="F489" i="30"/>
  <c r="F486" i="30"/>
  <c r="F483" i="30"/>
  <c r="F480" i="30"/>
  <c r="F477" i="30"/>
  <c r="F474" i="30"/>
  <c r="F465" i="30"/>
  <c r="F561" i="30"/>
  <c r="F558" i="30"/>
  <c r="F555" i="30"/>
  <c r="F552" i="30"/>
  <c r="F549" i="30"/>
  <c r="F546" i="30"/>
  <c r="F543" i="30"/>
  <c r="F540" i="30"/>
  <c r="F537" i="30"/>
  <c r="F534" i="30"/>
  <c r="F531" i="30"/>
  <c r="F528" i="30"/>
  <c r="F463" i="30"/>
  <c r="F267" i="30"/>
  <c r="F264" i="30"/>
  <c r="F261" i="30"/>
  <c r="F509" i="30"/>
  <c r="F506" i="30"/>
  <c r="F503" i="30"/>
  <c r="F500" i="30"/>
  <c r="F497" i="30"/>
  <c r="F494" i="30"/>
  <c r="F491" i="30"/>
  <c r="F488" i="30"/>
  <c r="F485" i="30"/>
  <c r="F482" i="30"/>
  <c r="F479" i="30"/>
  <c r="F476" i="30"/>
  <c r="F473" i="30"/>
  <c r="F563" i="30"/>
  <c r="F560" i="30"/>
  <c r="F557" i="30"/>
  <c r="F554" i="30"/>
  <c r="F551" i="30"/>
  <c r="F548" i="30"/>
  <c r="F545" i="30"/>
  <c r="F542" i="30"/>
  <c r="F539" i="30"/>
  <c r="F536" i="30"/>
  <c r="F533" i="30"/>
  <c r="F530" i="30"/>
  <c r="F527" i="30"/>
  <c r="F471" i="30"/>
  <c r="F366" i="30"/>
  <c r="F462" i="30"/>
  <c r="F513" i="30"/>
  <c r="F520" i="30"/>
  <c r="F358" i="30"/>
  <c r="F364" i="30"/>
  <c r="F467" i="30"/>
  <c r="F512" i="30"/>
  <c r="F518" i="30"/>
  <c r="F522" i="30"/>
  <c r="F409" i="30"/>
  <c r="F413" i="30"/>
  <c r="F416" i="30"/>
  <c r="F419" i="30"/>
  <c r="F618" i="30"/>
  <c r="F621" i="30"/>
  <c r="F624" i="30"/>
  <c r="F627" i="30"/>
  <c r="F630" i="30"/>
  <c r="F356" i="30"/>
  <c r="F459" i="30"/>
  <c r="F464" i="30"/>
  <c r="F470" i="30"/>
  <c r="F515" i="30"/>
  <c r="F524" i="30"/>
  <c r="F361" i="30"/>
  <c r="F514" i="30"/>
  <c r="F519" i="30"/>
  <c r="F523" i="30"/>
  <c r="F406" i="30"/>
  <c r="F410" i="30"/>
  <c r="F414" i="30"/>
  <c r="F417" i="30"/>
  <c r="F619" i="30"/>
  <c r="F622" i="30"/>
  <c r="F625" i="30"/>
  <c r="F628" i="30"/>
  <c r="F631" i="30"/>
  <c r="F360" i="30"/>
  <c r="F472" i="30"/>
  <c r="F517" i="30"/>
  <c r="F353" i="30"/>
  <c r="F363" i="30"/>
  <c r="F516" i="30"/>
  <c r="F521" i="30"/>
  <c r="F525" i="30"/>
  <c r="F408" i="30"/>
  <c r="F411" i="30"/>
  <c r="F415" i="30"/>
  <c r="F418" i="30"/>
  <c r="F620" i="30"/>
  <c r="F623" i="30"/>
  <c r="F626" i="30"/>
  <c r="F629" i="30"/>
  <c r="F777" i="30"/>
  <c r="F786" i="30"/>
  <c r="F731" i="30"/>
  <c r="F779" i="30"/>
  <c r="F788" i="30"/>
  <c r="F735" i="30"/>
  <c r="F783" i="30"/>
  <c r="F737" i="30"/>
  <c r="F785" i="30"/>
  <c r="F732" i="30"/>
  <c r="F780" i="30"/>
  <c r="F789" i="30"/>
  <c r="F734" i="30"/>
  <c r="F782" i="30"/>
  <c r="F302" i="30"/>
  <c r="F305" i="30"/>
  <c r="F308" i="30"/>
  <c r="F311" i="30"/>
  <c r="F565" i="30"/>
  <c r="F568" i="30"/>
  <c r="F571" i="30"/>
  <c r="F574" i="30"/>
  <c r="F577" i="30"/>
  <c r="F725" i="30"/>
  <c r="F728" i="30"/>
  <c r="F736" i="30"/>
  <c r="F784" i="30"/>
  <c r="F797" i="30"/>
  <c r="F806" i="30"/>
  <c r="F815" i="30"/>
  <c r="F579" i="30"/>
  <c r="F588" i="30"/>
  <c r="F597" i="30"/>
  <c r="F606" i="30"/>
  <c r="F615" i="30"/>
  <c r="F799" i="30"/>
  <c r="F808" i="30"/>
  <c r="F583" i="30"/>
  <c r="F592" i="30"/>
  <c r="F601" i="30"/>
  <c r="F610" i="30"/>
  <c r="F795" i="30"/>
  <c r="F804" i="30"/>
  <c r="F599" i="30"/>
  <c r="F317" i="30"/>
  <c r="F326" i="30"/>
  <c r="F335" i="30"/>
  <c r="F344" i="30"/>
  <c r="F818" i="30"/>
  <c r="F827" i="30"/>
  <c r="F745" i="30"/>
  <c r="F754" i="30"/>
  <c r="F763" i="30"/>
  <c r="F772" i="30"/>
  <c r="F300" i="30"/>
  <c r="F303" i="30"/>
  <c r="F306" i="30"/>
  <c r="F309" i="30"/>
  <c r="F312" i="30"/>
  <c r="F566" i="30"/>
  <c r="F569" i="30"/>
  <c r="F572" i="30"/>
  <c r="F575" i="30"/>
  <c r="F578" i="30"/>
  <c r="F726" i="30"/>
  <c r="F729" i="30"/>
  <c r="F733" i="30"/>
  <c r="F781" i="30"/>
  <c r="F790" i="30"/>
  <c r="F794" i="30"/>
  <c r="F803" i="30"/>
  <c r="F812" i="30"/>
  <c r="F582" i="30"/>
  <c r="F591" i="30"/>
  <c r="F600" i="30"/>
  <c r="F609" i="30"/>
  <c r="F796" i="30"/>
  <c r="F805" i="30"/>
  <c r="F814" i="30"/>
  <c r="F586" i="30"/>
  <c r="F595" i="30"/>
  <c r="F604" i="30"/>
  <c r="F613" i="30"/>
  <c r="F792" i="30"/>
  <c r="F801" i="30"/>
  <c r="F807" i="30"/>
  <c r="F813" i="30"/>
  <c r="F581" i="30"/>
  <c r="F608" i="30"/>
  <c r="F320" i="30"/>
  <c r="F329" i="30"/>
  <c r="F338" i="30"/>
  <c r="F347" i="30"/>
  <c r="F821" i="30"/>
  <c r="F739" i="30"/>
  <c r="F748" i="30"/>
  <c r="F757" i="30"/>
  <c r="F766" i="30"/>
  <c r="F775" i="30"/>
  <c r="F301" i="30"/>
  <c r="F304" i="30"/>
  <c r="F307" i="30"/>
  <c r="F310" i="30"/>
  <c r="F313" i="30"/>
  <c r="F567" i="30"/>
  <c r="F570" i="30"/>
  <c r="F573" i="30"/>
  <c r="F576" i="30"/>
  <c r="F724" i="30"/>
  <c r="F727" i="30"/>
  <c r="F730" i="30"/>
  <c r="F778" i="30"/>
  <c r="F787" i="30"/>
  <c r="F791" i="30"/>
  <c r="F800" i="30"/>
  <c r="F809" i="30"/>
  <c r="F585" i="30"/>
  <c r="F594" i="30"/>
  <c r="F603" i="30"/>
  <c r="F612" i="30"/>
  <c r="F793" i="30"/>
  <c r="F802" i="30"/>
  <c r="F811" i="30"/>
  <c r="F580" i="30"/>
  <c r="F589" i="30"/>
  <c r="F598" i="30"/>
  <c r="F607" i="30"/>
  <c r="F616" i="30"/>
  <c r="F798" i="30"/>
  <c r="F816" i="30"/>
  <c r="F590" i="30"/>
  <c r="F314" i="30"/>
  <c r="F323" i="30"/>
  <c r="F332" i="30"/>
  <c r="F341" i="30"/>
  <c r="F350" i="30"/>
  <c r="F824" i="30"/>
  <c r="F742" i="30"/>
  <c r="F751" i="30"/>
  <c r="F760" i="30"/>
  <c r="F769" i="30"/>
  <c r="F584" i="30"/>
  <c r="F593" i="30"/>
  <c r="F602" i="30"/>
  <c r="F611" i="30"/>
  <c r="F315" i="30"/>
  <c r="F318" i="30"/>
  <c r="F321" i="30"/>
  <c r="F324" i="30"/>
  <c r="F327" i="30"/>
  <c r="F330" i="30"/>
  <c r="F333" i="30"/>
  <c r="F336" i="30"/>
  <c r="F339" i="30"/>
  <c r="F342" i="30"/>
  <c r="F345" i="30"/>
  <c r="F348" i="30"/>
  <c r="F351" i="30"/>
  <c r="F819" i="30"/>
  <c r="F822" i="30"/>
  <c r="F825" i="30"/>
  <c r="F828" i="30"/>
  <c r="F740" i="30"/>
  <c r="F743" i="30"/>
  <c r="F746" i="30"/>
  <c r="F749" i="30"/>
  <c r="F752" i="30"/>
  <c r="F755" i="30"/>
  <c r="F758" i="30"/>
  <c r="F761" i="30"/>
  <c r="F764" i="30"/>
  <c r="F767" i="30"/>
  <c r="F770" i="30"/>
  <c r="F773" i="30"/>
  <c r="F668" i="30"/>
  <c r="F810" i="30"/>
  <c r="F587" i="30"/>
  <c r="F596" i="30"/>
  <c r="F605" i="30"/>
  <c r="F614" i="30"/>
  <c r="F316" i="30"/>
  <c r="F319" i="30"/>
  <c r="F322" i="30"/>
  <c r="F325" i="30"/>
  <c r="F328" i="30"/>
  <c r="F331" i="30"/>
  <c r="F334" i="30"/>
  <c r="F337" i="30"/>
  <c r="F340" i="30"/>
  <c r="F343" i="30"/>
  <c r="F346" i="30"/>
  <c r="F349" i="30"/>
  <c r="F817" i="30"/>
  <c r="F820" i="30"/>
  <c r="F823" i="30"/>
  <c r="F826" i="30"/>
  <c r="F738" i="30"/>
  <c r="F741" i="30"/>
  <c r="F744" i="30"/>
  <c r="F747" i="30"/>
  <c r="F750" i="30"/>
  <c r="F753" i="30"/>
  <c r="F756" i="30"/>
  <c r="F759" i="30"/>
  <c r="F762" i="30"/>
  <c r="F765" i="30"/>
  <c r="F768" i="30"/>
  <c r="F771" i="30"/>
  <c r="F774" i="30"/>
  <c r="F139" i="30"/>
  <c r="H50" i="30"/>
  <c r="C3" i="27"/>
  <c r="F404" i="30"/>
  <c r="F401" i="30"/>
  <c r="F398" i="30"/>
  <c r="F395" i="30"/>
  <c r="F392" i="30"/>
  <c r="F389" i="30"/>
  <c r="F386" i="30"/>
  <c r="F383" i="30"/>
  <c r="F380" i="30"/>
  <c r="F377" i="30"/>
  <c r="F374" i="30"/>
  <c r="F371" i="30"/>
  <c r="F368" i="30"/>
  <c r="F362" i="30"/>
  <c r="F355" i="30"/>
  <c r="F456" i="30"/>
  <c r="F453" i="30"/>
  <c r="F450" i="30"/>
  <c r="F447" i="30"/>
  <c r="F444" i="30"/>
  <c r="F441" i="30"/>
  <c r="F438" i="30"/>
  <c r="F435" i="30"/>
  <c r="F432" i="30"/>
  <c r="F429" i="30"/>
  <c r="F426" i="30"/>
  <c r="F423" i="30"/>
  <c r="F420" i="30"/>
  <c r="F669" i="30"/>
  <c r="F665" i="30"/>
  <c r="F662" i="30"/>
  <c r="F659" i="30"/>
  <c r="F656" i="30"/>
  <c r="F653" i="30"/>
  <c r="F650" i="30"/>
  <c r="F647" i="30"/>
  <c r="F644" i="30"/>
  <c r="F641" i="30"/>
  <c r="F638" i="30"/>
  <c r="F635" i="30"/>
  <c r="F632" i="30"/>
  <c r="F249" i="30"/>
  <c r="F248" i="30"/>
  <c r="F402" i="30"/>
  <c r="F399" i="30"/>
  <c r="F396" i="30"/>
  <c r="F393" i="30"/>
  <c r="F390" i="30"/>
  <c r="F387" i="30"/>
  <c r="F384" i="30"/>
  <c r="F381" i="30"/>
  <c r="F378" i="30"/>
  <c r="F375" i="30"/>
  <c r="F372" i="30"/>
  <c r="F369" i="30"/>
  <c r="F365" i="30"/>
  <c r="F357" i="30"/>
  <c r="F457" i="30"/>
  <c r="F454" i="30"/>
  <c r="F451" i="30"/>
  <c r="F448" i="30"/>
  <c r="F445" i="30"/>
  <c r="F442" i="30"/>
  <c r="F439" i="30"/>
  <c r="F436" i="30"/>
  <c r="F433" i="30"/>
  <c r="F430" i="30"/>
  <c r="F427" i="30"/>
  <c r="F424" i="30"/>
  <c r="F421" i="30"/>
  <c r="F407" i="30"/>
  <c r="F666" i="30"/>
  <c r="F663" i="30"/>
  <c r="F660" i="30"/>
  <c r="F657" i="30"/>
  <c r="F654" i="30"/>
  <c r="F651" i="30"/>
  <c r="F648" i="30"/>
  <c r="F645" i="30"/>
  <c r="F642" i="30"/>
  <c r="F639" i="30"/>
  <c r="F636" i="30"/>
  <c r="F633" i="30"/>
  <c r="F247" i="30"/>
  <c r="F50" i="30"/>
  <c r="F403" i="30"/>
  <c r="F400" i="30"/>
  <c r="F397" i="30"/>
  <c r="F394" i="30"/>
  <c r="F391" i="30"/>
  <c r="F388" i="30"/>
  <c r="F385" i="30"/>
  <c r="F382" i="30"/>
  <c r="F379" i="30"/>
  <c r="F376" i="30"/>
  <c r="F373" i="30"/>
  <c r="F370" i="30"/>
  <c r="F367" i="30"/>
  <c r="F359" i="30"/>
  <c r="F354" i="30"/>
  <c r="F455" i="30"/>
  <c r="F452" i="30"/>
  <c r="F449" i="30"/>
  <c r="F446" i="30"/>
  <c r="F443" i="30"/>
  <c r="F440" i="30"/>
  <c r="F437" i="30"/>
  <c r="F434" i="30"/>
  <c r="F431" i="30"/>
  <c r="F428" i="30"/>
  <c r="F425" i="30"/>
  <c r="F422" i="30"/>
  <c r="F412" i="30"/>
  <c r="F667" i="30"/>
  <c r="F664" i="30"/>
  <c r="F661" i="30"/>
  <c r="F658" i="30"/>
  <c r="F655" i="30"/>
  <c r="F652" i="30"/>
  <c r="F649" i="30"/>
  <c r="F646" i="30"/>
  <c r="F643" i="30"/>
  <c r="F640" i="30"/>
  <c r="F637" i="30"/>
  <c r="F634" i="30"/>
  <c r="T108" i="6"/>
  <c r="T110" i="6"/>
  <c r="T112" i="6"/>
  <c r="T107" i="6"/>
  <c r="T109" i="6"/>
  <c r="F260" i="30"/>
  <c r="F258" i="30"/>
  <c r="F256" i="30"/>
  <c r="F254" i="30"/>
  <c r="F257" i="30"/>
  <c r="F259" i="30"/>
  <c r="F194" i="30"/>
  <c r="F195" i="30"/>
  <c r="F196" i="30"/>
  <c r="F197" i="30"/>
  <c r="F198" i="30"/>
  <c r="F199" i="30"/>
  <c r="F200" i="30"/>
  <c r="F201" i="30"/>
  <c r="F202" i="30"/>
  <c r="F203" i="30"/>
  <c r="F204" i="30"/>
  <c r="F205" i="30"/>
  <c r="F206" i="30"/>
  <c r="F207" i="30"/>
  <c r="F141" i="30"/>
  <c r="T105" i="10"/>
  <c r="F143" i="30"/>
  <c r="F144" i="30"/>
  <c r="F145" i="30"/>
  <c r="F146" i="30"/>
  <c r="F147" i="30"/>
  <c r="F148" i="30"/>
  <c r="F149" i="30"/>
  <c r="T113" i="10"/>
  <c r="F151" i="30"/>
  <c r="F152" i="30"/>
  <c r="F153" i="30"/>
  <c r="F154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35" i="30"/>
  <c r="F36" i="30"/>
  <c r="F37" i="30"/>
  <c r="F38" i="30"/>
  <c r="F39" i="30"/>
  <c r="F40" i="30"/>
  <c r="T110" i="12"/>
  <c r="F42" i="30"/>
  <c r="F43" i="30"/>
  <c r="F44" i="30"/>
  <c r="F45" i="30"/>
  <c r="F46" i="30"/>
  <c r="T116" i="12"/>
  <c r="F48" i="30"/>
  <c r="F51" i="30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R5" i="22"/>
  <c r="R6" i="22"/>
  <c r="R7" i="22"/>
  <c r="R8" i="22"/>
  <c r="R9" i="22"/>
  <c r="R10" i="22"/>
  <c r="R11" i="22"/>
  <c r="R12" i="22"/>
  <c r="R13" i="22"/>
  <c r="R14" i="22"/>
  <c r="R15" i="22"/>
  <c r="R16" i="22"/>
  <c r="R17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S5" i="21"/>
  <c r="S6" i="21"/>
  <c r="S7" i="2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R5" i="21"/>
  <c r="R6" i="21"/>
  <c r="R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Q4" i="20"/>
  <c r="S4" i="20"/>
  <c r="S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R5" i="19"/>
  <c r="R6" i="19"/>
  <c r="R7" i="19"/>
  <c r="R8" i="19"/>
  <c r="R9" i="19"/>
  <c r="R10" i="19"/>
  <c r="R11" i="19"/>
  <c r="R12" i="19"/>
  <c r="R13" i="19"/>
  <c r="R14" i="19"/>
  <c r="R15" i="19"/>
  <c r="R16" i="19"/>
  <c r="R17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R5" i="18"/>
  <c r="R6" i="18"/>
  <c r="R7" i="18"/>
  <c r="R8" i="18"/>
  <c r="R9" i="18"/>
  <c r="R10" i="18"/>
  <c r="R11" i="18"/>
  <c r="R12" i="18"/>
  <c r="R13" i="18"/>
  <c r="R14" i="18"/>
  <c r="R15" i="18"/>
  <c r="Q4" i="18"/>
  <c r="S4" i="18"/>
  <c r="T103" i="17"/>
  <c r="T103" i="16"/>
  <c r="T103" i="15"/>
  <c r="T116" i="8"/>
  <c r="T105" i="9"/>
  <c r="T113" i="9"/>
  <c r="T111" i="9"/>
  <c r="T106" i="9"/>
  <c r="T114" i="9"/>
  <c r="T109" i="9"/>
  <c r="T117" i="9"/>
  <c r="T104" i="9"/>
  <c r="H300" i="30" a="1"/>
  <c r="H300" i="30"/>
  <c r="T112" i="9"/>
  <c r="T107" i="9"/>
  <c r="T115" i="9"/>
  <c r="T110" i="9"/>
  <c r="T104" i="10"/>
  <c r="B35" i="27"/>
  <c r="T112" i="10"/>
  <c r="T116" i="10"/>
  <c r="T108" i="10"/>
  <c r="T111" i="10"/>
  <c r="T106" i="10"/>
  <c r="T114" i="10"/>
  <c r="T109" i="10"/>
  <c r="T117" i="10"/>
  <c r="T107" i="10"/>
  <c r="T115" i="10"/>
  <c r="T110" i="10"/>
  <c r="T106" i="11"/>
  <c r="T114" i="11"/>
  <c r="T117" i="11"/>
  <c r="T110" i="11"/>
  <c r="T105" i="11"/>
  <c r="T113" i="11"/>
  <c r="T109" i="11"/>
  <c r="T108" i="11"/>
  <c r="T116" i="11"/>
  <c r="T111" i="11"/>
  <c r="T104" i="11"/>
  <c r="T112" i="11"/>
  <c r="T107" i="11"/>
  <c r="T115" i="11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Q19" i="9"/>
  <c r="Q20" i="9"/>
  <c r="Q21" i="9"/>
  <c r="Q22" i="9"/>
  <c r="Q23" i="9"/>
  <c r="Q24" i="9"/>
  <c r="Q25" i="9"/>
  <c r="Q26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Q19" i="10"/>
  <c r="Q20" i="10"/>
  <c r="Q21" i="10"/>
  <c r="Q22" i="10"/>
  <c r="Q23" i="10"/>
  <c r="Q24" i="10"/>
  <c r="Q25" i="10"/>
  <c r="Q26" i="10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T117" i="12"/>
  <c r="T105" i="12"/>
  <c r="T113" i="12"/>
  <c r="T108" i="12"/>
  <c r="S18" i="12"/>
  <c r="S19" i="12"/>
  <c r="S20" i="12"/>
  <c r="S21" i="12"/>
  <c r="S22" i="12"/>
  <c r="S23" i="12"/>
  <c r="S24" i="12"/>
  <c r="S25" i="12"/>
  <c r="S26" i="12"/>
  <c r="T111" i="12"/>
  <c r="T106" i="12"/>
  <c r="T114" i="12"/>
  <c r="T109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T104" i="12"/>
  <c r="T112" i="12"/>
  <c r="T107" i="12"/>
  <c r="T115" i="12"/>
  <c r="T107" i="8"/>
  <c r="T115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T110" i="8"/>
  <c r="T105" i="8"/>
  <c r="T113" i="8"/>
  <c r="T108" i="8"/>
  <c r="T111" i="8"/>
  <c r="T106" i="8"/>
  <c r="T114" i="8"/>
  <c r="T109" i="8"/>
  <c r="T117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T104" i="8"/>
  <c r="T112" i="8"/>
  <c r="T116" i="6"/>
  <c r="T114" i="6"/>
  <c r="T111" i="6"/>
  <c r="T113" i="6"/>
  <c r="T115" i="6"/>
  <c r="T117" i="6"/>
  <c r="T106" i="6"/>
  <c r="T105" i="6"/>
  <c r="T104" i="6"/>
  <c r="H247" i="30" a="1"/>
  <c r="H247" i="30"/>
  <c r="Q8" i="6"/>
  <c r="R5" i="6"/>
  <c r="S4" i="6"/>
  <c r="H88" i="30" a="1"/>
  <c r="Q103" i="22"/>
  <c r="R103" i="18"/>
  <c r="S103" i="12"/>
  <c r="D41" i="30"/>
  <c r="S103" i="10"/>
  <c r="E142" i="30"/>
  <c r="R103" i="21"/>
  <c r="Q103" i="12"/>
  <c r="S103" i="21"/>
  <c r="R103" i="9"/>
  <c r="D253" i="30"/>
  <c r="R103" i="8"/>
  <c r="Q103" i="21"/>
  <c r="A726" i="30" a="1"/>
  <c r="A726" i="30"/>
  <c r="H727" i="30"/>
  <c r="R103" i="10"/>
  <c r="R103" i="11"/>
  <c r="R103" i="20"/>
  <c r="D47" i="30"/>
  <c r="Q103" i="19"/>
  <c r="S103" i="9"/>
  <c r="E150" i="30"/>
  <c r="R103" i="19"/>
  <c r="D252" i="30"/>
  <c r="D251" i="30"/>
  <c r="D250" i="30"/>
  <c r="S103" i="19"/>
  <c r="Q103" i="11"/>
  <c r="Q103" i="9"/>
  <c r="A302" i="30" a="1"/>
  <c r="A302" i="30"/>
  <c r="H303" i="30"/>
  <c r="R103" i="12"/>
  <c r="D255" i="30"/>
  <c r="Q103" i="10"/>
  <c r="A143" i="30" a="1"/>
  <c r="A143" i="30"/>
  <c r="H144" i="30"/>
  <c r="S103" i="11"/>
  <c r="S103" i="8"/>
  <c r="H194" i="30" a="1"/>
  <c r="H194" i="30"/>
  <c r="B50" i="27"/>
  <c r="F50" i="27" a="1"/>
  <c r="F50" i="27"/>
  <c r="E50" i="27" a="1"/>
  <c r="E50" i="27"/>
  <c r="Q103" i="8"/>
  <c r="Q724" i="30"/>
  <c r="P724" i="30"/>
  <c r="O724" i="30"/>
  <c r="Q459" i="30"/>
  <c r="P459" i="30"/>
  <c r="O459" i="30"/>
  <c r="Q353" i="30"/>
  <c r="P353" i="30"/>
  <c r="O353" i="30"/>
  <c r="Q300" i="30"/>
  <c r="P300" i="30"/>
  <c r="O300" i="30"/>
  <c r="Q141" i="30"/>
  <c r="P141" i="30"/>
  <c r="O141" i="30"/>
  <c r="F17" i="27" a="1"/>
  <c r="F17" i="27"/>
  <c r="E17" i="27" a="1"/>
  <c r="E17" i="27"/>
  <c r="B3" i="27"/>
  <c r="C18" i="27"/>
  <c r="A196" i="30" a="1"/>
  <c r="A196" i="30"/>
  <c r="H197" i="30"/>
  <c r="E723" i="30"/>
  <c r="K724" i="30"/>
  <c r="D723" i="30"/>
  <c r="J724" i="30"/>
  <c r="C723" i="30"/>
  <c r="I724" i="30"/>
  <c r="L724" i="30"/>
  <c r="E458" i="30"/>
  <c r="K459" i="30"/>
  <c r="D458" i="30"/>
  <c r="J459" i="30"/>
  <c r="C458" i="30"/>
  <c r="I459" i="30"/>
  <c r="L459" i="30"/>
  <c r="E352" i="30"/>
  <c r="K353" i="30"/>
  <c r="D352" i="30"/>
  <c r="J353" i="30"/>
  <c r="C352" i="30"/>
  <c r="I353" i="30"/>
  <c r="L353" i="30"/>
  <c r="E299" i="30"/>
  <c r="K300" i="30"/>
  <c r="D299" i="30"/>
  <c r="J300" i="30"/>
  <c r="C299" i="30"/>
  <c r="I300" i="30"/>
  <c r="L300" i="30"/>
  <c r="E140" i="30"/>
  <c r="K141" i="30"/>
  <c r="D140" i="30"/>
  <c r="J141" i="30"/>
  <c r="C140" i="30"/>
  <c r="I141" i="30"/>
  <c r="L141" i="30"/>
  <c r="A620" i="30" a="1"/>
  <c r="A620" i="30"/>
  <c r="H621" i="30"/>
  <c r="E193" i="30"/>
  <c r="K194" i="30"/>
  <c r="A90" i="30" a="1"/>
  <c r="A90" i="30"/>
  <c r="A37" i="30" a="1"/>
  <c r="A37" i="30"/>
  <c r="H53" i="30"/>
  <c r="F255" i="30"/>
  <c r="F251" i="30"/>
  <c r="F150" i="30"/>
  <c r="F47" i="30"/>
  <c r="F253" i="30"/>
  <c r="F142" i="30"/>
  <c r="F41" i="30"/>
  <c r="H88" i="30"/>
  <c r="H91" i="30"/>
  <c r="F252" i="30"/>
  <c r="F458" i="30"/>
  <c r="F405" i="30"/>
  <c r="F511" i="30"/>
  <c r="F250" i="30"/>
  <c r="T103" i="21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T103" i="19"/>
  <c r="S5" i="18"/>
  <c r="S6" i="18"/>
  <c r="S7" i="18"/>
  <c r="S8" i="18"/>
  <c r="S9" i="18"/>
  <c r="S10" i="18"/>
  <c r="S11" i="18"/>
  <c r="S12" i="18"/>
  <c r="S13" i="18"/>
  <c r="S14" i="18"/>
  <c r="S15" i="18"/>
  <c r="Q5" i="18"/>
  <c r="Q6" i="18"/>
  <c r="Q7" i="18"/>
  <c r="Q8" i="18"/>
  <c r="Q9" i="18"/>
  <c r="Q10" i="18"/>
  <c r="Q11" i="18"/>
  <c r="Q12" i="18"/>
  <c r="Q13" i="18"/>
  <c r="Q14" i="18"/>
  <c r="Q15" i="18"/>
  <c r="T103" i="12"/>
  <c r="T103" i="11"/>
  <c r="T103" i="10"/>
  <c r="T103" i="9"/>
  <c r="T103" i="8"/>
  <c r="R6" i="6"/>
  <c r="S5" i="6"/>
  <c r="Q9" i="6"/>
  <c r="Q103" i="20"/>
  <c r="S103" i="18"/>
  <c r="S103" i="20"/>
  <c r="E3" i="27" a="1"/>
  <c r="Q103" i="18"/>
  <c r="A567" i="30" a="1"/>
  <c r="A567" i="30"/>
  <c r="H568" i="30"/>
  <c r="Q618" i="30"/>
  <c r="P618" i="30"/>
  <c r="O618" i="30"/>
  <c r="Q565" i="30"/>
  <c r="P565" i="30"/>
  <c r="O565" i="30"/>
  <c r="Q194" i="30"/>
  <c r="P194" i="30"/>
  <c r="O194" i="30"/>
  <c r="Q50" i="30"/>
  <c r="O50" i="30"/>
  <c r="P50" i="30"/>
  <c r="Q88" i="30"/>
  <c r="B17" i="27"/>
  <c r="K4" i="27" a="1"/>
  <c r="K4" i="27"/>
  <c r="C19" i="27"/>
  <c r="E617" i="30"/>
  <c r="K618" i="30"/>
  <c r="D617" i="30"/>
  <c r="J618" i="30"/>
  <c r="C617" i="30"/>
  <c r="I618" i="30"/>
  <c r="L618" i="30"/>
  <c r="E564" i="30"/>
  <c r="K565" i="30"/>
  <c r="D564" i="30"/>
  <c r="J565" i="30"/>
  <c r="C564" i="30"/>
  <c r="I565" i="30"/>
  <c r="L565" i="30"/>
  <c r="E34" i="30"/>
  <c r="D34" i="30"/>
  <c r="C34" i="30"/>
  <c r="E87" i="30"/>
  <c r="D87" i="30"/>
  <c r="C87" i="30"/>
  <c r="C193" i="30"/>
  <c r="I194" i="30"/>
  <c r="D193" i="30"/>
  <c r="J194" i="30"/>
  <c r="A673" i="30" a="1"/>
  <c r="A673" i="30"/>
  <c r="H674" i="30"/>
  <c r="K88" i="30"/>
  <c r="I50" i="30"/>
  <c r="J88" i="30"/>
  <c r="K50" i="30"/>
  <c r="I88" i="30"/>
  <c r="F352" i="30"/>
  <c r="J50" i="30"/>
  <c r="M3" i="27"/>
  <c r="M4" i="27"/>
  <c r="M5" i="27"/>
  <c r="M6" i="27"/>
  <c r="M7" i="27"/>
  <c r="M8" i="27"/>
  <c r="M9" i="27"/>
  <c r="M10" i="27"/>
  <c r="M11" i="27"/>
  <c r="M12" i="27"/>
  <c r="M13" i="27"/>
  <c r="M14" i="27"/>
  <c r="M15" i="27"/>
  <c r="M16" i="27"/>
  <c r="M17" i="27"/>
  <c r="M18" i="27"/>
  <c r="E3" i="27"/>
  <c r="F34" i="30"/>
  <c r="F87" i="30"/>
  <c r="N3" i="27"/>
  <c r="N4" i="27"/>
  <c r="N5" i="27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T103" i="20"/>
  <c r="T103" i="18"/>
  <c r="S6" i="6"/>
  <c r="R7" i="6"/>
  <c r="Q10" i="6"/>
  <c r="Q671" i="30"/>
  <c r="P671" i="30"/>
  <c r="O671" i="30"/>
  <c r="L194" i="30"/>
  <c r="O88" i="30"/>
  <c r="P88" i="30"/>
  <c r="C20" i="27"/>
  <c r="E670" i="30"/>
  <c r="K671" i="30"/>
  <c r="D670" i="30"/>
  <c r="J671" i="30"/>
  <c r="C670" i="30"/>
  <c r="I671" i="30"/>
  <c r="L671" i="30"/>
  <c r="L88" i="30"/>
  <c r="L3" i="27"/>
  <c r="L4" i="27"/>
  <c r="L5" i="27"/>
  <c r="L6" i="27"/>
  <c r="L7" i="27"/>
  <c r="L8" i="27"/>
  <c r="L9" i="27"/>
  <c r="L10" i="27"/>
  <c r="L11" i="27"/>
  <c r="L12" i="27"/>
  <c r="L13" i="27"/>
  <c r="L14" i="27"/>
  <c r="L15" i="27"/>
  <c r="L16" i="27"/>
  <c r="L17" i="27"/>
  <c r="L18" i="27"/>
  <c r="L50" i="30"/>
  <c r="F723" i="30"/>
  <c r="F617" i="30"/>
  <c r="F564" i="30"/>
  <c r="F670" i="30"/>
  <c r="S7" i="6"/>
  <c r="R8" i="6"/>
  <c r="Q11" i="6"/>
  <c r="C21" i="27"/>
  <c r="R9" i="6"/>
  <c r="S8" i="6"/>
  <c r="Q12" i="6"/>
  <c r="C22" i="27"/>
  <c r="R10" i="6"/>
  <c r="S9" i="6"/>
  <c r="Q13" i="6"/>
  <c r="C23" i="27"/>
  <c r="R11" i="6"/>
  <c r="S10" i="6"/>
  <c r="Q14" i="6"/>
  <c r="C24" i="27"/>
  <c r="R12" i="6"/>
  <c r="S11" i="6"/>
  <c r="Q15" i="6"/>
  <c r="Q103" i="6"/>
  <c r="C25" i="27"/>
  <c r="S12" i="6"/>
  <c r="R13" i="6"/>
  <c r="C26" i="27"/>
  <c r="R14" i="6"/>
  <c r="S13" i="6"/>
  <c r="C27" i="27"/>
  <c r="S14" i="6"/>
  <c r="R15" i="6"/>
  <c r="R103" i="6"/>
  <c r="C28" i="27"/>
  <c r="S15" i="6"/>
  <c r="S103" i="6"/>
  <c r="A249" i="30" a="1"/>
  <c r="A249" i="30"/>
  <c r="H250" i="30"/>
  <c r="Q247" i="30"/>
  <c r="P247" i="30"/>
  <c r="O247" i="30"/>
  <c r="C29" i="27"/>
  <c r="E246" i="30"/>
  <c r="D246" i="30"/>
  <c r="C246" i="30"/>
  <c r="T103" i="6"/>
  <c r="K247" i="30"/>
  <c r="J247" i="30"/>
  <c r="I247" i="30"/>
  <c r="L247" i="30"/>
  <c r="C30" i="27"/>
  <c r="F299" i="30"/>
  <c r="F246" i="30"/>
  <c r="F140" i="30"/>
  <c r="C31" i="27"/>
  <c r="C32" i="27"/>
  <c r="C33" i="27"/>
  <c r="C34" i="27"/>
  <c r="C35" i="27"/>
  <c r="F193" i="30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Q3" i="38"/>
  <c r="R3" i="38"/>
  <c r="Q4" i="38"/>
  <c r="R4" i="38"/>
  <c r="S4" i="38"/>
  <c r="S23" i="22"/>
  <c r="S103" i="22"/>
  <c r="R23" i="22"/>
  <c r="R103" i="22"/>
  <c r="S5" i="38"/>
  <c r="S6" i="38"/>
  <c r="S7" i="38"/>
  <c r="S8" i="38"/>
  <c r="S9" i="38"/>
  <c r="S10" i="38"/>
  <c r="S11" i="38"/>
  <c r="S12" i="38"/>
  <c r="S13" i="38"/>
  <c r="S14" i="38"/>
  <c r="S15" i="38"/>
  <c r="S16" i="38"/>
  <c r="S17" i="38"/>
  <c r="S18" i="38"/>
  <c r="S19" i="38"/>
  <c r="S20" i="38"/>
  <c r="S21" i="38"/>
  <c r="S22" i="38"/>
  <c r="S23" i="38"/>
  <c r="S103" i="38"/>
  <c r="R5" i="38"/>
  <c r="R6" i="38"/>
  <c r="R7" i="38"/>
  <c r="R8" i="38"/>
  <c r="R9" i="38"/>
  <c r="R10" i="38"/>
  <c r="R11" i="38"/>
  <c r="R12" i="38"/>
  <c r="R13" i="38"/>
  <c r="R14" i="38"/>
  <c r="R15" i="38"/>
  <c r="R16" i="38"/>
  <c r="R17" i="38"/>
  <c r="R18" i="38"/>
  <c r="R19" i="38"/>
  <c r="R20" i="38"/>
  <c r="R21" i="38"/>
  <c r="R22" i="38"/>
  <c r="R23" i="38"/>
  <c r="R103" i="38"/>
  <c r="Q5" i="38"/>
  <c r="Q6" i="38"/>
  <c r="Q7" i="38"/>
  <c r="Q8" i="38"/>
  <c r="Q9" i="38"/>
  <c r="Q10" i="38"/>
  <c r="Q11" i="38"/>
  <c r="Q12" i="38"/>
  <c r="Q13" i="38"/>
  <c r="Q14" i="38"/>
  <c r="Q15" i="38"/>
  <c r="Q16" i="38"/>
  <c r="Q17" i="38"/>
  <c r="Q18" i="38"/>
  <c r="Q19" i="38"/>
  <c r="Q20" i="38"/>
  <c r="Q21" i="38"/>
  <c r="Q22" i="38"/>
  <c r="Q23" i="38"/>
  <c r="Q103" i="38"/>
  <c r="T103" i="38"/>
  <c r="A779" i="30" a="1"/>
  <c r="A779" i="30"/>
  <c r="T103" i="22"/>
  <c r="H780" i="30"/>
  <c r="E776" i="30"/>
  <c r="D776" i="30"/>
  <c r="C776" i="30"/>
  <c r="F7" i="30"/>
  <c r="B2" i="27"/>
  <c r="H2" i="27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G2" i="27"/>
  <c r="I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777" i="30"/>
  <c r="F776" i="30"/>
  <c r="C26" i="30" a="1"/>
  <c r="C26" i="30"/>
  <c r="O35" i="30" a="1"/>
  <c r="O35" i="30"/>
  <c r="O34" i="30" a="1"/>
  <c r="O34" i="30"/>
  <c r="O31" i="30" a="1"/>
  <c r="O31" i="30"/>
  <c r="O30" i="30" a="1"/>
  <c r="O30" i="30"/>
  <c r="O27" i="30" a="1"/>
  <c r="O27" i="30"/>
  <c r="O26" i="30" a="1"/>
  <c r="O26" i="30"/>
  <c r="O22" i="30" a="1"/>
  <c r="O22" i="30"/>
  <c r="O23" i="30" a="1"/>
  <c r="O23" i="30"/>
  <c r="I6" i="30" a="1"/>
  <c r="I6" i="30"/>
  <c r="I7" i="30" a="1"/>
  <c r="I7" i="30"/>
  <c r="C18" i="30" a="1"/>
  <c r="C18" i="30"/>
  <c r="I30" i="30" a="1"/>
  <c r="I30" i="30"/>
  <c r="I34" i="30" a="1"/>
  <c r="I34" i="30"/>
  <c r="O6" i="30" a="1"/>
  <c r="O6" i="30"/>
  <c r="C17" i="30" a="1"/>
  <c r="C17" i="30"/>
  <c r="I38" i="30" a="1"/>
  <c r="I38" i="30"/>
  <c r="C29" i="30" a="1"/>
  <c r="C29" i="30"/>
  <c r="I19" i="30" a="1"/>
  <c r="I19" i="30"/>
  <c r="I39" i="30" a="1"/>
  <c r="I39" i="30"/>
  <c r="I26" i="30" a="1"/>
  <c r="I26" i="30"/>
  <c r="I22" i="30" a="1"/>
  <c r="I22" i="30"/>
  <c r="I14" i="30" a="1"/>
  <c r="I14" i="30"/>
  <c r="I10" i="30" a="1"/>
  <c r="I10" i="30"/>
  <c r="C14" i="30" a="1"/>
  <c r="C14" i="30"/>
  <c r="C4" i="30" a="1"/>
  <c r="C4" i="30"/>
  <c r="C30" i="30" a="1"/>
  <c r="C30" i="30"/>
  <c r="I3" i="30" a="1"/>
  <c r="I3" i="30"/>
  <c r="I11" i="30" a="1"/>
  <c r="I11" i="30"/>
  <c r="I15" i="30" a="1"/>
  <c r="I15" i="30"/>
  <c r="I23" i="30" a="1"/>
  <c r="I23" i="30"/>
  <c r="I27" i="30" a="1"/>
  <c r="I27" i="30"/>
  <c r="I35" i="30" a="1"/>
  <c r="I35" i="30"/>
  <c r="O7" i="30" a="1"/>
  <c r="O7" i="30"/>
  <c r="I2" i="30" a="1"/>
  <c r="I2" i="30"/>
  <c r="C3" i="30" a="1"/>
  <c r="C3" i="30"/>
  <c r="C2" i="30" a="1"/>
  <c r="C2" i="30"/>
  <c r="I18" i="30" a="1"/>
  <c r="I18" i="30"/>
  <c r="O2" i="30" a="1"/>
  <c r="O2" i="30"/>
  <c r="O3" i="30" a="1"/>
  <c r="O3" i="30"/>
  <c r="O15" i="30" a="1"/>
  <c r="O15" i="30"/>
  <c r="I31" i="30" a="1"/>
  <c r="I31" i="30"/>
  <c r="O11" i="30" a="1"/>
  <c r="O11" i="30"/>
  <c r="C9" i="30" a="1"/>
  <c r="C9" i="30"/>
  <c r="C21" i="30" a="1"/>
  <c r="C21" i="30"/>
  <c r="O10" i="30" a="1"/>
  <c r="O10" i="30"/>
  <c r="O14" i="30" a="1"/>
  <c r="O14" i="30"/>
  <c r="C10" i="30" a="1"/>
  <c r="C10" i="30"/>
  <c r="C22" i="30" a="1"/>
  <c r="C22" i="30"/>
  <c r="C25" i="30" a="1"/>
  <c r="C25" i="30"/>
  <c r="C13" i="30" a="1"/>
  <c r="C13" i="30"/>
  <c r="J777" i="30"/>
  <c r="P35" i="30" a="1"/>
  <c r="P35" i="30"/>
  <c r="P34" i="30" a="1"/>
  <c r="P34" i="30"/>
  <c r="P31" i="30" a="1"/>
  <c r="P31" i="30"/>
  <c r="P30" i="30" a="1"/>
  <c r="P30" i="30"/>
  <c r="P27" i="30" a="1"/>
  <c r="P27" i="30"/>
  <c r="P26" i="30" a="1"/>
  <c r="P26" i="30"/>
  <c r="P22" i="30" a="1"/>
  <c r="P22" i="30"/>
  <c r="P23" i="30" a="1"/>
  <c r="P23" i="30"/>
  <c r="P25" i="30"/>
  <c r="J6" i="30" a="1"/>
  <c r="J6" i="30"/>
  <c r="J18" i="30" a="1"/>
  <c r="J18" i="30"/>
  <c r="D2" i="30" a="1"/>
  <c r="D2" i="30"/>
  <c r="P14" i="30" a="1"/>
  <c r="P14" i="30"/>
  <c r="P6" i="30" a="1"/>
  <c r="P6" i="30"/>
  <c r="P10" i="30" a="1"/>
  <c r="P10" i="30"/>
  <c r="J23" i="30" a="1"/>
  <c r="J23" i="30"/>
  <c r="J15" i="30" a="1"/>
  <c r="J15" i="30"/>
  <c r="J11" i="30" a="1"/>
  <c r="J11" i="30"/>
  <c r="D30" i="30" a="1"/>
  <c r="D30" i="30"/>
  <c r="D14" i="30" a="1"/>
  <c r="D14" i="30"/>
  <c r="D26" i="30" a="1"/>
  <c r="D26" i="30"/>
  <c r="D22" i="30" a="1"/>
  <c r="D22" i="30"/>
  <c r="J3" i="30" a="1"/>
  <c r="J3" i="30"/>
  <c r="P2" i="30" a="1"/>
  <c r="P2" i="30"/>
  <c r="J34" i="30" a="1"/>
  <c r="J34" i="30"/>
  <c r="J26" i="30" a="1"/>
  <c r="J26" i="30"/>
  <c r="J30" i="30" a="1"/>
  <c r="J30" i="30"/>
  <c r="J22" i="30" a="1"/>
  <c r="J22" i="30"/>
  <c r="J10" i="30" a="1"/>
  <c r="J10" i="30"/>
  <c r="J14" i="30" a="1"/>
  <c r="J14" i="30"/>
  <c r="P15" i="30" a="1"/>
  <c r="P15" i="30"/>
  <c r="P17" i="30"/>
  <c r="P11" i="30" a="1"/>
  <c r="P11" i="30"/>
  <c r="P13" i="30"/>
  <c r="P7" i="30" a="1"/>
  <c r="P7" i="30"/>
  <c r="P9" i="30"/>
  <c r="P3" i="30" a="1"/>
  <c r="P3" i="30"/>
  <c r="P5" i="30"/>
  <c r="J35" i="30" a="1"/>
  <c r="J35" i="30"/>
  <c r="J37" i="30"/>
  <c r="J31" i="30" a="1"/>
  <c r="J31" i="30"/>
  <c r="J33" i="30"/>
  <c r="J27" i="30" a="1"/>
  <c r="J27" i="30"/>
  <c r="J29" i="30"/>
  <c r="D29" i="30" a="1"/>
  <c r="D29" i="30"/>
  <c r="D25" i="30" a="1"/>
  <c r="D25" i="30"/>
  <c r="D21" i="30" a="1"/>
  <c r="D21" i="30"/>
  <c r="D18" i="30" a="1"/>
  <c r="D18" i="30"/>
  <c r="D17" i="30" a="1"/>
  <c r="D17" i="30"/>
  <c r="D13" i="30" a="1"/>
  <c r="D13" i="30"/>
  <c r="D4" i="30" a="1"/>
  <c r="D4" i="30"/>
  <c r="D3" i="30" a="1"/>
  <c r="D3" i="30"/>
  <c r="D10" i="30" a="1"/>
  <c r="D10" i="30"/>
  <c r="J19" i="30" a="1"/>
  <c r="J19" i="30"/>
  <c r="J39" i="30" a="1"/>
  <c r="J39" i="30"/>
  <c r="D9" i="30" a="1"/>
  <c r="D9" i="30"/>
  <c r="J2" i="30" a="1"/>
  <c r="J2" i="30"/>
  <c r="J7" i="30" a="1"/>
  <c r="J7" i="30"/>
  <c r="J9" i="30"/>
  <c r="J38" i="30" a="1"/>
  <c r="J38" i="30"/>
  <c r="K777" i="30"/>
  <c r="Q35" i="30" a="1"/>
  <c r="Q35" i="30"/>
  <c r="Q34" i="30" a="1"/>
  <c r="Q34" i="30"/>
  <c r="Q31" i="30" a="1"/>
  <c r="Q31" i="30"/>
  <c r="Q30" i="30" a="1"/>
  <c r="Q30" i="30"/>
  <c r="Q27" i="30" a="1"/>
  <c r="Q27" i="30"/>
  <c r="Q26" i="30" a="1"/>
  <c r="Q26" i="30"/>
  <c r="Q22" i="30" a="1"/>
  <c r="Q22" i="30"/>
  <c r="Q23" i="30" a="1"/>
  <c r="Q23" i="30"/>
  <c r="Q25" i="30"/>
  <c r="K6" i="30" a="1"/>
  <c r="K6" i="30"/>
  <c r="K18" i="30" a="1"/>
  <c r="K18" i="30"/>
  <c r="K11" i="30" a="1"/>
  <c r="K11" i="30"/>
  <c r="K7" i="30" a="1"/>
  <c r="K7" i="30"/>
  <c r="K9" i="30"/>
  <c r="E18" i="30" a="1"/>
  <c r="E18" i="30"/>
  <c r="Q10" i="30" a="1"/>
  <c r="Q10" i="30"/>
  <c r="Q14" i="30" a="1"/>
  <c r="Q14" i="30"/>
  <c r="Q6" i="30" a="1"/>
  <c r="Q6" i="30"/>
  <c r="Q2" i="30" a="1"/>
  <c r="Q2" i="30"/>
  <c r="K34" i="30" a="1"/>
  <c r="K34" i="30"/>
  <c r="K30" i="30" a="1"/>
  <c r="K30" i="30"/>
  <c r="K26" i="30" a="1"/>
  <c r="K26" i="30"/>
  <c r="K22" i="30" a="1"/>
  <c r="K22" i="30"/>
  <c r="K14" i="30" a="1"/>
  <c r="K14" i="30"/>
  <c r="K10" i="30" a="1"/>
  <c r="K10" i="30"/>
  <c r="K2" i="30" a="1"/>
  <c r="K2" i="30"/>
  <c r="E9" i="30" a="1"/>
  <c r="E9" i="30"/>
  <c r="E4" i="30" a="1"/>
  <c r="E4" i="30"/>
  <c r="E3" i="30" a="1"/>
  <c r="E3" i="30"/>
  <c r="E14" i="30" a="1"/>
  <c r="E14" i="30"/>
  <c r="E26" i="30" a="1"/>
  <c r="E26" i="30"/>
  <c r="E10" i="30" a="1"/>
  <c r="E10" i="30"/>
  <c r="E12" i="30"/>
  <c r="E22" i="30" a="1"/>
  <c r="E22" i="30"/>
  <c r="K15" i="30" a="1"/>
  <c r="K15" i="30"/>
  <c r="K17" i="30"/>
  <c r="K27" i="30" a="1"/>
  <c r="K27" i="30"/>
  <c r="K29" i="30"/>
  <c r="Q15" i="30" a="1"/>
  <c r="Q15" i="30"/>
  <c r="Q17" i="30"/>
  <c r="E13" i="30" a="1"/>
  <c r="E13" i="30"/>
  <c r="E17" i="30" a="1"/>
  <c r="E17" i="30"/>
  <c r="E21" i="30" a="1"/>
  <c r="E21" i="30"/>
  <c r="E25" i="30" a="1"/>
  <c r="E25" i="30"/>
  <c r="E30" i="30" a="1"/>
  <c r="E30" i="30"/>
  <c r="E29" i="30" a="1"/>
  <c r="E29" i="30"/>
  <c r="K3" i="30" a="1"/>
  <c r="K3" i="30"/>
  <c r="K5" i="30"/>
  <c r="Q11" i="30" a="1"/>
  <c r="Q11" i="30"/>
  <c r="Q13" i="30"/>
  <c r="Q7" i="30" a="1"/>
  <c r="Q7" i="30"/>
  <c r="Q9" i="30"/>
  <c r="Q3" i="30" a="1"/>
  <c r="Q3" i="30"/>
  <c r="Q5" i="30"/>
  <c r="K35" i="30" a="1"/>
  <c r="K35" i="30"/>
  <c r="K37" i="30"/>
  <c r="K31" i="30" a="1"/>
  <c r="K31" i="30"/>
  <c r="K33" i="30"/>
  <c r="K23" i="30" a="1"/>
  <c r="K23" i="30"/>
  <c r="K25" i="30"/>
  <c r="E2" i="30" a="1"/>
  <c r="E2" i="30"/>
  <c r="K19" i="30" a="1"/>
  <c r="K19" i="30"/>
  <c r="K39" i="30" a="1"/>
  <c r="K39" i="30"/>
  <c r="K38" i="30" a="1"/>
  <c r="K38" i="30"/>
  <c r="Q777" i="30"/>
  <c r="Q46" i="30"/>
  <c r="P777" i="30"/>
  <c r="P46" i="30"/>
  <c r="O777" i="30"/>
  <c r="O46" i="30"/>
  <c r="O45" i="30" a="1"/>
  <c r="O45" i="30"/>
  <c r="P45" i="30" a="1"/>
  <c r="P45" i="30"/>
  <c r="Q45" i="30" a="1"/>
  <c r="Q45" i="30"/>
  <c r="E32" i="30"/>
  <c r="E24" i="30"/>
  <c r="E28" i="30"/>
  <c r="E16" i="30"/>
  <c r="E6" i="30"/>
  <c r="E20" i="30"/>
  <c r="K13" i="30"/>
  <c r="K21" i="30"/>
  <c r="Q29" i="30"/>
  <c r="Q33" i="30"/>
  <c r="Q37" i="30"/>
  <c r="J41" i="30"/>
  <c r="D12" i="30"/>
  <c r="D6" i="30"/>
  <c r="D20" i="30"/>
  <c r="J5" i="30"/>
  <c r="D24" i="30"/>
  <c r="D28" i="30"/>
  <c r="D16" i="30"/>
  <c r="D32" i="30"/>
  <c r="J13" i="30"/>
  <c r="J17" i="30"/>
  <c r="J25" i="30"/>
  <c r="D8" i="30"/>
  <c r="J21" i="30"/>
  <c r="P29" i="30"/>
  <c r="P33" i="30"/>
  <c r="P37" i="30"/>
  <c r="F13" i="30"/>
  <c r="F25" i="30"/>
  <c r="F22" i="30"/>
  <c r="C24" i="30"/>
  <c r="C12" i="30"/>
  <c r="F10" i="30"/>
  <c r="R14" i="30"/>
  <c r="R10" i="30"/>
  <c r="F21" i="30"/>
  <c r="F9" i="30"/>
  <c r="O13" i="30"/>
  <c r="R11" i="30"/>
  <c r="R13" i="30"/>
  <c r="I33" i="30"/>
  <c r="L31" i="30"/>
  <c r="O17" i="30"/>
  <c r="R15" i="30"/>
  <c r="R17" i="30"/>
  <c r="O5" i="30"/>
  <c r="R3" i="30"/>
  <c r="R2" i="30"/>
  <c r="L18" i="30"/>
  <c r="I21" i="30"/>
  <c r="F2" i="30"/>
  <c r="C8" i="30"/>
  <c r="F3" i="30"/>
  <c r="C5" i="30"/>
  <c r="L2" i="30"/>
  <c r="L4" i="30"/>
  <c r="I4" i="30"/>
  <c r="R7" i="30"/>
  <c r="O9" i="30"/>
  <c r="L35" i="30"/>
  <c r="I37" i="30"/>
  <c r="L27" i="30"/>
  <c r="I29" i="30"/>
  <c r="L23" i="30"/>
  <c r="I25" i="30"/>
  <c r="I17" i="30"/>
  <c r="L15" i="30"/>
  <c r="L11" i="30"/>
  <c r="I13" i="30"/>
  <c r="L3" i="30"/>
  <c r="L5" i="30"/>
  <c r="I5" i="30"/>
  <c r="F30" i="30"/>
  <c r="C32" i="30"/>
  <c r="F4" i="30"/>
  <c r="F6" i="30"/>
  <c r="C6" i="30"/>
  <c r="F14" i="30"/>
  <c r="F16" i="30"/>
  <c r="C16" i="30"/>
  <c r="L10" i="30"/>
  <c r="L12" i="30"/>
  <c r="I12" i="30"/>
  <c r="L14" i="30"/>
  <c r="L16" i="30"/>
  <c r="I16" i="30"/>
  <c r="L22" i="30"/>
  <c r="L24" i="30"/>
  <c r="I24" i="30"/>
  <c r="L26" i="30"/>
  <c r="L28" i="30"/>
  <c r="I28" i="30"/>
  <c r="L39" i="30"/>
  <c r="L19" i="30"/>
  <c r="F29" i="30"/>
  <c r="F31" i="30"/>
  <c r="C31" i="30"/>
  <c r="I40" i="30"/>
  <c r="I41" i="30"/>
  <c r="L38" i="30"/>
  <c r="L40" i="30"/>
  <c r="F17" i="30"/>
  <c r="F19" i="30"/>
  <c r="C19" i="30"/>
  <c r="O8" i="30"/>
  <c r="R6" i="30"/>
  <c r="R8" i="30"/>
  <c r="L34" i="30"/>
  <c r="L36" i="30"/>
  <c r="I36" i="30"/>
  <c r="L30" i="30"/>
  <c r="L32" i="30"/>
  <c r="I32" i="30"/>
  <c r="C20" i="30"/>
  <c r="F18" i="30"/>
  <c r="F20" i="30"/>
  <c r="I9" i="30"/>
  <c r="L7" i="30"/>
  <c r="L6" i="30"/>
  <c r="L8" i="30"/>
  <c r="I8" i="30"/>
  <c r="R23" i="30"/>
  <c r="O25" i="30"/>
  <c r="R22" i="30"/>
  <c r="R24" i="30"/>
  <c r="O24" i="30"/>
  <c r="R26" i="30"/>
  <c r="R28" i="30"/>
  <c r="O28" i="30"/>
  <c r="O29" i="30"/>
  <c r="R27" i="30"/>
  <c r="R29" i="30"/>
  <c r="R30" i="30"/>
  <c r="R32" i="30"/>
  <c r="O32" i="30"/>
  <c r="O33" i="30"/>
  <c r="R31" i="30"/>
  <c r="R33" i="30"/>
  <c r="R34" i="30"/>
  <c r="R36" i="30"/>
  <c r="O36" i="30"/>
  <c r="O37" i="30"/>
  <c r="R35" i="30"/>
  <c r="R37" i="30"/>
  <c r="C28" i="30"/>
  <c r="F26" i="30"/>
  <c r="F28" i="30"/>
  <c r="L777" i="30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J2" i="27"/>
  <c r="K41" i="30"/>
  <c r="K40" i="30"/>
  <c r="E8" i="30"/>
  <c r="R25" i="30"/>
  <c r="L9" i="30"/>
  <c r="L41" i="30"/>
  <c r="F32" i="30"/>
  <c r="L13" i="30"/>
  <c r="L17" i="30"/>
  <c r="L25" i="30"/>
  <c r="L29" i="30"/>
  <c r="L37" i="30"/>
  <c r="R9" i="30"/>
  <c r="F5" i="30"/>
  <c r="F8" i="30"/>
  <c r="E31" i="30"/>
  <c r="E27" i="30"/>
  <c r="E23" i="30"/>
  <c r="E19" i="30"/>
  <c r="E15" i="30"/>
  <c r="E5" i="30"/>
  <c r="E11" i="30"/>
  <c r="K4" i="30"/>
  <c r="K12" i="30"/>
  <c r="K16" i="30"/>
  <c r="K24" i="30"/>
  <c r="K28" i="30"/>
  <c r="K32" i="30"/>
  <c r="K36" i="30"/>
  <c r="Q4" i="30"/>
  <c r="Q8" i="30"/>
  <c r="Q16" i="30"/>
  <c r="Q12" i="30"/>
  <c r="K20" i="30"/>
  <c r="K8" i="30"/>
  <c r="Q24" i="30"/>
  <c r="Q28" i="30"/>
  <c r="Q32" i="30"/>
  <c r="Q36" i="30"/>
  <c r="J40" i="30"/>
  <c r="J4" i="30"/>
  <c r="D11" i="30"/>
  <c r="D5" i="30"/>
  <c r="D15" i="30"/>
  <c r="D19" i="30"/>
  <c r="D23" i="30"/>
  <c r="D27" i="30"/>
  <c r="D31" i="30"/>
  <c r="J16" i="30"/>
  <c r="J12" i="30"/>
  <c r="J24" i="30"/>
  <c r="J32" i="30"/>
  <c r="J28" i="30"/>
  <c r="J36" i="30"/>
  <c r="P4" i="30"/>
  <c r="P12" i="30"/>
  <c r="P8" i="30"/>
  <c r="P16" i="30"/>
  <c r="J20" i="30"/>
  <c r="J8" i="30"/>
  <c r="P24" i="30"/>
  <c r="P28" i="30"/>
  <c r="P32" i="30"/>
  <c r="P36" i="30"/>
  <c r="C15" i="30"/>
  <c r="C27" i="30"/>
  <c r="O16" i="30"/>
  <c r="O12" i="30"/>
  <c r="C23" i="30"/>
  <c r="C11" i="30"/>
  <c r="O4" i="30"/>
  <c r="I20" i="30"/>
  <c r="G2" i="30"/>
  <c r="A1" i="36"/>
  <c r="L20" i="30"/>
  <c r="L21" i="30"/>
  <c r="R4" i="30"/>
  <c r="R5" i="30"/>
  <c r="L33" i="30"/>
  <c r="F11" i="30"/>
  <c r="F23" i="30"/>
  <c r="R12" i="30"/>
  <c r="R16" i="30"/>
  <c r="F12" i="30"/>
  <c r="F24" i="30"/>
  <c r="F27" i="30"/>
  <c r="F15" i="30"/>
  <c r="B4" i="36"/>
  <c r="A4" i="36"/>
  <c r="C4" i="3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<sst xmlns="http://schemas.openxmlformats.org/spreadsheetml/2006/main" count="2542" uniqueCount="77">
  <si>
    <t>Spiel</t>
  </si>
  <si>
    <t>Spieler</t>
  </si>
  <si>
    <t>Reizung</t>
  </si>
  <si>
    <t>Grundwert</t>
  </si>
  <si>
    <t>Buben</t>
  </si>
  <si>
    <t>Hand</t>
  </si>
  <si>
    <t>Schneider</t>
  </si>
  <si>
    <t>angesagt</t>
  </si>
  <si>
    <t>Schwarz</t>
  </si>
  <si>
    <t>ouvert</t>
  </si>
  <si>
    <t>Kontra</t>
  </si>
  <si>
    <t>Re</t>
  </si>
  <si>
    <t>Gewonnen</t>
  </si>
  <si>
    <t>Spielwert</t>
  </si>
  <si>
    <t>K</t>
  </si>
  <si>
    <t>B</t>
  </si>
  <si>
    <t>P</t>
  </si>
  <si>
    <t>M</t>
  </si>
  <si>
    <t>O</t>
  </si>
  <si>
    <t>b</t>
  </si>
  <si>
    <t>p</t>
  </si>
  <si>
    <t>k</t>
  </si>
  <si>
    <t>Summe</t>
  </si>
  <si>
    <t>Endstand</t>
  </si>
  <si>
    <t>Spiele</t>
  </si>
  <si>
    <t>Karo</t>
  </si>
  <si>
    <t>Herz</t>
  </si>
  <si>
    <t>Pik</t>
  </si>
  <si>
    <t>Kreuz</t>
  </si>
  <si>
    <t>Grand</t>
  </si>
  <si>
    <t>Null</t>
  </si>
  <si>
    <t>Mit 1</t>
  </si>
  <si>
    <t>davon Grands</t>
  </si>
  <si>
    <t>Mit 2</t>
  </si>
  <si>
    <t>Mit 3</t>
  </si>
  <si>
    <t>Mit 4</t>
  </si>
  <si>
    <t>Mit mehr als 4</t>
  </si>
  <si>
    <t>Ohne 1</t>
  </si>
  <si>
    <t>Ohne 2</t>
  </si>
  <si>
    <t>Ohne 3</t>
  </si>
  <si>
    <t>Ohne 4</t>
  </si>
  <si>
    <t>Ohne mehr als 4</t>
  </si>
  <si>
    <t>Anzahl Sessions</t>
  </si>
  <si>
    <t>Gesamt</t>
  </si>
  <si>
    <t>1. Spieltag</t>
  </si>
  <si>
    <t>2. Spieltag</t>
  </si>
  <si>
    <t>3. Spieltag</t>
  </si>
  <si>
    <t>4. Spieltag</t>
  </si>
  <si>
    <t>Punkte</t>
  </si>
  <si>
    <t>Spielanteil</t>
  </si>
  <si>
    <t>Siegesrate</t>
  </si>
  <si>
    <t>Sessions</t>
  </si>
  <si>
    <t>Durschschnitt</t>
  </si>
  <si>
    <t>auszuwertende Listen</t>
  </si>
  <si>
    <t>Spielende</t>
  </si>
  <si>
    <t>Sitzplatzreihe</t>
  </si>
  <si>
    <t>Kai</t>
  </si>
  <si>
    <t>Patrick</t>
  </si>
  <si>
    <t>Bene</t>
  </si>
  <si>
    <t>Rundenzahl</t>
  </si>
  <si>
    <t>K auf 0</t>
  </si>
  <si>
    <t>P auf 0</t>
  </si>
  <si>
    <t>B auf 0</t>
  </si>
  <si>
    <t>2P auf 0</t>
  </si>
  <si>
    <t>VH Punkte</t>
  </si>
  <si>
    <t>Hilfszahlen für Sitzplatzreihenfolge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</si>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</sst>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\ &quot;€&quot;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scheme val="minor"/>
    </font>
    <font>
      <sz val="11"/>
      <color rgb="FF242424"/>
      <name val="Consolas"/>
      <charset val="1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F3F3F3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3F3F3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4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0" fontId="2" fillId="7" borderId="0" xfId="0" applyFont="1" applyFill="1"/>
    <xf numFmtId="0" fontId="0" fillId="6" borderId="0" xfId="0" applyFill="1"/>
    <xf numFmtId="0" fontId="5" fillId="0" borderId="0" xfId="0" applyFont="1"/>
    <xf numFmtId="0" fontId="6" fillId="2" borderId="0" xfId="0" applyFont="1" applyFill="1" applyAlignment="1">
      <alignment horizontal="right"/>
    </xf>
    <xf numFmtId="0" fontId="6" fillId="0" borderId="0" xfId="0" applyFont="1"/>
    <xf numFmtId="0" fontId="4" fillId="0" borderId="0" xfId="0" applyFont="1"/>
    <xf numFmtId="9" fontId="0" fillId="0" borderId="0" xfId="2" applyFont="1"/>
    <xf numFmtId="0" fontId="2" fillId="8" borderId="0" xfId="0" applyFont="1" applyFill="1"/>
    <xf numFmtId="43" fontId="0" fillId="0" borderId="0" xfId="1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0" fillId="9" borderId="0" xfId="0" applyFill="1"/>
    <xf numFmtId="0" fontId="2" fillId="9" borderId="0" xfId="0" applyFont="1" applyFill="1" applyAlignment="1">
      <alignment horizontal="right" vertical="center"/>
    </xf>
    <xf numFmtId="0" fontId="2" fillId="10" borderId="0" xfId="0" applyFont="1" applyFill="1" applyAlignment="1">
      <alignment horizontal="right" vertical="center"/>
    </xf>
    <xf numFmtId="0" fontId="2" fillId="11" borderId="0" xfId="0" applyFont="1" applyFill="1" applyAlignment="1">
      <alignment horizontal="right" vertical="center"/>
    </xf>
    <xf numFmtId="0" fontId="0" fillId="11" borderId="0" xfId="0" applyFill="1"/>
    <xf numFmtId="0" fontId="7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2" fillId="2" borderId="0" xfId="0" applyFont="1" applyFill="1" applyAlignment="1">
      <alignment textRotation="90"/>
    </xf>
    <xf numFmtId="0" fontId="0" fillId="0" borderId="0" xfId="0" applyAlignment="1"/>
    <xf numFmtId="0" fontId="2" fillId="9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textRotation="90"/>
    </xf>
    <xf numFmtId="0" fontId="1" fillId="2" borderId="0" xfId="0" applyFont="1" applyFill="1" applyAlignment="1">
      <alignment textRotation="90"/>
    </xf>
    <xf numFmtId="0" fontId="4" fillId="2" borderId="0" xfId="0" applyFont="1" applyFill="1" applyAlignment="1">
      <alignment horizontal="center" textRotation="90"/>
    </xf>
    <xf numFmtId="0" fontId="9" fillId="0" borderId="0" xfId="0" applyFont="1" applyAlignment="1">
      <alignment horizontal="center"/>
    </xf>
  </cellXfs>
  <cellStyles count="3">
    <cellStyle name="Komma" xfId="1" builtinId="3"/>
    <cellStyle name="Prozent" xfId="2" builtinId="5"/>
    <cellStyle name="Standard" xfId="0" builtinId="0"/>
  </cellStyles>
  <dxfs count="160"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3" Type="http://schemas.openxmlformats.org/officeDocument/2006/relationships/worksheet" Target="worksheets/sheet3.xml" /><Relationship Id="rId21" Type="http://schemas.openxmlformats.org/officeDocument/2006/relationships/styles" Target="styles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calcChain" Target="calcChain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sheetMetadata" Target="metadata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501'!$G$1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501'!$G$2:$G$67</c:f>
              <c:numCache>
                <c:formatCode>General</c:formatCode>
                <c:ptCount val="66"/>
                <c:pt idx="0">
                  <c:v>8016</c:v>
                </c:pt>
                <c:pt idx="1">
                  <c:v>8016</c:v>
                </c:pt>
                <c:pt idx="2">
                  <c:v>7994</c:v>
                </c:pt>
                <c:pt idx="3">
                  <c:v>7994</c:v>
                </c:pt>
                <c:pt idx="4">
                  <c:v>7946</c:v>
                </c:pt>
                <c:pt idx="5">
                  <c:v>7874</c:v>
                </c:pt>
                <c:pt idx="6">
                  <c:v>7850</c:v>
                </c:pt>
                <c:pt idx="7">
                  <c:v>7850</c:v>
                </c:pt>
                <c:pt idx="8">
                  <c:v>7790</c:v>
                </c:pt>
                <c:pt idx="9">
                  <c:v>7730</c:v>
                </c:pt>
                <c:pt idx="10">
                  <c:v>7730</c:v>
                </c:pt>
                <c:pt idx="11">
                  <c:v>7730</c:v>
                </c:pt>
                <c:pt idx="12">
                  <c:v>7700</c:v>
                </c:pt>
                <c:pt idx="13">
                  <c:v>7700</c:v>
                </c:pt>
                <c:pt idx="14">
                  <c:v>7700</c:v>
                </c:pt>
                <c:pt idx="15">
                  <c:v>7700</c:v>
                </c:pt>
                <c:pt idx="16">
                  <c:v>7700</c:v>
                </c:pt>
                <c:pt idx="17">
                  <c:v>7700</c:v>
                </c:pt>
                <c:pt idx="18">
                  <c:v>7628</c:v>
                </c:pt>
                <c:pt idx="19">
                  <c:v>7595</c:v>
                </c:pt>
                <c:pt idx="20">
                  <c:v>7547</c:v>
                </c:pt>
                <c:pt idx="21">
                  <c:v>7503</c:v>
                </c:pt>
                <c:pt idx="22">
                  <c:v>7503</c:v>
                </c:pt>
                <c:pt idx="23">
                  <c:v>7503</c:v>
                </c:pt>
                <c:pt idx="24">
                  <c:v>7503</c:v>
                </c:pt>
                <c:pt idx="25">
                  <c:v>7503</c:v>
                </c:pt>
                <c:pt idx="26">
                  <c:v>7503</c:v>
                </c:pt>
                <c:pt idx="27">
                  <c:v>7503</c:v>
                </c:pt>
                <c:pt idx="28">
                  <c:v>7503</c:v>
                </c:pt>
                <c:pt idx="29">
                  <c:v>7503</c:v>
                </c:pt>
                <c:pt idx="30">
                  <c:v>7479</c:v>
                </c:pt>
                <c:pt idx="31">
                  <c:v>7479</c:v>
                </c:pt>
                <c:pt idx="32">
                  <c:v>7191</c:v>
                </c:pt>
                <c:pt idx="33">
                  <c:v>7191</c:v>
                </c:pt>
                <c:pt idx="34">
                  <c:v>7191</c:v>
                </c:pt>
                <c:pt idx="35">
                  <c:v>7191</c:v>
                </c:pt>
                <c:pt idx="36">
                  <c:v>7191</c:v>
                </c:pt>
                <c:pt idx="37">
                  <c:v>7125</c:v>
                </c:pt>
                <c:pt idx="38">
                  <c:v>7125</c:v>
                </c:pt>
                <c:pt idx="39">
                  <c:v>7125</c:v>
                </c:pt>
                <c:pt idx="40">
                  <c:v>7125</c:v>
                </c:pt>
                <c:pt idx="41">
                  <c:v>7125</c:v>
                </c:pt>
                <c:pt idx="42">
                  <c:v>7125</c:v>
                </c:pt>
                <c:pt idx="43">
                  <c:v>7125</c:v>
                </c:pt>
                <c:pt idx="44">
                  <c:v>7125</c:v>
                </c:pt>
                <c:pt idx="45">
                  <c:v>7053</c:v>
                </c:pt>
                <c:pt idx="46">
                  <c:v>7053</c:v>
                </c:pt>
                <c:pt idx="47">
                  <c:v>7009</c:v>
                </c:pt>
                <c:pt idx="48">
                  <c:v>6973</c:v>
                </c:pt>
                <c:pt idx="49">
                  <c:v>6973</c:v>
                </c:pt>
                <c:pt idx="50">
                  <c:v>6973</c:v>
                </c:pt>
                <c:pt idx="51">
                  <c:v>6973</c:v>
                </c:pt>
                <c:pt idx="52">
                  <c:v>6946</c:v>
                </c:pt>
                <c:pt idx="53">
                  <c:v>6946</c:v>
                </c:pt>
                <c:pt idx="54">
                  <c:v>6896</c:v>
                </c:pt>
                <c:pt idx="55">
                  <c:v>6896</c:v>
                </c:pt>
                <c:pt idx="56">
                  <c:v>6896</c:v>
                </c:pt>
                <c:pt idx="57">
                  <c:v>6850</c:v>
                </c:pt>
                <c:pt idx="58">
                  <c:v>6850</c:v>
                </c:pt>
                <c:pt idx="59">
                  <c:v>6823</c:v>
                </c:pt>
                <c:pt idx="60">
                  <c:v>6823</c:v>
                </c:pt>
                <c:pt idx="61">
                  <c:v>6823</c:v>
                </c:pt>
                <c:pt idx="62">
                  <c:v>6727</c:v>
                </c:pt>
                <c:pt idx="63">
                  <c:v>6727</c:v>
                </c:pt>
                <c:pt idx="64">
                  <c:v>6683</c:v>
                </c:pt>
                <c:pt idx="65">
                  <c:v>6647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46-46F7-BCD7-7D7C640C2168}"/>
            </c:ext>
          </c:extLst>
        </c:ser>
        <c:ser>
          <c:idx val="1"/>
          <c:order val="1"/>
          <c:tx>
            <c:strRef>
              <c:f>'Graph 501'!$H$1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501'!$H$2:$H$67</c:f>
              <c:numCache>
                <c:formatCode>General</c:formatCode>
                <c:ptCount val="66"/>
                <c:pt idx="0">
                  <c:v>8016</c:v>
                </c:pt>
                <c:pt idx="1">
                  <c:v>8016</c:v>
                </c:pt>
                <c:pt idx="2">
                  <c:v>8016</c:v>
                </c:pt>
                <c:pt idx="3">
                  <c:v>7992</c:v>
                </c:pt>
                <c:pt idx="4">
                  <c:v>7992</c:v>
                </c:pt>
                <c:pt idx="5">
                  <c:v>7992</c:v>
                </c:pt>
                <c:pt idx="6">
                  <c:v>7992</c:v>
                </c:pt>
                <c:pt idx="7">
                  <c:v>7992</c:v>
                </c:pt>
                <c:pt idx="8">
                  <c:v>7932</c:v>
                </c:pt>
                <c:pt idx="9">
                  <c:v>7872</c:v>
                </c:pt>
                <c:pt idx="10">
                  <c:v>7872</c:v>
                </c:pt>
                <c:pt idx="11">
                  <c:v>7872</c:v>
                </c:pt>
                <c:pt idx="12">
                  <c:v>7872</c:v>
                </c:pt>
                <c:pt idx="13">
                  <c:v>7872</c:v>
                </c:pt>
                <c:pt idx="14">
                  <c:v>7872</c:v>
                </c:pt>
                <c:pt idx="15">
                  <c:v>7852</c:v>
                </c:pt>
                <c:pt idx="16">
                  <c:v>7852</c:v>
                </c:pt>
                <c:pt idx="17">
                  <c:v>7852</c:v>
                </c:pt>
                <c:pt idx="18">
                  <c:v>7852</c:v>
                </c:pt>
                <c:pt idx="19">
                  <c:v>7852</c:v>
                </c:pt>
                <c:pt idx="20">
                  <c:v>7852</c:v>
                </c:pt>
                <c:pt idx="21">
                  <c:v>7852</c:v>
                </c:pt>
                <c:pt idx="22">
                  <c:v>7756</c:v>
                </c:pt>
                <c:pt idx="23">
                  <c:v>7756</c:v>
                </c:pt>
                <c:pt idx="24">
                  <c:v>7756</c:v>
                </c:pt>
                <c:pt idx="25">
                  <c:v>7756</c:v>
                </c:pt>
                <c:pt idx="26">
                  <c:v>7756</c:v>
                </c:pt>
                <c:pt idx="27">
                  <c:v>7756</c:v>
                </c:pt>
                <c:pt idx="28">
                  <c:v>7672</c:v>
                </c:pt>
                <c:pt idx="29">
                  <c:v>7648</c:v>
                </c:pt>
                <c:pt idx="30">
                  <c:v>7648</c:v>
                </c:pt>
                <c:pt idx="31">
                  <c:v>7648</c:v>
                </c:pt>
                <c:pt idx="32">
                  <c:v>7648</c:v>
                </c:pt>
                <c:pt idx="33">
                  <c:v>7648</c:v>
                </c:pt>
                <c:pt idx="34">
                  <c:v>7648</c:v>
                </c:pt>
                <c:pt idx="35">
                  <c:v>7648</c:v>
                </c:pt>
                <c:pt idx="36">
                  <c:v>7602</c:v>
                </c:pt>
                <c:pt idx="37">
                  <c:v>7602</c:v>
                </c:pt>
                <c:pt idx="38">
                  <c:v>7530</c:v>
                </c:pt>
                <c:pt idx="39">
                  <c:v>7410</c:v>
                </c:pt>
                <c:pt idx="40">
                  <c:v>7383</c:v>
                </c:pt>
                <c:pt idx="41">
                  <c:v>7383</c:v>
                </c:pt>
                <c:pt idx="42">
                  <c:v>7383</c:v>
                </c:pt>
                <c:pt idx="43">
                  <c:v>7383</c:v>
                </c:pt>
                <c:pt idx="44">
                  <c:v>7359</c:v>
                </c:pt>
                <c:pt idx="45">
                  <c:v>7359</c:v>
                </c:pt>
                <c:pt idx="46">
                  <c:v>7359</c:v>
                </c:pt>
                <c:pt idx="47">
                  <c:v>7359</c:v>
                </c:pt>
                <c:pt idx="48">
                  <c:v>7359</c:v>
                </c:pt>
                <c:pt idx="49">
                  <c:v>7335</c:v>
                </c:pt>
                <c:pt idx="50">
                  <c:v>7299</c:v>
                </c:pt>
                <c:pt idx="51">
                  <c:v>7253</c:v>
                </c:pt>
                <c:pt idx="52">
                  <c:v>7253</c:v>
                </c:pt>
                <c:pt idx="53">
                  <c:v>7223</c:v>
                </c:pt>
                <c:pt idx="54">
                  <c:v>7223</c:v>
                </c:pt>
                <c:pt idx="55">
                  <c:v>7203</c:v>
                </c:pt>
                <c:pt idx="56">
                  <c:v>7203</c:v>
                </c:pt>
                <c:pt idx="57">
                  <c:v>7203</c:v>
                </c:pt>
                <c:pt idx="58">
                  <c:v>7181</c:v>
                </c:pt>
                <c:pt idx="59">
                  <c:v>7181</c:v>
                </c:pt>
                <c:pt idx="60">
                  <c:v>7145</c:v>
                </c:pt>
                <c:pt idx="61">
                  <c:v>7145</c:v>
                </c:pt>
                <c:pt idx="62">
                  <c:v>7145</c:v>
                </c:pt>
                <c:pt idx="63">
                  <c:v>7145</c:v>
                </c:pt>
                <c:pt idx="64">
                  <c:v>7145</c:v>
                </c:pt>
                <c:pt idx="65">
                  <c:v>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46-46F7-BCD7-7D7C640C2168}"/>
            </c:ext>
          </c:extLst>
        </c:ser>
        <c:ser>
          <c:idx val="2"/>
          <c:order val="2"/>
          <c:tx>
            <c:strRef>
              <c:f>'Graph 501'!$I$1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'Graph 501'!$I$2:$I$67</c:f>
              <c:numCache>
                <c:formatCode>General</c:formatCode>
                <c:ptCount val="66"/>
                <c:pt idx="0">
                  <c:v>8016</c:v>
                </c:pt>
                <c:pt idx="1">
                  <c:v>7896</c:v>
                </c:pt>
                <c:pt idx="2">
                  <c:v>7896</c:v>
                </c:pt>
                <c:pt idx="3">
                  <c:v>7896</c:v>
                </c:pt>
                <c:pt idx="4">
                  <c:v>7848</c:v>
                </c:pt>
                <c:pt idx="5">
                  <c:v>7848</c:v>
                </c:pt>
                <c:pt idx="6">
                  <c:v>7848</c:v>
                </c:pt>
                <c:pt idx="7">
                  <c:v>7800</c:v>
                </c:pt>
                <c:pt idx="8">
                  <c:v>7800</c:v>
                </c:pt>
                <c:pt idx="9">
                  <c:v>7800</c:v>
                </c:pt>
                <c:pt idx="10">
                  <c:v>7778</c:v>
                </c:pt>
                <c:pt idx="11">
                  <c:v>7658</c:v>
                </c:pt>
                <c:pt idx="12">
                  <c:v>7658</c:v>
                </c:pt>
                <c:pt idx="13">
                  <c:v>7562</c:v>
                </c:pt>
                <c:pt idx="14">
                  <c:v>7514</c:v>
                </c:pt>
                <c:pt idx="15">
                  <c:v>7514</c:v>
                </c:pt>
                <c:pt idx="16">
                  <c:v>7490</c:v>
                </c:pt>
                <c:pt idx="17">
                  <c:v>7468</c:v>
                </c:pt>
                <c:pt idx="18">
                  <c:v>7396</c:v>
                </c:pt>
                <c:pt idx="19">
                  <c:v>7396</c:v>
                </c:pt>
                <c:pt idx="20">
                  <c:v>7396</c:v>
                </c:pt>
                <c:pt idx="21">
                  <c:v>7352</c:v>
                </c:pt>
                <c:pt idx="22">
                  <c:v>7352</c:v>
                </c:pt>
                <c:pt idx="23">
                  <c:v>7332</c:v>
                </c:pt>
                <c:pt idx="24">
                  <c:v>7292</c:v>
                </c:pt>
                <c:pt idx="25">
                  <c:v>7256</c:v>
                </c:pt>
                <c:pt idx="26">
                  <c:v>7234</c:v>
                </c:pt>
                <c:pt idx="27">
                  <c:v>7198</c:v>
                </c:pt>
                <c:pt idx="28">
                  <c:v>7198</c:v>
                </c:pt>
                <c:pt idx="29">
                  <c:v>7198</c:v>
                </c:pt>
                <c:pt idx="30">
                  <c:v>7198</c:v>
                </c:pt>
                <c:pt idx="31">
                  <c:v>7171</c:v>
                </c:pt>
                <c:pt idx="32">
                  <c:v>7171</c:v>
                </c:pt>
                <c:pt idx="33">
                  <c:v>7148</c:v>
                </c:pt>
                <c:pt idx="34">
                  <c:v>7052</c:v>
                </c:pt>
                <c:pt idx="35">
                  <c:v>7022</c:v>
                </c:pt>
                <c:pt idx="36">
                  <c:v>6976</c:v>
                </c:pt>
                <c:pt idx="37">
                  <c:v>6910</c:v>
                </c:pt>
                <c:pt idx="38">
                  <c:v>6910</c:v>
                </c:pt>
                <c:pt idx="39">
                  <c:v>6910</c:v>
                </c:pt>
                <c:pt idx="40">
                  <c:v>6910</c:v>
                </c:pt>
                <c:pt idx="41">
                  <c:v>6888</c:v>
                </c:pt>
                <c:pt idx="42">
                  <c:v>6816</c:v>
                </c:pt>
                <c:pt idx="43">
                  <c:v>6768</c:v>
                </c:pt>
                <c:pt idx="44">
                  <c:v>6768</c:v>
                </c:pt>
                <c:pt idx="45">
                  <c:v>6768</c:v>
                </c:pt>
                <c:pt idx="46">
                  <c:v>6672</c:v>
                </c:pt>
                <c:pt idx="47">
                  <c:v>6628</c:v>
                </c:pt>
                <c:pt idx="48">
                  <c:v>6628</c:v>
                </c:pt>
                <c:pt idx="49">
                  <c:v>6628</c:v>
                </c:pt>
                <c:pt idx="50">
                  <c:v>6628</c:v>
                </c:pt>
                <c:pt idx="51">
                  <c:v>6582</c:v>
                </c:pt>
                <c:pt idx="52">
                  <c:v>6582</c:v>
                </c:pt>
                <c:pt idx="53">
                  <c:v>6582</c:v>
                </c:pt>
                <c:pt idx="54">
                  <c:v>6582</c:v>
                </c:pt>
                <c:pt idx="55">
                  <c:v>6582</c:v>
                </c:pt>
                <c:pt idx="56">
                  <c:v>6562</c:v>
                </c:pt>
                <c:pt idx="57">
                  <c:v>6516</c:v>
                </c:pt>
                <c:pt idx="58">
                  <c:v>6516</c:v>
                </c:pt>
                <c:pt idx="59">
                  <c:v>6516</c:v>
                </c:pt>
                <c:pt idx="60">
                  <c:v>6516</c:v>
                </c:pt>
                <c:pt idx="61">
                  <c:v>6396</c:v>
                </c:pt>
                <c:pt idx="62">
                  <c:v>6396</c:v>
                </c:pt>
                <c:pt idx="63">
                  <c:v>6374</c:v>
                </c:pt>
                <c:pt idx="64">
                  <c:v>6374</c:v>
                </c:pt>
                <c:pt idx="65">
                  <c:v>6374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46-46F7-BCD7-7D7C640C2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107080"/>
        <c:axId val="1927109128"/>
      </c:lineChart>
      <c:catAx>
        <c:axId val="1927107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7109128"/>
        <c:crosses val="autoZero"/>
        <c:auto val="1"/>
        <c:lblAlgn val="ctr"/>
        <c:lblOffset val="100"/>
        <c:noMultiLvlLbl val="0"/>
      </c:catAx>
      <c:valAx>
        <c:axId val="192710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710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25</xdr:row>
      <xdr:rowOff>0</xdr:rowOff>
    </xdr:from>
    <xdr:to>
      <xdr:col>22</xdr:col>
      <xdr:colOff>47625</xdr:colOff>
      <xdr:row>48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8F008F-97BC-A12A-7A3E-C923581F1E6F}"/>
            </a:ext>
            <a:ext uri="{147F2762-F138-4A5C-976F-8EAC2B608ADB}">
              <a16:predDERef xmlns:a16="http://schemas.microsoft.com/office/drawing/2014/main" pred="{7F91C602-F3D6-84F4-CEFF-6BBA0231F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B547-678B-4AE7-8B0C-A1A0A8969657}">
  <sheetPr>
    <outlinePr summaryBelow="0" summaryRight="0"/>
  </sheetPr>
  <dimension ref="A1:T1005"/>
  <sheetViews>
    <sheetView workbookViewId="0">
      <pane ySplit="2" topLeftCell="A3" activePane="bottomLeft" state="frozen"/>
      <selection activeCell="B4" sqref="B4"/>
      <selection pane="bottomLeft" activeCell="B4" sqref="B4"/>
    </sheetView>
  </sheetViews>
  <sheetFormatPr defaultColWidth="12.5390625" defaultRowHeight="15" customHeight="1" x14ac:dyDescent="0.15"/>
  <cols>
    <col min="1" max="15" width="4.04296875" customWidth="1"/>
    <col min="16" max="16" width="6.3359375" customWidth="1"/>
    <col min="17" max="19" width="11.32421875" customWidth="1"/>
  </cols>
  <sheetData>
    <row r="1" spans="1:20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0" t="s">
        <v>10</v>
      </c>
      <c r="N1" s="40" t="s">
        <v>11</v>
      </c>
      <c r="O1" s="41" t="s">
        <v>12</v>
      </c>
      <c r="P1" s="41" t="s">
        <v>13</v>
      </c>
      <c r="Q1" s="1" t="s">
        <v>14</v>
      </c>
      <c r="R1" s="1" t="s">
        <v>15</v>
      </c>
      <c r="S1" s="1" t="s">
        <v>16</v>
      </c>
      <c r="T1" s="32">
        <v>45278</v>
      </c>
    </row>
    <row r="2" spans="1:20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0"/>
      <c r="N2" s="40"/>
      <c r="O2" s="38"/>
      <c r="P2" s="38"/>
      <c r="Q2" s="2">
        <v>501</v>
      </c>
      <c r="R2" s="2">
        <v>501</v>
      </c>
      <c r="S2" s="2">
        <v>501</v>
      </c>
    </row>
    <row r="3" spans="1:20" ht="15.75" customHeight="1" x14ac:dyDescent="0.15">
      <c r="A3" s="2">
        <v>1</v>
      </c>
      <c r="B3" s="3" t="s">
        <v>19</v>
      </c>
      <c r="C3" s="3">
        <v>18</v>
      </c>
      <c r="D3" s="4">
        <v>24</v>
      </c>
      <c r="E3">
        <v>4</v>
      </c>
      <c r="F3" s="4"/>
      <c r="M3" s="3"/>
      <c r="O3" s="5">
        <v>1</v>
      </c>
      <c r="P3" s="6">
        <f>IF(D3=23,IF(O3,CHOOSE(G3+2*L3+1,23,35,46,59),-2*CHOOSE(G3+2*L3+1,23,35,46,59)),IF(ISBLANK(O3),,IF(O3,D3*(SUM(E3:L3)+1)*(1+M3)*(1+N3),-2*D3*(SUM(E3:L3)+1)*(1+M3)*(1+N3))))</f>
        <v>120</v>
      </c>
      <c r="Q3" s="2">
        <f>IF(ISBLANK($O3), ,IF($O3,IF($B3=Q$1,Q2-$P3,Q2),IF($B3=Q$1,Q2,Q2+$P3)))</f>
        <v>501</v>
      </c>
      <c r="R3" s="2">
        <f t="shared" ref="R3:R26" si="0">IF(ISBLANK($O3), ,IF($O3,IF($B3=R$1,R2-$P3,R2),IF($B3=R$1,R2,R2+$P3)))</f>
        <v>381</v>
      </c>
      <c r="S3" s="2">
        <f t="shared" ref="S3:S26" si="1">IF(ISBLANK($O3), ,IF($O3,IF($B3=S$1,S2-$P3,S2),IF($B3=S$1,S2,S2+$P3)))</f>
        <v>501</v>
      </c>
    </row>
    <row r="4" spans="1:20" ht="15.75" customHeight="1" x14ac:dyDescent="0.15">
      <c r="A4" s="2">
        <v>2</v>
      </c>
      <c r="B4" s="3" t="s">
        <v>20</v>
      </c>
      <c r="C4" s="3">
        <v>18</v>
      </c>
      <c r="D4" s="4">
        <v>11</v>
      </c>
      <c r="E4">
        <v>1</v>
      </c>
      <c r="F4" s="4"/>
      <c r="G4" s="4"/>
      <c r="M4" s="3"/>
      <c r="O4" s="5">
        <v>1</v>
      </c>
      <c r="P4" s="6">
        <f t="shared" ref="P4:P36" si="2">IF(D4=23,IF(O4,CHOOSE(G4+2*L4+1,23,35,46,59),-2*CHOOSE(G4+2*L4+1,23,35,46,59)),IF(ISBLANK(O4),,IF(O4,D4*(SUM(E4:L4)+1)*(1+M4)*(1+N4),-2*D4*(SUM(E4:L4)+1)*(1+M4)*(1+N4))))</f>
        <v>22</v>
      </c>
      <c r="Q4" s="2">
        <f t="shared" ref="Q3:Q26" si="3">IF(ISBLANK($O4), ,IF($O4,IF($B4=Q$1,Q3-$P4,Q3),IF($B4=Q$1,Q3,Q3+$P4)))</f>
        <v>501</v>
      </c>
      <c r="R4" s="2">
        <f t="shared" si="0"/>
        <v>381</v>
      </c>
      <c r="S4" s="2">
        <f t="shared" si="1"/>
        <v>479</v>
      </c>
    </row>
    <row r="5" spans="1:20" ht="15.75" customHeight="1" x14ac:dyDescent="0.15">
      <c r="A5" s="2">
        <v>3</v>
      </c>
      <c r="B5" s="3" t="s">
        <v>21</v>
      </c>
      <c r="C5" s="3">
        <v>18</v>
      </c>
      <c r="D5" s="4">
        <v>12</v>
      </c>
      <c r="E5">
        <v>1</v>
      </c>
      <c r="F5" s="4"/>
      <c r="M5" s="3"/>
      <c r="O5" s="5">
        <v>1</v>
      </c>
      <c r="P5" s="6">
        <f t="shared" si="2"/>
        <v>24</v>
      </c>
      <c r="Q5" s="2">
        <f t="shared" si="3"/>
        <v>477</v>
      </c>
      <c r="R5" s="2">
        <f t="shared" si="0"/>
        <v>381</v>
      </c>
      <c r="S5" s="2">
        <f t="shared" si="1"/>
        <v>479</v>
      </c>
    </row>
    <row r="6" spans="1:20" ht="15.75" customHeight="1" x14ac:dyDescent="0.15">
      <c r="A6" s="2">
        <v>4</v>
      </c>
      <c r="B6" s="3" t="s">
        <v>21</v>
      </c>
      <c r="C6" s="3">
        <v>20</v>
      </c>
      <c r="D6" s="4">
        <v>12</v>
      </c>
      <c r="E6" s="4"/>
      <c r="F6">
        <v>1</v>
      </c>
      <c r="M6" s="3"/>
      <c r="O6" s="5">
        <v>0</v>
      </c>
      <c r="P6" s="6">
        <f t="shared" si="2"/>
        <v>-48</v>
      </c>
      <c r="Q6" s="2">
        <f t="shared" si="3"/>
        <v>477</v>
      </c>
      <c r="R6" s="2">
        <f t="shared" si="0"/>
        <v>333</v>
      </c>
      <c r="S6" s="2">
        <f t="shared" si="1"/>
        <v>431</v>
      </c>
    </row>
    <row r="7" spans="1:20" ht="15.75" customHeight="1" x14ac:dyDescent="0.15">
      <c r="A7" s="2">
        <v>5</v>
      </c>
      <c r="B7" s="3" t="s">
        <v>20</v>
      </c>
      <c r="C7" s="3">
        <v>18</v>
      </c>
      <c r="D7" s="4">
        <v>24</v>
      </c>
      <c r="E7">
        <v>1</v>
      </c>
      <c r="F7" s="4"/>
      <c r="L7">
        <v>1</v>
      </c>
      <c r="M7" s="3"/>
      <c r="O7" s="5">
        <v>1</v>
      </c>
      <c r="P7" s="6">
        <f t="shared" si="2"/>
        <v>72</v>
      </c>
      <c r="Q7" s="2">
        <f t="shared" si="3"/>
        <v>477</v>
      </c>
      <c r="R7" s="2">
        <f t="shared" si="0"/>
        <v>333</v>
      </c>
      <c r="S7" s="2">
        <f t="shared" si="1"/>
        <v>359</v>
      </c>
    </row>
    <row r="8" spans="1:20" ht="15.75" customHeight="1" x14ac:dyDescent="0.15">
      <c r="A8" s="2">
        <v>6</v>
      </c>
      <c r="B8" s="3" t="s">
        <v>20</v>
      </c>
      <c r="C8" s="3">
        <v>22</v>
      </c>
      <c r="D8" s="4">
        <v>12</v>
      </c>
      <c r="E8">
        <v>1</v>
      </c>
      <c r="M8" s="3"/>
      <c r="O8" s="3">
        <v>1</v>
      </c>
      <c r="P8" s="6">
        <f t="shared" si="2"/>
        <v>24</v>
      </c>
      <c r="Q8" s="2">
        <f t="shared" si="3"/>
        <v>477</v>
      </c>
      <c r="R8" s="2">
        <f t="shared" si="0"/>
        <v>333</v>
      </c>
      <c r="S8" s="2">
        <f t="shared" si="1"/>
        <v>335</v>
      </c>
    </row>
    <row r="9" spans="1:20" ht="15.75" customHeight="1" x14ac:dyDescent="0.15">
      <c r="A9" s="2">
        <v>7</v>
      </c>
      <c r="B9" s="3" t="s">
        <v>19</v>
      </c>
      <c r="C9" s="3">
        <v>22</v>
      </c>
      <c r="D9" s="4">
        <v>24</v>
      </c>
      <c r="E9" s="4">
        <v>1</v>
      </c>
      <c r="M9" s="3"/>
      <c r="O9" s="3">
        <v>1</v>
      </c>
      <c r="P9" s="6">
        <f t="shared" si="2"/>
        <v>48</v>
      </c>
      <c r="Q9" s="2">
        <f t="shared" si="3"/>
        <v>477</v>
      </c>
      <c r="R9" s="2">
        <f t="shared" si="0"/>
        <v>285</v>
      </c>
      <c r="S9" s="2">
        <f t="shared" si="1"/>
        <v>335</v>
      </c>
    </row>
    <row r="10" spans="1:20" ht="15.75" customHeight="1" x14ac:dyDescent="0.15">
      <c r="A10" s="2">
        <v>8</v>
      </c>
      <c r="B10" s="3" t="s">
        <v>19</v>
      </c>
      <c r="C10" s="3">
        <v>23</v>
      </c>
      <c r="D10" s="4">
        <v>10</v>
      </c>
      <c r="E10" s="4"/>
      <c r="F10">
        <v>1</v>
      </c>
      <c r="G10">
        <v>1</v>
      </c>
      <c r="H10" s="4"/>
      <c r="I10" s="4"/>
      <c r="M10" s="3"/>
      <c r="O10" s="3">
        <v>0</v>
      </c>
      <c r="P10" s="6">
        <f t="shared" si="2"/>
        <v>-60</v>
      </c>
      <c r="Q10" s="2">
        <f t="shared" si="3"/>
        <v>417</v>
      </c>
      <c r="R10" s="2">
        <f t="shared" si="0"/>
        <v>285</v>
      </c>
      <c r="S10" s="2">
        <f t="shared" si="1"/>
        <v>275</v>
      </c>
    </row>
    <row r="11" spans="1:20" ht="15.75" customHeight="1" x14ac:dyDescent="0.15">
      <c r="A11" s="2">
        <v>9</v>
      </c>
      <c r="B11" s="3" t="s">
        <v>19</v>
      </c>
      <c r="C11" s="3">
        <v>24</v>
      </c>
      <c r="D11" s="4">
        <v>10</v>
      </c>
      <c r="F11" s="4">
        <v>1</v>
      </c>
      <c r="H11">
        <v>1</v>
      </c>
      <c r="M11" s="3"/>
      <c r="O11" s="3">
        <v>0</v>
      </c>
      <c r="P11" s="6">
        <f t="shared" si="2"/>
        <v>-60</v>
      </c>
      <c r="Q11" s="2">
        <f t="shared" si="3"/>
        <v>357</v>
      </c>
      <c r="R11" s="2">
        <f t="shared" si="0"/>
        <v>285</v>
      </c>
      <c r="S11" s="2">
        <f t="shared" si="1"/>
        <v>215</v>
      </c>
    </row>
    <row r="12" spans="1:20" ht="15.75" customHeight="1" x14ac:dyDescent="0.15">
      <c r="A12" s="2">
        <v>10</v>
      </c>
      <c r="B12" s="3" t="s">
        <v>19</v>
      </c>
      <c r="C12" s="3">
        <v>18</v>
      </c>
      <c r="D12" s="4">
        <v>11</v>
      </c>
      <c r="E12" s="4"/>
      <c r="F12">
        <v>1</v>
      </c>
      <c r="M12" s="3"/>
      <c r="O12" s="3">
        <v>1</v>
      </c>
      <c r="P12" s="6">
        <f t="shared" si="2"/>
        <v>22</v>
      </c>
      <c r="Q12" s="2">
        <f t="shared" si="3"/>
        <v>357</v>
      </c>
      <c r="R12" s="2">
        <f t="shared" si="0"/>
        <v>263</v>
      </c>
      <c r="S12" s="2">
        <f t="shared" si="1"/>
        <v>215</v>
      </c>
    </row>
    <row r="13" spans="1:20" ht="15.75" customHeight="1" x14ac:dyDescent="0.15">
      <c r="A13" s="2">
        <v>11</v>
      </c>
      <c r="B13" s="3" t="s">
        <v>19</v>
      </c>
      <c r="C13" s="3">
        <v>23</v>
      </c>
      <c r="D13" s="4">
        <v>24</v>
      </c>
      <c r="E13">
        <v>3</v>
      </c>
      <c r="H13">
        <v>1</v>
      </c>
      <c r="M13" s="3"/>
      <c r="O13" s="3">
        <v>1</v>
      </c>
      <c r="P13" s="6">
        <f t="shared" si="2"/>
        <v>120</v>
      </c>
      <c r="Q13" s="2">
        <f t="shared" si="3"/>
        <v>357</v>
      </c>
      <c r="R13" s="2">
        <f t="shared" si="0"/>
        <v>143</v>
      </c>
      <c r="S13" s="2">
        <f t="shared" si="1"/>
        <v>215</v>
      </c>
    </row>
    <row r="14" spans="1:20" ht="15.75" customHeight="1" x14ac:dyDescent="0.15">
      <c r="A14" s="2">
        <v>12</v>
      </c>
      <c r="B14" s="3" t="s">
        <v>20</v>
      </c>
      <c r="C14" s="3">
        <v>20</v>
      </c>
      <c r="D14" s="4">
        <v>10</v>
      </c>
      <c r="F14" s="4">
        <v>1</v>
      </c>
      <c r="H14" s="4">
        <v>1</v>
      </c>
      <c r="M14" s="3"/>
      <c r="O14" s="3">
        <v>1</v>
      </c>
      <c r="P14" s="6">
        <f t="shared" si="2"/>
        <v>30</v>
      </c>
      <c r="Q14" s="2">
        <f t="shared" si="3"/>
        <v>357</v>
      </c>
      <c r="R14" s="2">
        <f t="shared" si="0"/>
        <v>143</v>
      </c>
      <c r="S14" s="2">
        <f t="shared" si="1"/>
        <v>185</v>
      </c>
    </row>
    <row r="15" spans="1:20" ht="15.75" customHeight="1" x14ac:dyDescent="0.15">
      <c r="A15" s="2">
        <v>13</v>
      </c>
      <c r="B15" s="3" t="s">
        <v>19</v>
      </c>
      <c r="C15" s="3">
        <v>24</v>
      </c>
      <c r="D15" s="4">
        <v>24</v>
      </c>
      <c r="F15" s="4">
        <v>2</v>
      </c>
      <c r="L15">
        <v>1</v>
      </c>
      <c r="M15" s="3"/>
      <c r="O15" s="3">
        <v>1</v>
      </c>
      <c r="P15" s="6">
        <f t="shared" si="2"/>
        <v>96</v>
      </c>
      <c r="Q15" s="2">
        <f t="shared" si="3"/>
        <v>357</v>
      </c>
      <c r="R15" s="2">
        <f t="shared" si="0"/>
        <v>47</v>
      </c>
      <c r="S15" s="2">
        <f t="shared" si="1"/>
        <v>185</v>
      </c>
    </row>
    <row r="16" spans="1:20" ht="15.75" customHeight="1" x14ac:dyDescent="0.15">
      <c r="A16" s="2">
        <v>14</v>
      </c>
      <c r="B16" s="3" t="s">
        <v>19</v>
      </c>
      <c r="C16" s="3">
        <v>18</v>
      </c>
      <c r="D16" s="4">
        <v>24</v>
      </c>
      <c r="E16">
        <v>1</v>
      </c>
      <c r="F16" s="4"/>
      <c r="M16" s="3"/>
      <c r="O16" s="3">
        <v>1</v>
      </c>
      <c r="P16" s="6">
        <f t="shared" si="2"/>
        <v>48</v>
      </c>
      <c r="Q16" s="2">
        <f t="shared" si="3"/>
        <v>357</v>
      </c>
      <c r="R16" s="2">
        <f t="shared" si="0"/>
        <v>-1</v>
      </c>
      <c r="S16" s="2">
        <f t="shared" si="1"/>
        <v>185</v>
      </c>
    </row>
    <row r="17" spans="1:19" ht="15.75" customHeight="1" x14ac:dyDescent="0.15">
      <c r="A17" s="2">
        <v>15</v>
      </c>
      <c r="B17" s="3"/>
      <c r="C17" s="3"/>
      <c r="D17" s="4"/>
      <c r="E17" s="4"/>
      <c r="G17" s="4"/>
      <c r="M17" s="3"/>
      <c r="O17" s="3"/>
      <c r="P17" s="6">
        <f t="shared" si="2"/>
        <v>0</v>
      </c>
      <c r="Q17" s="2">
        <f t="shared" si="3"/>
        <v>0</v>
      </c>
      <c r="R17" s="2">
        <f t="shared" si="0"/>
        <v>0</v>
      </c>
      <c r="S17" s="2">
        <f t="shared" si="1"/>
        <v>0</v>
      </c>
    </row>
    <row r="18" spans="1:19" ht="15.75" customHeight="1" x14ac:dyDescent="0.15">
      <c r="A18" s="2">
        <v>16</v>
      </c>
      <c r="B18" s="3"/>
      <c r="C18" s="3"/>
      <c r="D18" s="4"/>
      <c r="F18" s="4"/>
      <c r="M18" s="3"/>
      <c r="O18" s="3"/>
      <c r="P18" s="6">
        <f t="shared" si="2"/>
        <v>0</v>
      </c>
      <c r="Q18" s="2">
        <f t="shared" si="3"/>
        <v>0</v>
      </c>
      <c r="R18" s="2">
        <f t="shared" si="0"/>
        <v>0</v>
      </c>
      <c r="S18" s="2">
        <f t="shared" si="1"/>
        <v>0</v>
      </c>
    </row>
    <row r="19" spans="1:19" ht="15.75" customHeight="1" x14ac:dyDescent="0.15">
      <c r="A19" s="2">
        <v>17</v>
      </c>
      <c r="B19" s="3"/>
      <c r="C19" s="3"/>
      <c r="D19" s="4"/>
      <c r="F19" s="4"/>
      <c r="G19" s="4"/>
      <c r="M19" s="3"/>
      <c r="O19" s="3"/>
      <c r="P19" s="6">
        <f t="shared" si="2"/>
        <v>0</v>
      </c>
      <c r="Q19" s="2">
        <f t="shared" si="3"/>
        <v>0</v>
      </c>
      <c r="R19" s="2">
        <f t="shared" si="0"/>
        <v>0</v>
      </c>
      <c r="S19" s="2">
        <f t="shared" si="1"/>
        <v>0</v>
      </c>
    </row>
    <row r="20" spans="1:19" ht="15.75" customHeight="1" x14ac:dyDescent="0.15">
      <c r="A20" s="2">
        <v>18</v>
      </c>
      <c r="B20" s="3"/>
      <c r="C20" s="3"/>
      <c r="D20" s="4"/>
      <c r="E20" s="4"/>
      <c r="M20" s="3"/>
      <c r="O20" s="3"/>
      <c r="P20" s="6">
        <f t="shared" si="2"/>
        <v>0</v>
      </c>
      <c r="Q20" s="2">
        <f t="shared" si="3"/>
        <v>0</v>
      </c>
      <c r="R20" s="2">
        <f t="shared" si="0"/>
        <v>0</v>
      </c>
      <c r="S20" s="2">
        <f t="shared" si="1"/>
        <v>0</v>
      </c>
    </row>
    <row r="21" spans="1:19" ht="15.75" customHeight="1" x14ac:dyDescent="0.15">
      <c r="A21" s="2">
        <v>19</v>
      </c>
      <c r="B21" s="3"/>
      <c r="C21" s="3"/>
      <c r="D21" s="4"/>
      <c r="F21" s="4"/>
      <c r="G21" s="4"/>
      <c r="M21" s="3"/>
      <c r="O21" s="3"/>
      <c r="P21" s="6">
        <f t="shared" si="2"/>
        <v>0</v>
      </c>
      <c r="Q21" s="2">
        <f t="shared" si="3"/>
        <v>0</v>
      </c>
      <c r="R21" s="2">
        <f t="shared" si="0"/>
        <v>0</v>
      </c>
      <c r="S21" s="2">
        <f t="shared" si="1"/>
        <v>0</v>
      </c>
    </row>
    <row r="22" spans="1:19" ht="15.75" customHeight="1" x14ac:dyDescent="0.15">
      <c r="A22" s="2">
        <v>20</v>
      </c>
      <c r="B22" s="3"/>
      <c r="C22" s="3"/>
      <c r="D22" s="4"/>
      <c r="E22" s="4"/>
      <c r="H22" s="4"/>
      <c r="M22" s="3"/>
      <c r="O22" s="3"/>
      <c r="P22" s="6">
        <f t="shared" si="2"/>
        <v>0</v>
      </c>
      <c r="Q22" s="2">
        <f t="shared" si="3"/>
        <v>0</v>
      </c>
      <c r="R22" s="2">
        <f t="shared" si="0"/>
        <v>0</v>
      </c>
      <c r="S22" s="2">
        <f t="shared" si="1"/>
        <v>0</v>
      </c>
    </row>
    <row r="23" spans="1:19" ht="15.75" customHeight="1" x14ac:dyDescent="0.15">
      <c r="A23" s="2">
        <v>21</v>
      </c>
      <c r="B23" s="3"/>
      <c r="C23" s="3"/>
      <c r="D23" s="4"/>
      <c r="F23" s="4"/>
      <c r="M23" s="3"/>
      <c r="O23" s="3"/>
      <c r="P23" s="6">
        <f t="shared" si="2"/>
        <v>0</v>
      </c>
      <c r="Q23" s="2">
        <f t="shared" si="3"/>
        <v>0</v>
      </c>
      <c r="R23" s="2">
        <f t="shared" si="0"/>
        <v>0</v>
      </c>
      <c r="S23" s="2">
        <f t="shared" si="1"/>
        <v>0</v>
      </c>
    </row>
    <row r="24" spans="1:19" ht="15.75" customHeight="1" x14ac:dyDescent="0.15">
      <c r="A24" s="2">
        <v>22</v>
      </c>
      <c r="B24" s="3"/>
      <c r="C24" s="3"/>
      <c r="D24" s="4"/>
      <c r="F24" s="4"/>
      <c r="G24" s="4"/>
      <c r="M24" s="3"/>
      <c r="O24" s="3"/>
      <c r="P24" s="6">
        <f t="shared" si="2"/>
        <v>0</v>
      </c>
      <c r="Q24" s="2">
        <f t="shared" si="3"/>
        <v>0</v>
      </c>
      <c r="R24" s="2">
        <f t="shared" si="0"/>
        <v>0</v>
      </c>
      <c r="S24" s="2">
        <f t="shared" si="1"/>
        <v>0</v>
      </c>
    </row>
    <row r="25" spans="1:19" ht="15.75" customHeight="1" x14ac:dyDescent="0.15">
      <c r="A25" s="2">
        <v>23</v>
      </c>
      <c r="B25" s="3"/>
      <c r="C25" s="3"/>
      <c r="D25" s="4"/>
      <c r="F25" s="4"/>
      <c r="M25" s="3"/>
      <c r="O25" s="3"/>
      <c r="P25" s="6">
        <f t="shared" si="2"/>
        <v>0</v>
      </c>
      <c r="Q25" s="2">
        <f t="shared" si="3"/>
        <v>0</v>
      </c>
      <c r="R25" s="2">
        <f t="shared" si="0"/>
        <v>0</v>
      </c>
      <c r="S25" s="2">
        <f t="shared" si="1"/>
        <v>0</v>
      </c>
    </row>
    <row r="26" spans="1:19" ht="15.75" customHeight="1" x14ac:dyDescent="0.15">
      <c r="A26" s="2">
        <v>24</v>
      </c>
      <c r="B26" s="3"/>
      <c r="C26" s="3"/>
      <c r="D26" s="4"/>
      <c r="F26" s="4"/>
      <c r="M26" s="3"/>
      <c r="O26" s="3"/>
      <c r="P26" s="6">
        <f t="shared" si="2"/>
        <v>0</v>
      </c>
      <c r="Q26" s="2">
        <f t="shared" si="3"/>
        <v>0</v>
      </c>
      <c r="R26" s="2">
        <f t="shared" si="0"/>
        <v>0</v>
      </c>
      <c r="S26" s="2">
        <f t="shared" si="1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2"/>
        <v>0</v>
      </c>
      <c r="Q27" s="2">
        <f t="shared" ref="Q27:S42" si="4">IF(ISBLANK($O27), ,IF($O27,IF($B27=Q$1,Q26-$P27,Q26),IF($B27=Q$1,Q26,Q26+$P27)))</f>
        <v>0</v>
      </c>
      <c r="R27" s="2">
        <f t="shared" si="4"/>
        <v>0</v>
      </c>
      <c r="S27" s="2">
        <f t="shared" si="4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2"/>
        <v>0</v>
      </c>
      <c r="Q28" s="2">
        <f t="shared" si="4"/>
        <v>0</v>
      </c>
      <c r="R28" s="2">
        <f t="shared" si="4"/>
        <v>0</v>
      </c>
      <c r="S28" s="2">
        <f t="shared" si="4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2"/>
        <v>0</v>
      </c>
      <c r="Q29" s="2">
        <f t="shared" si="4"/>
        <v>0</v>
      </c>
      <c r="R29" s="2">
        <f t="shared" si="4"/>
        <v>0</v>
      </c>
      <c r="S29" s="2">
        <f t="shared" si="4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2"/>
        <v>0</v>
      </c>
      <c r="Q30" s="2">
        <f t="shared" si="4"/>
        <v>0</v>
      </c>
      <c r="R30" s="2">
        <f t="shared" si="4"/>
        <v>0</v>
      </c>
      <c r="S30" s="2">
        <f t="shared" si="4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2"/>
        <v>0</v>
      </c>
      <c r="Q31" s="2">
        <f t="shared" si="4"/>
        <v>0</v>
      </c>
      <c r="R31" s="2">
        <f t="shared" si="4"/>
        <v>0</v>
      </c>
      <c r="S31" s="2">
        <f t="shared" si="4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2"/>
        <v>0</v>
      </c>
      <c r="Q32" s="2">
        <f t="shared" si="4"/>
        <v>0</v>
      </c>
      <c r="R32" s="2">
        <f t="shared" si="4"/>
        <v>0</v>
      </c>
      <c r="S32" s="2">
        <f t="shared" si="4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2"/>
        <v>0</v>
      </c>
      <c r="Q33" s="2">
        <f t="shared" si="4"/>
        <v>0</v>
      </c>
      <c r="R33" s="2">
        <f t="shared" si="4"/>
        <v>0</v>
      </c>
      <c r="S33" s="2">
        <f t="shared" si="4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2"/>
        <v>0</v>
      </c>
      <c r="Q34" s="2">
        <f t="shared" si="4"/>
        <v>0</v>
      </c>
      <c r="R34" s="2">
        <f t="shared" si="4"/>
        <v>0</v>
      </c>
      <c r="S34" s="2">
        <f t="shared" si="4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2"/>
        <v>0</v>
      </c>
      <c r="Q35" s="2">
        <f t="shared" si="4"/>
        <v>0</v>
      </c>
      <c r="R35" s="2">
        <f t="shared" si="4"/>
        <v>0</v>
      </c>
      <c r="S35" s="2">
        <f t="shared" si="4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2"/>
        <v>0</v>
      </c>
      <c r="Q36" s="2">
        <f t="shared" si="4"/>
        <v>0</v>
      </c>
      <c r="R36" s="2">
        <f t="shared" si="4"/>
        <v>0</v>
      </c>
      <c r="S36" s="2">
        <f t="shared" si="4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ref="P4:P66" si="5">IF(D37=23,IF(O37,CHOOSE(G37+2*L37+1,23,35,46,59),-2*CHOOSE(G37+2*L37+1,23,35,46,59)),IF(ISBLANK(O37),,IF(O37,D37*(SUM(E37:L37)+1)*(1+M37)*(1+N37),-2*D37*(SUM(E37:L37)+1)*(1+M37)*(1+N37))))</f>
        <v>0</v>
      </c>
      <c r="Q37" s="2">
        <f t="shared" si="4"/>
        <v>0</v>
      </c>
      <c r="R37" s="2">
        <f t="shared" si="4"/>
        <v>0</v>
      </c>
      <c r="S37" s="2">
        <f t="shared" si="4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5"/>
        <v>0</v>
      </c>
      <c r="Q38" s="2">
        <f t="shared" si="4"/>
        <v>0</v>
      </c>
      <c r="R38" s="2">
        <f t="shared" si="4"/>
        <v>0</v>
      </c>
      <c r="S38" s="2">
        <f t="shared" si="4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5"/>
        <v>0</v>
      </c>
      <c r="Q39" s="2">
        <f t="shared" si="4"/>
        <v>0</v>
      </c>
      <c r="R39" s="2">
        <f t="shared" si="4"/>
        <v>0</v>
      </c>
      <c r="S39" s="2">
        <f t="shared" si="4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5"/>
        <v>0</v>
      </c>
      <c r="Q40" s="2">
        <f t="shared" si="4"/>
        <v>0</v>
      </c>
      <c r="R40" s="2">
        <f t="shared" si="4"/>
        <v>0</v>
      </c>
      <c r="S40" s="2">
        <f t="shared" si="4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5"/>
        <v>0</v>
      </c>
      <c r="Q41" s="2">
        <f t="shared" si="4"/>
        <v>0</v>
      </c>
      <c r="R41" s="2">
        <f t="shared" si="4"/>
        <v>0</v>
      </c>
      <c r="S41" s="2">
        <f t="shared" si="4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5"/>
        <v>0</v>
      </c>
      <c r="Q42" s="2">
        <f t="shared" si="4"/>
        <v>0</v>
      </c>
      <c r="R42" s="2">
        <f t="shared" si="4"/>
        <v>0</v>
      </c>
      <c r="S42" s="2">
        <f t="shared" si="4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5"/>
        <v>0</v>
      </c>
      <c r="Q43" s="2">
        <f t="shared" ref="Q43:S58" si="6">IF(ISBLANK($O43), ,IF($O43,IF($B43=Q$1,Q42-$P43,Q42),IF($B43=Q$1,Q42,Q42+$P43)))</f>
        <v>0</v>
      </c>
      <c r="R43" s="2">
        <f t="shared" si="6"/>
        <v>0</v>
      </c>
      <c r="S43" s="2">
        <f t="shared" si="6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5"/>
        <v>0</v>
      </c>
      <c r="Q44" s="2">
        <f t="shared" si="6"/>
        <v>0</v>
      </c>
      <c r="R44" s="2">
        <f t="shared" si="6"/>
        <v>0</v>
      </c>
      <c r="S44" s="2">
        <f t="shared" si="6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5"/>
        <v>0</v>
      </c>
      <c r="Q45" s="2">
        <f t="shared" si="6"/>
        <v>0</v>
      </c>
      <c r="R45" s="2">
        <f t="shared" si="6"/>
        <v>0</v>
      </c>
      <c r="S45" s="2">
        <f t="shared" si="6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5"/>
        <v>0</v>
      </c>
      <c r="Q46" s="2">
        <f t="shared" si="6"/>
        <v>0</v>
      </c>
      <c r="R46" s="2">
        <f t="shared" si="6"/>
        <v>0</v>
      </c>
      <c r="S46" s="2">
        <f t="shared" si="6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5"/>
        <v>0</v>
      </c>
      <c r="Q47" s="2">
        <f t="shared" si="6"/>
        <v>0</v>
      </c>
      <c r="R47" s="2">
        <f t="shared" si="6"/>
        <v>0</v>
      </c>
      <c r="S47" s="2">
        <f t="shared" si="6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5"/>
        <v>0</v>
      </c>
      <c r="Q48" s="2">
        <f t="shared" si="6"/>
        <v>0</v>
      </c>
      <c r="R48" s="2">
        <f t="shared" si="6"/>
        <v>0</v>
      </c>
      <c r="S48" s="2">
        <f t="shared" si="6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5"/>
        <v>0</v>
      </c>
      <c r="Q49" s="2">
        <f t="shared" si="6"/>
        <v>0</v>
      </c>
      <c r="R49" s="2">
        <f t="shared" si="6"/>
        <v>0</v>
      </c>
      <c r="S49" s="2">
        <f t="shared" si="6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5"/>
        <v>0</v>
      </c>
      <c r="Q50" s="2">
        <f t="shared" si="6"/>
        <v>0</v>
      </c>
      <c r="R50" s="2">
        <f t="shared" si="6"/>
        <v>0</v>
      </c>
      <c r="S50" s="2">
        <f t="shared" si="6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5"/>
        <v>0</v>
      </c>
      <c r="Q51" s="2">
        <f t="shared" si="6"/>
        <v>0</v>
      </c>
      <c r="R51" s="2">
        <f t="shared" si="6"/>
        <v>0</v>
      </c>
      <c r="S51" s="2">
        <f t="shared" si="6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5"/>
        <v>0</v>
      </c>
      <c r="Q52" s="2">
        <f t="shared" si="6"/>
        <v>0</v>
      </c>
      <c r="R52" s="2">
        <f t="shared" si="6"/>
        <v>0</v>
      </c>
      <c r="S52" s="2">
        <f t="shared" si="6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5"/>
        <v>0</v>
      </c>
      <c r="Q53" s="2">
        <f t="shared" si="6"/>
        <v>0</v>
      </c>
      <c r="R53" s="2">
        <f t="shared" si="6"/>
        <v>0</v>
      </c>
      <c r="S53" s="2">
        <f t="shared" si="6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5"/>
        <v>0</v>
      </c>
      <c r="Q54" s="2">
        <f t="shared" si="6"/>
        <v>0</v>
      </c>
      <c r="R54" s="2">
        <f t="shared" si="6"/>
        <v>0</v>
      </c>
      <c r="S54" s="2">
        <f t="shared" si="6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5"/>
        <v>0</v>
      </c>
      <c r="Q55" s="2">
        <f t="shared" si="6"/>
        <v>0</v>
      </c>
      <c r="R55" s="2">
        <f t="shared" si="6"/>
        <v>0</v>
      </c>
      <c r="S55" s="2">
        <f t="shared" si="6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5"/>
        <v>0</v>
      </c>
      <c r="Q56" s="2">
        <f t="shared" si="6"/>
        <v>0</v>
      </c>
      <c r="R56" s="2">
        <f t="shared" si="6"/>
        <v>0</v>
      </c>
      <c r="S56" s="2">
        <f t="shared" si="6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5"/>
        <v>0</v>
      </c>
      <c r="Q57" s="2">
        <f t="shared" si="6"/>
        <v>0</v>
      </c>
      <c r="R57" s="2">
        <f t="shared" si="6"/>
        <v>0</v>
      </c>
      <c r="S57" s="2">
        <f t="shared" si="6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5"/>
        <v>0</v>
      </c>
      <c r="Q58" s="2">
        <f t="shared" si="6"/>
        <v>0</v>
      </c>
      <c r="R58" s="2">
        <f t="shared" si="6"/>
        <v>0</v>
      </c>
      <c r="S58" s="2">
        <f t="shared" si="6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5"/>
        <v>0</v>
      </c>
      <c r="Q59" s="2">
        <f t="shared" ref="Q59:S74" si="7">IF(ISBLANK($O59), ,IF($O59,IF($B59=Q$1,Q58-$P59,Q58),IF($B59=Q$1,Q58,Q58+$P59)))</f>
        <v>0</v>
      </c>
      <c r="R59" s="2">
        <f t="shared" si="7"/>
        <v>0</v>
      </c>
      <c r="S59" s="2">
        <f t="shared" si="7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5"/>
        <v>0</v>
      </c>
      <c r="Q60" s="2">
        <f t="shared" si="7"/>
        <v>0</v>
      </c>
      <c r="R60" s="2">
        <f t="shared" si="7"/>
        <v>0</v>
      </c>
      <c r="S60" s="2">
        <f t="shared" si="7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5"/>
        <v>0</v>
      </c>
      <c r="Q61" s="2">
        <f t="shared" si="7"/>
        <v>0</v>
      </c>
      <c r="R61" s="2">
        <f t="shared" si="7"/>
        <v>0</v>
      </c>
      <c r="S61" s="2">
        <f t="shared" si="7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5"/>
        <v>0</v>
      </c>
      <c r="Q62" s="2">
        <f t="shared" si="7"/>
        <v>0</v>
      </c>
      <c r="R62" s="2">
        <f t="shared" si="7"/>
        <v>0</v>
      </c>
      <c r="S62" s="2">
        <f t="shared" si="7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5"/>
        <v>0</v>
      </c>
      <c r="Q63" s="2">
        <f t="shared" si="7"/>
        <v>0</v>
      </c>
      <c r="R63" s="2">
        <f t="shared" si="7"/>
        <v>0</v>
      </c>
      <c r="S63" s="2">
        <f t="shared" si="7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5"/>
        <v>0</v>
      </c>
      <c r="Q64" s="2">
        <f t="shared" si="7"/>
        <v>0</v>
      </c>
      <c r="R64" s="2">
        <f t="shared" si="7"/>
        <v>0</v>
      </c>
      <c r="S64" s="2">
        <f t="shared" si="7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5"/>
        <v>0</v>
      </c>
      <c r="Q65" s="2">
        <f t="shared" si="7"/>
        <v>0</v>
      </c>
      <c r="R65" s="2">
        <f t="shared" si="7"/>
        <v>0</v>
      </c>
      <c r="S65" s="2">
        <f t="shared" si="7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5"/>
        <v>0</v>
      </c>
      <c r="Q66" s="2">
        <f t="shared" si="7"/>
        <v>0</v>
      </c>
      <c r="R66" s="2">
        <f t="shared" si="7"/>
        <v>0</v>
      </c>
      <c r="S66" s="2">
        <f t="shared" si="7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ref="P67:P102" si="8">IF(D67=23,IF(O67,CHOOSE(G67+2*L67+1,23,35,46,59),-2*CHOOSE(G67+2*L67+1,23,35,46,59)),IF(ISBLANK(O67),,IF(O67,D67*(SUM(E67:L67)+1)*(1+M67)*(1+N67),-2*D67*(SUM(E67:L67)+1)*(1+M67)*(1+N67))))</f>
        <v>0</v>
      </c>
      <c r="Q67" s="2">
        <f t="shared" si="7"/>
        <v>0</v>
      </c>
      <c r="R67" s="2">
        <f t="shared" si="7"/>
        <v>0</v>
      </c>
      <c r="S67" s="2">
        <f t="shared" si="7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si="8"/>
        <v>0</v>
      </c>
      <c r="Q68" s="2">
        <f t="shared" si="7"/>
        <v>0</v>
      </c>
      <c r="R68" s="2">
        <f t="shared" si="7"/>
        <v>0</v>
      </c>
      <c r="S68" s="2">
        <f t="shared" si="7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8"/>
        <v>0</v>
      </c>
      <c r="Q69" s="2">
        <f t="shared" si="7"/>
        <v>0</v>
      </c>
      <c r="R69" s="2">
        <f t="shared" si="7"/>
        <v>0</v>
      </c>
      <c r="S69" s="2">
        <f t="shared" si="7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8"/>
        <v>0</v>
      </c>
      <c r="Q70" s="2">
        <f t="shared" si="7"/>
        <v>0</v>
      </c>
      <c r="R70" s="2">
        <f t="shared" si="7"/>
        <v>0</v>
      </c>
      <c r="S70" s="2">
        <f t="shared" si="7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8"/>
        <v>0</v>
      </c>
      <c r="Q71" s="2">
        <f t="shared" si="7"/>
        <v>0</v>
      </c>
      <c r="R71" s="2">
        <f t="shared" si="7"/>
        <v>0</v>
      </c>
      <c r="S71" s="2">
        <f t="shared" si="7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8"/>
        <v>0</v>
      </c>
      <c r="Q72" s="2">
        <f t="shared" si="7"/>
        <v>0</v>
      </c>
      <c r="R72" s="2">
        <f t="shared" si="7"/>
        <v>0</v>
      </c>
      <c r="S72" s="2">
        <f t="shared" si="7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8"/>
        <v>0</v>
      </c>
      <c r="Q73" s="2">
        <f t="shared" si="7"/>
        <v>0</v>
      </c>
      <c r="R73" s="2">
        <f t="shared" si="7"/>
        <v>0</v>
      </c>
      <c r="S73" s="2">
        <f t="shared" si="7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8"/>
        <v>0</v>
      </c>
      <c r="Q74" s="2">
        <f t="shared" si="7"/>
        <v>0</v>
      </c>
      <c r="R74" s="2">
        <f t="shared" si="7"/>
        <v>0</v>
      </c>
      <c r="S74" s="2">
        <f t="shared" si="7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8"/>
        <v>0</v>
      </c>
      <c r="Q75" s="2">
        <f t="shared" ref="Q75:S90" si="9">IF(ISBLANK($O75), ,IF($O75,IF($B75=Q$1,Q74-$P75,Q74),IF($B75=Q$1,Q74,Q74+$P75)))</f>
        <v>0</v>
      </c>
      <c r="R75" s="2">
        <f t="shared" si="9"/>
        <v>0</v>
      </c>
      <c r="S75" s="2">
        <f t="shared" si="9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8"/>
        <v>0</v>
      </c>
      <c r="Q76" s="2">
        <f t="shared" si="9"/>
        <v>0</v>
      </c>
      <c r="R76" s="2">
        <f t="shared" si="9"/>
        <v>0</v>
      </c>
      <c r="S76" s="2">
        <f t="shared" si="9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8"/>
        <v>0</v>
      </c>
      <c r="Q77" s="2">
        <f t="shared" si="9"/>
        <v>0</v>
      </c>
      <c r="R77" s="2">
        <f t="shared" si="9"/>
        <v>0</v>
      </c>
      <c r="S77" s="2">
        <f t="shared" si="9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8"/>
        <v>0</v>
      </c>
      <c r="Q78" s="2">
        <f t="shared" si="9"/>
        <v>0</v>
      </c>
      <c r="R78" s="2">
        <f t="shared" si="9"/>
        <v>0</v>
      </c>
      <c r="S78" s="2">
        <f t="shared" si="9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8"/>
        <v>0</v>
      </c>
      <c r="Q79" s="2">
        <f t="shared" si="9"/>
        <v>0</v>
      </c>
      <c r="R79" s="2">
        <f t="shared" si="9"/>
        <v>0</v>
      </c>
      <c r="S79" s="2">
        <f t="shared" si="9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8"/>
        <v>0</v>
      </c>
      <c r="Q80" s="2">
        <f t="shared" si="9"/>
        <v>0</v>
      </c>
      <c r="R80" s="2">
        <f t="shared" si="9"/>
        <v>0</v>
      </c>
      <c r="S80" s="2">
        <f t="shared" si="9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8"/>
        <v>0</v>
      </c>
      <c r="Q81" s="2">
        <f t="shared" si="9"/>
        <v>0</v>
      </c>
      <c r="R81" s="2">
        <f t="shared" si="9"/>
        <v>0</v>
      </c>
      <c r="S81" s="2">
        <f t="shared" si="9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8"/>
        <v>0</v>
      </c>
      <c r="Q82" s="2">
        <f t="shared" si="9"/>
        <v>0</v>
      </c>
      <c r="R82" s="2">
        <f t="shared" si="9"/>
        <v>0</v>
      </c>
      <c r="S82" s="2">
        <f t="shared" si="9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8"/>
        <v>0</v>
      </c>
      <c r="Q83" s="2">
        <f t="shared" si="9"/>
        <v>0</v>
      </c>
      <c r="R83" s="2">
        <f t="shared" si="9"/>
        <v>0</v>
      </c>
      <c r="S83" s="2">
        <f t="shared" si="9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8"/>
        <v>0</v>
      </c>
      <c r="Q84" s="2">
        <f t="shared" si="9"/>
        <v>0</v>
      </c>
      <c r="R84" s="2">
        <f t="shared" si="9"/>
        <v>0</v>
      </c>
      <c r="S84" s="2">
        <f t="shared" si="9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8"/>
        <v>0</v>
      </c>
      <c r="Q85" s="2">
        <f t="shared" si="9"/>
        <v>0</v>
      </c>
      <c r="R85" s="2">
        <f t="shared" si="9"/>
        <v>0</v>
      </c>
      <c r="S85" s="2">
        <f t="shared" si="9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8"/>
        <v>0</v>
      </c>
      <c r="Q86" s="2">
        <f t="shared" si="9"/>
        <v>0</v>
      </c>
      <c r="R86" s="2">
        <f t="shared" si="9"/>
        <v>0</v>
      </c>
      <c r="S86" s="2">
        <f t="shared" si="9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8"/>
        <v>0</v>
      </c>
      <c r="Q87" s="2">
        <f t="shared" si="9"/>
        <v>0</v>
      </c>
      <c r="R87" s="2">
        <f t="shared" si="9"/>
        <v>0</v>
      </c>
      <c r="S87" s="2">
        <f t="shared" si="9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8"/>
        <v>0</v>
      </c>
      <c r="Q88" s="2">
        <f t="shared" si="9"/>
        <v>0</v>
      </c>
      <c r="R88" s="2">
        <f t="shared" si="9"/>
        <v>0</v>
      </c>
      <c r="S88" s="2">
        <f t="shared" si="9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8"/>
        <v>0</v>
      </c>
      <c r="Q89" s="2">
        <f t="shared" si="9"/>
        <v>0</v>
      </c>
      <c r="R89" s="2">
        <f t="shared" si="9"/>
        <v>0</v>
      </c>
      <c r="S89" s="2">
        <f t="shared" si="9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8"/>
        <v>0</v>
      </c>
      <c r="Q90" s="2">
        <f t="shared" si="9"/>
        <v>0</v>
      </c>
      <c r="R90" s="2">
        <f t="shared" si="9"/>
        <v>0</v>
      </c>
      <c r="S90" s="2">
        <f t="shared" si="9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8"/>
        <v>0</v>
      </c>
      <c r="Q91" s="2">
        <f t="shared" ref="Q91:S102" si="10">IF(ISBLANK($O91), ,IF($O91,IF($B91=Q$1,Q90-$P91,Q90),IF($B91=Q$1,Q90,Q90+$P91)))</f>
        <v>0</v>
      </c>
      <c r="R91" s="2">
        <f t="shared" si="10"/>
        <v>0</v>
      </c>
      <c r="S91" s="2">
        <f t="shared" si="10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8"/>
        <v>0</v>
      </c>
      <c r="Q92" s="2">
        <f t="shared" si="10"/>
        <v>0</v>
      </c>
      <c r="R92" s="2">
        <f t="shared" si="10"/>
        <v>0</v>
      </c>
      <c r="S92" s="2">
        <f t="shared" si="10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8"/>
        <v>0</v>
      </c>
      <c r="Q93" s="2">
        <f t="shared" si="10"/>
        <v>0</v>
      </c>
      <c r="R93" s="2">
        <f t="shared" si="10"/>
        <v>0</v>
      </c>
      <c r="S93" s="2">
        <f t="shared" si="10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8"/>
        <v>0</v>
      </c>
      <c r="Q94" s="2">
        <f t="shared" si="10"/>
        <v>0</v>
      </c>
      <c r="R94" s="2">
        <f t="shared" si="10"/>
        <v>0</v>
      </c>
      <c r="S94" s="2">
        <f t="shared" si="10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8"/>
        <v>0</v>
      </c>
      <c r="Q95" s="2">
        <f t="shared" si="10"/>
        <v>0</v>
      </c>
      <c r="R95" s="2">
        <f t="shared" si="10"/>
        <v>0</v>
      </c>
      <c r="S95" s="2">
        <f t="shared" si="10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8"/>
        <v>0</v>
      </c>
      <c r="Q96" s="2">
        <f t="shared" si="10"/>
        <v>0</v>
      </c>
      <c r="R96" s="2">
        <f t="shared" si="10"/>
        <v>0</v>
      </c>
      <c r="S96" s="2">
        <f t="shared" si="10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8"/>
        <v>0</v>
      </c>
      <c r="Q97" s="2">
        <f t="shared" si="10"/>
        <v>0</v>
      </c>
      <c r="R97" s="2">
        <f t="shared" si="10"/>
        <v>0</v>
      </c>
      <c r="S97" s="2">
        <f t="shared" si="10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8"/>
        <v>0</v>
      </c>
      <c r="Q98" s="2">
        <f t="shared" si="10"/>
        <v>0</v>
      </c>
      <c r="R98" s="2">
        <f t="shared" si="10"/>
        <v>0</v>
      </c>
      <c r="S98" s="2">
        <f t="shared" si="10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8"/>
        <v>0</v>
      </c>
      <c r="Q99" s="2">
        <f t="shared" si="10"/>
        <v>0</v>
      </c>
      <c r="R99" s="2">
        <f t="shared" si="10"/>
        <v>0</v>
      </c>
      <c r="S99" s="2">
        <f t="shared" si="10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8"/>
        <v>0</v>
      </c>
      <c r="Q100" s="2">
        <f t="shared" si="10"/>
        <v>0</v>
      </c>
      <c r="R100" s="2">
        <f t="shared" si="10"/>
        <v>0</v>
      </c>
      <c r="S100" s="2">
        <f t="shared" si="10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8"/>
        <v>0</v>
      </c>
      <c r="Q101" s="2">
        <f t="shared" si="10"/>
        <v>0</v>
      </c>
      <c r="R101" s="2">
        <f t="shared" si="10"/>
        <v>0</v>
      </c>
      <c r="S101" s="2">
        <f t="shared" si="10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8"/>
        <v>0</v>
      </c>
      <c r="Q102" s="2">
        <f t="shared" si="10"/>
        <v>0</v>
      </c>
      <c r="R102" s="2">
        <f t="shared" si="10"/>
        <v>0</v>
      </c>
      <c r="S102" s="2">
        <f t="shared" si="10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357</v>
      </c>
      <c r="R103" s="8">
        <f ca="1">IF(MIN(INDIRECT("" &amp; "R3:R" &amp; 2+$T$104))&lt;0,0,MIN(INDIRECT("" &amp; "R3:R" &amp; 2+$T$104)))</f>
        <v>0</v>
      </c>
      <c r="S103" s="8">
        <f ca="1">IF(MIN(INDIRECT("" &amp; "S3:S" &amp; 2+$T$104))&lt;0,0,MIN(INDIRECT("" &amp; "S3:S" &amp; 2+$T$104)))</f>
        <v>185</v>
      </c>
      <c r="T103" s="9">
        <f ca="1">SUM(Q103:S103)</f>
        <v>542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2</v>
      </c>
      <c r="R104" s="9">
        <f t="shared" ref="R104:S104" si="11">COUNTIF($B$3:$B$102,R$1)</f>
        <v>8</v>
      </c>
      <c r="S104" s="9">
        <f t="shared" si="11"/>
        <v>4</v>
      </c>
      <c r="T104" s="9">
        <f>SUM(Q104:S104)</f>
        <v>14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1</v>
      </c>
      <c r="R105" s="7">
        <f>COUNTIFS($B$3:$B$102,R$1,$O$3:$O$102,1)</f>
        <v>6</v>
      </c>
      <c r="S105" s="7">
        <f>COUNTIFS($B$3:$B$102,S$1,$O$3:$O$102,1)</f>
        <v>4</v>
      </c>
      <c r="T105" s="7">
        <f>SUM(Q105:S105)</f>
        <v>11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0</v>
      </c>
      <c r="R106" s="9">
        <f t="shared" ref="R106:S106" si="12">COUNTIFS($B$3:$B$102,R$1,$D$3:$D$102,9)</f>
        <v>0</v>
      </c>
      <c r="S106" s="9">
        <f t="shared" si="12"/>
        <v>0</v>
      </c>
      <c r="T106" s="9">
        <f t="shared" ref="T106" si="13">SUM(Q106:S106)</f>
        <v>0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0</v>
      </c>
      <c r="R107" s="7">
        <f>COUNTIFS($B$3:$B$102,R$1,$D$3:$D$102,9,$O$3:$O$102,1)</f>
        <v>0</v>
      </c>
      <c r="S107" s="7">
        <f>COUNTIFS($B$3:$B$102,S$1,$D$3:$D$102,9,$O$3:$O$102,1)</f>
        <v>0</v>
      </c>
      <c r="T107" s="7">
        <f t="shared" ref="T107:T117" si="14">SUM(Q107:S107)</f>
        <v>0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0</v>
      </c>
      <c r="R108" s="9">
        <f t="shared" ref="R108:S108" si="15">COUNTIFS($B$3:$B$102,R$1,$D$3:$D$102,10)</f>
        <v>2</v>
      </c>
      <c r="S108" s="9">
        <f t="shared" si="15"/>
        <v>1</v>
      </c>
      <c r="T108" s="9">
        <f t="shared" si="14"/>
        <v>3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0</v>
      </c>
      <c r="R109" s="7">
        <f>COUNTIFS($B$3:$B$102,R$1,$D$3:$D$102,10,$O$3:$O$102,1)</f>
        <v>0</v>
      </c>
      <c r="S109" s="7">
        <f>COUNTIFS($B$3:$B$102,S$1,$D$3:$D$102,10,$O$3:$O$102,1)</f>
        <v>1</v>
      </c>
      <c r="T109" s="7">
        <f t="shared" si="14"/>
        <v>1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0</v>
      </c>
      <c r="R110" s="9">
        <f t="shared" ref="R110:S110" si="16">COUNTIFS($B$3:$B$102,R$1,$D$3:$D$102,11)</f>
        <v>1</v>
      </c>
      <c r="S110" s="9">
        <f t="shared" si="16"/>
        <v>1</v>
      </c>
      <c r="T110" s="9">
        <f t="shared" si="14"/>
        <v>2</v>
      </c>
    </row>
    <row r="111" spans="1:20" ht="15.6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0</v>
      </c>
      <c r="R111" s="7">
        <f>COUNTIFS($B$3:$B$102,R$1,$D$3:$D$102,11,$O$3:$O$102,1)</f>
        <v>1</v>
      </c>
      <c r="S111" s="7">
        <f>COUNTIFS($B$3:$B$102,S$1,$D$3:$D$102,11,$O$3:$O$102,1)</f>
        <v>1</v>
      </c>
      <c r="T111" s="7">
        <f t="shared" si="14"/>
        <v>2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2</v>
      </c>
      <c r="R112" s="9">
        <f t="shared" ref="R112:S112" si="17">COUNTIFS($B$3:$B$102,R$1,$D$3:$D$102,12)</f>
        <v>0</v>
      </c>
      <c r="S112" s="9">
        <f t="shared" si="17"/>
        <v>1</v>
      </c>
      <c r="T112" s="9">
        <f t="shared" si="14"/>
        <v>3</v>
      </c>
    </row>
    <row r="113" spans="1:20" ht="15.6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1</v>
      </c>
      <c r="R113" s="7">
        <f>COUNTIFS($B$3:$B$102,R$1,$D$3:$D$102,12,$O$3:$O$102,1)</f>
        <v>0</v>
      </c>
      <c r="S113" s="7">
        <f>COUNTIFS($B$3:$B$102,S$1,$D$3:$D$102,12,$O$3:$O$102,1)</f>
        <v>1</v>
      </c>
      <c r="T113" s="7">
        <f t="shared" si="14"/>
        <v>2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0</v>
      </c>
      <c r="R114" s="9">
        <f t="shared" ref="R114:S114" si="18">COUNTIFS($B$3:$B$102,R$1,$D$3:$D$102,24)</f>
        <v>5</v>
      </c>
      <c r="S114" s="9">
        <f t="shared" si="18"/>
        <v>1</v>
      </c>
      <c r="T114" s="9">
        <f t="shared" si="14"/>
        <v>6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0</v>
      </c>
      <c r="R115" s="7">
        <f>COUNTIFS($B$3:$B$102,R$1,$D$3:$D$102,24,$O$3:$O$102,1)</f>
        <v>5</v>
      </c>
      <c r="S115" s="7">
        <f>COUNTIFS($B$3:$B$102,S$1,$D$3:$D$102,24,$O$3:$O$102,1)</f>
        <v>1</v>
      </c>
      <c r="T115" s="7">
        <f t="shared" si="14"/>
        <v>6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 t="shared" ref="R116:S116" si="19">COUNTIFS($B$3:$B$102,R$1,$D$3:$D$102,23)</f>
        <v>0</v>
      </c>
      <c r="S116" s="9">
        <f t="shared" si="19"/>
        <v>0</v>
      </c>
      <c r="T116" s="9">
        <f t="shared" si="14"/>
        <v>0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0</v>
      </c>
      <c r="T117" s="7">
        <f t="shared" si="14"/>
        <v>0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1</v>
      </c>
      <c r="R118" s="21">
        <f>COUNTIFS(E1:E100, A$3, B1:B100, R$1)</f>
        <v>2</v>
      </c>
      <c r="S118" s="21">
        <f>COUNTIFS(E1:E100, A$3, B1:B100, S$1)</f>
        <v>3</v>
      </c>
      <c r="T118" s="21">
        <f>SUM(Q118:S118)</f>
        <v>6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1</v>
      </c>
      <c r="R119" s="25">
        <f>COUNTIFS($E$1:$E$100, $A$3, $B$1:$B$100, R$1,$O$1:$O$100,1)</f>
        <v>2</v>
      </c>
      <c r="S119" s="25">
        <f>COUNTIFS($E$1:$E$100, $A$3, $B$1:$B$100, S$1,$O$1:$O$100,1)</f>
        <v>3</v>
      </c>
      <c r="T119" s="7">
        <f t="shared" ref="T119:T157" si="20">SUM(Q119:S119)</f>
        <v>6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2</v>
      </c>
      <c r="S120" s="21">
        <f>COUNTIFS(E1:E100, A$3, B1:B100, S$1, D1:D100, "=24")</f>
        <v>1</v>
      </c>
      <c r="T120" s="21">
        <f t="shared" si="20"/>
        <v>3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2</v>
      </c>
      <c r="S121" s="25">
        <f>COUNTIFS($E$1:$E$100, $A$3, $B$1:$B$100, S$1, $D$1:$D$100, "=24", $O$1:$O$100, "=1")</f>
        <v>1</v>
      </c>
      <c r="T121" s="7">
        <f t="shared" si="20"/>
        <v>3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0</v>
      </c>
      <c r="R122" s="21">
        <f>COUNTIFS(E2:E101, A$4, B2:B101, R$1)</f>
        <v>0</v>
      </c>
      <c r="S122" s="21">
        <f>COUNTIFS(E1:E100, A$4, B1:B100, S$1)</f>
        <v>0</v>
      </c>
      <c r="T122" s="21">
        <f t="shared" si="20"/>
        <v>0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0</v>
      </c>
      <c r="R123" s="25">
        <f>COUNTIFS($E$1:$E$100, $A$4, $B$1:$B$100, R$1,$O$1:$O$100,1)</f>
        <v>0</v>
      </c>
      <c r="S123" s="25">
        <f>COUNTIFS($E$1:$E$100, $A$4, $B$1:$B$100, S$1,$O$1:$O$100,1)</f>
        <v>0</v>
      </c>
      <c r="T123" s="7">
        <f t="shared" si="20"/>
        <v>0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0</v>
      </c>
      <c r="R124" s="21">
        <f>COUNTIFS(E1:E100, A$4, B1:B100, R$1, D1:D100, "=24")</f>
        <v>0</v>
      </c>
      <c r="S124" s="21">
        <f>COUNTIFS(E1:E100, A$4, B1:B100, S$1, D1:D100, "=24")</f>
        <v>0</v>
      </c>
      <c r="T124" s="21">
        <f t="shared" si="20"/>
        <v>0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0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0</v>
      </c>
      <c r="T125" s="7">
        <f t="shared" si="20"/>
        <v>0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0</v>
      </c>
      <c r="R126" s="21">
        <f>COUNTIFS(E1:E102, A$5, B1:B102, R$1)</f>
        <v>1</v>
      </c>
      <c r="S126" s="21">
        <f>COUNTIFS(E1:E100, A$5, B1:B100, S$1)</f>
        <v>0</v>
      </c>
      <c r="T126" s="21">
        <f t="shared" si="20"/>
        <v>1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0</v>
      </c>
      <c r="R127" s="25">
        <f>COUNTIFS($E$1:$E$100, $A$5, $B$1:$B$100, R$1,$O$1:$O$100,1)</f>
        <v>1</v>
      </c>
      <c r="S127" s="25">
        <f>COUNTIFS($E$1:$E$100, $A$5, $B$1:$B$100, S$1,$O$1:$O$100,1)</f>
        <v>0</v>
      </c>
      <c r="T127" s="7">
        <f t="shared" si="20"/>
        <v>1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1</v>
      </c>
      <c r="S128" s="21">
        <f>COUNTIFS(E1:E100, A$5, B1:B100, S$1, D1:D100, "=24")</f>
        <v>0</v>
      </c>
      <c r="T128" s="21">
        <f t="shared" si="20"/>
        <v>1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1</v>
      </c>
      <c r="S129" s="25">
        <f>COUNTIFS($E$1:$E$100, $A$5, $B$1:$B$100, S$1, $D$1:$D$100, "=24", $O$1:$O$100, "=1")</f>
        <v>0</v>
      </c>
      <c r="T129" s="7">
        <f t="shared" si="20"/>
        <v>1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1</v>
      </c>
      <c r="S130" s="21">
        <f>COUNTIFS(E1:E100, A$6, B1:B100, S$1)</f>
        <v>0</v>
      </c>
      <c r="T130" s="21">
        <f t="shared" si="20"/>
        <v>1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1</v>
      </c>
      <c r="S131" s="25">
        <f>COUNTIFS($E$1:$E$100, $A$6, $B$1:$B$100, S$1,$O$1:$O$100,1)</f>
        <v>0</v>
      </c>
      <c r="T131" s="7">
        <f t="shared" si="20"/>
        <v>1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1</v>
      </c>
      <c r="S132" s="21">
        <f>COUNTIFS(E1:E100, A$6, B1:B100, S$1, D1:D100, "=24")</f>
        <v>0</v>
      </c>
      <c r="T132" s="21">
        <f t="shared" si="20"/>
        <v>1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1</v>
      </c>
      <c r="S133" s="25">
        <f>COUNTIFS($E$1:$E$100, $A$6, $B$1:$B$100, S$1, $D$1:$D$100, "=24", $O$1:$O$100, "=1")</f>
        <v>0</v>
      </c>
      <c r="T133" s="7">
        <f t="shared" si="20"/>
        <v>1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20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20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20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20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1</v>
      </c>
      <c r="R138" s="21">
        <f>COUNTIFS(F1:F100, A$3, B1:B100, R$1)</f>
        <v>3</v>
      </c>
      <c r="S138" s="21">
        <f>COUNTIFS(F1:F100, A$3, B1:B100, S$1)</f>
        <v>1</v>
      </c>
      <c r="T138" s="21">
        <f t="shared" si="20"/>
        <v>5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0</v>
      </c>
      <c r="R139" s="25">
        <f>COUNTIFS($F$1:$F$100, $A$3, $B$1:$B$100, R$1,$O$1:$O$100,1)</f>
        <v>1</v>
      </c>
      <c r="S139" s="25">
        <f>COUNTIFS($F$1:$F$100, $A$3, $B$1:$B$100, S$1,$O$1:$O$100,1)</f>
        <v>1</v>
      </c>
      <c r="T139" s="7">
        <f t="shared" si="20"/>
        <v>2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0</v>
      </c>
      <c r="S140" s="21">
        <f>COUNTIFS(F1:F100, A$3, B1:B100, S$1, D1:D100, "=24")</f>
        <v>0</v>
      </c>
      <c r="T140" s="21">
        <f t="shared" si="20"/>
        <v>0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0</v>
      </c>
      <c r="T141" s="7">
        <f t="shared" si="20"/>
        <v>0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0</v>
      </c>
      <c r="R142" s="21">
        <f>COUNTIFS(F1:F100, A$4, B1:B100, R$1)</f>
        <v>1</v>
      </c>
      <c r="S142" s="21">
        <f>COUNTIFS(F1:F100, A$4, B1:B100, S$1)</f>
        <v>0</v>
      </c>
      <c r="T142" s="21">
        <f t="shared" si="20"/>
        <v>1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0</v>
      </c>
      <c r="R143" s="25">
        <f>COUNTIFS($F$1:$F$100, $A$4, $B$1:$B$100, R$1,$O$1:$O$100,1)</f>
        <v>1</v>
      </c>
      <c r="S143" s="25">
        <f>COUNTIFS($F$1:$F$100, $A$4, $B$1:$B$100, S$1,$O$1:$O$100,1)</f>
        <v>0</v>
      </c>
      <c r="T143" s="7">
        <f t="shared" si="20"/>
        <v>1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1</v>
      </c>
      <c r="S144" s="21">
        <f>COUNTIFS(F1:F100, A$4, B1:B100, S$1, D1:D100, "=24")</f>
        <v>0</v>
      </c>
      <c r="T144" s="21">
        <f t="shared" si="20"/>
        <v>1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1</v>
      </c>
      <c r="S145" s="25">
        <f>COUNTIFS($F$1:$F$100, $A$4, $B$1:$B$100, S$1, $D$1:$D$100, "=24", $O$1:$O$100, "=1")</f>
        <v>0</v>
      </c>
      <c r="T145" s="7">
        <f t="shared" si="20"/>
        <v>1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0</v>
      </c>
      <c r="S146" s="21">
        <f>COUNTIFS(F1:F100, A$5, B1:B100, S$1)</f>
        <v>0</v>
      </c>
      <c r="T146" s="21">
        <f t="shared" si="20"/>
        <v>0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20"/>
        <v>0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20"/>
        <v>0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20"/>
        <v>0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20"/>
        <v>0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20"/>
        <v>0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20"/>
        <v>0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20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20"/>
        <v>0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20"/>
        <v>0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20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20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A138:P138"/>
    <mergeCell ref="A142:P142"/>
    <mergeCell ref="A146:P146"/>
    <mergeCell ref="A150:P150"/>
    <mergeCell ref="A154:P154"/>
    <mergeCell ref="A130:P130"/>
    <mergeCell ref="A118:P118"/>
    <mergeCell ref="A122:P122"/>
    <mergeCell ref="A126:P126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L2"/>
    <mergeCell ref="A103:P103"/>
    <mergeCell ref="A104:P104"/>
    <mergeCell ref="A105:P105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A113:P113"/>
    <mergeCell ref="A114:P114"/>
    <mergeCell ref="A115:P115"/>
    <mergeCell ref="A116:P116"/>
  </mergeCells>
  <conditionalFormatting sqref="D3:D102">
    <cfRule type="cellIs" dxfId="159" priority="5" operator="equal">
      <formula>24</formula>
    </cfRule>
    <cfRule type="cellIs" dxfId="158" priority="6" operator="equal">
      <formula>23</formula>
    </cfRule>
    <cfRule type="cellIs" dxfId="157" priority="7" operator="equal">
      <formula>35</formula>
    </cfRule>
    <cfRule type="cellIs" dxfId="156" priority="8" operator="equal">
      <formula>46</formula>
    </cfRule>
    <cfRule type="cellIs" dxfId="155" priority="9" operator="equal">
      <formula>59</formula>
    </cfRule>
  </conditionalFormatting>
  <conditionalFormatting sqref="O3:O102">
    <cfRule type="cellIs" dxfId="154" priority="3" operator="equal">
      <formula>1</formula>
    </cfRule>
    <cfRule type="cellIs" dxfId="153" priority="4" operator="equal">
      <formula>0</formula>
    </cfRule>
  </conditionalFormatting>
  <conditionalFormatting sqref="P3:P102">
    <cfRule type="expression" dxfId="152" priority="1">
      <formula>IF(P3&lt;0, 1, IF(C3&gt;P3, 1, 0))</formula>
    </cfRule>
    <cfRule type="notContainsBlanks" dxfId="151" priority="2">
      <formula>LEN(TRIM(P3))&gt;0</formula>
    </cfRule>
  </conditionalFormatting>
  <conditionalFormatting sqref="Q3:S102">
    <cfRule type="cellIs" dxfId="150" priority="19" operator="notEqual">
      <formula>Q2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638C-1C6C-43B1-89C1-4F7323563006}">
  <sheetPr>
    <outlinePr summaryBelow="0" summaryRight="0"/>
  </sheetPr>
  <dimension ref="A1:T1005"/>
  <sheetViews>
    <sheetView workbookViewId="0">
      <pane ySplit="2" topLeftCell="A3" activePane="bottomLeft" state="frozen"/>
      <selection activeCell="B4" sqref="B4"/>
      <selection pane="bottomLeft" activeCell="B4" sqref="B4"/>
    </sheetView>
  </sheetViews>
  <sheetFormatPr defaultColWidth="12.5390625" defaultRowHeight="15" customHeight="1" x14ac:dyDescent="0.15"/>
  <cols>
    <col min="1" max="12" width="4.04296875" customWidth="1"/>
    <col min="13" max="13" width="4.04296875" style="10" customWidth="1"/>
    <col min="14" max="15" width="4.04296875" customWidth="1"/>
    <col min="16" max="16" width="6.3359375" customWidth="1"/>
    <col min="17" max="19" width="11.32421875" customWidth="1"/>
  </cols>
  <sheetData>
    <row r="1" spans="1:20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" t="s">
        <v>16</v>
      </c>
      <c r="R1" s="1" t="s">
        <v>15</v>
      </c>
      <c r="S1" s="1" t="s">
        <v>14</v>
      </c>
      <c r="T1" s="32">
        <v>45301</v>
      </c>
    </row>
    <row r="2" spans="1:20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20" ht="15.75" customHeight="1" x14ac:dyDescent="0.15">
      <c r="A3" s="2">
        <v>1</v>
      </c>
      <c r="B3" s="3" t="s">
        <v>21</v>
      </c>
      <c r="C3" s="3">
        <v>18</v>
      </c>
      <c r="D3" s="4">
        <v>10</v>
      </c>
      <c r="F3" s="4">
        <v>1</v>
      </c>
      <c r="M3" s="13"/>
      <c r="O3" s="5">
        <v>1</v>
      </c>
      <c r="P3" s="6">
        <f>IF(D3=23,IF(O3,CHOOSE(G3+2*L3+1,23,35,46,59),-2*CHOOSE(G3+2*L3+1,23,35,46,59)),IF(ISBLANK(O3),,IF(O3,D3*(SUM(E3:L3)+1)*(1+M3)*(1+N3),-2*D3*(SUM(E3:L3)+1)*(1+M3)*(1+N3))))</f>
        <v>20</v>
      </c>
      <c r="Q3" s="2">
        <f t="shared" ref="Q3:Q26" si="0">IF(ISBLANK($O3), ,IF($O3,IF($B3=Q$1,Q2-$P3,Q2),IF($B3=Q$1,Q2,Q2+$P3)))</f>
        <v>501</v>
      </c>
      <c r="R3" s="2">
        <f t="shared" ref="R3:R26" si="1">IF(ISBLANK($O3), ,IF($O3,IF($B3=R$1,R2-$P3,R2),IF($B3=R$1,R2,R2+$P3)))</f>
        <v>501</v>
      </c>
      <c r="S3" s="2">
        <f t="shared" ref="S3:S26" si="2">IF(ISBLANK($O3), ,IF($O3,IF($B3=S$1,S2-$P3,S2),IF($B3=S$1,S2,S2+$P3)))</f>
        <v>481</v>
      </c>
    </row>
    <row r="4" spans="1:20" ht="15.75" customHeight="1" x14ac:dyDescent="0.15">
      <c r="A4" s="2">
        <v>2</v>
      </c>
      <c r="B4" s="3" t="s">
        <v>19</v>
      </c>
      <c r="C4" s="3">
        <v>20</v>
      </c>
      <c r="D4" s="4">
        <v>12</v>
      </c>
      <c r="F4" s="4">
        <v>1</v>
      </c>
      <c r="M4" s="13"/>
      <c r="O4" s="5">
        <v>1</v>
      </c>
      <c r="P4" s="6">
        <f t="shared" ref="P4:P67" si="3">IF(D4=23,IF(O4,CHOOSE(G4+2*L4+1,23,35,46,59),-2*CHOOSE(G4+2*L4+1,23,35,46,59)),IF(ISBLANK(O4),,IF(O4,D4*(SUM(E4:L4)+1)*(1+M4)*(1+N4),-2*D4*(SUM(E4:L4)+1)*(1+M4)*(1+N4))))</f>
        <v>24</v>
      </c>
      <c r="Q4" s="2">
        <f t="shared" si="0"/>
        <v>501</v>
      </c>
      <c r="R4" s="2">
        <f t="shared" si="1"/>
        <v>477</v>
      </c>
      <c r="S4" s="2">
        <f t="shared" si="2"/>
        <v>481</v>
      </c>
    </row>
    <row r="5" spans="1:20" ht="15.75" customHeight="1" x14ac:dyDescent="0.15">
      <c r="A5" s="2">
        <v>3</v>
      </c>
      <c r="B5" s="3" t="s">
        <v>19</v>
      </c>
      <c r="C5" s="3">
        <v>20</v>
      </c>
      <c r="D5" s="4">
        <v>11</v>
      </c>
      <c r="E5" s="4"/>
      <c r="F5">
        <v>1</v>
      </c>
      <c r="H5" s="4"/>
      <c r="M5" s="13"/>
      <c r="O5" s="5">
        <v>1</v>
      </c>
      <c r="P5" s="6">
        <f t="shared" si="3"/>
        <v>22</v>
      </c>
      <c r="Q5" s="2">
        <f t="shared" si="0"/>
        <v>501</v>
      </c>
      <c r="R5" s="2">
        <f t="shared" si="1"/>
        <v>455</v>
      </c>
      <c r="S5" s="2">
        <f t="shared" si="2"/>
        <v>481</v>
      </c>
    </row>
    <row r="6" spans="1:20" ht="15.75" customHeight="1" x14ac:dyDescent="0.15">
      <c r="A6" s="2">
        <v>4</v>
      </c>
      <c r="B6" s="3" t="s">
        <v>21</v>
      </c>
      <c r="C6" s="3">
        <v>24</v>
      </c>
      <c r="D6" s="4">
        <v>12</v>
      </c>
      <c r="E6" s="4">
        <v>2</v>
      </c>
      <c r="G6" s="4"/>
      <c r="M6" s="13"/>
      <c r="O6" s="5">
        <v>0</v>
      </c>
      <c r="P6" s="6">
        <f t="shared" si="3"/>
        <v>-72</v>
      </c>
      <c r="Q6" s="2">
        <f t="shared" si="0"/>
        <v>429</v>
      </c>
      <c r="R6" s="2">
        <f t="shared" si="1"/>
        <v>383</v>
      </c>
      <c r="S6" s="2">
        <f t="shared" si="2"/>
        <v>481</v>
      </c>
    </row>
    <row r="7" spans="1:20" ht="15.75" customHeight="1" x14ac:dyDescent="0.15">
      <c r="A7" s="2">
        <v>5</v>
      </c>
      <c r="B7" s="3" t="s">
        <v>20</v>
      </c>
      <c r="C7" s="3">
        <v>24</v>
      </c>
      <c r="D7" s="4">
        <v>11</v>
      </c>
      <c r="E7">
        <v>2</v>
      </c>
      <c r="F7" s="4"/>
      <c r="M7" s="13"/>
      <c r="O7" s="5">
        <v>1</v>
      </c>
      <c r="P7" s="6">
        <f t="shared" si="3"/>
        <v>33</v>
      </c>
      <c r="Q7" s="2">
        <f t="shared" si="0"/>
        <v>396</v>
      </c>
      <c r="R7" s="2">
        <f t="shared" si="1"/>
        <v>383</v>
      </c>
      <c r="S7" s="2">
        <f t="shared" si="2"/>
        <v>481</v>
      </c>
    </row>
    <row r="8" spans="1:20" ht="15.75" customHeight="1" x14ac:dyDescent="0.15">
      <c r="A8" s="2">
        <v>6</v>
      </c>
      <c r="B8" s="3" t="s">
        <v>20</v>
      </c>
      <c r="C8" s="3">
        <v>18</v>
      </c>
      <c r="D8" s="4">
        <v>24</v>
      </c>
      <c r="E8" s="4"/>
      <c r="F8">
        <v>1</v>
      </c>
      <c r="M8" s="13"/>
      <c r="O8" s="3">
        <v>1</v>
      </c>
      <c r="P8" s="6">
        <f t="shared" si="3"/>
        <v>48</v>
      </c>
      <c r="Q8" s="2">
        <f t="shared" si="0"/>
        <v>348</v>
      </c>
      <c r="R8" s="2">
        <f t="shared" si="1"/>
        <v>383</v>
      </c>
      <c r="S8" s="2">
        <f t="shared" si="2"/>
        <v>481</v>
      </c>
    </row>
    <row r="9" spans="1:20" ht="15.75" customHeight="1" x14ac:dyDescent="0.15">
      <c r="A9" s="2">
        <v>7</v>
      </c>
      <c r="B9" s="3" t="s">
        <v>21</v>
      </c>
      <c r="C9" s="3">
        <v>18</v>
      </c>
      <c r="D9" s="4">
        <v>11</v>
      </c>
      <c r="E9" s="4">
        <v>1</v>
      </c>
      <c r="M9" s="13"/>
      <c r="O9" s="3">
        <v>0</v>
      </c>
      <c r="P9" s="6">
        <f t="shared" si="3"/>
        <v>-44</v>
      </c>
      <c r="Q9" s="2">
        <f t="shared" si="0"/>
        <v>304</v>
      </c>
      <c r="R9" s="2">
        <f t="shared" si="1"/>
        <v>339</v>
      </c>
      <c r="S9" s="2">
        <f t="shared" si="2"/>
        <v>481</v>
      </c>
    </row>
    <row r="10" spans="1:20" ht="15.75" customHeight="1" x14ac:dyDescent="0.15">
      <c r="A10" s="2">
        <v>8</v>
      </c>
      <c r="B10" s="3" t="s">
        <v>21</v>
      </c>
      <c r="C10" s="3">
        <v>18</v>
      </c>
      <c r="D10" s="4">
        <v>24</v>
      </c>
      <c r="E10" s="4">
        <v>2</v>
      </c>
      <c r="G10" s="4"/>
      <c r="H10" s="4">
        <v>1</v>
      </c>
      <c r="M10" s="13"/>
      <c r="O10" s="3">
        <v>1</v>
      </c>
      <c r="P10" s="6">
        <f t="shared" si="3"/>
        <v>96</v>
      </c>
      <c r="Q10" s="2">
        <f t="shared" si="0"/>
        <v>304</v>
      </c>
      <c r="R10" s="2">
        <f t="shared" si="1"/>
        <v>339</v>
      </c>
      <c r="S10" s="2">
        <f t="shared" si="2"/>
        <v>385</v>
      </c>
    </row>
    <row r="11" spans="1:20" ht="15.75" customHeight="1" x14ac:dyDescent="0.15">
      <c r="A11" s="2">
        <v>9</v>
      </c>
      <c r="B11" s="3" t="s">
        <v>19</v>
      </c>
      <c r="C11" s="3">
        <v>20</v>
      </c>
      <c r="D11" s="4">
        <v>10</v>
      </c>
      <c r="E11" s="4">
        <v>1</v>
      </c>
      <c r="G11" s="4"/>
      <c r="M11" s="13"/>
      <c r="O11" s="3">
        <v>1</v>
      </c>
      <c r="P11" s="6">
        <f t="shared" si="3"/>
        <v>20</v>
      </c>
      <c r="Q11" s="2">
        <f t="shared" si="0"/>
        <v>304</v>
      </c>
      <c r="R11" s="2">
        <f t="shared" si="1"/>
        <v>319</v>
      </c>
      <c r="S11" s="2">
        <f t="shared" si="2"/>
        <v>385</v>
      </c>
    </row>
    <row r="12" spans="1:20" ht="15.75" customHeight="1" x14ac:dyDescent="0.15">
      <c r="A12" s="2">
        <v>10</v>
      </c>
      <c r="B12" s="3" t="s">
        <v>19</v>
      </c>
      <c r="C12" s="3">
        <v>20</v>
      </c>
      <c r="D12" s="4">
        <v>10</v>
      </c>
      <c r="E12">
        <v>2</v>
      </c>
      <c r="F12" s="4"/>
      <c r="H12">
        <v>1</v>
      </c>
      <c r="M12" s="13"/>
      <c r="O12" s="3">
        <v>1</v>
      </c>
      <c r="P12" s="6">
        <f t="shared" si="3"/>
        <v>40</v>
      </c>
      <c r="Q12" s="2">
        <f t="shared" si="0"/>
        <v>304</v>
      </c>
      <c r="R12" s="2">
        <f t="shared" si="1"/>
        <v>279</v>
      </c>
      <c r="S12" s="2">
        <f t="shared" si="2"/>
        <v>385</v>
      </c>
    </row>
    <row r="13" spans="1:20" ht="15.75" customHeight="1" x14ac:dyDescent="0.15">
      <c r="A13" s="2">
        <v>11</v>
      </c>
      <c r="B13" s="3" t="s">
        <v>19</v>
      </c>
      <c r="C13" s="3">
        <v>30</v>
      </c>
      <c r="D13" s="4">
        <v>12</v>
      </c>
      <c r="E13">
        <v>2</v>
      </c>
      <c r="F13" s="4"/>
      <c r="M13" s="13"/>
      <c r="O13" s="3">
        <v>1</v>
      </c>
      <c r="P13" s="6">
        <f t="shared" si="3"/>
        <v>36</v>
      </c>
      <c r="Q13" s="2">
        <f t="shared" si="0"/>
        <v>304</v>
      </c>
      <c r="R13" s="2">
        <f t="shared" si="1"/>
        <v>243</v>
      </c>
      <c r="S13" s="2">
        <f t="shared" si="2"/>
        <v>385</v>
      </c>
    </row>
    <row r="14" spans="1:20" ht="15.75" customHeight="1" x14ac:dyDescent="0.15">
      <c r="A14" s="2">
        <v>12</v>
      </c>
      <c r="B14" s="3" t="s">
        <v>19</v>
      </c>
      <c r="C14" s="3">
        <v>20</v>
      </c>
      <c r="D14" s="4">
        <v>11</v>
      </c>
      <c r="E14">
        <v>1</v>
      </c>
      <c r="F14" s="4"/>
      <c r="M14" s="13"/>
      <c r="O14" s="3">
        <v>1</v>
      </c>
      <c r="P14" s="6">
        <f t="shared" si="3"/>
        <v>22</v>
      </c>
      <c r="Q14" s="2">
        <f t="shared" si="0"/>
        <v>304</v>
      </c>
      <c r="R14" s="2">
        <f t="shared" si="1"/>
        <v>221</v>
      </c>
      <c r="S14" s="2">
        <f t="shared" si="2"/>
        <v>385</v>
      </c>
    </row>
    <row r="15" spans="1:20" ht="15.75" customHeight="1" x14ac:dyDescent="0.15">
      <c r="A15" s="2">
        <v>13</v>
      </c>
      <c r="B15" s="3" t="s">
        <v>19</v>
      </c>
      <c r="C15" s="3">
        <v>20</v>
      </c>
      <c r="D15" s="4">
        <v>12</v>
      </c>
      <c r="E15" s="4">
        <v>2</v>
      </c>
      <c r="M15" s="13"/>
      <c r="O15" s="3">
        <v>1</v>
      </c>
      <c r="P15" s="6">
        <f t="shared" si="3"/>
        <v>36</v>
      </c>
      <c r="Q15" s="2">
        <f t="shared" si="0"/>
        <v>304</v>
      </c>
      <c r="R15" s="2">
        <f t="shared" si="1"/>
        <v>185</v>
      </c>
      <c r="S15" s="2">
        <f t="shared" si="2"/>
        <v>385</v>
      </c>
    </row>
    <row r="16" spans="1:20" ht="15.75" customHeight="1" x14ac:dyDescent="0.15">
      <c r="A16" s="2">
        <v>14</v>
      </c>
      <c r="B16" s="3" t="s">
        <v>21</v>
      </c>
      <c r="C16" s="3">
        <v>18</v>
      </c>
      <c r="D16" s="4">
        <v>12</v>
      </c>
      <c r="E16" s="4"/>
      <c r="F16">
        <v>6</v>
      </c>
      <c r="M16" s="13"/>
      <c r="O16" s="3">
        <v>1</v>
      </c>
      <c r="P16" s="6">
        <f t="shared" si="3"/>
        <v>84</v>
      </c>
      <c r="Q16" s="2">
        <f t="shared" si="0"/>
        <v>304</v>
      </c>
      <c r="R16" s="2">
        <f t="shared" si="1"/>
        <v>185</v>
      </c>
      <c r="S16" s="2">
        <f t="shared" si="2"/>
        <v>301</v>
      </c>
    </row>
    <row r="17" spans="1:19" ht="15.75" customHeight="1" x14ac:dyDescent="0.15">
      <c r="A17" s="2">
        <v>15</v>
      </c>
      <c r="B17" s="3" t="s">
        <v>21</v>
      </c>
      <c r="C17" s="3">
        <v>23</v>
      </c>
      <c r="D17" s="4">
        <v>12</v>
      </c>
      <c r="E17" s="4">
        <v>1</v>
      </c>
      <c r="M17" s="13"/>
      <c r="O17" s="3">
        <v>1</v>
      </c>
      <c r="P17" s="6">
        <f t="shared" si="3"/>
        <v>24</v>
      </c>
      <c r="Q17" s="2">
        <f t="shared" si="0"/>
        <v>304</v>
      </c>
      <c r="R17" s="2">
        <f t="shared" si="1"/>
        <v>185</v>
      </c>
      <c r="S17" s="2">
        <f t="shared" si="2"/>
        <v>277</v>
      </c>
    </row>
    <row r="18" spans="1:19" ht="15.75" customHeight="1" x14ac:dyDescent="0.15">
      <c r="A18" s="2">
        <v>16</v>
      </c>
      <c r="B18" s="3" t="s">
        <v>20</v>
      </c>
      <c r="C18" s="3">
        <v>20</v>
      </c>
      <c r="D18" s="4">
        <v>12</v>
      </c>
      <c r="E18" s="4">
        <v>1</v>
      </c>
      <c r="M18" s="13"/>
      <c r="O18" s="3">
        <v>1</v>
      </c>
      <c r="P18" s="6">
        <f t="shared" si="3"/>
        <v>24</v>
      </c>
      <c r="Q18" s="2">
        <f t="shared" si="0"/>
        <v>280</v>
      </c>
      <c r="R18" s="2">
        <f t="shared" si="1"/>
        <v>185</v>
      </c>
      <c r="S18" s="2">
        <f t="shared" si="2"/>
        <v>277</v>
      </c>
    </row>
    <row r="19" spans="1:19" ht="15.75" customHeight="1" x14ac:dyDescent="0.15">
      <c r="A19" s="2">
        <v>17</v>
      </c>
      <c r="B19" s="3" t="s">
        <v>19</v>
      </c>
      <c r="C19" s="3">
        <v>27</v>
      </c>
      <c r="D19" s="4">
        <v>9</v>
      </c>
      <c r="E19">
        <v>1</v>
      </c>
      <c r="F19" s="4"/>
      <c r="G19" s="4">
        <v>1</v>
      </c>
      <c r="M19" s="13"/>
      <c r="O19" s="3">
        <v>1</v>
      </c>
      <c r="P19" s="6">
        <f t="shared" si="3"/>
        <v>27</v>
      </c>
      <c r="Q19" s="2">
        <f t="shared" si="0"/>
        <v>280</v>
      </c>
      <c r="R19" s="2">
        <f t="shared" si="1"/>
        <v>158</v>
      </c>
      <c r="S19" s="2">
        <f t="shared" si="2"/>
        <v>277</v>
      </c>
    </row>
    <row r="20" spans="1:19" ht="15.75" customHeight="1" x14ac:dyDescent="0.15">
      <c r="A20" s="2">
        <v>18</v>
      </c>
      <c r="B20" s="3" t="s">
        <v>20</v>
      </c>
      <c r="C20" s="3">
        <v>48</v>
      </c>
      <c r="D20" s="4">
        <v>24</v>
      </c>
      <c r="E20" s="4">
        <v>1</v>
      </c>
      <c r="H20">
        <v>1</v>
      </c>
      <c r="M20" s="13">
        <v>1</v>
      </c>
      <c r="N20">
        <v>1</v>
      </c>
      <c r="O20" s="3">
        <v>1</v>
      </c>
      <c r="P20" s="6">
        <f t="shared" si="3"/>
        <v>288</v>
      </c>
      <c r="Q20" s="2">
        <f t="shared" si="0"/>
        <v>-8</v>
      </c>
      <c r="R20" s="2">
        <f t="shared" si="1"/>
        <v>158</v>
      </c>
      <c r="S20" s="2">
        <f t="shared" si="2"/>
        <v>277</v>
      </c>
    </row>
    <row r="21" spans="1:19" ht="15.75" customHeight="1" x14ac:dyDescent="0.15">
      <c r="A21" s="2">
        <v>19</v>
      </c>
      <c r="B21" s="3"/>
      <c r="C21" s="3"/>
      <c r="D21" s="4"/>
      <c r="F21" s="4"/>
      <c r="G21" s="4"/>
      <c r="M21" s="13"/>
      <c r="O21" s="3"/>
      <c r="P21" s="6">
        <f t="shared" si="3"/>
        <v>0</v>
      </c>
      <c r="Q21" s="2">
        <f t="shared" si="0"/>
        <v>0</v>
      </c>
      <c r="R21" s="2">
        <f t="shared" si="1"/>
        <v>0</v>
      </c>
      <c r="S21" s="2">
        <f t="shared" si="2"/>
        <v>0</v>
      </c>
    </row>
    <row r="22" spans="1:19" ht="15.75" customHeight="1" x14ac:dyDescent="0.15">
      <c r="A22" s="2">
        <v>20</v>
      </c>
      <c r="B22" s="3"/>
      <c r="C22" s="3"/>
      <c r="D22" s="4"/>
      <c r="E22" s="4"/>
      <c r="H22" s="4"/>
      <c r="M22" s="13"/>
      <c r="O22" s="3"/>
      <c r="P22" s="6">
        <f t="shared" si="3"/>
        <v>0</v>
      </c>
      <c r="Q22" s="2">
        <f t="shared" si="0"/>
        <v>0</v>
      </c>
      <c r="R22" s="2">
        <f t="shared" si="1"/>
        <v>0</v>
      </c>
      <c r="S22" s="2">
        <f t="shared" si="2"/>
        <v>0</v>
      </c>
    </row>
    <row r="23" spans="1:19" ht="15.75" customHeight="1" x14ac:dyDescent="0.15">
      <c r="A23" s="2">
        <v>21</v>
      </c>
      <c r="B23" s="3"/>
      <c r="C23" s="3"/>
      <c r="D23" s="4"/>
      <c r="F23" s="4"/>
      <c r="M23" s="13"/>
      <c r="O23" s="3"/>
      <c r="P23" s="6">
        <f t="shared" si="3"/>
        <v>0</v>
      </c>
      <c r="Q23" s="2">
        <f t="shared" si="0"/>
        <v>0</v>
      </c>
      <c r="R23" s="2">
        <f t="shared" si="1"/>
        <v>0</v>
      </c>
      <c r="S23" s="2">
        <f t="shared" si="2"/>
        <v>0</v>
      </c>
    </row>
    <row r="24" spans="1:19" ht="15.75" customHeight="1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3"/>
        <v>0</v>
      </c>
      <c r="Q24" s="2">
        <f t="shared" si="0"/>
        <v>0</v>
      </c>
      <c r="R24" s="2">
        <f t="shared" si="1"/>
        <v>0</v>
      </c>
      <c r="S24" s="2">
        <f t="shared" si="2"/>
        <v>0</v>
      </c>
    </row>
    <row r="25" spans="1:19" ht="15.75" customHeight="1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3"/>
        <v>0</v>
      </c>
      <c r="Q25" s="2">
        <f t="shared" si="0"/>
        <v>0</v>
      </c>
      <c r="R25" s="2">
        <f t="shared" si="1"/>
        <v>0</v>
      </c>
      <c r="S25" s="2">
        <f t="shared" si="2"/>
        <v>0</v>
      </c>
    </row>
    <row r="26" spans="1:19" ht="15.75" customHeight="1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3"/>
        <v>0</v>
      </c>
      <c r="Q26" s="2">
        <f t="shared" si="0"/>
        <v>0</v>
      </c>
      <c r="R26" s="2">
        <f t="shared" si="1"/>
        <v>0</v>
      </c>
      <c r="S26" s="2">
        <f t="shared" si="2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3"/>
        <v>0</v>
      </c>
      <c r="Q27" s="2">
        <f t="shared" ref="Q27:S42" si="4">IF(ISBLANK($O27), ,IF($O27,IF($B27=Q$1,Q26-$P27,Q26),IF($B27=Q$1,Q26,Q26+$P27)))</f>
        <v>0</v>
      </c>
      <c r="R27" s="2">
        <f t="shared" si="4"/>
        <v>0</v>
      </c>
      <c r="S27" s="2">
        <f t="shared" si="4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3"/>
        <v>0</v>
      </c>
      <c r="Q28" s="2">
        <f t="shared" si="4"/>
        <v>0</v>
      </c>
      <c r="R28" s="2">
        <f t="shared" si="4"/>
        <v>0</v>
      </c>
      <c r="S28" s="2">
        <f t="shared" si="4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3"/>
        <v>0</v>
      </c>
      <c r="Q29" s="2">
        <f t="shared" si="4"/>
        <v>0</v>
      </c>
      <c r="R29" s="2">
        <f t="shared" si="4"/>
        <v>0</v>
      </c>
      <c r="S29" s="2">
        <f t="shared" si="4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3"/>
        <v>0</v>
      </c>
      <c r="Q30" s="2">
        <f t="shared" si="4"/>
        <v>0</v>
      </c>
      <c r="R30" s="2">
        <f t="shared" si="4"/>
        <v>0</v>
      </c>
      <c r="S30" s="2">
        <f t="shared" si="4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3"/>
        <v>0</v>
      </c>
      <c r="Q31" s="2">
        <f t="shared" si="4"/>
        <v>0</v>
      </c>
      <c r="R31" s="2">
        <f t="shared" si="4"/>
        <v>0</v>
      </c>
      <c r="S31" s="2">
        <f t="shared" si="4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3"/>
        <v>0</v>
      </c>
      <c r="Q32" s="2">
        <f t="shared" si="4"/>
        <v>0</v>
      </c>
      <c r="R32" s="2">
        <f t="shared" si="4"/>
        <v>0</v>
      </c>
      <c r="S32" s="2">
        <f t="shared" si="4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3"/>
        <v>0</v>
      </c>
      <c r="Q33" s="2">
        <f t="shared" si="4"/>
        <v>0</v>
      </c>
      <c r="R33" s="2">
        <f t="shared" si="4"/>
        <v>0</v>
      </c>
      <c r="S33" s="2">
        <f t="shared" si="4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3"/>
        <v>0</v>
      </c>
      <c r="Q34" s="2">
        <f t="shared" si="4"/>
        <v>0</v>
      </c>
      <c r="R34" s="2">
        <f t="shared" si="4"/>
        <v>0</v>
      </c>
      <c r="S34" s="2">
        <f t="shared" si="4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3"/>
        <v>0</v>
      </c>
      <c r="Q35" s="2">
        <f t="shared" si="4"/>
        <v>0</v>
      </c>
      <c r="R35" s="2">
        <f t="shared" si="4"/>
        <v>0</v>
      </c>
      <c r="S35" s="2">
        <f t="shared" si="4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3"/>
        <v>0</v>
      </c>
      <c r="Q36" s="2">
        <f t="shared" si="4"/>
        <v>0</v>
      </c>
      <c r="R36" s="2">
        <f t="shared" si="4"/>
        <v>0</v>
      </c>
      <c r="S36" s="2">
        <f t="shared" si="4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si="3"/>
        <v>0</v>
      </c>
      <c r="Q37" s="2">
        <f t="shared" si="4"/>
        <v>0</v>
      </c>
      <c r="R37" s="2">
        <f t="shared" si="4"/>
        <v>0</v>
      </c>
      <c r="S37" s="2">
        <f t="shared" si="4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3"/>
        <v>0</v>
      </c>
      <c r="Q38" s="2">
        <f t="shared" si="4"/>
        <v>0</v>
      </c>
      <c r="R38" s="2">
        <f t="shared" si="4"/>
        <v>0</v>
      </c>
      <c r="S38" s="2">
        <f t="shared" si="4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3"/>
        <v>0</v>
      </c>
      <c r="Q39" s="2">
        <f t="shared" si="4"/>
        <v>0</v>
      </c>
      <c r="R39" s="2">
        <f t="shared" si="4"/>
        <v>0</v>
      </c>
      <c r="S39" s="2">
        <f t="shared" si="4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3"/>
        <v>0</v>
      </c>
      <c r="Q40" s="2">
        <f t="shared" si="4"/>
        <v>0</v>
      </c>
      <c r="R40" s="2">
        <f t="shared" si="4"/>
        <v>0</v>
      </c>
      <c r="S40" s="2">
        <f t="shared" si="4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3"/>
        <v>0</v>
      </c>
      <c r="Q41" s="2">
        <f t="shared" si="4"/>
        <v>0</v>
      </c>
      <c r="R41" s="2">
        <f t="shared" si="4"/>
        <v>0</v>
      </c>
      <c r="S41" s="2">
        <f t="shared" si="4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3"/>
        <v>0</v>
      </c>
      <c r="Q42" s="2">
        <f t="shared" si="4"/>
        <v>0</v>
      </c>
      <c r="R42" s="2">
        <f t="shared" si="4"/>
        <v>0</v>
      </c>
      <c r="S42" s="2">
        <f t="shared" si="4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3"/>
        <v>0</v>
      </c>
      <c r="Q43" s="2">
        <f t="shared" ref="Q43:S58" si="5">IF(ISBLANK($O43), ,IF($O43,IF($B43=Q$1,Q42-$P43,Q42),IF($B43=Q$1,Q42,Q42+$P43)))</f>
        <v>0</v>
      </c>
      <c r="R43" s="2">
        <f t="shared" si="5"/>
        <v>0</v>
      </c>
      <c r="S43" s="2">
        <f t="shared" si="5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3"/>
        <v>0</v>
      </c>
      <c r="Q44" s="2">
        <f t="shared" si="5"/>
        <v>0</v>
      </c>
      <c r="R44" s="2">
        <f t="shared" si="5"/>
        <v>0</v>
      </c>
      <c r="S44" s="2">
        <f t="shared" si="5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3"/>
        <v>0</v>
      </c>
      <c r="Q45" s="2">
        <f t="shared" si="5"/>
        <v>0</v>
      </c>
      <c r="R45" s="2">
        <f t="shared" si="5"/>
        <v>0</v>
      </c>
      <c r="S45" s="2">
        <f t="shared" si="5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3"/>
        <v>0</v>
      </c>
      <c r="Q46" s="2">
        <f t="shared" si="5"/>
        <v>0</v>
      </c>
      <c r="R46" s="2">
        <f t="shared" si="5"/>
        <v>0</v>
      </c>
      <c r="S46" s="2">
        <f t="shared" si="5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3"/>
        <v>0</v>
      </c>
      <c r="Q47" s="2">
        <f t="shared" si="5"/>
        <v>0</v>
      </c>
      <c r="R47" s="2">
        <f t="shared" si="5"/>
        <v>0</v>
      </c>
      <c r="S47" s="2">
        <f t="shared" si="5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3"/>
        <v>0</v>
      </c>
      <c r="Q48" s="2">
        <f t="shared" si="5"/>
        <v>0</v>
      </c>
      <c r="R48" s="2">
        <f t="shared" si="5"/>
        <v>0</v>
      </c>
      <c r="S48" s="2">
        <f t="shared" si="5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3"/>
        <v>0</v>
      </c>
      <c r="Q49" s="2">
        <f t="shared" si="5"/>
        <v>0</v>
      </c>
      <c r="R49" s="2">
        <f t="shared" si="5"/>
        <v>0</v>
      </c>
      <c r="S49" s="2">
        <f t="shared" si="5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3"/>
        <v>0</v>
      </c>
      <c r="Q50" s="2">
        <f t="shared" si="5"/>
        <v>0</v>
      </c>
      <c r="R50" s="2">
        <f t="shared" si="5"/>
        <v>0</v>
      </c>
      <c r="S50" s="2">
        <f t="shared" si="5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3"/>
        <v>0</v>
      </c>
      <c r="Q51" s="2">
        <f t="shared" si="5"/>
        <v>0</v>
      </c>
      <c r="R51" s="2">
        <f t="shared" si="5"/>
        <v>0</v>
      </c>
      <c r="S51" s="2">
        <f t="shared" si="5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3"/>
        <v>0</v>
      </c>
      <c r="Q52" s="2">
        <f t="shared" si="5"/>
        <v>0</v>
      </c>
      <c r="R52" s="2">
        <f t="shared" si="5"/>
        <v>0</v>
      </c>
      <c r="S52" s="2">
        <f t="shared" si="5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3"/>
        <v>0</v>
      </c>
      <c r="Q53" s="2">
        <f t="shared" si="5"/>
        <v>0</v>
      </c>
      <c r="R53" s="2">
        <f t="shared" si="5"/>
        <v>0</v>
      </c>
      <c r="S53" s="2">
        <f t="shared" si="5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3"/>
        <v>0</v>
      </c>
      <c r="Q54" s="2">
        <f t="shared" si="5"/>
        <v>0</v>
      </c>
      <c r="R54" s="2">
        <f t="shared" si="5"/>
        <v>0</v>
      </c>
      <c r="S54" s="2">
        <f t="shared" si="5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3"/>
        <v>0</v>
      </c>
      <c r="Q55" s="2">
        <f t="shared" si="5"/>
        <v>0</v>
      </c>
      <c r="R55" s="2">
        <f t="shared" si="5"/>
        <v>0</v>
      </c>
      <c r="S55" s="2">
        <f t="shared" si="5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3"/>
        <v>0</v>
      </c>
      <c r="Q56" s="2">
        <f t="shared" si="5"/>
        <v>0</v>
      </c>
      <c r="R56" s="2">
        <f t="shared" si="5"/>
        <v>0</v>
      </c>
      <c r="S56" s="2">
        <f t="shared" si="5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3"/>
        <v>0</v>
      </c>
      <c r="Q57" s="2">
        <f t="shared" si="5"/>
        <v>0</v>
      </c>
      <c r="R57" s="2">
        <f t="shared" si="5"/>
        <v>0</v>
      </c>
      <c r="S57" s="2">
        <f t="shared" si="5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3"/>
        <v>0</v>
      </c>
      <c r="Q58" s="2">
        <f t="shared" si="5"/>
        <v>0</v>
      </c>
      <c r="R58" s="2">
        <f t="shared" si="5"/>
        <v>0</v>
      </c>
      <c r="S58" s="2">
        <f t="shared" si="5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3"/>
        <v>0</v>
      </c>
      <c r="Q59" s="2">
        <f t="shared" ref="Q59:S74" si="6">IF(ISBLANK($O59), ,IF($O59,IF($B59=Q$1,Q58-$P59,Q58),IF($B59=Q$1,Q58,Q58+$P59)))</f>
        <v>0</v>
      </c>
      <c r="R59" s="2">
        <f t="shared" si="6"/>
        <v>0</v>
      </c>
      <c r="S59" s="2">
        <f t="shared" si="6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3"/>
        <v>0</v>
      </c>
      <c r="Q60" s="2">
        <f t="shared" si="6"/>
        <v>0</v>
      </c>
      <c r="R60" s="2">
        <f t="shared" si="6"/>
        <v>0</v>
      </c>
      <c r="S60" s="2">
        <f t="shared" si="6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3"/>
        <v>0</v>
      </c>
      <c r="Q61" s="2">
        <f t="shared" si="6"/>
        <v>0</v>
      </c>
      <c r="R61" s="2">
        <f t="shared" si="6"/>
        <v>0</v>
      </c>
      <c r="S61" s="2">
        <f t="shared" si="6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3"/>
        <v>0</v>
      </c>
      <c r="Q62" s="2">
        <f t="shared" si="6"/>
        <v>0</v>
      </c>
      <c r="R62" s="2">
        <f t="shared" si="6"/>
        <v>0</v>
      </c>
      <c r="S62" s="2">
        <f t="shared" si="6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3"/>
        <v>0</v>
      </c>
      <c r="Q63" s="2">
        <f t="shared" si="6"/>
        <v>0</v>
      </c>
      <c r="R63" s="2">
        <f t="shared" si="6"/>
        <v>0</v>
      </c>
      <c r="S63" s="2">
        <f t="shared" si="6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3"/>
        <v>0</v>
      </c>
      <c r="Q64" s="2">
        <f t="shared" si="6"/>
        <v>0</v>
      </c>
      <c r="R64" s="2">
        <f t="shared" si="6"/>
        <v>0</v>
      </c>
      <c r="S64" s="2">
        <f t="shared" si="6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3"/>
        <v>0</v>
      </c>
      <c r="Q65" s="2">
        <f t="shared" si="6"/>
        <v>0</v>
      </c>
      <c r="R65" s="2">
        <f t="shared" si="6"/>
        <v>0</v>
      </c>
      <c r="S65" s="2">
        <f t="shared" si="6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3"/>
        <v>0</v>
      </c>
      <c r="Q66" s="2">
        <f t="shared" si="6"/>
        <v>0</v>
      </c>
      <c r="R66" s="2">
        <f t="shared" si="6"/>
        <v>0</v>
      </c>
      <c r="S66" s="2">
        <f t="shared" si="6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si="3"/>
        <v>0</v>
      </c>
      <c r="Q67" s="2">
        <f t="shared" si="6"/>
        <v>0</v>
      </c>
      <c r="R67" s="2">
        <f t="shared" si="6"/>
        <v>0</v>
      </c>
      <c r="S67" s="2">
        <f t="shared" si="6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ref="P68:P102" si="7">IF(D68=23,IF(O68,CHOOSE(G68+2*L68+1,23,35,46,59),-2*CHOOSE(G68+2*L68+1,23,35,46,59)),IF(ISBLANK(O68),,IF(O68,D68*(SUM(E68:L68)+1)*(1+M68)*(1+N68),-2*D68*(SUM(E68:L68)+1)*(1+M68)*(1+N68))))</f>
        <v>0</v>
      </c>
      <c r="Q68" s="2">
        <f t="shared" si="6"/>
        <v>0</v>
      </c>
      <c r="R68" s="2">
        <f t="shared" si="6"/>
        <v>0</v>
      </c>
      <c r="S68" s="2">
        <f t="shared" si="6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7"/>
        <v>0</v>
      </c>
      <c r="Q69" s="2">
        <f t="shared" si="6"/>
        <v>0</v>
      </c>
      <c r="R69" s="2">
        <f t="shared" si="6"/>
        <v>0</v>
      </c>
      <c r="S69" s="2">
        <f t="shared" si="6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7"/>
        <v>0</v>
      </c>
      <c r="Q70" s="2">
        <f t="shared" si="6"/>
        <v>0</v>
      </c>
      <c r="R70" s="2">
        <f t="shared" si="6"/>
        <v>0</v>
      </c>
      <c r="S70" s="2">
        <f t="shared" si="6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7"/>
        <v>0</v>
      </c>
      <c r="Q71" s="2">
        <f t="shared" si="6"/>
        <v>0</v>
      </c>
      <c r="R71" s="2">
        <f t="shared" si="6"/>
        <v>0</v>
      </c>
      <c r="S71" s="2">
        <f t="shared" si="6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7"/>
        <v>0</v>
      </c>
      <c r="Q72" s="2">
        <f t="shared" si="6"/>
        <v>0</v>
      </c>
      <c r="R72" s="2">
        <f t="shared" si="6"/>
        <v>0</v>
      </c>
      <c r="S72" s="2">
        <f t="shared" si="6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7"/>
        <v>0</v>
      </c>
      <c r="Q73" s="2">
        <f t="shared" si="6"/>
        <v>0</v>
      </c>
      <c r="R73" s="2">
        <f t="shared" si="6"/>
        <v>0</v>
      </c>
      <c r="S73" s="2">
        <f t="shared" si="6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7"/>
        <v>0</v>
      </c>
      <c r="Q74" s="2">
        <f t="shared" si="6"/>
        <v>0</v>
      </c>
      <c r="R74" s="2">
        <f t="shared" si="6"/>
        <v>0</v>
      </c>
      <c r="S74" s="2">
        <f t="shared" si="6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7"/>
        <v>0</v>
      </c>
      <c r="Q75" s="2">
        <f t="shared" ref="Q75:S90" si="8">IF(ISBLANK($O75), ,IF($O75,IF($B75=Q$1,Q74-$P75,Q74),IF($B75=Q$1,Q74,Q74+$P75)))</f>
        <v>0</v>
      </c>
      <c r="R75" s="2">
        <f t="shared" si="8"/>
        <v>0</v>
      </c>
      <c r="S75" s="2">
        <f t="shared" si="8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7"/>
        <v>0</v>
      </c>
      <c r="Q76" s="2">
        <f t="shared" si="8"/>
        <v>0</v>
      </c>
      <c r="R76" s="2">
        <f t="shared" si="8"/>
        <v>0</v>
      </c>
      <c r="S76" s="2">
        <f t="shared" si="8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7"/>
        <v>0</v>
      </c>
      <c r="Q77" s="2">
        <f t="shared" si="8"/>
        <v>0</v>
      </c>
      <c r="R77" s="2">
        <f t="shared" si="8"/>
        <v>0</v>
      </c>
      <c r="S77" s="2">
        <f t="shared" si="8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7"/>
        <v>0</v>
      </c>
      <c r="Q78" s="2">
        <f t="shared" si="8"/>
        <v>0</v>
      </c>
      <c r="R78" s="2">
        <f t="shared" si="8"/>
        <v>0</v>
      </c>
      <c r="S78" s="2">
        <f t="shared" si="8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7"/>
        <v>0</v>
      </c>
      <c r="Q79" s="2">
        <f t="shared" si="8"/>
        <v>0</v>
      </c>
      <c r="R79" s="2">
        <f t="shared" si="8"/>
        <v>0</v>
      </c>
      <c r="S79" s="2">
        <f t="shared" si="8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7"/>
        <v>0</v>
      </c>
      <c r="Q80" s="2">
        <f t="shared" si="8"/>
        <v>0</v>
      </c>
      <c r="R80" s="2">
        <f t="shared" si="8"/>
        <v>0</v>
      </c>
      <c r="S80" s="2">
        <f t="shared" si="8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7"/>
        <v>0</v>
      </c>
      <c r="Q81" s="2">
        <f t="shared" si="8"/>
        <v>0</v>
      </c>
      <c r="R81" s="2">
        <f t="shared" si="8"/>
        <v>0</v>
      </c>
      <c r="S81" s="2">
        <f t="shared" si="8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7"/>
        <v>0</v>
      </c>
      <c r="Q82" s="2">
        <f t="shared" si="8"/>
        <v>0</v>
      </c>
      <c r="R82" s="2">
        <f t="shared" si="8"/>
        <v>0</v>
      </c>
      <c r="S82" s="2">
        <f t="shared" si="8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7"/>
        <v>0</v>
      </c>
      <c r="Q83" s="2">
        <f t="shared" si="8"/>
        <v>0</v>
      </c>
      <c r="R83" s="2">
        <f t="shared" si="8"/>
        <v>0</v>
      </c>
      <c r="S83" s="2">
        <f t="shared" si="8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7"/>
        <v>0</v>
      </c>
      <c r="Q84" s="2">
        <f t="shared" si="8"/>
        <v>0</v>
      </c>
      <c r="R84" s="2">
        <f t="shared" si="8"/>
        <v>0</v>
      </c>
      <c r="S84" s="2">
        <f t="shared" si="8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7"/>
        <v>0</v>
      </c>
      <c r="Q85" s="2">
        <f t="shared" si="8"/>
        <v>0</v>
      </c>
      <c r="R85" s="2">
        <f t="shared" si="8"/>
        <v>0</v>
      </c>
      <c r="S85" s="2">
        <f t="shared" si="8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7"/>
        <v>0</v>
      </c>
      <c r="Q86" s="2">
        <f t="shared" si="8"/>
        <v>0</v>
      </c>
      <c r="R86" s="2">
        <f t="shared" si="8"/>
        <v>0</v>
      </c>
      <c r="S86" s="2">
        <f t="shared" si="8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7"/>
        <v>0</v>
      </c>
      <c r="Q87" s="2">
        <f t="shared" si="8"/>
        <v>0</v>
      </c>
      <c r="R87" s="2">
        <f t="shared" si="8"/>
        <v>0</v>
      </c>
      <c r="S87" s="2">
        <f t="shared" si="8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7"/>
        <v>0</v>
      </c>
      <c r="Q88" s="2">
        <f t="shared" si="8"/>
        <v>0</v>
      </c>
      <c r="R88" s="2">
        <f t="shared" si="8"/>
        <v>0</v>
      </c>
      <c r="S88" s="2">
        <f t="shared" si="8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7"/>
        <v>0</v>
      </c>
      <c r="Q89" s="2">
        <f t="shared" si="8"/>
        <v>0</v>
      </c>
      <c r="R89" s="2">
        <f t="shared" si="8"/>
        <v>0</v>
      </c>
      <c r="S89" s="2">
        <f t="shared" si="8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7"/>
        <v>0</v>
      </c>
      <c r="Q90" s="2">
        <f t="shared" si="8"/>
        <v>0</v>
      </c>
      <c r="R90" s="2">
        <f t="shared" si="8"/>
        <v>0</v>
      </c>
      <c r="S90" s="2">
        <f t="shared" si="8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7"/>
        <v>0</v>
      </c>
      <c r="Q91" s="2">
        <f t="shared" ref="Q91:S102" si="9">IF(ISBLANK($O91), ,IF($O91,IF($B91=Q$1,Q90-$P91,Q90),IF($B91=Q$1,Q90,Q90+$P91)))</f>
        <v>0</v>
      </c>
      <c r="R91" s="2">
        <f t="shared" si="9"/>
        <v>0</v>
      </c>
      <c r="S91" s="2">
        <f t="shared" si="9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7"/>
        <v>0</v>
      </c>
      <c r="Q92" s="2">
        <f t="shared" si="9"/>
        <v>0</v>
      </c>
      <c r="R92" s="2">
        <f t="shared" si="9"/>
        <v>0</v>
      </c>
      <c r="S92" s="2">
        <f t="shared" si="9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7"/>
        <v>0</v>
      </c>
      <c r="Q93" s="2">
        <f t="shared" si="9"/>
        <v>0</v>
      </c>
      <c r="R93" s="2">
        <f t="shared" si="9"/>
        <v>0</v>
      </c>
      <c r="S93" s="2">
        <f t="shared" si="9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7"/>
        <v>0</v>
      </c>
      <c r="Q94" s="2">
        <f t="shared" si="9"/>
        <v>0</v>
      </c>
      <c r="R94" s="2">
        <f t="shared" si="9"/>
        <v>0</v>
      </c>
      <c r="S94" s="2">
        <f t="shared" si="9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7"/>
        <v>0</v>
      </c>
      <c r="Q95" s="2">
        <f t="shared" si="9"/>
        <v>0</v>
      </c>
      <c r="R95" s="2">
        <f t="shared" si="9"/>
        <v>0</v>
      </c>
      <c r="S95" s="2">
        <f t="shared" si="9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7"/>
        <v>0</v>
      </c>
      <c r="Q96" s="2">
        <f t="shared" si="9"/>
        <v>0</v>
      </c>
      <c r="R96" s="2">
        <f t="shared" si="9"/>
        <v>0</v>
      </c>
      <c r="S96" s="2">
        <f t="shared" si="9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7"/>
        <v>0</v>
      </c>
      <c r="Q97" s="2">
        <f t="shared" si="9"/>
        <v>0</v>
      </c>
      <c r="R97" s="2">
        <f t="shared" si="9"/>
        <v>0</v>
      </c>
      <c r="S97" s="2">
        <f t="shared" si="9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7"/>
        <v>0</v>
      </c>
      <c r="Q98" s="2">
        <f t="shared" si="9"/>
        <v>0</v>
      </c>
      <c r="R98" s="2">
        <f t="shared" si="9"/>
        <v>0</v>
      </c>
      <c r="S98" s="2">
        <f t="shared" si="9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7"/>
        <v>0</v>
      </c>
      <c r="Q99" s="2">
        <f t="shared" si="9"/>
        <v>0</v>
      </c>
      <c r="R99" s="2">
        <f t="shared" si="9"/>
        <v>0</v>
      </c>
      <c r="S99" s="2">
        <f t="shared" si="9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7"/>
        <v>0</v>
      </c>
      <c r="Q100" s="2">
        <f t="shared" si="9"/>
        <v>0</v>
      </c>
      <c r="R100" s="2">
        <f t="shared" si="9"/>
        <v>0</v>
      </c>
      <c r="S100" s="2">
        <f t="shared" si="9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7"/>
        <v>0</v>
      </c>
      <c r="Q101" s="2">
        <f t="shared" si="9"/>
        <v>0</v>
      </c>
      <c r="R101" s="2">
        <f t="shared" si="9"/>
        <v>0</v>
      </c>
      <c r="S101" s="2">
        <f t="shared" si="9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7"/>
        <v>0</v>
      </c>
      <c r="Q102" s="2">
        <f t="shared" si="9"/>
        <v>0</v>
      </c>
      <c r="R102" s="2">
        <f t="shared" si="9"/>
        <v>0</v>
      </c>
      <c r="S102" s="2">
        <f t="shared" si="9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0</v>
      </c>
      <c r="R103" s="8">
        <f ca="1">IF(MIN(INDIRECT("" &amp; "R3:R" &amp; 2+$T$104))&lt;0,0,MIN(INDIRECT("" &amp; "R3:R" &amp; 2+$T$104)))</f>
        <v>158</v>
      </c>
      <c r="S103" s="8">
        <f ca="1">IF(MIN(INDIRECT("" &amp; "S3:S" &amp; 2+$T$104))&lt;0,0,MIN(INDIRECT("" &amp; "S3:S" &amp; 2+$T$104)))</f>
        <v>277</v>
      </c>
      <c r="T103" s="9">
        <f ca="1">SUM(Q103:S103)</f>
        <v>435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4</v>
      </c>
      <c r="R104" s="9">
        <f t="shared" ref="R104:S104" si="10">COUNTIF($B$3:$B$102,R$1)</f>
        <v>8</v>
      </c>
      <c r="S104" s="9">
        <f t="shared" si="10"/>
        <v>6</v>
      </c>
      <c r="T104" s="9">
        <f>SUM(Q104:S104)</f>
        <v>18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4</v>
      </c>
      <c r="R105" s="7">
        <f>COUNTIFS($B$3:$B$102,R$1,$O$3:$O$102,1)</f>
        <v>8</v>
      </c>
      <c r="S105" s="7">
        <f>COUNTIFS($B$3:$B$102,S$1,$O$3:$O$102,1)</f>
        <v>4</v>
      </c>
      <c r="T105" s="7">
        <f>SUM(Q105:S105)</f>
        <v>16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0</v>
      </c>
      <c r="R106" s="9">
        <f t="shared" ref="R106:S106" si="11">COUNTIFS($B$3:$B$102,R$1,$D$3:$D$102,9)</f>
        <v>1</v>
      </c>
      <c r="S106" s="9">
        <f t="shared" si="11"/>
        <v>0</v>
      </c>
      <c r="T106" s="9">
        <f t="shared" ref="T106" si="12">SUM(Q106:S106)</f>
        <v>1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0</v>
      </c>
      <c r="R107" s="7">
        <f>COUNTIFS($B$3:$B$102,R$1,$D$3:$D$102,9,$O$3:$O$102,1)</f>
        <v>1</v>
      </c>
      <c r="S107" s="7">
        <f>COUNTIFS($B$3:$B$102,S$1,$D$3:$D$102,9,$O$3:$O$102,1)</f>
        <v>0</v>
      </c>
      <c r="T107" s="7">
        <f t="shared" ref="T107:T117" si="13">SUM(Q107:S107)</f>
        <v>1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0</v>
      </c>
      <c r="R108" s="9">
        <f t="shared" ref="R108:S108" si="14">COUNTIFS($B$3:$B$102,R$1,$D$3:$D$102,10)</f>
        <v>2</v>
      </c>
      <c r="S108" s="9">
        <f t="shared" si="14"/>
        <v>1</v>
      </c>
      <c r="T108" s="9">
        <f t="shared" si="13"/>
        <v>3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0</v>
      </c>
      <c r="R109" s="7">
        <f>COUNTIFS($B$3:$B$102,R$1,$D$3:$D$102,10,$O$3:$O$102,1)</f>
        <v>2</v>
      </c>
      <c r="S109" s="7">
        <f>COUNTIFS($B$3:$B$102,S$1,$D$3:$D$102,10,$O$3:$O$102,1)</f>
        <v>1</v>
      </c>
      <c r="T109" s="7">
        <f t="shared" si="13"/>
        <v>3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1</v>
      </c>
      <c r="R110" s="9">
        <f t="shared" ref="R110:S110" si="15">COUNTIFS($B$3:$B$102,R$1,$D$3:$D$102,11)</f>
        <v>2</v>
      </c>
      <c r="S110" s="9">
        <f t="shared" si="15"/>
        <v>1</v>
      </c>
      <c r="T110" s="9">
        <f t="shared" si="13"/>
        <v>4</v>
      </c>
    </row>
    <row r="111" spans="1:20" ht="15.75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1</v>
      </c>
      <c r="R111" s="7">
        <f>COUNTIFS($B$3:$B$102,R$1,$D$3:$D$102,11,$O$3:$O$102,1)</f>
        <v>2</v>
      </c>
      <c r="S111" s="7">
        <f>COUNTIFS($B$3:$B$102,S$1,$D$3:$D$102,11,$O$3:$O$102,1)</f>
        <v>0</v>
      </c>
      <c r="T111" s="7">
        <f t="shared" si="13"/>
        <v>3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1</v>
      </c>
      <c r="R112" s="9">
        <f t="shared" ref="R112:S112" si="16">COUNTIFS($B$3:$B$102,R$1,$D$3:$D$102,12)</f>
        <v>3</v>
      </c>
      <c r="S112" s="9">
        <f t="shared" si="16"/>
        <v>3</v>
      </c>
      <c r="T112" s="9">
        <f t="shared" si="13"/>
        <v>7</v>
      </c>
    </row>
    <row r="113" spans="1:20" ht="15.75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1</v>
      </c>
      <c r="R113" s="7">
        <f>COUNTIFS($B$3:$B$102,R$1,$D$3:$D$102,12,$O$3:$O$102,1)</f>
        <v>3</v>
      </c>
      <c r="S113" s="7">
        <f>COUNTIFS($B$3:$B$102,S$1,$D$3:$D$102,12,$O$3:$O$102,1)</f>
        <v>2</v>
      </c>
      <c r="T113" s="7">
        <f t="shared" si="13"/>
        <v>6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2</v>
      </c>
      <c r="R114" s="9">
        <f t="shared" ref="R114:S114" si="17">COUNTIFS($B$3:$B$102,R$1,$D$3:$D$102,24)</f>
        <v>0</v>
      </c>
      <c r="S114" s="9">
        <f t="shared" si="17"/>
        <v>1</v>
      </c>
      <c r="T114" s="9">
        <f t="shared" si="13"/>
        <v>3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2</v>
      </c>
      <c r="R115" s="7">
        <f>COUNTIFS($B$3:$B$102,R$1,$D$3:$D$102,24,$O$3:$O$102,1)</f>
        <v>0</v>
      </c>
      <c r="S115" s="7">
        <f>COUNTIFS($B$3:$B$102,S$1,$D$3:$D$102,24,$O$3:$O$102,1)</f>
        <v>1</v>
      </c>
      <c r="T115" s="7">
        <f t="shared" si="13"/>
        <v>3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 t="shared" ref="R116:S116" si="18">COUNTIFS($B$3:$B$102,R$1,$D$3:$D$102,23)</f>
        <v>0</v>
      </c>
      <c r="S116" s="9">
        <f t="shared" si="18"/>
        <v>0</v>
      </c>
      <c r="T116" s="9">
        <f t="shared" si="13"/>
        <v>0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0</v>
      </c>
      <c r="T117" s="7">
        <f t="shared" si="13"/>
        <v>0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2</v>
      </c>
      <c r="R118" s="21">
        <f>COUNTIFS(E1:E100, A$3, B1:B100, R$1)</f>
        <v>3</v>
      </c>
      <c r="S118" s="21">
        <f>COUNTIFS(E1:E100, A$3, B1:B100, S$1)</f>
        <v>2</v>
      </c>
      <c r="T118" s="21">
        <f>SUM(Q118:S118)</f>
        <v>7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2</v>
      </c>
      <c r="R119" s="25">
        <f>COUNTIFS($E$1:$E$100, $A$3, $B$1:$B$100, R$1,$O$1:$O$100,1)</f>
        <v>3</v>
      </c>
      <c r="S119" s="25">
        <f>COUNTIFS($E$1:$E$100, $A$3, $B$1:$B$100, S$1,$O$1:$O$100,1)</f>
        <v>1</v>
      </c>
      <c r="T119" s="7">
        <f t="shared" ref="T119:T157" si="19">SUM(Q119:S119)</f>
        <v>6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1</v>
      </c>
      <c r="R120" s="21">
        <f>COUNTIFS(E1:E100, A$3, B1:B100, R$1, D1:D100, "=24")</f>
        <v>0</v>
      </c>
      <c r="S120" s="21">
        <f>COUNTIFS(E1:E100, A$3, B1:B100, S$1, D1:D100, "=24")</f>
        <v>0</v>
      </c>
      <c r="T120" s="21">
        <f t="shared" si="19"/>
        <v>1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1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0</v>
      </c>
      <c r="T121" s="7">
        <f t="shared" si="19"/>
        <v>1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1</v>
      </c>
      <c r="R122" s="21">
        <f>COUNTIFS(E2:E101, A$4, B2:B101, R$1)</f>
        <v>3</v>
      </c>
      <c r="S122" s="21">
        <f>COUNTIFS(E1:E100, A$4, B1:B100, S$1)</f>
        <v>2</v>
      </c>
      <c r="T122" s="21">
        <f t="shared" si="19"/>
        <v>6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1</v>
      </c>
      <c r="R123" s="25">
        <f>COUNTIFS($E$1:$E$100, $A$4, $B$1:$B$100, R$1,$O$1:$O$100,1)</f>
        <v>3</v>
      </c>
      <c r="S123" s="25">
        <f>COUNTIFS($E$1:$E$100, $A$4, $B$1:$B$100, S$1,$O$1:$O$100,1)</f>
        <v>1</v>
      </c>
      <c r="T123" s="7">
        <f t="shared" si="19"/>
        <v>5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0</v>
      </c>
      <c r="R124" s="21">
        <f>COUNTIFS(E1:E100, A$4, B1:B100, R$1, D1:D100, "=24")</f>
        <v>0</v>
      </c>
      <c r="S124" s="21">
        <f>COUNTIFS(E1:E100, A$4, B1:B100, S$1, D1:D100, "=24")</f>
        <v>1</v>
      </c>
      <c r="T124" s="21">
        <f t="shared" si="19"/>
        <v>1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0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1</v>
      </c>
      <c r="T125" s="7">
        <f t="shared" si="19"/>
        <v>1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0</v>
      </c>
      <c r="R126" s="21">
        <f>COUNTIFS(E1:E102, A$5, B1:B102, R$1)</f>
        <v>0</v>
      </c>
      <c r="S126" s="21">
        <f>COUNTIFS(E1:E100, A$5, B1:B100, S$1)</f>
        <v>0</v>
      </c>
      <c r="T126" s="21">
        <f t="shared" si="19"/>
        <v>0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0</v>
      </c>
      <c r="R127" s="25">
        <f>COUNTIFS($E$1:$E$100, $A$5, $B$1:$B$100, R$1,$O$1:$O$100,1)</f>
        <v>0</v>
      </c>
      <c r="S127" s="25">
        <f>COUNTIFS($E$1:$E$100, $A$5, $B$1:$B$100, S$1,$O$1:$O$100,1)</f>
        <v>0</v>
      </c>
      <c r="T127" s="7">
        <f t="shared" si="19"/>
        <v>0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0</v>
      </c>
      <c r="S128" s="21">
        <f>COUNTIFS(E1:E100, A$5, B1:B100, S$1, D1:D100, "=24")</f>
        <v>0</v>
      </c>
      <c r="T128" s="21">
        <f t="shared" si="19"/>
        <v>0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0</v>
      </c>
      <c r="T129" s="7">
        <f t="shared" si="19"/>
        <v>0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0</v>
      </c>
      <c r="S130" s="21">
        <f>COUNTIFS(E1:E100, A$6, B1:B100, S$1)</f>
        <v>0</v>
      </c>
      <c r="T130" s="21">
        <f t="shared" si="19"/>
        <v>0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0</v>
      </c>
      <c r="S131" s="25">
        <f>COUNTIFS($E$1:$E$100, $A$6, $B$1:$B$100, S$1,$O$1:$O$100,1)</f>
        <v>0</v>
      </c>
      <c r="T131" s="7">
        <f t="shared" si="19"/>
        <v>0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9"/>
        <v>0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9"/>
        <v>0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9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9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9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9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1</v>
      </c>
      <c r="R138" s="21">
        <f>COUNTIFS(F1:F100, A$3, B1:B100, R$1)</f>
        <v>2</v>
      </c>
      <c r="S138" s="21">
        <f>COUNTIFS(F1:F100, A$3, B1:B100, S$1)</f>
        <v>1</v>
      </c>
      <c r="T138" s="21">
        <f t="shared" si="19"/>
        <v>4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1</v>
      </c>
      <c r="R139" s="25">
        <f>COUNTIFS($F$1:$F$100, $A$3, $B$1:$B$100, R$1,$O$1:$O$100,1)</f>
        <v>2</v>
      </c>
      <c r="S139" s="25">
        <f>COUNTIFS($F$1:$F$100, $A$3, $B$1:$B$100, S$1,$O$1:$O$100,1)</f>
        <v>1</v>
      </c>
      <c r="T139" s="7">
        <f t="shared" si="19"/>
        <v>4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1</v>
      </c>
      <c r="R140" s="21">
        <f>COUNTIFS(F1:F100, A$3, B1:B100, R$1, D1:D100, "=24")</f>
        <v>0</v>
      </c>
      <c r="S140" s="21">
        <f>COUNTIFS(F1:F100, A$3, B1:B100, S$1, D1:D100, "=24")</f>
        <v>0</v>
      </c>
      <c r="T140" s="21">
        <f t="shared" si="19"/>
        <v>1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1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0</v>
      </c>
      <c r="T141" s="7">
        <f t="shared" si="19"/>
        <v>1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0</v>
      </c>
      <c r="R142" s="21">
        <f>COUNTIFS(F1:F100, A$4, B1:B100, R$1)</f>
        <v>0</v>
      </c>
      <c r="S142" s="21">
        <f>COUNTIFS(F1:F100, A$4, B1:B100, S$1)</f>
        <v>0</v>
      </c>
      <c r="T142" s="21">
        <f t="shared" si="19"/>
        <v>0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0</v>
      </c>
      <c r="R143" s="25">
        <f>COUNTIFS($F$1:$F$100, $A$4, $B$1:$B$100, R$1,$O$1:$O$100,1)</f>
        <v>0</v>
      </c>
      <c r="S143" s="25">
        <f>COUNTIFS($F$1:$F$100, $A$4, $B$1:$B$100, S$1,$O$1:$O$100,1)</f>
        <v>0</v>
      </c>
      <c r="T143" s="7">
        <f t="shared" si="19"/>
        <v>0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9"/>
        <v>0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9"/>
        <v>0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0</v>
      </c>
      <c r="S146" s="21">
        <f>COUNTIFS(F1:F100, A$5, B1:B100, S$1)</f>
        <v>0</v>
      </c>
      <c r="T146" s="21">
        <f t="shared" si="19"/>
        <v>0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9"/>
        <v>0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9"/>
        <v>0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9"/>
        <v>0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19"/>
        <v>0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9"/>
        <v>0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9"/>
        <v>0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9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1</v>
      </c>
      <c r="T154" s="21">
        <f t="shared" si="19"/>
        <v>1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1</v>
      </c>
      <c r="T155" s="7">
        <f t="shared" si="19"/>
        <v>1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9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9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A138:P138"/>
    <mergeCell ref="A142:P142"/>
    <mergeCell ref="A146:P146"/>
    <mergeCell ref="A150:P150"/>
    <mergeCell ref="A154:P154"/>
    <mergeCell ref="A130:P130"/>
    <mergeCell ref="A118:P118"/>
    <mergeCell ref="A122:P122"/>
    <mergeCell ref="A126:P126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L2"/>
    <mergeCell ref="A103:P103"/>
    <mergeCell ref="A104:P104"/>
    <mergeCell ref="A105:P105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A113:P113"/>
    <mergeCell ref="A114:P114"/>
    <mergeCell ref="A115:P115"/>
    <mergeCell ref="A116:P116"/>
  </mergeCells>
  <conditionalFormatting sqref="D3:D102">
    <cfRule type="cellIs" dxfId="149" priority="3" operator="equal">
      <formula>24</formula>
    </cfRule>
    <cfRule type="cellIs" dxfId="148" priority="4" operator="equal">
      <formula>23</formula>
    </cfRule>
    <cfRule type="cellIs" dxfId="147" priority="5" operator="equal">
      <formula>35</formula>
    </cfRule>
    <cfRule type="cellIs" dxfId="146" priority="6" operator="equal">
      <formula>46</formula>
    </cfRule>
    <cfRule type="cellIs" dxfId="145" priority="7" operator="equal">
      <formula>59</formula>
    </cfRule>
  </conditionalFormatting>
  <conditionalFormatting sqref="O3:O102">
    <cfRule type="cellIs" dxfId="144" priority="1" operator="equal">
      <formula>1</formula>
    </cfRule>
    <cfRule type="cellIs" dxfId="143" priority="2" operator="equal">
      <formula>0</formula>
    </cfRule>
  </conditionalFormatting>
  <conditionalFormatting sqref="P3:P102">
    <cfRule type="expression" dxfId="142" priority="15">
      <formula>IF(P3&lt;0, 1, IF(C3&gt;P3, 1, 0))</formula>
    </cfRule>
    <cfRule type="notContainsBlanks" dxfId="141" priority="16">
      <formula>LEN(TRIM(P3))&gt;0</formula>
    </cfRule>
  </conditionalFormatting>
  <conditionalFormatting sqref="Q3:S102">
    <cfRule type="cellIs" dxfId="140" priority="17" operator="notEqual">
      <formula>Q2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EC62-81E7-4FAC-AA50-10974D99D09E}">
  <sheetPr>
    <outlinePr summaryBelow="0" summaryRight="0"/>
  </sheetPr>
  <dimension ref="A1:T1005"/>
  <sheetViews>
    <sheetView workbookViewId="0">
      <pane ySplit="2" topLeftCell="A3" activePane="bottomLeft" state="frozen"/>
      <selection activeCell="B4" sqref="B4"/>
      <selection pane="bottomLeft" activeCell="B4" sqref="B4"/>
    </sheetView>
  </sheetViews>
  <sheetFormatPr defaultColWidth="12.5390625" defaultRowHeight="15" customHeight="1" x14ac:dyDescent="0.15"/>
  <cols>
    <col min="1" max="15" width="4.04296875" customWidth="1"/>
    <col min="16" max="16" width="6.3359375" customWidth="1"/>
    <col min="17" max="19" width="11.32421875" customWidth="1"/>
  </cols>
  <sheetData>
    <row r="1" spans="1:20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0" t="s">
        <v>10</v>
      </c>
      <c r="N1" s="40" t="s">
        <v>11</v>
      </c>
      <c r="O1" s="41" t="s">
        <v>12</v>
      </c>
      <c r="P1" s="41" t="s">
        <v>13</v>
      </c>
      <c r="Q1" s="1" t="s">
        <v>16</v>
      </c>
      <c r="R1" s="1" t="s">
        <v>15</v>
      </c>
      <c r="S1" s="1" t="s">
        <v>14</v>
      </c>
      <c r="T1" s="32">
        <v>45301</v>
      </c>
    </row>
    <row r="2" spans="1:20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0"/>
      <c r="N2" s="40"/>
      <c r="O2" s="38"/>
      <c r="P2" s="38"/>
      <c r="Q2" s="2">
        <v>501</v>
      </c>
      <c r="R2" s="2">
        <v>501</v>
      </c>
      <c r="S2" s="2">
        <v>501</v>
      </c>
    </row>
    <row r="3" spans="1:20" ht="15.75" customHeight="1" x14ac:dyDescent="0.15">
      <c r="A3" s="2">
        <v>1</v>
      </c>
      <c r="B3" s="3" t="s">
        <v>19</v>
      </c>
      <c r="C3" s="3">
        <v>20</v>
      </c>
      <c r="D3" s="4">
        <v>23</v>
      </c>
      <c r="F3" s="4"/>
      <c r="M3" s="3"/>
      <c r="O3" s="5">
        <v>1</v>
      </c>
      <c r="P3" s="6">
        <f>IF(D3=23,IF(O3,CHOOSE(G3+2*L3+1,23,35,46,59),-2*CHOOSE(G3+2*L3+1,23,35,46,59)),IF(ISBLANK(O3),,IF(O3,D3*(SUM(E3:L3)+1)*(1+M3)*(1+N3),-2*D3*(SUM(E3:L3)+1)*(1+M3)*(1+N3))))</f>
        <v>23</v>
      </c>
      <c r="Q3" s="2">
        <f t="shared" ref="Q3:Q26" si="0">IF(ISBLANK($O3), ,IF($O3,IF($B3=Q$1,Q2-$P3,Q2),IF($B3=Q$1,Q2,Q2+$P3)))</f>
        <v>501</v>
      </c>
      <c r="R3" s="2">
        <f t="shared" ref="R3:R26" si="1">IF(ISBLANK($O3), ,IF($O3,IF($B3=R$1,R2-$P3,R2),IF($B3=R$1,R2,R2+$P3)))</f>
        <v>478</v>
      </c>
      <c r="S3" s="2">
        <f t="shared" ref="S3:S26" si="2">IF(ISBLANK($O3), ,IF($O3,IF($B3=S$1,S2-$P3,S2),IF($B3=S$1,S2,S2+$P3)))</f>
        <v>501</v>
      </c>
    </row>
    <row r="4" spans="1:20" ht="15.75" customHeight="1" x14ac:dyDescent="0.15">
      <c r="A4" s="2">
        <v>2</v>
      </c>
      <c r="B4" s="3" t="s">
        <v>19</v>
      </c>
      <c r="C4" s="3">
        <v>20</v>
      </c>
      <c r="D4" s="4">
        <v>24</v>
      </c>
      <c r="E4">
        <v>2</v>
      </c>
      <c r="F4" s="4"/>
      <c r="G4">
        <v>1</v>
      </c>
      <c r="M4" s="3"/>
      <c r="O4" s="5">
        <v>1</v>
      </c>
      <c r="P4" s="6">
        <f t="shared" ref="P4:P67" si="3">IF(D4=23,IF(O4,CHOOSE(G4+2*L4+1,23,35,46,59),-2*CHOOSE(G4+2*L4+1,23,35,46,59)),IF(ISBLANK(O4),,IF(O4,D4*(SUM(E4:L4)+1)*(1+M4)*(1+N4),-2*D4*(SUM(E4:L4)+1)*(1+M4)*(1+N4))))</f>
        <v>96</v>
      </c>
      <c r="Q4" s="2">
        <f t="shared" si="0"/>
        <v>501</v>
      </c>
      <c r="R4" s="2">
        <f t="shared" si="1"/>
        <v>382</v>
      </c>
      <c r="S4" s="2">
        <f t="shared" si="2"/>
        <v>501</v>
      </c>
    </row>
    <row r="5" spans="1:20" ht="15.75" customHeight="1" x14ac:dyDescent="0.15">
      <c r="A5" s="2">
        <v>3</v>
      </c>
      <c r="B5" s="3" t="s">
        <v>19</v>
      </c>
      <c r="C5" s="3">
        <v>27</v>
      </c>
      <c r="D5" s="4">
        <v>10</v>
      </c>
      <c r="E5" s="4"/>
      <c r="F5">
        <v>1</v>
      </c>
      <c r="G5">
        <v>1</v>
      </c>
      <c r="M5" s="3"/>
      <c r="O5" s="5">
        <v>1</v>
      </c>
      <c r="P5" s="6">
        <f t="shared" si="3"/>
        <v>30</v>
      </c>
      <c r="Q5" s="2">
        <f t="shared" si="0"/>
        <v>501</v>
      </c>
      <c r="R5" s="2">
        <f t="shared" si="1"/>
        <v>352</v>
      </c>
      <c r="S5" s="2">
        <f t="shared" si="2"/>
        <v>501</v>
      </c>
    </row>
    <row r="6" spans="1:20" ht="15.75" customHeight="1" x14ac:dyDescent="0.15">
      <c r="A6" s="2">
        <v>4</v>
      </c>
      <c r="B6" s="3" t="s">
        <v>20</v>
      </c>
      <c r="C6" s="3">
        <v>22</v>
      </c>
      <c r="D6" s="4">
        <v>23</v>
      </c>
      <c r="F6" s="4"/>
      <c r="H6" s="4"/>
      <c r="M6" s="3"/>
      <c r="O6" s="5">
        <v>0</v>
      </c>
      <c r="P6" s="6">
        <f t="shared" si="3"/>
        <v>-46</v>
      </c>
      <c r="Q6" s="2">
        <f t="shared" si="0"/>
        <v>501</v>
      </c>
      <c r="R6" s="2">
        <f t="shared" si="1"/>
        <v>306</v>
      </c>
      <c r="S6" s="2">
        <f t="shared" si="2"/>
        <v>455</v>
      </c>
    </row>
    <row r="7" spans="1:20" ht="15.75" customHeight="1" x14ac:dyDescent="0.15">
      <c r="A7" s="2">
        <v>5</v>
      </c>
      <c r="B7" s="3" t="s">
        <v>21</v>
      </c>
      <c r="C7" s="3">
        <v>24</v>
      </c>
      <c r="D7" s="4">
        <v>11</v>
      </c>
      <c r="E7" s="4">
        <v>2</v>
      </c>
      <c r="M7" s="3"/>
      <c r="O7" s="5">
        <v>0</v>
      </c>
      <c r="P7" s="6">
        <f t="shared" si="3"/>
        <v>-66</v>
      </c>
      <c r="Q7" s="2">
        <f t="shared" si="0"/>
        <v>435</v>
      </c>
      <c r="R7" s="2">
        <f t="shared" si="1"/>
        <v>240</v>
      </c>
      <c r="S7" s="2">
        <f t="shared" si="2"/>
        <v>455</v>
      </c>
    </row>
    <row r="8" spans="1:20" ht="15.75" customHeight="1" x14ac:dyDescent="0.15">
      <c r="A8" s="2">
        <v>6</v>
      </c>
      <c r="B8" s="3" t="s">
        <v>21</v>
      </c>
      <c r="C8" s="3">
        <v>20</v>
      </c>
      <c r="D8" s="4">
        <v>24</v>
      </c>
      <c r="E8" s="4">
        <v>2</v>
      </c>
      <c r="H8" s="4"/>
      <c r="M8" s="3"/>
      <c r="O8" s="3">
        <v>1</v>
      </c>
      <c r="P8" s="6">
        <f t="shared" si="3"/>
        <v>72</v>
      </c>
      <c r="Q8" s="2">
        <f t="shared" si="0"/>
        <v>435</v>
      </c>
      <c r="R8" s="2">
        <f t="shared" si="1"/>
        <v>240</v>
      </c>
      <c r="S8" s="2">
        <f t="shared" si="2"/>
        <v>383</v>
      </c>
    </row>
    <row r="9" spans="1:20" ht="15.75" customHeight="1" x14ac:dyDescent="0.15">
      <c r="A9" s="2">
        <v>7</v>
      </c>
      <c r="B9" s="3" t="s">
        <v>21</v>
      </c>
      <c r="C9" s="3">
        <v>24</v>
      </c>
      <c r="D9" s="4">
        <v>24</v>
      </c>
      <c r="E9" s="4">
        <v>2</v>
      </c>
      <c r="H9">
        <v>1</v>
      </c>
      <c r="L9">
        <v>1</v>
      </c>
      <c r="M9" s="3"/>
      <c r="O9" s="3">
        <v>1</v>
      </c>
      <c r="P9" s="6">
        <f t="shared" si="3"/>
        <v>120</v>
      </c>
      <c r="Q9" s="2">
        <f t="shared" si="0"/>
        <v>435</v>
      </c>
      <c r="R9" s="2">
        <f t="shared" si="1"/>
        <v>240</v>
      </c>
      <c r="S9" s="2">
        <f t="shared" si="2"/>
        <v>263</v>
      </c>
    </row>
    <row r="10" spans="1:20" ht="15.75" customHeight="1" x14ac:dyDescent="0.15">
      <c r="A10" s="2">
        <v>8</v>
      </c>
      <c r="B10" s="3" t="s">
        <v>21</v>
      </c>
      <c r="C10" s="3">
        <v>24</v>
      </c>
      <c r="D10" s="4">
        <v>9</v>
      </c>
      <c r="E10" s="4"/>
      <c r="F10">
        <v>2</v>
      </c>
      <c r="H10" s="4"/>
      <c r="M10" s="3"/>
      <c r="O10" s="3">
        <v>1</v>
      </c>
      <c r="P10" s="6">
        <f t="shared" si="3"/>
        <v>27</v>
      </c>
      <c r="Q10" s="2">
        <f t="shared" si="0"/>
        <v>435</v>
      </c>
      <c r="R10" s="2">
        <f t="shared" si="1"/>
        <v>240</v>
      </c>
      <c r="S10" s="2">
        <f t="shared" si="2"/>
        <v>236</v>
      </c>
    </row>
    <row r="11" spans="1:20" ht="15.75" customHeight="1" x14ac:dyDescent="0.15">
      <c r="A11" s="2">
        <v>9</v>
      </c>
      <c r="B11" s="3" t="s">
        <v>19</v>
      </c>
      <c r="C11" s="3">
        <v>18</v>
      </c>
      <c r="D11" s="4">
        <v>11</v>
      </c>
      <c r="E11" s="4">
        <v>1</v>
      </c>
      <c r="G11" s="4"/>
      <c r="M11" s="3"/>
      <c r="O11" s="3">
        <v>1</v>
      </c>
      <c r="P11" s="6">
        <f t="shared" si="3"/>
        <v>22</v>
      </c>
      <c r="Q11" s="2">
        <f t="shared" si="0"/>
        <v>435</v>
      </c>
      <c r="R11" s="2">
        <f t="shared" si="1"/>
        <v>218</v>
      </c>
      <c r="S11" s="2">
        <f t="shared" si="2"/>
        <v>236</v>
      </c>
    </row>
    <row r="12" spans="1:20" ht="15.75" customHeight="1" x14ac:dyDescent="0.15">
      <c r="A12" s="2">
        <v>10</v>
      </c>
      <c r="B12" s="3" t="s">
        <v>19</v>
      </c>
      <c r="C12" s="3">
        <v>22</v>
      </c>
      <c r="D12" s="4">
        <v>24</v>
      </c>
      <c r="E12">
        <v>1</v>
      </c>
      <c r="F12" s="4"/>
      <c r="H12" s="4"/>
      <c r="L12">
        <v>1</v>
      </c>
      <c r="M12" s="3"/>
      <c r="O12" s="3">
        <v>1</v>
      </c>
      <c r="P12" s="6">
        <f t="shared" si="3"/>
        <v>72</v>
      </c>
      <c r="Q12" s="2">
        <f t="shared" si="0"/>
        <v>435</v>
      </c>
      <c r="R12" s="2">
        <f t="shared" si="1"/>
        <v>146</v>
      </c>
      <c r="S12" s="2">
        <f t="shared" si="2"/>
        <v>236</v>
      </c>
    </row>
    <row r="13" spans="1:20" ht="15.75" customHeight="1" x14ac:dyDescent="0.15">
      <c r="A13" s="2">
        <v>11</v>
      </c>
      <c r="B13" s="3" t="s">
        <v>19</v>
      </c>
      <c r="C13" s="3">
        <v>22</v>
      </c>
      <c r="D13" s="4">
        <v>12</v>
      </c>
      <c r="E13" s="4">
        <v>2</v>
      </c>
      <c r="H13" s="4">
        <v>1</v>
      </c>
      <c r="M13" s="3"/>
      <c r="O13" s="3">
        <v>1</v>
      </c>
      <c r="P13" s="6">
        <f t="shared" si="3"/>
        <v>48</v>
      </c>
      <c r="Q13" s="2">
        <f t="shared" si="0"/>
        <v>435</v>
      </c>
      <c r="R13" s="2">
        <f t="shared" si="1"/>
        <v>98</v>
      </c>
      <c r="S13" s="2">
        <f t="shared" si="2"/>
        <v>236</v>
      </c>
    </row>
    <row r="14" spans="1:20" ht="15.75" customHeight="1" x14ac:dyDescent="0.15">
      <c r="A14" s="2">
        <v>12</v>
      </c>
      <c r="B14" s="3" t="s">
        <v>21</v>
      </c>
      <c r="C14" s="3">
        <v>20</v>
      </c>
      <c r="D14" s="4">
        <v>12</v>
      </c>
      <c r="E14">
        <v>1</v>
      </c>
      <c r="F14" s="4"/>
      <c r="M14" s="3"/>
      <c r="O14" s="3">
        <v>1</v>
      </c>
      <c r="P14" s="6">
        <f t="shared" si="3"/>
        <v>24</v>
      </c>
      <c r="Q14" s="2">
        <f t="shared" si="0"/>
        <v>435</v>
      </c>
      <c r="R14" s="2">
        <f t="shared" si="1"/>
        <v>98</v>
      </c>
      <c r="S14" s="2">
        <f t="shared" si="2"/>
        <v>212</v>
      </c>
    </row>
    <row r="15" spans="1:20" ht="15.75" customHeight="1" x14ac:dyDescent="0.15">
      <c r="A15" s="2">
        <v>13</v>
      </c>
      <c r="B15" s="3" t="s">
        <v>20</v>
      </c>
      <c r="C15" s="3">
        <v>18</v>
      </c>
      <c r="D15" s="4">
        <v>24</v>
      </c>
      <c r="E15" s="4">
        <v>2</v>
      </c>
      <c r="G15" s="4"/>
      <c r="M15" s="3"/>
      <c r="O15" s="3">
        <v>1</v>
      </c>
      <c r="P15" s="6">
        <f t="shared" si="3"/>
        <v>72</v>
      </c>
      <c r="Q15" s="2">
        <f t="shared" si="0"/>
        <v>363</v>
      </c>
      <c r="R15" s="2">
        <f t="shared" si="1"/>
        <v>98</v>
      </c>
      <c r="S15" s="2">
        <f t="shared" si="2"/>
        <v>212</v>
      </c>
    </row>
    <row r="16" spans="1:20" ht="15.75" customHeight="1" x14ac:dyDescent="0.15">
      <c r="A16" s="2">
        <v>14</v>
      </c>
      <c r="B16" s="3" t="s">
        <v>19</v>
      </c>
      <c r="C16" s="3">
        <v>24</v>
      </c>
      <c r="D16" s="4">
        <v>24</v>
      </c>
      <c r="F16" s="4">
        <v>3</v>
      </c>
      <c r="H16" s="4"/>
      <c r="M16" s="3"/>
      <c r="O16" s="3">
        <v>1</v>
      </c>
      <c r="P16" s="6">
        <f t="shared" si="3"/>
        <v>96</v>
      </c>
      <c r="Q16" s="2">
        <f t="shared" si="0"/>
        <v>363</v>
      </c>
      <c r="R16" s="2">
        <f t="shared" si="1"/>
        <v>2</v>
      </c>
      <c r="S16" s="2">
        <f t="shared" si="2"/>
        <v>212</v>
      </c>
    </row>
    <row r="17" spans="1:19" ht="15.75" customHeight="1" x14ac:dyDescent="0.15">
      <c r="A17" s="2">
        <v>15</v>
      </c>
      <c r="B17" s="3" t="s">
        <v>21</v>
      </c>
      <c r="C17" s="3">
        <v>22</v>
      </c>
      <c r="D17" s="4">
        <v>11</v>
      </c>
      <c r="F17" s="4">
        <v>1</v>
      </c>
      <c r="H17" s="4"/>
      <c r="M17" s="3"/>
      <c r="O17" s="3">
        <v>0</v>
      </c>
      <c r="P17" s="6">
        <f t="shared" si="3"/>
        <v>-44</v>
      </c>
      <c r="Q17" s="2">
        <f t="shared" si="0"/>
        <v>319</v>
      </c>
      <c r="R17" s="2">
        <f t="shared" si="1"/>
        <v>-42</v>
      </c>
      <c r="S17" s="2">
        <f t="shared" si="2"/>
        <v>212</v>
      </c>
    </row>
    <row r="18" spans="1:19" ht="15.75" customHeight="1" x14ac:dyDescent="0.15">
      <c r="A18" s="2">
        <v>16</v>
      </c>
      <c r="B18" s="3"/>
      <c r="C18" s="3"/>
      <c r="D18" s="4"/>
      <c r="E18" s="4"/>
      <c r="H18" s="4"/>
      <c r="M18" s="3"/>
      <c r="O18" s="3"/>
      <c r="P18" s="6">
        <f t="shared" si="3"/>
        <v>0</v>
      </c>
      <c r="Q18" s="2">
        <f t="shared" si="0"/>
        <v>0</v>
      </c>
      <c r="R18" s="2">
        <f t="shared" si="1"/>
        <v>0</v>
      </c>
      <c r="S18" s="2">
        <f t="shared" si="2"/>
        <v>0</v>
      </c>
    </row>
    <row r="19" spans="1:19" ht="15.75" customHeight="1" x14ac:dyDescent="0.15">
      <c r="A19" s="2">
        <v>17</v>
      </c>
      <c r="B19" s="3"/>
      <c r="C19" s="3"/>
      <c r="D19" s="4"/>
      <c r="F19" s="4"/>
      <c r="M19" s="3"/>
      <c r="O19" s="3"/>
      <c r="P19" s="6">
        <f t="shared" si="3"/>
        <v>0</v>
      </c>
      <c r="Q19" s="2">
        <f t="shared" si="0"/>
        <v>0</v>
      </c>
      <c r="R19" s="2">
        <f t="shared" si="1"/>
        <v>0</v>
      </c>
      <c r="S19" s="2">
        <f t="shared" si="2"/>
        <v>0</v>
      </c>
    </row>
    <row r="20" spans="1:19" ht="15.75" customHeight="1" x14ac:dyDescent="0.15">
      <c r="A20" s="2">
        <v>18</v>
      </c>
      <c r="B20" s="3"/>
      <c r="C20" s="3"/>
      <c r="D20" s="4"/>
      <c r="F20" s="4"/>
      <c r="M20" s="3"/>
      <c r="O20" s="3"/>
      <c r="P20" s="6">
        <f t="shared" si="3"/>
        <v>0</v>
      </c>
      <c r="Q20" s="2">
        <f t="shared" si="0"/>
        <v>0</v>
      </c>
      <c r="R20" s="2">
        <f t="shared" si="1"/>
        <v>0</v>
      </c>
      <c r="S20" s="2">
        <f t="shared" si="2"/>
        <v>0</v>
      </c>
    </row>
    <row r="21" spans="1:19" ht="15.75" customHeight="1" x14ac:dyDescent="0.15">
      <c r="A21" s="2">
        <v>19</v>
      </c>
      <c r="B21" s="3"/>
      <c r="C21" s="3"/>
      <c r="D21" s="4"/>
      <c r="F21" s="4"/>
      <c r="H21" s="4"/>
      <c r="M21" s="3"/>
      <c r="O21" s="3"/>
      <c r="P21" s="6">
        <f t="shared" si="3"/>
        <v>0</v>
      </c>
      <c r="Q21" s="2">
        <f t="shared" si="0"/>
        <v>0</v>
      </c>
      <c r="R21" s="2">
        <f t="shared" si="1"/>
        <v>0</v>
      </c>
      <c r="S21" s="2">
        <f t="shared" si="2"/>
        <v>0</v>
      </c>
    </row>
    <row r="22" spans="1:19" ht="15.75" customHeight="1" x14ac:dyDescent="0.15">
      <c r="A22" s="2">
        <v>20</v>
      </c>
      <c r="B22" s="3"/>
      <c r="C22" s="3"/>
      <c r="D22" s="4"/>
      <c r="E22" s="4"/>
      <c r="M22" s="3"/>
      <c r="O22" s="3"/>
      <c r="P22" s="6">
        <f t="shared" si="3"/>
        <v>0</v>
      </c>
      <c r="Q22" s="2">
        <f t="shared" si="0"/>
        <v>0</v>
      </c>
      <c r="R22" s="2">
        <f t="shared" si="1"/>
        <v>0</v>
      </c>
      <c r="S22" s="2">
        <f t="shared" si="2"/>
        <v>0</v>
      </c>
    </row>
    <row r="23" spans="1:19" ht="15.75" customHeight="1" x14ac:dyDescent="0.15">
      <c r="A23" s="2">
        <v>21</v>
      </c>
      <c r="B23" s="3"/>
      <c r="C23" s="3"/>
      <c r="D23" s="4"/>
      <c r="F23" s="4"/>
      <c r="M23" s="3"/>
      <c r="O23" s="3"/>
      <c r="P23" s="6">
        <f t="shared" si="3"/>
        <v>0</v>
      </c>
      <c r="Q23" s="2">
        <f t="shared" si="0"/>
        <v>0</v>
      </c>
      <c r="R23" s="2">
        <f t="shared" si="1"/>
        <v>0</v>
      </c>
      <c r="S23" s="2">
        <f t="shared" si="2"/>
        <v>0</v>
      </c>
    </row>
    <row r="24" spans="1:19" ht="15.75" customHeight="1" x14ac:dyDescent="0.15">
      <c r="A24" s="2">
        <v>22</v>
      </c>
      <c r="B24" s="3"/>
      <c r="C24" s="3"/>
      <c r="D24" s="4"/>
      <c r="F24" s="4"/>
      <c r="G24" s="4"/>
      <c r="M24" s="3"/>
      <c r="O24" s="3"/>
      <c r="P24" s="6">
        <f t="shared" si="3"/>
        <v>0</v>
      </c>
      <c r="Q24" s="2">
        <f t="shared" si="0"/>
        <v>0</v>
      </c>
      <c r="R24" s="2">
        <f t="shared" si="1"/>
        <v>0</v>
      </c>
      <c r="S24" s="2">
        <f t="shared" si="2"/>
        <v>0</v>
      </c>
    </row>
    <row r="25" spans="1:19" ht="15.75" customHeight="1" x14ac:dyDescent="0.15">
      <c r="A25" s="2">
        <v>23</v>
      </c>
      <c r="B25" s="3"/>
      <c r="C25" s="3"/>
      <c r="D25" s="4"/>
      <c r="F25" s="4"/>
      <c r="M25" s="3"/>
      <c r="O25" s="3"/>
      <c r="P25" s="6">
        <f t="shared" si="3"/>
        <v>0</v>
      </c>
      <c r="Q25" s="2">
        <f t="shared" si="0"/>
        <v>0</v>
      </c>
      <c r="R25" s="2">
        <f t="shared" si="1"/>
        <v>0</v>
      </c>
      <c r="S25" s="2">
        <f t="shared" si="2"/>
        <v>0</v>
      </c>
    </row>
    <row r="26" spans="1:19" ht="15.75" customHeight="1" x14ac:dyDescent="0.15">
      <c r="A26" s="2">
        <v>24</v>
      </c>
      <c r="B26" s="3"/>
      <c r="C26" s="3"/>
      <c r="D26" s="4"/>
      <c r="F26" s="4"/>
      <c r="M26" s="3"/>
      <c r="O26" s="3"/>
      <c r="P26" s="6">
        <f t="shared" si="3"/>
        <v>0</v>
      </c>
      <c r="Q26" s="2">
        <f t="shared" si="0"/>
        <v>0</v>
      </c>
      <c r="R26" s="2">
        <f t="shared" si="1"/>
        <v>0</v>
      </c>
      <c r="S26" s="2">
        <f t="shared" si="2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3"/>
        <v>0</v>
      </c>
      <c r="Q27" s="2">
        <f t="shared" ref="Q27:S42" si="4">IF(ISBLANK($O27), ,IF($O27,IF($B27=Q$1,Q26-$P27,Q26),IF($B27=Q$1,Q26,Q26+$P27)))</f>
        <v>0</v>
      </c>
      <c r="R27" s="2">
        <f t="shared" si="4"/>
        <v>0</v>
      </c>
      <c r="S27" s="2">
        <f t="shared" si="4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3"/>
        <v>0</v>
      </c>
      <c r="Q28" s="2">
        <f t="shared" si="4"/>
        <v>0</v>
      </c>
      <c r="R28" s="2">
        <f t="shared" si="4"/>
        <v>0</v>
      </c>
      <c r="S28" s="2">
        <f t="shared" si="4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3"/>
        <v>0</v>
      </c>
      <c r="Q29" s="2">
        <f t="shared" si="4"/>
        <v>0</v>
      </c>
      <c r="R29" s="2">
        <f t="shared" si="4"/>
        <v>0</v>
      </c>
      <c r="S29" s="2">
        <f t="shared" si="4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3"/>
        <v>0</v>
      </c>
      <c r="Q30" s="2">
        <f t="shared" si="4"/>
        <v>0</v>
      </c>
      <c r="R30" s="2">
        <f t="shared" si="4"/>
        <v>0</v>
      </c>
      <c r="S30" s="2">
        <f t="shared" si="4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3"/>
        <v>0</v>
      </c>
      <c r="Q31" s="2">
        <f t="shared" si="4"/>
        <v>0</v>
      </c>
      <c r="R31" s="2">
        <f t="shared" si="4"/>
        <v>0</v>
      </c>
      <c r="S31" s="2">
        <f t="shared" si="4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3"/>
        <v>0</v>
      </c>
      <c r="Q32" s="2">
        <f t="shared" si="4"/>
        <v>0</v>
      </c>
      <c r="R32" s="2">
        <f t="shared" si="4"/>
        <v>0</v>
      </c>
      <c r="S32" s="2">
        <f t="shared" si="4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3"/>
        <v>0</v>
      </c>
      <c r="Q33" s="2">
        <f t="shared" si="4"/>
        <v>0</v>
      </c>
      <c r="R33" s="2">
        <f t="shared" si="4"/>
        <v>0</v>
      </c>
      <c r="S33" s="2">
        <f t="shared" si="4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3"/>
        <v>0</v>
      </c>
      <c r="Q34" s="2">
        <f t="shared" si="4"/>
        <v>0</v>
      </c>
      <c r="R34" s="2">
        <f t="shared" si="4"/>
        <v>0</v>
      </c>
      <c r="S34" s="2">
        <f t="shared" si="4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3"/>
        <v>0</v>
      </c>
      <c r="Q35" s="2">
        <f t="shared" si="4"/>
        <v>0</v>
      </c>
      <c r="R35" s="2">
        <f t="shared" si="4"/>
        <v>0</v>
      </c>
      <c r="S35" s="2">
        <f t="shared" si="4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3"/>
        <v>0</v>
      </c>
      <c r="Q36" s="2">
        <f t="shared" si="4"/>
        <v>0</v>
      </c>
      <c r="R36" s="2">
        <f t="shared" si="4"/>
        <v>0</v>
      </c>
      <c r="S36" s="2">
        <f t="shared" si="4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si="3"/>
        <v>0</v>
      </c>
      <c r="Q37" s="2">
        <f t="shared" si="4"/>
        <v>0</v>
      </c>
      <c r="R37" s="2">
        <f t="shared" si="4"/>
        <v>0</v>
      </c>
      <c r="S37" s="2">
        <f t="shared" si="4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3"/>
        <v>0</v>
      </c>
      <c r="Q38" s="2">
        <f t="shared" si="4"/>
        <v>0</v>
      </c>
      <c r="R38" s="2">
        <f t="shared" si="4"/>
        <v>0</v>
      </c>
      <c r="S38" s="2">
        <f t="shared" si="4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3"/>
        <v>0</v>
      </c>
      <c r="Q39" s="2">
        <f t="shared" si="4"/>
        <v>0</v>
      </c>
      <c r="R39" s="2">
        <f t="shared" si="4"/>
        <v>0</v>
      </c>
      <c r="S39" s="2">
        <f t="shared" si="4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3"/>
        <v>0</v>
      </c>
      <c r="Q40" s="2">
        <f t="shared" si="4"/>
        <v>0</v>
      </c>
      <c r="R40" s="2">
        <f t="shared" si="4"/>
        <v>0</v>
      </c>
      <c r="S40" s="2">
        <f t="shared" si="4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3"/>
        <v>0</v>
      </c>
      <c r="Q41" s="2">
        <f t="shared" si="4"/>
        <v>0</v>
      </c>
      <c r="R41" s="2">
        <f t="shared" si="4"/>
        <v>0</v>
      </c>
      <c r="S41" s="2">
        <f t="shared" si="4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3"/>
        <v>0</v>
      </c>
      <c r="Q42" s="2">
        <f t="shared" si="4"/>
        <v>0</v>
      </c>
      <c r="R42" s="2">
        <f t="shared" si="4"/>
        <v>0</v>
      </c>
      <c r="S42" s="2">
        <f t="shared" si="4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3"/>
        <v>0</v>
      </c>
      <c r="Q43" s="2">
        <f t="shared" ref="Q43:S58" si="5">IF(ISBLANK($O43), ,IF($O43,IF($B43=Q$1,Q42-$P43,Q42),IF($B43=Q$1,Q42,Q42+$P43)))</f>
        <v>0</v>
      </c>
      <c r="R43" s="2">
        <f t="shared" si="5"/>
        <v>0</v>
      </c>
      <c r="S43" s="2">
        <f t="shared" si="5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3"/>
        <v>0</v>
      </c>
      <c r="Q44" s="2">
        <f t="shared" si="5"/>
        <v>0</v>
      </c>
      <c r="R44" s="2">
        <f t="shared" si="5"/>
        <v>0</v>
      </c>
      <c r="S44" s="2">
        <f t="shared" si="5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3"/>
        <v>0</v>
      </c>
      <c r="Q45" s="2">
        <f t="shared" si="5"/>
        <v>0</v>
      </c>
      <c r="R45" s="2">
        <f t="shared" si="5"/>
        <v>0</v>
      </c>
      <c r="S45" s="2">
        <f t="shared" si="5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3"/>
        <v>0</v>
      </c>
      <c r="Q46" s="2">
        <f t="shared" si="5"/>
        <v>0</v>
      </c>
      <c r="R46" s="2">
        <f t="shared" si="5"/>
        <v>0</v>
      </c>
      <c r="S46" s="2">
        <f t="shared" si="5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3"/>
        <v>0</v>
      </c>
      <c r="Q47" s="2">
        <f t="shared" si="5"/>
        <v>0</v>
      </c>
      <c r="R47" s="2">
        <f t="shared" si="5"/>
        <v>0</v>
      </c>
      <c r="S47" s="2">
        <f t="shared" si="5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3"/>
        <v>0</v>
      </c>
      <c r="Q48" s="2">
        <f t="shared" si="5"/>
        <v>0</v>
      </c>
      <c r="R48" s="2">
        <f t="shared" si="5"/>
        <v>0</v>
      </c>
      <c r="S48" s="2">
        <f t="shared" si="5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3"/>
        <v>0</v>
      </c>
      <c r="Q49" s="2">
        <f t="shared" si="5"/>
        <v>0</v>
      </c>
      <c r="R49" s="2">
        <f t="shared" si="5"/>
        <v>0</v>
      </c>
      <c r="S49" s="2">
        <f t="shared" si="5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3"/>
        <v>0</v>
      </c>
      <c r="Q50" s="2">
        <f t="shared" si="5"/>
        <v>0</v>
      </c>
      <c r="R50" s="2">
        <f t="shared" si="5"/>
        <v>0</v>
      </c>
      <c r="S50" s="2">
        <f t="shared" si="5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3"/>
        <v>0</v>
      </c>
      <c r="Q51" s="2">
        <f t="shared" si="5"/>
        <v>0</v>
      </c>
      <c r="R51" s="2">
        <f t="shared" si="5"/>
        <v>0</v>
      </c>
      <c r="S51" s="2">
        <f t="shared" si="5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3"/>
        <v>0</v>
      </c>
      <c r="Q52" s="2">
        <f t="shared" si="5"/>
        <v>0</v>
      </c>
      <c r="R52" s="2">
        <f t="shared" si="5"/>
        <v>0</v>
      </c>
      <c r="S52" s="2">
        <f t="shared" si="5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3"/>
        <v>0</v>
      </c>
      <c r="Q53" s="2">
        <f t="shared" si="5"/>
        <v>0</v>
      </c>
      <c r="R53" s="2">
        <f t="shared" si="5"/>
        <v>0</v>
      </c>
      <c r="S53" s="2">
        <f t="shared" si="5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3"/>
        <v>0</v>
      </c>
      <c r="Q54" s="2">
        <f t="shared" si="5"/>
        <v>0</v>
      </c>
      <c r="R54" s="2">
        <f t="shared" si="5"/>
        <v>0</v>
      </c>
      <c r="S54" s="2">
        <f t="shared" si="5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3"/>
        <v>0</v>
      </c>
      <c r="Q55" s="2">
        <f t="shared" si="5"/>
        <v>0</v>
      </c>
      <c r="R55" s="2">
        <f t="shared" si="5"/>
        <v>0</v>
      </c>
      <c r="S55" s="2">
        <f t="shared" si="5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3"/>
        <v>0</v>
      </c>
      <c r="Q56" s="2">
        <f t="shared" si="5"/>
        <v>0</v>
      </c>
      <c r="R56" s="2">
        <f t="shared" si="5"/>
        <v>0</v>
      </c>
      <c r="S56" s="2">
        <f t="shared" si="5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3"/>
        <v>0</v>
      </c>
      <c r="Q57" s="2">
        <f t="shared" si="5"/>
        <v>0</v>
      </c>
      <c r="R57" s="2">
        <f t="shared" si="5"/>
        <v>0</v>
      </c>
      <c r="S57" s="2">
        <f t="shared" si="5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3"/>
        <v>0</v>
      </c>
      <c r="Q58" s="2">
        <f t="shared" si="5"/>
        <v>0</v>
      </c>
      <c r="R58" s="2">
        <f t="shared" si="5"/>
        <v>0</v>
      </c>
      <c r="S58" s="2">
        <f t="shared" si="5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3"/>
        <v>0</v>
      </c>
      <c r="Q59" s="2">
        <f t="shared" ref="Q59:S74" si="6">IF(ISBLANK($O59), ,IF($O59,IF($B59=Q$1,Q58-$P59,Q58),IF($B59=Q$1,Q58,Q58+$P59)))</f>
        <v>0</v>
      </c>
      <c r="R59" s="2">
        <f t="shared" si="6"/>
        <v>0</v>
      </c>
      <c r="S59" s="2">
        <f t="shared" si="6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3"/>
        <v>0</v>
      </c>
      <c r="Q60" s="2">
        <f t="shared" si="6"/>
        <v>0</v>
      </c>
      <c r="R60" s="2">
        <f t="shared" si="6"/>
        <v>0</v>
      </c>
      <c r="S60" s="2">
        <f t="shared" si="6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3"/>
        <v>0</v>
      </c>
      <c r="Q61" s="2">
        <f t="shared" si="6"/>
        <v>0</v>
      </c>
      <c r="R61" s="2">
        <f t="shared" si="6"/>
        <v>0</v>
      </c>
      <c r="S61" s="2">
        <f t="shared" si="6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3"/>
        <v>0</v>
      </c>
      <c r="Q62" s="2">
        <f t="shared" si="6"/>
        <v>0</v>
      </c>
      <c r="R62" s="2">
        <f t="shared" si="6"/>
        <v>0</v>
      </c>
      <c r="S62" s="2">
        <f t="shared" si="6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3"/>
        <v>0</v>
      </c>
      <c r="Q63" s="2">
        <f t="shared" si="6"/>
        <v>0</v>
      </c>
      <c r="R63" s="2">
        <f t="shared" si="6"/>
        <v>0</v>
      </c>
      <c r="S63" s="2">
        <f t="shared" si="6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3"/>
        <v>0</v>
      </c>
      <c r="Q64" s="2">
        <f t="shared" si="6"/>
        <v>0</v>
      </c>
      <c r="R64" s="2">
        <f t="shared" si="6"/>
        <v>0</v>
      </c>
      <c r="S64" s="2">
        <f t="shared" si="6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3"/>
        <v>0</v>
      </c>
      <c r="Q65" s="2">
        <f t="shared" si="6"/>
        <v>0</v>
      </c>
      <c r="R65" s="2">
        <f t="shared" si="6"/>
        <v>0</v>
      </c>
      <c r="S65" s="2">
        <f t="shared" si="6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3"/>
        <v>0</v>
      </c>
      <c r="Q66" s="2">
        <f t="shared" si="6"/>
        <v>0</v>
      </c>
      <c r="R66" s="2">
        <f t="shared" si="6"/>
        <v>0</v>
      </c>
      <c r="S66" s="2">
        <f t="shared" si="6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si="3"/>
        <v>0</v>
      </c>
      <c r="Q67" s="2">
        <f t="shared" si="6"/>
        <v>0</v>
      </c>
      <c r="R67" s="2">
        <f t="shared" si="6"/>
        <v>0</v>
      </c>
      <c r="S67" s="2">
        <f t="shared" si="6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ref="P68:P102" si="7">IF(D68=23,IF(O68,CHOOSE(G68+2*L68+1,23,35,46,59),-2*CHOOSE(G68+2*L68+1,23,35,46,59)),IF(ISBLANK(O68),,IF(O68,D68*(SUM(E68:L68)+1)*(1+M68)*(1+N68),-2*D68*(SUM(E68:L68)+1)*(1+M68)*(1+N68))))</f>
        <v>0</v>
      </c>
      <c r="Q68" s="2">
        <f t="shared" si="6"/>
        <v>0</v>
      </c>
      <c r="R68" s="2">
        <f t="shared" si="6"/>
        <v>0</v>
      </c>
      <c r="S68" s="2">
        <f t="shared" si="6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7"/>
        <v>0</v>
      </c>
      <c r="Q69" s="2">
        <f t="shared" si="6"/>
        <v>0</v>
      </c>
      <c r="R69" s="2">
        <f t="shared" si="6"/>
        <v>0</v>
      </c>
      <c r="S69" s="2">
        <f t="shared" si="6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7"/>
        <v>0</v>
      </c>
      <c r="Q70" s="2">
        <f t="shared" si="6"/>
        <v>0</v>
      </c>
      <c r="R70" s="2">
        <f t="shared" si="6"/>
        <v>0</v>
      </c>
      <c r="S70" s="2">
        <f t="shared" si="6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7"/>
        <v>0</v>
      </c>
      <c r="Q71" s="2">
        <f t="shared" si="6"/>
        <v>0</v>
      </c>
      <c r="R71" s="2">
        <f t="shared" si="6"/>
        <v>0</v>
      </c>
      <c r="S71" s="2">
        <f t="shared" si="6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7"/>
        <v>0</v>
      </c>
      <c r="Q72" s="2">
        <f t="shared" si="6"/>
        <v>0</v>
      </c>
      <c r="R72" s="2">
        <f t="shared" si="6"/>
        <v>0</v>
      </c>
      <c r="S72" s="2">
        <f t="shared" si="6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7"/>
        <v>0</v>
      </c>
      <c r="Q73" s="2">
        <f t="shared" si="6"/>
        <v>0</v>
      </c>
      <c r="R73" s="2">
        <f t="shared" si="6"/>
        <v>0</v>
      </c>
      <c r="S73" s="2">
        <f t="shared" si="6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7"/>
        <v>0</v>
      </c>
      <c r="Q74" s="2">
        <f t="shared" si="6"/>
        <v>0</v>
      </c>
      <c r="R74" s="2">
        <f t="shared" si="6"/>
        <v>0</v>
      </c>
      <c r="S74" s="2">
        <f t="shared" si="6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7"/>
        <v>0</v>
      </c>
      <c r="Q75" s="2">
        <f t="shared" ref="Q75:S90" si="8">IF(ISBLANK($O75), ,IF($O75,IF($B75=Q$1,Q74-$P75,Q74),IF($B75=Q$1,Q74,Q74+$P75)))</f>
        <v>0</v>
      </c>
      <c r="R75" s="2">
        <f t="shared" si="8"/>
        <v>0</v>
      </c>
      <c r="S75" s="2">
        <f t="shared" si="8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7"/>
        <v>0</v>
      </c>
      <c r="Q76" s="2">
        <f t="shared" si="8"/>
        <v>0</v>
      </c>
      <c r="R76" s="2">
        <f t="shared" si="8"/>
        <v>0</v>
      </c>
      <c r="S76" s="2">
        <f t="shared" si="8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7"/>
        <v>0</v>
      </c>
      <c r="Q77" s="2">
        <f t="shared" si="8"/>
        <v>0</v>
      </c>
      <c r="R77" s="2">
        <f t="shared" si="8"/>
        <v>0</v>
      </c>
      <c r="S77" s="2">
        <f t="shared" si="8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7"/>
        <v>0</v>
      </c>
      <c r="Q78" s="2">
        <f t="shared" si="8"/>
        <v>0</v>
      </c>
      <c r="R78" s="2">
        <f t="shared" si="8"/>
        <v>0</v>
      </c>
      <c r="S78" s="2">
        <f t="shared" si="8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7"/>
        <v>0</v>
      </c>
      <c r="Q79" s="2">
        <f t="shared" si="8"/>
        <v>0</v>
      </c>
      <c r="R79" s="2">
        <f t="shared" si="8"/>
        <v>0</v>
      </c>
      <c r="S79" s="2">
        <f t="shared" si="8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7"/>
        <v>0</v>
      </c>
      <c r="Q80" s="2">
        <f t="shared" si="8"/>
        <v>0</v>
      </c>
      <c r="R80" s="2">
        <f t="shared" si="8"/>
        <v>0</v>
      </c>
      <c r="S80" s="2">
        <f t="shared" si="8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7"/>
        <v>0</v>
      </c>
      <c r="Q81" s="2">
        <f t="shared" si="8"/>
        <v>0</v>
      </c>
      <c r="R81" s="2">
        <f t="shared" si="8"/>
        <v>0</v>
      </c>
      <c r="S81" s="2">
        <f t="shared" si="8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7"/>
        <v>0</v>
      </c>
      <c r="Q82" s="2">
        <f t="shared" si="8"/>
        <v>0</v>
      </c>
      <c r="R82" s="2">
        <f t="shared" si="8"/>
        <v>0</v>
      </c>
      <c r="S82" s="2">
        <f t="shared" si="8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7"/>
        <v>0</v>
      </c>
      <c r="Q83" s="2">
        <f t="shared" si="8"/>
        <v>0</v>
      </c>
      <c r="R83" s="2">
        <f t="shared" si="8"/>
        <v>0</v>
      </c>
      <c r="S83" s="2">
        <f t="shared" si="8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7"/>
        <v>0</v>
      </c>
      <c r="Q84" s="2">
        <f t="shared" si="8"/>
        <v>0</v>
      </c>
      <c r="R84" s="2">
        <f t="shared" si="8"/>
        <v>0</v>
      </c>
      <c r="S84" s="2">
        <f t="shared" si="8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7"/>
        <v>0</v>
      </c>
      <c r="Q85" s="2">
        <f t="shared" si="8"/>
        <v>0</v>
      </c>
      <c r="R85" s="2">
        <f t="shared" si="8"/>
        <v>0</v>
      </c>
      <c r="S85" s="2">
        <f t="shared" si="8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7"/>
        <v>0</v>
      </c>
      <c r="Q86" s="2">
        <f t="shared" si="8"/>
        <v>0</v>
      </c>
      <c r="R86" s="2">
        <f t="shared" si="8"/>
        <v>0</v>
      </c>
      <c r="S86" s="2">
        <f t="shared" si="8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7"/>
        <v>0</v>
      </c>
      <c r="Q87" s="2">
        <f t="shared" si="8"/>
        <v>0</v>
      </c>
      <c r="R87" s="2">
        <f t="shared" si="8"/>
        <v>0</v>
      </c>
      <c r="S87" s="2">
        <f t="shared" si="8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7"/>
        <v>0</v>
      </c>
      <c r="Q88" s="2">
        <f t="shared" si="8"/>
        <v>0</v>
      </c>
      <c r="R88" s="2">
        <f t="shared" si="8"/>
        <v>0</v>
      </c>
      <c r="S88" s="2">
        <f t="shared" si="8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7"/>
        <v>0</v>
      </c>
      <c r="Q89" s="2">
        <f t="shared" si="8"/>
        <v>0</v>
      </c>
      <c r="R89" s="2">
        <f t="shared" si="8"/>
        <v>0</v>
      </c>
      <c r="S89" s="2">
        <f t="shared" si="8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7"/>
        <v>0</v>
      </c>
      <c r="Q90" s="2">
        <f t="shared" si="8"/>
        <v>0</v>
      </c>
      <c r="R90" s="2">
        <f t="shared" si="8"/>
        <v>0</v>
      </c>
      <c r="S90" s="2">
        <f t="shared" si="8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7"/>
        <v>0</v>
      </c>
      <c r="Q91" s="2">
        <f t="shared" ref="Q91:S102" si="9">IF(ISBLANK($O91), ,IF($O91,IF($B91=Q$1,Q90-$P91,Q90),IF($B91=Q$1,Q90,Q90+$P91)))</f>
        <v>0</v>
      </c>
      <c r="R91" s="2">
        <f t="shared" si="9"/>
        <v>0</v>
      </c>
      <c r="S91" s="2">
        <f t="shared" si="9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7"/>
        <v>0</v>
      </c>
      <c r="Q92" s="2">
        <f t="shared" si="9"/>
        <v>0</v>
      </c>
      <c r="R92" s="2">
        <f t="shared" si="9"/>
        <v>0</v>
      </c>
      <c r="S92" s="2">
        <f t="shared" si="9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7"/>
        <v>0</v>
      </c>
      <c r="Q93" s="2">
        <f t="shared" si="9"/>
        <v>0</v>
      </c>
      <c r="R93" s="2">
        <f t="shared" si="9"/>
        <v>0</v>
      </c>
      <c r="S93" s="2">
        <f t="shared" si="9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7"/>
        <v>0</v>
      </c>
      <c r="Q94" s="2">
        <f t="shared" si="9"/>
        <v>0</v>
      </c>
      <c r="R94" s="2">
        <f t="shared" si="9"/>
        <v>0</v>
      </c>
      <c r="S94" s="2">
        <f t="shared" si="9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7"/>
        <v>0</v>
      </c>
      <c r="Q95" s="2">
        <f t="shared" si="9"/>
        <v>0</v>
      </c>
      <c r="R95" s="2">
        <f t="shared" si="9"/>
        <v>0</v>
      </c>
      <c r="S95" s="2">
        <f t="shared" si="9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7"/>
        <v>0</v>
      </c>
      <c r="Q96" s="2">
        <f t="shared" si="9"/>
        <v>0</v>
      </c>
      <c r="R96" s="2">
        <f t="shared" si="9"/>
        <v>0</v>
      </c>
      <c r="S96" s="2">
        <f t="shared" si="9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7"/>
        <v>0</v>
      </c>
      <c r="Q97" s="2">
        <f t="shared" si="9"/>
        <v>0</v>
      </c>
      <c r="R97" s="2">
        <f t="shared" si="9"/>
        <v>0</v>
      </c>
      <c r="S97" s="2">
        <f t="shared" si="9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7"/>
        <v>0</v>
      </c>
      <c r="Q98" s="2">
        <f t="shared" si="9"/>
        <v>0</v>
      </c>
      <c r="R98" s="2">
        <f t="shared" si="9"/>
        <v>0</v>
      </c>
      <c r="S98" s="2">
        <f t="shared" si="9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7"/>
        <v>0</v>
      </c>
      <c r="Q99" s="2">
        <f t="shared" si="9"/>
        <v>0</v>
      </c>
      <c r="R99" s="2">
        <f t="shared" si="9"/>
        <v>0</v>
      </c>
      <c r="S99" s="2">
        <f t="shared" si="9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7"/>
        <v>0</v>
      </c>
      <c r="Q100" s="2">
        <f t="shared" si="9"/>
        <v>0</v>
      </c>
      <c r="R100" s="2">
        <f t="shared" si="9"/>
        <v>0</v>
      </c>
      <c r="S100" s="2">
        <f t="shared" si="9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7"/>
        <v>0</v>
      </c>
      <c r="Q101" s="2">
        <f t="shared" si="9"/>
        <v>0</v>
      </c>
      <c r="R101" s="2">
        <f t="shared" si="9"/>
        <v>0</v>
      </c>
      <c r="S101" s="2">
        <f t="shared" si="9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7"/>
        <v>0</v>
      </c>
      <c r="Q102" s="2">
        <f t="shared" si="9"/>
        <v>0</v>
      </c>
      <c r="R102" s="2">
        <f t="shared" si="9"/>
        <v>0</v>
      </c>
      <c r="S102" s="2">
        <f t="shared" si="9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319</v>
      </c>
      <c r="R103" s="8">
        <f ca="1">IF(MIN(INDIRECT("" &amp; "R3:R" &amp; 2+$T$104))&lt;0,0,MIN(INDIRECT("" &amp; "R3:R" &amp; 2+$T$104)))</f>
        <v>0</v>
      </c>
      <c r="S103" s="8">
        <f ca="1">IF(MIN(INDIRECT("" &amp; "S3:S" &amp; 2+$T$104))&lt;0,0,MIN(INDIRECT("" &amp; "S3:S" &amp; 2+$T$104)))</f>
        <v>212</v>
      </c>
      <c r="T103" s="9">
        <f ca="1">SUM(Q103:S103)</f>
        <v>531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2</v>
      </c>
      <c r="R104" s="9">
        <f t="shared" ref="R104:S104" si="10">COUNTIF($B$3:$B$102,R$1)</f>
        <v>7</v>
      </c>
      <c r="S104" s="9">
        <f t="shared" si="10"/>
        <v>6</v>
      </c>
      <c r="T104" s="9">
        <f>SUM(Q104:S104)</f>
        <v>15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1</v>
      </c>
      <c r="R105" s="7">
        <f>COUNTIFS($B$3:$B$102,R$1,$O$3:$O$102,1)</f>
        <v>7</v>
      </c>
      <c r="S105" s="7">
        <f>COUNTIFS($B$3:$B$102,S$1,$O$3:$O$102,1)</f>
        <v>4</v>
      </c>
      <c r="T105" s="7">
        <f>SUM(Q105:S105)</f>
        <v>12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0</v>
      </c>
      <c r="R106" s="9">
        <f t="shared" ref="R106:S106" si="11">COUNTIFS($B$3:$B$102,R$1,$D$3:$D$102,9)</f>
        <v>0</v>
      </c>
      <c r="S106" s="9">
        <f t="shared" si="11"/>
        <v>1</v>
      </c>
      <c r="T106" s="9">
        <f t="shared" ref="T106" si="12">SUM(Q106:S106)</f>
        <v>1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0</v>
      </c>
      <c r="R107" s="7">
        <f>COUNTIFS($B$3:$B$102,R$1,$D$3:$D$102,9,$O$3:$O$102,1)</f>
        <v>0</v>
      </c>
      <c r="S107" s="7">
        <f>COUNTIFS($B$3:$B$102,S$1,$D$3:$D$102,9,$O$3:$O$102,1)</f>
        <v>1</v>
      </c>
      <c r="T107" s="7">
        <f t="shared" ref="T107:T117" si="13">SUM(Q107:S107)</f>
        <v>1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0</v>
      </c>
      <c r="R108" s="9">
        <f t="shared" ref="R108:S108" si="14">COUNTIFS($B$3:$B$102,R$1,$D$3:$D$102,10)</f>
        <v>1</v>
      </c>
      <c r="S108" s="9">
        <f t="shared" si="14"/>
        <v>0</v>
      </c>
      <c r="T108" s="9">
        <f t="shared" si="13"/>
        <v>1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0</v>
      </c>
      <c r="R109" s="7">
        <f>COUNTIFS($B$3:$B$102,R$1,$D$3:$D$102,10,$O$3:$O$102,1)</f>
        <v>1</v>
      </c>
      <c r="S109" s="7">
        <f>COUNTIFS($B$3:$B$102,S$1,$D$3:$D$102,10,$O$3:$O$102,1)</f>
        <v>0</v>
      </c>
      <c r="T109" s="7">
        <f t="shared" si="13"/>
        <v>1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0</v>
      </c>
      <c r="R110" s="9">
        <f t="shared" ref="R110:S110" si="15">COUNTIFS($B$3:$B$102,R$1,$D$3:$D$102,11)</f>
        <v>1</v>
      </c>
      <c r="S110" s="9">
        <f t="shared" si="15"/>
        <v>2</v>
      </c>
      <c r="T110" s="9">
        <f t="shared" si="13"/>
        <v>3</v>
      </c>
    </row>
    <row r="111" spans="1:20" ht="15.75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0</v>
      </c>
      <c r="R111" s="7">
        <f>COUNTIFS($B$3:$B$102,R$1,$D$3:$D$102,11,$O$3:$O$102,1)</f>
        <v>1</v>
      </c>
      <c r="S111" s="7">
        <f>COUNTIFS($B$3:$B$102,S$1,$D$3:$D$102,11,$O$3:$O$102,1)</f>
        <v>0</v>
      </c>
      <c r="T111" s="7">
        <f t="shared" si="13"/>
        <v>1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0</v>
      </c>
      <c r="R112" s="9">
        <f t="shared" ref="R112:S112" si="16">COUNTIFS($B$3:$B$102,R$1,$D$3:$D$102,12)</f>
        <v>1</v>
      </c>
      <c r="S112" s="9">
        <f t="shared" si="16"/>
        <v>1</v>
      </c>
      <c r="T112" s="9">
        <f t="shared" si="13"/>
        <v>2</v>
      </c>
    </row>
    <row r="113" spans="1:20" ht="15.75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0</v>
      </c>
      <c r="R113" s="7">
        <f>COUNTIFS($B$3:$B$102,R$1,$D$3:$D$102,12,$O$3:$O$102,1)</f>
        <v>1</v>
      </c>
      <c r="S113" s="7">
        <f>COUNTIFS($B$3:$B$102,S$1,$D$3:$D$102,12,$O$3:$O$102,1)</f>
        <v>1</v>
      </c>
      <c r="T113" s="7">
        <f t="shared" si="13"/>
        <v>2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1</v>
      </c>
      <c r="R114" s="9">
        <f t="shared" ref="R114:S114" si="17">COUNTIFS($B$3:$B$102,R$1,$D$3:$D$102,24)</f>
        <v>3</v>
      </c>
      <c r="S114" s="9">
        <f t="shared" si="17"/>
        <v>2</v>
      </c>
      <c r="T114" s="9">
        <f t="shared" si="13"/>
        <v>6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1</v>
      </c>
      <c r="R115" s="7">
        <f>COUNTIFS($B$3:$B$102,R$1,$D$3:$D$102,24,$O$3:$O$102,1)</f>
        <v>3</v>
      </c>
      <c r="S115" s="7">
        <f>COUNTIFS($B$3:$B$102,S$1,$D$3:$D$102,24,$O$3:$O$102,1)</f>
        <v>2</v>
      </c>
      <c r="T115" s="7">
        <f t="shared" si="13"/>
        <v>6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1</v>
      </c>
      <c r="R116" s="9">
        <f t="shared" ref="R116:S116" si="18">COUNTIFS($B$3:$B$102,R$1,$D$3:$D$102,23)</f>
        <v>1</v>
      </c>
      <c r="S116" s="9">
        <f t="shared" si="18"/>
        <v>0</v>
      </c>
      <c r="T116" s="9">
        <f t="shared" si="13"/>
        <v>2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1</v>
      </c>
      <c r="S117" s="7">
        <f>COUNTIFS($B$3:$B$102,S$1,$D$3:$D$102,23,$O$3:$O$102,1)</f>
        <v>0</v>
      </c>
      <c r="T117" s="7">
        <f t="shared" si="13"/>
        <v>1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0</v>
      </c>
      <c r="R118" s="21">
        <f>COUNTIFS(E1:E100, A$3, B1:B100, R$1)</f>
        <v>2</v>
      </c>
      <c r="S118" s="21">
        <f>COUNTIFS(E1:E100, A$3, B1:B100, S$1)</f>
        <v>1</v>
      </c>
      <c r="T118" s="21">
        <f>SUM(Q118:S118)</f>
        <v>3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0</v>
      </c>
      <c r="R119" s="25">
        <f>COUNTIFS($E$1:$E$100, $A$3, $B$1:$B$100, R$1,$O$1:$O$100,1)</f>
        <v>2</v>
      </c>
      <c r="S119" s="25">
        <f>COUNTIFS($E$1:$E$100, $A$3, $B$1:$B$100, S$1,$O$1:$O$100,1)</f>
        <v>1</v>
      </c>
      <c r="T119" s="7">
        <f t="shared" ref="T119:T157" si="19">SUM(Q119:S119)</f>
        <v>3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1</v>
      </c>
      <c r="S120" s="21">
        <f>COUNTIFS(E1:E100, A$3, B1:B100, S$1, D1:D100, "=24")</f>
        <v>0</v>
      </c>
      <c r="T120" s="21">
        <f t="shared" si="19"/>
        <v>1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1</v>
      </c>
      <c r="S121" s="25">
        <f>COUNTIFS($E$1:$E$100, $A$3, $B$1:$B$100, S$1, $D$1:$D$100, "=24", $O$1:$O$100, "=1")</f>
        <v>0</v>
      </c>
      <c r="T121" s="7">
        <f t="shared" si="19"/>
        <v>1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1</v>
      </c>
      <c r="R122" s="21">
        <f>COUNTIFS(E2:E101, A$4, B2:B101, R$1)</f>
        <v>2</v>
      </c>
      <c r="S122" s="21">
        <f>COUNTIFS(E1:E100, A$4, B1:B100, S$1)</f>
        <v>3</v>
      </c>
      <c r="T122" s="21">
        <f t="shared" si="19"/>
        <v>6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1</v>
      </c>
      <c r="R123" s="25">
        <f>COUNTIFS($E$1:$E$100, $A$4, $B$1:$B$100, R$1,$O$1:$O$100,1)</f>
        <v>2</v>
      </c>
      <c r="S123" s="25">
        <f>COUNTIFS($E$1:$E$100, $A$4, $B$1:$B$100, S$1,$O$1:$O$100,1)</f>
        <v>2</v>
      </c>
      <c r="T123" s="7">
        <f t="shared" si="19"/>
        <v>5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1</v>
      </c>
      <c r="R124" s="21">
        <f>COUNTIFS(E1:E100, A$4, B1:B100, R$1, D1:D100, "=24")</f>
        <v>1</v>
      </c>
      <c r="S124" s="21">
        <f>COUNTIFS(E1:E100, A$4, B1:B100, S$1, D1:D100, "=24")</f>
        <v>2</v>
      </c>
      <c r="T124" s="21">
        <f t="shared" si="19"/>
        <v>4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1</v>
      </c>
      <c r="R125" s="25">
        <f>COUNTIFS($E$1:$E$100, $A$4, $B$1:$B$100, R$1, $D$1:$D$100, "=24", $O$1:$O$100, "=1")</f>
        <v>1</v>
      </c>
      <c r="S125" s="25">
        <f>COUNTIFS($E$1:$E$100, $A$4, $B$1:$B$100, S$1, $D$1:$D$100, "=24", $O$1:$O$100, "=1")</f>
        <v>2</v>
      </c>
      <c r="T125" s="7">
        <f t="shared" si="19"/>
        <v>4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0</v>
      </c>
      <c r="R126" s="21">
        <f>COUNTIFS(E1:E102, A$5, B1:B102, R$1)</f>
        <v>0</v>
      </c>
      <c r="S126" s="21">
        <f>COUNTIFS(E1:E100, A$5, B1:B100, S$1)</f>
        <v>0</v>
      </c>
      <c r="T126" s="21">
        <f t="shared" si="19"/>
        <v>0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0</v>
      </c>
      <c r="R127" s="25">
        <f>COUNTIFS($E$1:$E$100, $A$5, $B$1:$B$100, R$1,$O$1:$O$100,1)</f>
        <v>0</v>
      </c>
      <c r="S127" s="25">
        <f>COUNTIFS($E$1:$E$100, $A$5, $B$1:$B$100, S$1,$O$1:$O$100,1)</f>
        <v>0</v>
      </c>
      <c r="T127" s="7">
        <f t="shared" si="19"/>
        <v>0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0</v>
      </c>
      <c r="S128" s="21">
        <f>COUNTIFS(E1:E100, A$5, B1:B100, S$1, D1:D100, "=24")</f>
        <v>0</v>
      </c>
      <c r="T128" s="21">
        <f t="shared" si="19"/>
        <v>0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0</v>
      </c>
      <c r="T129" s="7">
        <f t="shared" si="19"/>
        <v>0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0</v>
      </c>
      <c r="S130" s="21">
        <f>COUNTIFS(E1:E100, A$6, B1:B100, S$1)</f>
        <v>0</v>
      </c>
      <c r="T130" s="21">
        <f t="shared" si="19"/>
        <v>0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0</v>
      </c>
      <c r="S131" s="25">
        <f>COUNTIFS($E$1:$E$100, $A$6, $B$1:$B$100, S$1,$O$1:$O$100,1)</f>
        <v>0</v>
      </c>
      <c r="T131" s="7">
        <f t="shared" si="19"/>
        <v>0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9"/>
        <v>0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9"/>
        <v>0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9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9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9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9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0</v>
      </c>
      <c r="R138" s="21">
        <f>COUNTIFS(F1:F100, A$3, B1:B100, R$1)</f>
        <v>1</v>
      </c>
      <c r="S138" s="21">
        <f>COUNTIFS(F1:F100, A$3, B1:B100, S$1)</f>
        <v>1</v>
      </c>
      <c r="T138" s="21">
        <f t="shared" si="19"/>
        <v>2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0</v>
      </c>
      <c r="R139" s="25">
        <f>COUNTIFS($F$1:$F$100, $A$3, $B$1:$B$100, R$1,$O$1:$O$100,1)</f>
        <v>1</v>
      </c>
      <c r="S139" s="25">
        <f>COUNTIFS($F$1:$F$100, $A$3, $B$1:$B$100, S$1,$O$1:$O$100,1)</f>
        <v>0</v>
      </c>
      <c r="T139" s="7">
        <f t="shared" si="19"/>
        <v>1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0</v>
      </c>
      <c r="S140" s="21">
        <f>COUNTIFS(F1:F100, A$3, B1:B100, S$1, D1:D100, "=24")</f>
        <v>0</v>
      </c>
      <c r="T140" s="21">
        <f t="shared" si="19"/>
        <v>0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0</v>
      </c>
      <c r="T141" s="7">
        <f t="shared" si="19"/>
        <v>0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0</v>
      </c>
      <c r="R142" s="21">
        <f>COUNTIFS(F1:F100, A$4, B1:B100, R$1)</f>
        <v>0</v>
      </c>
      <c r="S142" s="21">
        <f>COUNTIFS(F1:F100, A$4, B1:B100, S$1)</f>
        <v>1</v>
      </c>
      <c r="T142" s="21">
        <f t="shared" si="19"/>
        <v>1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0</v>
      </c>
      <c r="R143" s="25">
        <f>COUNTIFS($F$1:$F$100, $A$4, $B$1:$B$100, R$1,$O$1:$O$100,1)</f>
        <v>0</v>
      </c>
      <c r="S143" s="25">
        <f>COUNTIFS($F$1:$F$100, $A$4, $B$1:$B$100, S$1,$O$1:$O$100,1)</f>
        <v>1</v>
      </c>
      <c r="T143" s="7">
        <f t="shared" si="19"/>
        <v>1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9"/>
        <v>0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9"/>
        <v>0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1</v>
      </c>
      <c r="S146" s="21">
        <f>COUNTIFS(F1:F100, A$5, B1:B100, S$1)</f>
        <v>0</v>
      </c>
      <c r="T146" s="21">
        <f t="shared" si="19"/>
        <v>1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1</v>
      </c>
      <c r="S147" s="25">
        <f>COUNTIFS($F$1:$F$100, $A$5, $B$1:$B$100, S$1,$O$1:$O$100,1)</f>
        <v>0</v>
      </c>
      <c r="T147" s="7">
        <f t="shared" si="19"/>
        <v>1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1</v>
      </c>
      <c r="S148" s="21">
        <f>COUNTIFS(F1:F100, A$5, B1:B100, S$1, D1:D100, "=24")</f>
        <v>0</v>
      </c>
      <c r="T148" s="21">
        <f t="shared" si="19"/>
        <v>1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1</v>
      </c>
      <c r="S149" s="25">
        <f>COUNTIFS($F$1:$F$100, $A$5, $B$1:$B$100, S$1, $D$1:$D$100, "=24", $O$1:$O$100, "=1")</f>
        <v>0</v>
      </c>
      <c r="T149" s="7">
        <f t="shared" si="19"/>
        <v>1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19"/>
        <v>0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9"/>
        <v>0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9"/>
        <v>0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9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9"/>
        <v>0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9"/>
        <v>0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9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9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A138:P138"/>
    <mergeCell ref="A142:P142"/>
    <mergeCell ref="A146:P146"/>
    <mergeCell ref="A150:P150"/>
    <mergeCell ref="A154:P154"/>
    <mergeCell ref="A130:P130"/>
    <mergeCell ref="A118:P118"/>
    <mergeCell ref="A122:P122"/>
    <mergeCell ref="A126:P126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L2"/>
    <mergeCell ref="A103:P103"/>
    <mergeCell ref="A104:P104"/>
    <mergeCell ref="A105:P105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A113:P113"/>
    <mergeCell ref="A114:P114"/>
    <mergeCell ref="A115:P115"/>
    <mergeCell ref="A116:P116"/>
  </mergeCells>
  <conditionalFormatting sqref="D3:D102">
    <cfRule type="cellIs" dxfId="139" priority="3" operator="equal">
      <formula>24</formula>
    </cfRule>
    <cfRule type="cellIs" dxfId="138" priority="4" operator="equal">
      <formula>23</formula>
    </cfRule>
    <cfRule type="cellIs" dxfId="137" priority="5" operator="equal">
      <formula>35</formula>
    </cfRule>
    <cfRule type="cellIs" dxfId="136" priority="6" operator="equal">
      <formula>46</formula>
    </cfRule>
    <cfRule type="cellIs" dxfId="135" priority="7" operator="equal">
      <formula>59</formula>
    </cfRule>
  </conditionalFormatting>
  <conditionalFormatting sqref="O3:O102">
    <cfRule type="cellIs" dxfId="134" priority="1" operator="equal">
      <formula>1</formula>
    </cfRule>
    <cfRule type="cellIs" dxfId="133" priority="2" operator="equal">
      <formula>0</formula>
    </cfRule>
  </conditionalFormatting>
  <conditionalFormatting sqref="P3:P102">
    <cfRule type="expression" dxfId="132" priority="15">
      <formula>IF(P3&lt;0, 1, IF(C3&gt;P3, 1, 0))</formula>
    </cfRule>
    <cfRule type="notContainsBlanks" dxfId="131" priority="16">
      <formula>LEN(TRIM(P3))&gt;0</formula>
    </cfRule>
  </conditionalFormatting>
  <conditionalFormatting sqref="Q3:S102">
    <cfRule type="cellIs" dxfId="130" priority="17" operator="notEqual">
      <formula>Q2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46F5-77E8-4CD1-9DB8-A2AEC3C6F58F}">
  <sheetPr>
    <outlinePr summaryBelow="0" summaryRight="0"/>
  </sheetPr>
  <dimension ref="A1:T1005"/>
  <sheetViews>
    <sheetView workbookViewId="0">
      <pane ySplit="2" topLeftCell="A3" activePane="bottomLeft" state="frozen"/>
      <selection activeCell="B4" sqref="B4"/>
      <selection pane="bottomLeft" activeCell="B4" sqref="B4"/>
    </sheetView>
  </sheetViews>
  <sheetFormatPr defaultColWidth="12.5390625" defaultRowHeight="15" customHeight="1" x14ac:dyDescent="0.15"/>
  <cols>
    <col min="1" max="12" width="4.04296875" customWidth="1"/>
    <col min="13" max="13" width="4.04296875" style="10" customWidth="1"/>
    <col min="14" max="15" width="4.04296875" customWidth="1"/>
    <col min="16" max="16" width="6.3359375" customWidth="1"/>
    <col min="17" max="19" width="11.32421875" customWidth="1"/>
  </cols>
  <sheetData>
    <row r="1" spans="1:20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" t="s">
        <v>14</v>
      </c>
      <c r="R1" s="1" t="s">
        <v>15</v>
      </c>
      <c r="S1" s="1" t="s">
        <v>16</v>
      </c>
      <c r="T1" s="32">
        <v>45308</v>
      </c>
    </row>
    <row r="2" spans="1:20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20" ht="15.75" customHeight="1" x14ac:dyDescent="0.15">
      <c r="A3" s="2">
        <v>1</v>
      </c>
      <c r="B3" s="3" t="s">
        <v>20</v>
      </c>
      <c r="C3" s="3">
        <v>20</v>
      </c>
      <c r="D3" s="4">
        <v>12</v>
      </c>
      <c r="E3" s="4"/>
      <c r="F3">
        <v>1</v>
      </c>
      <c r="H3" s="4">
        <v>1</v>
      </c>
      <c r="M3" s="13"/>
      <c r="O3" s="5">
        <v>1</v>
      </c>
      <c r="P3" s="6">
        <f>IF(D3=23,IF(O3,CHOOSE(G3+2*L3+1,23,35,46,59),-2*CHOOSE(G3+2*L3+1,23,35,46,59)),IF(ISBLANK(O3),,IF(O3,D3*(SUM(E3:L3)+1)*(1+M3)*(1+N3),-2*D3*(SUM(E3:L3)+1)*(1+M3)*(1+N3))))</f>
        <v>36</v>
      </c>
      <c r="Q3" s="2">
        <f t="shared" ref="Q3:Q26" si="0">IF(ISBLANK($O3), ,IF($O3,IF($B3=Q$1,Q2-$P3,Q2),IF($B3=Q$1,Q2,Q2+$P3)))</f>
        <v>501</v>
      </c>
      <c r="R3" s="2">
        <f t="shared" ref="R3:R26" si="1">IF(ISBLANK($O3), ,IF($O3,IF($B3=R$1,R2-$P3,R2),IF($B3=R$1,R2,R2+$P3)))</f>
        <v>501</v>
      </c>
      <c r="S3" s="2">
        <f t="shared" ref="S3:S26" si="2">IF(ISBLANK($O3), ,IF($O3,IF($B3=S$1,S2-$P3,S2),IF($B3=S$1,S2,S2+$P3)))</f>
        <v>465</v>
      </c>
    </row>
    <row r="4" spans="1:20" ht="15.75" customHeight="1" x14ac:dyDescent="0.15">
      <c r="A4" s="2">
        <v>2</v>
      </c>
      <c r="B4" s="3" t="s">
        <v>21</v>
      </c>
      <c r="C4" s="3">
        <v>20</v>
      </c>
      <c r="D4" s="4">
        <v>12</v>
      </c>
      <c r="E4" s="4">
        <v>1</v>
      </c>
      <c r="M4" s="13"/>
      <c r="O4" s="5">
        <v>1</v>
      </c>
      <c r="P4" s="6">
        <f t="shared" ref="P4:P67" si="3">IF(D4=23,IF(O4,CHOOSE(G4+2*L4+1,23,35,46,59),-2*CHOOSE(G4+2*L4+1,23,35,46,59)),IF(ISBLANK(O4),,IF(O4,D4*(SUM(E4:L4)+1)*(1+M4)*(1+N4),-2*D4*(SUM(E4:L4)+1)*(1+M4)*(1+N4))))</f>
        <v>24</v>
      </c>
      <c r="Q4" s="2">
        <f t="shared" si="0"/>
        <v>477</v>
      </c>
      <c r="R4" s="2">
        <f t="shared" si="1"/>
        <v>501</v>
      </c>
      <c r="S4" s="2">
        <f t="shared" si="2"/>
        <v>465</v>
      </c>
    </row>
    <row r="5" spans="1:20" ht="15.75" customHeight="1" x14ac:dyDescent="0.15">
      <c r="A5" s="2">
        <v>3</v>
      </c>
      <c r="B5" s="3" t="s">
        <v>21</v>
      </c>
      <c r="C5" s="3">
        <v>33</v>
      </c>
      <c r="D5" s="4">
        <v>9</v>
      </c>
      <c r="F5">
        <v>3</v>
      </c>
      <c r="M5" s="13"/>
      <c r="O5" s="5">
        <v>1</v>
      </c>
      <c r="P5" s="6">
        <f t="shared" si="3"/>
        <v>36</v>
      </c>
      <c r="Q5" s="2">
        <f t="shared" si="0"/>
        <v>441</v>
      </c>
      <c r="R5" s="2">
        <f t="shared" si="1"/>
        <v>501</v>
      </c>
      <c r="S5" s="2">
        <f t="shared" si="2"/>
        <v>465</v>
      </c>
    </row>
    <row r="6" spans="1:20" ht="15.75" customHeight="1" x14ac:dyDescent="0.15">
      <c r="A6" s="2">
        <v>4</v>
      </c>
      <c r="B6" s="3" t="s">
        <v>20</v>
      </c>
      <c r="C6" s="3">
        <v>22</v>
      </c>
      <c r="D6" s="4">
        <v>23</v>
      </c>
      <c r="F6" s="4"/>
      <c r="G6" s="4"/>
      <c r="M6" s="13"/>
      <c r="O6" s="5">
        <v>0</v>
      </c>
      <c r="P6" s="6">
        <f t="shared" si="3"/>
        <v>-46</v>
      </c>
      <c r="Q6" s="2">
        <f t="shared" si="0"/>
        <v>395</v>
      </c>
      <c r="R6" s="2">
        <f t="shared" si="1"/>
        <v>455</v>
      </c>
      <c r="S6" s="2">
        <f t="shared" si="2"/>
        <v>465</v>
      </c>
    </row>
    <row r="7" spans="1:20" ht="15.75" customHeight="1" x14ac:dyDescent="0.15">
      <c r="A7" s="2">
        <v>5</v>
      </c>
      <c r="B7" s="3" t="s">
        <v>20</v>
      </c>
      <c r="C7" s="3">
        <v>23</v>
      </c>
      <c r="D7" s="4">
        <v>9</v>
      </c>
      <c r="F7" s="4">
        <v>1</v>
      </c>
      <c r="G7" s="4">
        <v>1</v>
      </c>
      <c r="M7" s="13"/>
      <c r="O7" s="5">
        <v>1</v>
      </c>
      <c r="P7" s="6">
        <f t="shared" si="3"/>
        <v>27</v>
      </c>
      <c r="Q7" s="2">
        <f t="shared" si="0"/>
        <v>395</v>
      </c>
      <c r="R7" s="2">
        <f t="shared" si="1"/>
        <v>455</v>
      </c>
      <c r="S7" s="2">
        <f t="shared" si="2"/>
        <v>438</v>
      </c>
    </row>
    <row r="8" spans="1:20" ht="15.75" customHeight="1" x14ac:dyDescent="0.15">
      <c r="A8" s="2">
        <v>6</v>
      </c>
      <c r="B8" s="3" t="s">
        <v>21</v>
      </c>
      <c r="C8" s="3">
        <v>18</v>
      </c>
      <c r="D8" s="4">
        <v>10</v>
      </c>
      <c r="E8" s="4">
        <v>2</v>
      </c>
      <c r="H8" s="4"/>
      <c r="M8" s="13"/>
      <c r="O8" s="3">
        <v>1</v>
      </c>
      <c r="P8" s="6">
        <f t="shared" si="3"/>
        <v>30</v>
      </c>
      <c r="Q8" s="2">
        <f t="shared" si="0"/>
        <v>365</v>
      </c>
      <c r="R8" s="2">
        <f t="shared" si="1"/>
        <v>455</v>
      </c>
      <c r="S8" s="2">
        <f t="shared" si="2"/>
        <v>438</v>
      </c>
    </row>
    <row r="9" spans="1:20" ht="15.75" customHeight="1" x14ac:dyDescent="0.15">
      <c r="A9" s="2">
        <v>7</v>
      </c>
      <c r="B9" s="3" t="s">
        <v>20</v>
      </c>
      <c r="C9" s="3">
        <v>24</v>
      </c>
      <c r="D9" s="4">
        <v>10</v>
      </c>
      <c r="E9" s="4">
        <v>3</v>
      </c>
      <c r="H9" s="4">
        <v>1</v>
      </c>
      <c r="M9" s="13"/>
      <c r="O9" s="3">
        <v>1</v>
      </c>
      <c r="P9" s="6">
        <f t="shared" si="3"/>
        <v>50</v>
      </c>
      <c r="Q9" s="2">
        <f t="shared" si="0"/>
        <v>365</v>
      </c>
      <c r="R9" s="2">
        <f t="shared" si="1"/>
        <v>455</v>
      </c>
      <c r="S9" s="2">
        <f t="shared" si="2"/>
        <v>388</v>
      </c>
    </row>
    <row r="10" spans="1:20" ht="15.75" customHeight="1" x14ac:dyDescent="0.15">
      <c r="A10" s="2">
        <v>8</v>
      </c>
      <c r="B10" s="3" t="s">
        <v>21</v>
      </c>
      <c r="C10" s="3">
        <v>20</v>
      </c>
      <c r="D10" s="4">
        <v>10</v>
      </c>
      <c r="F10">
        <v>1</v>
      </c>
      <c r="M10" s="13"/>
      <c r="O10" s="3">
        <v>1</v>
      </c>
      <c r="P10" s="6">
        <f t="shared" si="3"/>
        <v>20</v>
      </c>
      <c r="Q10" s="2">
        <f t="shared" si="0"/>
        <v>345</v>
      </c>
      <c r="R10" s="2">
        <f t="shared" si="1"/>
        <v>455</v>
      </c>
      <c r="S10" s="2">
        <f t="shared" si="2"/>
        <v>388</v>
      </c>
    </row>
    <row r="11" spans="1:20" ht="15.75" customHeight="1" x14ac:dyDescent="0.15">
      <c r="A11" s="2">
        <v>9</v>
      </c>
      <c r="B11" s="3" t="s">
        <v>19</v>
      </c>
      <c r="C11" s="3">
        <v>20</v>
      </c>
      <c r="D11" s="4">
        <v>10</v>
      </c>
      <c r="E11" s="4">
        <v>1</v>
      </c>
      <c r="M11" s="13"/>
      <c r="O11" s="3">
        <v>1</v>
      </c>
      <c r="P11" s="6">
        <f t="shared" si="3"/>
        <v>20</v>
      </c>
      <c r="Q11" s="2">
        <f t="shared" si="0"/>
        <v>345</v>
      </c>
      <c r="R11" s="2">
        <f t="shared" si="1"/>
        <v>435</v>
      </c>
      <c r="S11" s="2">
        <f t="shared" si="2"/>
        <v>388</v>
      </c>
    </row>
    <row r="12" spans="1:20" ht="15.75" customHeight="1" x14ac:dyDescent="0.15">
      <c r="A12" s="2">
        <v>10</v>
      </c>
      <c r="B12" s="3" t="s">
        <v>21</v>
      </c>
      <c r="C12" s="3">
        <v>22</v>
      </c>
      <c r="D12" s="4">
        <v>23</v>
      </c>
      <c r="F12" s="4"/>
      <c r="M12" s="13"/>
      <c r="O12" s="3">
        <v>0</v>
      </c>
      <c r="P12" s="6">
        <f t="shared" si="3"/>
        <v>-46</v>
      </c>
      <c r="Q12" s="2">
        <f t="shared" si="0"/>
        <v>345</v>
      </c>
      <c r="R12" s="2">
        <f t="shared" si="1"/>
        <v>389</v>
      </c>
      <c r="S12" s="2">
        <f t="shared" si="2"/>
        <v>342</v>
      </c>
    </row>
    <row r="13" spans="1:20" ht="15.75" customHeight="1" x14ac:dyDescent="0.15">
      <c r="A13" s="2">
        <v>11</v>
      </c>
      <c r="B13" s="3" t="s">
        <v>21</v>
      </c>
      <c r="C13" s="3">
        <v>20</v>
      </c>
      <c r="D13" s="4">
        <v>11</v>
      </c>
      <c r="E13" s="4"/>
      <c r="F13">
        <v>1</v>
      </c>
      <c r="M13" s="13"/>
      <c r="O13" s="3">
        <v>1</v>
      </c>
      <c r="P13" s="6">
        <f t="shared" si="3"/>
        <v>22</v>
      </c>
      <c r="Q13" s="2">
        <f t="shared" si="0"/>
        <v>323</v>
      </c>
      <c r="R13" s="2">
        <f t="shared" si="1"/>
        <v>389</v>
      </c>
      <c r="S13" s="2">
        <f t="shared" si="2"/>
        <v>342</v>
      </c>
    </row>
    <row r="14" spans="1:20" ht="15.75" customHeight="1" x14ac:dyDescent="0.15">
      <c r="A14" s="2">
        <v>12</v>
      </c>
      <c r="B14" s="3" t="s">
        <v>20</v>
      </c>
      <c r="C14" s="3">
        <v>22</v>
      </c>
      <c r="D14" s="4">
        <v>9</v>
      </c>
      <c r="E14" s="4">
        <v>2</v>
      </c>
      <c r="M14" s="13"/>
      <c r="O14" s="3">
        <v>1</v>
      </c>
      <c r="P14" s="6">
        <f t="shared" si="3"/>
        <v>27</v>
      </c>
      <c r="Q14" s="2">
        <f t="shared" si="0"/>
        <v>323</v>
      </c>
      <c r="R14" s="2">
        <f t="shared" si="1"/>
        <v>389</v>
      </c>
      <c r="S14" s="2">
        <f t="shared" si="2"/>
        <v>315</v>
      </c>
    </row>
    <row r="15" spans="1:20" ht="15.75" customHeight="1" x14ac:dyDescent="0.15">
      <c r="A15" s="2">
        <v>13</v>
      </c>
      <c r="B15" s="3" t="s">
        <v>21</v>
      </c>
      <c r="C15" s="3">
        <v>27</v>
      </c>
      <c r="D15" s="4">
        <v>12</v>
      </c>
      <c r="E15">
        <v>2</v>
      </c>
      <c r="F15" s="4"/>
      <c r="M15" s="13"/>
      <c r="O15" s="3">
        <v>1</v>
      </c>
      <c r="P15" s="6">
        <f t="shared" si="3"/>
        <v>36</v>
      </c>
      <c r="Q15" s="2">
        <f t="shared" si="0"/>
        <v>287</v>
      </c>
      <c r="R15" s="2">
        <f t="shared" si="1"/>
        <v>389</v>
      </c>
      <c r="S15" s="2">
        <f t="shared" si="2"/>
        <v>315</v>
      </c>
    </row>
    <row r="16" spans="1:20" ht="15.75" customHeight="1" x14ac:dyDescent="0.15">
      <c r="A16" s="2">
        <v>14</v>
      </c>
      <c r="B16" s="3" t="s">
        <v>19</v>
      </c>
      <c r="C16" s="3">
        <v>24</v>
      </c>
      <c r="D16" s="4">
        <v>24</v>
      </c>
      <c r="E16" s="4">
        <v>4</v>
      </c>
      <c r="H16" s="4"/>
      <c r="M16" s="13"/>
      <c r="O16" s="3">
        <v>1</v>
      </c>
      <c r="P16" s="6">
        <f t="shared" si="3"/>
        <v>120</v>
      </c>
      <c r="Q16" s="2">
        <f t="shared" si="0"/>
        <v>287</v>
      </c>
      <c r="R16" s="2">
        <f t="shared" si="1"/>
        <v>269</v>
      </c>
      <c r="S16" s="2">
        <f t="shared" si="2"/>
        <v>315</v>
      </c>
    </row>
    <row r="17" spans="1:19" ht="15.75" customHeight="1" x14ac:dyDescent="0.15">
      <c r="A17" s="2">
        <v>15</v>
      </c>
      <c r="B17" s="3" t="s">
        <v>20</v>
      </c>
      <c r="C17" s="3">
        <v>24</v>
      </c>
      <c r="D17" s="4">
        <v>24</v>
      </c>
      <c r="E17" s="4"/>
      <c r="F17">
        <v>1</v>
      </c>
      <c r="H17">
        <v>1</v>
      </c>
      <c r="L17">
        <v>1</v>
      </c>
      <c r="M17" s="13"/>
      <c r="O17" s="3">
        <v>1</v>
      </c>
      <c r="P17" s="6">
        <f t="shared" si="3"/>
        <v>96</v>
      </c>
      <c r="Q17" s="2">
        <f t="shared" si="0"/>
        <v>287</v>
      </c>
      <c r="R17" s="2">
        <f t="shared" si="1"/>
        <v>269</v>
      </c>
      <c r="S17" s="2">
        <f t="shared" si="2"/>
        <v>219</v>
      </c>
    </row>
    <row r="18" spans="1:19" ht="15.75" customHeight="1" x14ac:dyDescent="0.15">
      <c r="A18" s="2">
        <v>16</v>
      </c>
      <c r="B18" s="3" t="s">
        <v>19</v>
      </c>
      <c r="C18" s="3">
        <v>18</v>
      </c>
      <c r="D18" s="4">
        <v>11</v>
      </c>
      <c r="E18" s="4"/>
      <c r="F18">
        <v>1</v>
      </c>
      <c r="M18" s="13"/>
      <c r="O18" s="3">
        <v>1</v>
      </c>
      <c r="P18" s="6">
        <f t="shared" si="3"/>
        <v>22</v>
      </c>
      <c r="Q18" s="2">
        <f t="shared" si="0"/>
        <v>287</v>
      </c>
      <c r="R18" s="2">
        <f t="shared" si="1"/>
        <v>247</v>
      </c>
      <c r="S18" s="2">
        <f t="shared" si="2"/>
        <v>219</v>
      </c>
    </row>
    <row r="19" spans="1:19" ht="15.75" customHeight="1" x14ac:dyDescent="0.15">
      <c r="A19" s="2">
        <v>17</v>
      </c>
      <c r="B19" s="3" t="s">
        <v>20</v>
      </c>
      <c r="C19" s="3">
        <v>20</v>
      </c>
      <c r="D19" s="4">
        <v>11</v>
      </c>
      <c r="F19" s="4">
        <v>3</v>
      </c>
      <c r="G19" s="4"/>
      <c r="M19" s="13"/>
      <c r="O19" s="3">
        <v>1</v>
      </c>
      <c r="P19" s="6">
        <f t="shared" si="3"/>
        <v>44</v>
      </c>
      <c r="Q19" s="2">
        <f t="shared" si="0"/>
        <v>287</v>
      </c>
      <c r="R19" s="2">
        <f t="shared" si="1"/>
        <v>247</v>
      </c>
      <c r="S19" s="2">
        <f t="shared" si="2"/>
        <v>175</v>
      </c>
    </row>
    <row r="20" spans="1:19" ht="15.75" customHeight="1" x14ac:dyDescent="0.15">
      <c r="A20" s="2">
        <v>18</v>
      </c>
      <c r="B20" s="3" t="s">
        <v>20</v>
      </c>
      <c r="C20" s="3">
        <v>18</v>
      </c>
      <c r="D20" s="4">
        <v>12</v>
      </c>
      <c r="E20" s="4">
        <v>1</v>
      </c>
      <c r="H20">
        <v>1</v>
      </c>
      <c r="M20" s="13"/>
      <c r="O20" s="3">
        <v>1</v>
      </c>
      <c r="P20" s="6">
        <f t="shared" si="3"/>
        <v>36</v>
      </c>
      <c r="Q20" s="2">
        <f t="shared" si="0"/>
        <v>287</v>
      </c>
      <c r="R20" s="2">
        <f t="shared" si="1"/>
        <v>247</v>
      </c>
      <c r="S20" s="2">
        <f t="shared" si="2"/>
        <v>139</v>
      </c>
    </row>
    <row r="21" spans="1:19" ht="15.75" customHeight="1" x14ac:dyDescent="0.15">
      <c r="A21" s="2">
        <v>19</v>
      </c>
      <c r="B21" s="3" t="s">
        <v>21</v>
      </c>
      <c r="C21" s="3">
        <v>20</v>
      </c>
      <c r="D21" s="4">
        <v>24</v>
      </c>
      <c r="F21" s="4">
        <v>4</v>
      </c>
      <c r="G21" s="4"/>
      <c r="M21" s="13"/>
      <c r="O21" s="3">
        <v>0</v>
      </c>
      <c r="P21" s="6">
        <f t="shared" si="3"/>
        <v>-240</v>
      </c>
      <c r="Q21" s="2">
        <f t="shared" si="0"/>
        <v>287</v>
      </c>
      <c r="R21" s="2">
        <f t="shared" si="1"/>
        <v>7</v>
      </c>
      <c r="S21" s="2">
        <f t="shared" si="2"/>
        <v>-101</v>
      </c>
    </row>
    <row r="22" spans="1:19" ht="15.75" customHeight="1" x14ac:dyDescent="0.15">
      <c r="A22" s="2">
        <v>20</v>
      </c>
      <c r="B22" s="3"/>
      <c r="C22" s="3"/>
      <c r="D22" s="4"/>
      <c r="E22" s="4"/>
      <c r="H22" s="4"/>
      <c r="M22" s="13"/>
      <c r="O22" s="3"/>
      <c r="P22" s="6">
        <f t="shared" si="3"/>
        <v>0</v>
      </c>
      <c r="Q22" s="2">
        <f t="shared" si="0"/>
        <v>0</v>
      </c>
      <c r="R22" s="2">
        <f t="shared" si="1"/>
        <v>0</v>
      </c>
      <c r="S22" s="2">
        <f t="shared" si="2"/>
        <v>0</v>
      </c>
    </row>
    <row r="23" spans="1:19" ht="15.75" customHeight="1" x14ac:dyDescent="0.15">
      <c r="A23" s="2">
        <v>21</v>
      </c>
      <c r="B23" s="3"/>
      <c r="C23" s="3"/>
      <c r="D23" s="4"/>
      <c r="F23" s="4"/>
      <c r="M23" s="13"/>
      <c r="O23" s="3"/>
      <c r="P23" s="6">
        <f t="shared" si="3"/>
        <v>0</v>
      </c>
      <c r="Q23" s="2">
        <f t="shared" si="0"/>
        <v>0</v>
      </c>
      <c r="R23" s="2">
        <f t="shared" si="1"/>
        <v>0</v>
      </c>
      <c r="S23" s="2">
        <f t="shared" si="2"/>
        <v>0</v>
      </c>
    </row>
    <row r="24" spans="1:19" ht="15.75" customHeight="1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3"/>
        <v>0</v>
      </c>
      <c r="Q24" s="2">
        <f t="shared" si="0"/>
        <v>0</v>
      </c>
      <c r="R24" s="2">
        <f t="shared" si="1"/>
        <v>0</v>
      </c>
      <c r="S24" s="2">
        <f t="shared" si="2"/>
        <v>0</v>
      </c>
    </row>
    <row r="25" spans="1:19" ht="15.75" customHeight="1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3"/>
        <v>0</v>
      </c>
      <c r="Q25" s="2">
        <f t="shared" si="0"/>
        <v>0</v>
      </c>
      <c r="R25" s="2">
        <f t="shared" si="1"/>
        <v>0</v>
      </c>
      <c r="S25" s="2">
        <f t="shared" si="2"/>
        <v>0</v>
      </c>
    </row>
    <row r="26" spans="1:19" ht="15.75" customHeight="1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3"/>
        <v>0</v>
      </c>
      <c r="Q26" s="2">
        <f t="shared" si="0"/>
        <v>0</v>
      </c>
      <c r="R26" s="2">
        <f t="shared" si="1"/>
        <v>0</v>
      </c>
      <c r="S26" s="2">
        <f t="shared" si="2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3"/>
        <v>0</v>
      </c>
      <c r="Q27" s="2">
        <f t="shared" ref="Q27:S35" si="4">IF(ISBLANK($O27), ,IF($O27,IF($B27=Q$1,Q26-$P27,Q26),IF($B27=Q$1,Q26,Q26+$P27)))</f>
        <v>0</v>
      </c>
      <c r="R27" s="2">
        <f t="shared" si="4"/>
        <v>0</v>
      </c>
      <c r="S27" s="2">
        <f t="shared" si="4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3"/>
        <v>0</v>
      </c>
      <c r="Q28" s="2">
        <f t="shared" si="4"/>
        <v>0</v>
      </c>
      <c r="R28" s="2">
        <f t="shared" si="4"/>
        <v>0</v>
      </c>
      <c r="S28" s="2">
        <f t="shared" si="4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3"/>
        <v>0</v>
      </c>
      <c r="Q29" s="2">
        <f t="shared" si="4"/>
        <v>0</v>
      </c>
      <c r="R29" s="2">
        <f t="shared" si="4"/>
        <v>0</v>
      </c>
      <c r="S29" s="2">
        <f t="shared" si="4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3"/>
        <v>0</v>
      </c>
      <c r="Q30" s="2">
        <f t="shared" si="4"/>
        <v>0</v>
      </c>
      <c r="R30" s="2">
        <f t="shared" si="4"/>
        <v>0</v>
      </c>
      <c r="S30" s="2">
        <f t="shared" si="4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3"/>
        <v>0</v>
      </c>
      <c r="Q31" s="2">
        <f t="shared" si="4"/>
        <v>0</v>
      </c>
      <c r="R31" s="2">
        <f t="shared" si="4"/>
        <v>0</v>
      </c>
      <c r="S31" s="2">
        <f t="shared" si="4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3"/>
        <v>0</v>
      </c>
      <c r="Q32" s="2">
        <f t="shared" si="4"/>
        <v>0</v>
      </c>
      <c r="R32" s="2">
        <f t="shared" si="4"/>
        <v>0</v>
      </c>
      <c r="S32" s="2">
        <f t="shared" si="4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3"/>
        <v>0</v>
      </c>
      <c r="Q33" s="2">
        <f t="shared" si="4"/>
        <v>0</v>
      </c>
      <c r="R33" s="2">
        <f t="shared" si="4"/>
        <v>0</v>
      </c>
      <c r="S33" s="2">
        <f t="shared" si="4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3"/>
        <v>0</v>
      </c>
      <c r="Q34" s="2">
        <f t="shared" si="4"/>
        <v>0</v>
      </c>
      <c r="R34" s="2">
        <f t="shared" si="4"/>
        <v>0</v>
      </c>
      <c r="S34" s="2">
        <f t="shared" si="4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3"/>
        <v>0</v>
      </c>
      <c r="Q35" s="2">
        <f t="shared" si="4"/>
        <v>0</v>
      </c>
      <c r="R35" s="2">
        <f t="shared" si="4"/>
        <v>0</v>
      </c>
      <c r="S35" s="2">
        <f t="shared" si="4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3"/>
        <v>0</v>
      </c>
      <c r="Q36" s="2">
        <f t="shared" ref="Q36:S51" si="5">IF(ISBLANK($O36), ,IF($O36,IF($B36=Q$1,Q35-$P36,Q35),IF($B36=Q$1,Q35,Q35+$P36)))</f>
        <v>0</v>
      </c>
      <c r="R36" s="2">
        <f t="shared" si="5"/>
        <v>0</v>
      </c>
      <c r="S36" s="2">
        <f t="shared" si="5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si="3"/>
        <v>0</v>
      </c>
      <c r="Q37" s="2">
        <f t="shared" si="5"/>
        <v>0</v>
      </c>
      <c r="R37" s="2">
        <f t="shared" si="5"/>
        <v>0</v>
      </c>
      <c r="S37" s="2">
        <f t="shared" si="5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3"/>
        <v>0</v>
      </c>
      <c r="Q38" s="2">
        <f t="shared" si="5"/>
        <v>0</v>
      </c>
      <c r="R38" s="2">
        <f t="shared" si="5"/>
        <v>0</v>
      </c>
      <c r="S38" s="2">
        <f t="shared" si="5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3"/>
        <v>0</v>
      </c>
      <c r="Q39" s="2">
        <f t="shared" si="5"/>
        <v>0</v>
      </c>
      <c r="R39" s="2">
        <f t="shared" si="5"/>
        <v>0</v>
      </c>
      <c r="S39" s="2">
        <f t="shared" si="5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3"/>
        <v>0</v>
      </c>
      <c r="Q40" s="2">
        <f t="shared" si="5"/>
        <v>0</v>
      </c>
      <c r="R40" s="2">
        <f t="shared" si="5"/>
        <v>0</v>
      </c>
      <c r="S40" s="2">
        <f t="shared" si="5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3"/>
        <v>0</v>
      </c>
      <c r="Q41" s="2">
        <f t="shared" si="5"/>
        <v>0</v>
      </c>
      <c r="R41" s="2">
        <f t="shared" si="5"/>
        <v>0</v>
      </c>
      <c r="S41" s="2">
        <f t="shared" si="5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3"/>
        <v>0</v>
      </c>
      <c r="Q42" s="2">
        <f t="shared" si="5"/>
        <v>0</v>
      </c>
      <c r="R42" s="2">
        <f t="shared" si="5"/>
        <v>0</v>
      </c>
      <c r="S42" s="2">
        <f t="shared" si="5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3"/>
        <v>0</v>
      </c>
      <c r="Q43" s="2">
        <f t="shared" si="5"/>
        <v>0</v>
      </c>
      <c r="R43" s="2">
        <f t="shared" si="5"/>
        <v>0</v>
      </c>
      <c r="S43" s="2">
        <f t="shared" si="5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3"/>
        <v>0</v>
      </c>
      <c r="Q44" s="2">
        <f t="shared" si="5"/>
        <v>0</v>
      </c>
      <c r="R44" s="2">
        <f t="shared" si="5"/>
        <v>0</v>
      </c>
      <c r="S44" s="2">
        <f t="shared" si="5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3"/>
        <v>0</v>
      </c>
      <c r="Q45" s="2">
        <f t="shared" si="5"/>
        <v>0</v>
      </c>
      <c r="R45" s="2">
        <f t="shared" si="5"/>
        <v>0</v>
      </c>
      <c r="S45" s="2">
        <f t="shared" si="5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3"/>
        <v>0</v>
      </c>
      <c r="Q46" s="2">
        <f t="shared" si="5"/>
        <v>0</v>
      </c>
      <c r="R46" s="2">
        <f t="shared" si="5"/>
        <v>0</v>
      </c>
      <c r="S46" s="2">
        <f t="shared" si="5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3"/>
        <v>0</v>
      </c>
      <c r="Q47" s="2">
        <f t="shared" si="5"/>
        <v>0</v>
      </c>
      <c r="R47" s="2">
        <f t="shared" si="5"/>
        <v>0</v>
      </c>
      <c r="S47" s="2">
        <f t="shared" si="5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3"/>
        <v>0</v>
      </c>
      <c r="Q48" s="2">
        <f t="shared" si="5"/>
        <v>0</v>
      </c>
      <c r="R48" s="2">
        <f t="shared" si="5"/>
        <v>0</v>
      </c>
      <c r="S48" s="2">
        <f t="shared" si="5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3"/>
        <v>0</v>
      </c>
      <c r="Q49" s="2">
        <f t="shared" si="5"/>
        <v>0</v>
      </c>
      <c r="R49" s="2">
        <f t="shared" si="5"/>
        <v>0</v>
      </c>
      <c r="S49" s="2">
        <f t="shared" si="5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3"/>
        <v>0</v>
      </c>
      <c r="Q50" s="2">
        <f t="shared" si="5"/>
        <v>0</v>
      </c>
      <c r="R50" s="2">
        <f t="shared" si="5"/>
        <v>0</v>
      </c>
      <c r="S50" s="2">
        <f t="shared" si="5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3"/>
        <v>0</v>
      </c>
      <c r="Q51" s="2">
        <f t="shared" si="5"/>
        <v>0</v>
      </c>
      <c r="R51" s="2">
        <f t="shared" si="5"/>
        <v>0</v>
      </c>
      <c r="S51" s="2">
        <f t="shared" si="5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3"/>
        <v>0</v>
      </c>
      <c r="Q52" s="2">
        <f t="shared" ref="Q52:S67" si="6">IF(ISBLANK($O52), ,IF($O52,IF($B52=Q$1,Q51-$P52,Q51),IF($B52=Q$1,Q51,Q51+$P52)))</f>
        <v>0</v>
      </c>
      <c r="R52" s="2">
        <f t="shared" si="6"/>
        <v>0</v>
      </c>
      <c r="S52" s="2">
        <f t="shared" si="6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3"/>
        <v>0</v>
      </c>
      <c r="Q53" s="2">
        <f t="shared" si="6"/>
        <v>0</v>
      </c>
      <c r="R53" s="2">
        <f t="shared" si="6"/>
        <v>0</v>
      </c>
      <c r="S53" s="2">
        <f t="shared" si="6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3"/>
        <v>0</v>
      </c>
      <c r="Q54" s="2">
        <f t="shared" si="6"/>
        <v>0</v>
      </c>
      <c r="R54" s="2">
        <f t="shared" si="6"/>
        <v>0</v>
      </c>
      <c r="S54" s="2">
        <f t="shared" si="6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3"/>
        <v>0</v>
      </c>
      <c r="Q55" s="2">
        <f t="shared" si="6"/>
        <v>0</v>
      </c>
      <c r="R55" s="2">
        <f t="shared" si="6"/>
        <v>0</v>
      </c>
      <c r="S55" s="2">
        <f t="shared" si="6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3"/>
        <v>0</v>
      </c>
      <c r="Q56" s="2">
        <f t="shared" si="6"/>
        <v>0</v>
      </c>
      <c r="R56" s="2">
        <f t="shared" si="6"/>
        <v>0</v>
      </c>
      <c r="S56" s="2">
        <f t="shared" si="6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3"/>
        <v>0</v>
      </c>
      <c r="Q57" s="2">
        <f t="shared" si="6"/>
        <v>0</v>
      </c>
      <c r="R57" s="2">
        <f t="shared" si="6"/>
        <v>0</v>
      </c>
      <c r="S57" s="2">
        <f t="shared" si="6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3"/>
        <v>0</v>
      </c>
      <c r="Q58" s="2">
        <f t="shared" si="6"/>
        <v>0</v>
      </c>
      <c r="R58" s="2">
        <f t="shared" si="6"/>
        <v>0</v>
      </c>
      <c r="S58" s="2">
        <f t="shared" si="6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3"/>
        <v>0</v>
      </c>
      <c r="Q59" s="2">
        <f t="shared" si="6"/>
        <v>0</v>
      </c>
      <c r="R59" s="2">
        <f t="shared" si="6"/>
        <v>0</v>
      </c>
      <c r="S59" s="2">
        <f t="shared" si="6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3"/>
        <v>0</v>
      </c>
      <c r="Q60" s="2">
        <f t="shared" si="6"/>
        <v>0</v>
      </c>
      <c r="R60" s="2">
        <f t="shared" si="6"/>
        <v>0</v>
      </c>
      <c r="S60" s="2">
        <f t="shared" si="6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3"/>
        <v>0</v>
      </c>
      <c r="Q61" s="2">
        <f t="shared" si="6"/>
        <v>0</v>
      </c>
      <c r="R61" s="2">
        <f t="shared" si="6"/>
        <v>0</v>
      </c>
      <c r="S61" s="2">
        <f t="shared" si="6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3"/>
        <v>0</v>
      </c>
      <c r="Q62" s="2">
        <f t="shared" si="6"/>
        <v>0</v>
      </c>
      <c r="R62" s="2">
        <f t="shared" si="6"/>
        <v>0</v>
      </c>
      <c r="S62" s="2">
        <f t="shared" si="6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3"/>
        <v>0</v>
      </c>
      <c r="Q63" s="2">
        <f t="shared" si="6"/>
        <v>0</v>
      </c>
      <c r="R63" s="2">
        <f t="shared" si="6"/>
        <v>0</v>
      </c>
      <c r="S63" s="2">
        <f t="shared" si="6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3"/>
        <v>0</v>
      </c>
      <c r="Q64" s="2">
        <f t="shared" si="6"/>
        <v>0</v>
      </c>
      <c r="R64" s="2">
        <f t="shared" si="6"/>
        <v>0</v>
      </c>
      <c r="S64" s="2">
        <f t="shared" si="6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3"/>
        <v>0</v>
      </c>
      <c r="Q65" s="2">
        <f t="shared" si="6"/>
        <v>0</v>
      </c>
      <c r="R65" s="2">
        <f t="shared" si="6"/>
        <v>0</v>
      </c>
      <c r="S65" s="2">
        <f t="shared" si="6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3"/>
        <v>0</v>
      </c>
      <c r="Q66" s="2">
        <f t="shared" si="6"/>
        <v>0</v>
      </c>
      <c r="R66" s="2">
        <f t="shared" si="6"/>
        <v>0</v>
      </c>
      <c r="S66" s="2">
        <f t="shared" si="6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si="3"/>
        <v>0</v>
      </c>
      <c r="Q67" s="2">
        <f t="shared" si="6"/>
        <v>0</v>
      </c>
      <c r="R67" s="2">
        <f t="shared" si="6"/>
        <v>0</v>
      </c>
      <c r="S67" s="2">
        <f t="shared" si="6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ref="P68:P102" si="7">IF(D68=23,IF(O68,CHOOSE(G68+2*L68+1,23,35,46,59),-2*CHOOSE(G68+2*L68+1,23,35,46,59)),IF(ISBLANK(O68),,IF(O68,D68*(SUM(E68:L68)+1)*(1+M68)*(1+N68),-2*D68*(SUM(E68:L68)+1)*(1+M68)*(1+N68))))</f>
        <v>0</v>
      </c>
      <c r="Q68" s="2">
        <f t="shared" ref="Q68:S83" si="8">IF(ISBLANK($O68), ,IF($O68,IF($B68=Q$1,Q67-$P68,Q67),IF($B68=Q$1,Q67,Q67+$P68)))</f>
        <v>0</v>
      </c>
      <c r="R68" s="2">
        <f t="shared" si="8"/>
        <v>0</v>
      </c>
      <c r="S68" s="2">
        <f t="shared" si="8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7"/>
        <v>0</v>
      </c>
      <c r="Q69" s="2">
        <f t="shared" si="8"/>
        <v>0</v>
      </c>
      <c r="R69" s="2">
        <f t="shared" si="8"/>
        <v>0</v>
      </c>
      <c r="S69" s="2">
        <f t="shared" si="8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7"/>
        <v>0</v>
      </c>
      <c r="Q70" s="2">
        <f t="shared" si="8"/>
        <v>0</v>
      </c>
      <c r="R70" s="2">
        <f t="shared" si="8"/>
        <v>0</v>
      </c>
      <c r="S70" s="2">
        <f t="shared" si="8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7"/>
        <v>0</v>
      </c>
      <c r="Q71" s="2">
        <f t="shared" si="8"/>
        <v>0</v>
      </c>
      <c r="R71" s="2">
        <f t="shared" si="8"/>
        <v>0</v>
      </c>
      <c r="S71" s="2">
        <f t="shared" si="8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7"/>
        <v>0</v>
      </c>
      <c r="Q72" s="2">
        <f t="shared" si="8"/>
        <v>0</v>
      </c>
      <c r="R72" s="2">
        <f t="shared" si="8"/>
        <v>0</v>
      </c>
      <c r="S72" s="2">
        <f t="shared" si="8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7"/>
        <v>0</v>
      </c>
      <c r="Q73" s="2">
        <f t="shared" si="8"/>
        <v>0</v>
      </c>
      <c r="R73" s="2">
        <f t="shared" si="8"/>
        <v>0</v>
      </c>
      <c r="S73" s="2">
        <f t="shared" si="8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7"/>
        <v>0</v>
      </c>
      <c r="Q74" s="2">
        <f t="shared" si="8"/>
        <v>0</v>
      </c>
      <c r="R74" s="2">
        <f t="shared" si="8"/>
        <v>0</v>
      </c>
      <c r="S74" s="2">
        <f t="shared" si="8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7"/>
        <v>0</v>
      </c>
      <c r="Q75" s="2">
        <f t="shared" si="8"/>
        <v>0</v>
      </c>
      <c r="R75" s="2">
        <f t="shared" si="8"/>
        <v>0</v>
      </c>
      <c r="S75" s="2">
        <f t="shared" si="8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7"/>
        <v>0</v>
      </c>
      <c r="Q76" s="2">
        <f t="shared" si="8"/>
        <v>0</v>
      </c>
      <c r="R76" s="2">
        <f t="shared" si="8"/>
        <v>0</v>
      </c>
      <c r="S76" s="2">
        <f t="shared" si="8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7"/>
        <v>0</v>
      </c>
      <c r="Q77" s="2">
        <f t="shared" si="8"/>
        <v>0</v>
      </c>
      <c r="R77" s="2">
        <f t="shared" si="8"/>
        <v>0</v>
      </c>
      <c r="S77" s="2">
        <f t="shared" si="8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7"/>
        <v>0</v>
      </c>
      <c r="Q78" s="2">
        <f t="shared" si="8"/>
        <v>0</v>
      </c>
      <c r="R78" s="2">
        <f t="shared" si="8"/>
        <v>0</v>
      </c>
      <c r="S78" s="2">
        <f t="shared" si="8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7"/>
        <v>0</v>
      </c>
      <c r="Q79" s="2">
        <f t="shared" si="8"/>
        <v>0</v>
      </c>
      <c r="R79" s="2">
        <f t="shared" si="8"/>
        <v>0</v>
      </c>
      <c r="S79" s="2">
        <f t="shared" si="8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7"/>
        <v>0</v>
      </c>
      <c r="Q80" s="2">
        <f t="shared" si="8"/>
        <v>0</v>
      </c>
      <c r="R80" s="2">
        <f t="shared" si="8"/>
        <v>0</v>
      </c>
      <c r="S80" s="2">
        <f t="shared" si="8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7"/>
        <v>0</v>
      </c>
      <c r="Q81" s="2">
        <f t="shared" si="8"/>
        <v>0</v>
      </c>
      <c r="R81" s="2">
        <f t="shared" si="8"/>
        <v>0</v>
      </c>
      <c r="S81" s="2">
        <f t="shared" si="8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7"/>
        <v>0</v>
      </c>
      <c r="Q82" s="2">
        <f t="shared" si="8"/>
        <v>0</v>
      </c>
      <c r="R82" s="2">
        <f t="shared" si="8"/>
        <v>0</v>
      </c>
      <c r="S82" s="2">
        <f t="shared" si="8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7"/>
        <v>0</v>
      </c>
      <c r="Q83" s="2">
        <f t="shared" si="8"/>
        <v>0</v>
      </c>
      <c r="R83" s="2">
        <f t="shared" si="8"/>
        <v>0</v>
      </c>
      <c r="S83" s="2">
        <f t="shared" si="8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7"/>
        <v>0</v>
      </c>
      <c r="Q84" s="2">
        <f t="shared" ref="Q84:S99" si="9">IF(ISBLANK($O84), ,IF($O84,IF($B84=Q$1,Q83-$P84,Q83),IF($B84=Q$1,Q83,Q83+$P84)))</f>
        <v>0</v>
      </c>
      <c r="R84" s="2">
        <f t="shared" si="9"/>
        <v>0</v>
      </c>
      <c r="S84" s="2">
        <f t="shared" si="9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7"/>
        <v>0</v>
      </c>
      <c r="Q85" s="2">
        <f t="shared" si="9"/>
        <v>0</v>
      </c>
      <c r="R85" s="2">
        <f t="shared" si="9"/>
        <v>0</v>
      </c>
      <c r="S85" s="2">
        <f t="shared" si="9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7"/>
        <v>0</v>
      </c>
      <c r="Q86" s="2">
        <f t="shared" si="9"/>
        <v>0</v>
      </c>
      <c r="R86" s="2">
        <f t="shared" si="9"/>
        <v>0</v>
      </c>
      <c r="S86" s="2">
        <f t="shared" si="9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7"/>
        <v>0</v>
      </c>
      <c r="Q87" s="2">
        <f t="shared" si="9"/>
        <v>0</v>
      </c>
      <c r="R87" s="2">
        <f t="shared" si="9"/>
        <v>0</v>
      </c>
      <c r="S87" s="2">
        <f t="shared" si="9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7"/>
        <v>0</v>
      </c>
      <c r="Q88" s="2">
        <f t="shared" si="9"/>
        <v>0</v>
      </c>
      <c r="R88" s="2">
        <f t="shared" si="9"/>
        <v>0</v>
      </c>
      <c r="S88" s="2">
        <f t="shared" si="9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7"/>
        <v>0</v>
      </c>
      <c r="Q89" s="2">
        <f t="shared" si="9"/>
        <v>0</v>
      </c>
      <c r="R89" s="2">
        <f t="shared" si="9"/>
        <v>0</v>
      </c>
      <c r="S89" s="2">
        <f t="shared" si="9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7"/>
        <v>0</v>
      </c>
      <c r="Q90" s="2">
        <f t="shared" si="9"/>
        <v>0</v>
      </c>
      <c r="R90" s="2">
        <f t="shared" si="9"/>
        <v>0</v>
      </c>
      <c r="S90" s="2">
        <f t="shared" si="9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7"/>
        <v>0</v>
      </c>
      <c r="Q91" s="2">
        <f t="shared" si="9"/>
        <v>0</v>
      </c>
      <c r="R91" s="2">
        <f t="shared" si="9"/>
        <v>0</v>
      </c>
      <c r="S91" s="2">
        <f t="shared" si="9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7"/>
        <v>0</v>
      </c>
      <c r="Q92" s="2">
        <f t="shared" si="9"/>
        <v>0</v>
      </c>
      <c r="R92" s="2">
        <f t="shared" si="9"/>
        <v>0</v>
      </c>
      <c r="S92" s="2">
        <f t="shared" si="9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7"/>
        <v>0</v>
      </c>
      <c r="Q93" s="2">
        <f t="shared" si="9"/>
        <v>0</v>
      </c>
      <c r="R93" s="2">
        <f t="shared" si="9"/>
        <v>0</v>
      </c>
      <c r="S93" s="2">
        <f t="shared" si="9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7"/>
        <v>0</v>
      </c>
      <c r="Q94" s="2">
        <f t="shared" si="9"/>
        <v>0</v>
      </c>
      <c r="R94" s="2">
        <f t="shared" si="9"/>
        <v>0</v>
      </c>
      <c r="S94" s="2">
        <f t="shared" si="9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7"/>
        <v>0</v>
      </c>
      <c r="Q95" s="2">
        <f t="shared" si="9"/>
        <v>0</v>
      </c>
      <c r="R95" s="2">
        <f t="shared" si="9"/>
        <v>0</v>
      </c>
      <c r="S95" s="2">
        <f t="shared" si="9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7"/>
        <v>0</v>
      </c>
      <c r="Q96" s="2">
        <f t="shared" si="9"/>
        <v>0</v>
      </c>
      <c r="R96" s="2">
        <f t="shared" si="9"/>
        <v>0</v>
      </c>
      <c r="S96" s="2">
        <f t="shared" si="9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7"/>
        <v>0</v>
      </c>
      <c r="Q97" s="2">
        <f t="shared" si="9"/>
        <v>0</v>
      </c>
      <c r="R97" s="2">
        <f t="shared" si="9"/>
        <v>0</v>
      </c>
      <c r="S97" s="2">
        <f t="shared" si="9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7"/>
        <v>0</v>
      </c>
      <c r="Q98" s="2">
        <f t="shared" si="9"/>
        <v>0</v>
      </c>
      <c r="R98" s="2">
        <f t="shared" si="9"/>
        <v>0</v>
      </c>
      <c r="S98" s="2">
        <f t="shared" si="9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7"/>
        <v>0</v>
      </c>
      <c r="Q99" s="2">
        <f t="shared" si="9"/>
        <v>0</v>
      </c>
      <c r="R99" s="2">
        <f t="shared" si="9"/>
        <v>0</v>
      </c>
      <c r="S99" s="2">
        <f t="shared" si="9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7"/>
        <v>0</v>
      </c>
      <c r="Q100" s="2">
        <f t="shared" ref="Q100:S102" si="10">IF(ISBLANK($O100), ,IF($O100,IF($B100=Q$1,Q99-$P100,Q99),IF($B100=Q$1,Q99,Q99+$P100)))</f>
        <v>0</v>
      </c>
      <c r="R100" s="2">
        <f t="shared" si="10"/>
        <v>0</v>
      </c>
      <c r="S100" s="2">
        <f t="shared" si="10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7"/>
        <v>0</v>
      </c>
      <c r="Q101" s="2">
        <f t="shared" si="10"/>
        <v>0</v>
      </c>
      <c r="R101" s="2">
        <f t="shared" si="10"/>
        <v>0</v>
      </c>
      <c r="S101" s="2">
        <f t="shared" si="10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7"/>
        <v>0</v>
      </c>
      <c r="Q102" s="2">
        <f t="shared" si="10"/>
        <v>0</v>
      </c>
      <c r="R102" s="2">
        <f t="shared" si="10"/>
        <v>0</v>
      </c>
      <c r="S102" s="2">
        <f t="shared" si="10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287</v>
      </c>
      <c r="R103" s="8">
        <f ca="1">IF(MIN(INDIRECT("" &amp; "R3:R" &amp; 2+$T$104))&lt;0,0,MIN(INDIRECT("" &amp; "R3:R" &amp; 2+$T$104)))</f>
        <v>7</v>
      </c>
      <c r="S103" s="8">
        <f ca="1">IF(MIN(INDIRECT("" &amp; "S3:S" &amp; 2+$T$104))&lt;0,0,MIN(INDIRECT("" &amp; "S3:S" &amp; 2+$T$104)))</f>
        <v>0</v>
      </c>
      <c r="T103" s="9">
        <f ca="1">SUM(Q103:S103)</f>
        <v>294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8</v>
      </c>
      <c r="R104" s="9">
        <f t="shared" ref="R104:S104" si="11">COUNTIF($B$3:$B$102,R$1)</f>
        <v>3</v>
      </c>
      <c r="S104" s="9">
        <f t="shared" si="11"/>
        <v>8</v>
      </c>
      <c r="T104" s="9">
        <f>SUM(Q104:S104)</f>
        <v>19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6</v>
      </c>
      <c r="R105" s="7">
        <f>COUNTIFS($B$3:$B$102,R$1,$O$3:$O$102,1)</f>
        <v>3</v>
      </c>
      <c r="S105" s="7">
        <f>COUNTIFS($B$3:$B$102,S$1,$O$3:$O$102,1)</f>
        <v>7</v>
      </c>
      <c r="T105" s="7">
        <f>SUM(Q105:S105)</f>
        <v>16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1</v>
      </c>
      <c r="R106" s="9">
        <f t="shared" ref="R106:S106" si="12">COUNTIFS($B$3:$B$102,R$1,$D$3:$D$102,9)</f>
        <v>0</v>
      </c>
      <c r="S106" s="9">
        <f t="shared" si="12"/>
        <v>2</v>
      </c>
      <c r="T106" s="9">
        <f t="shared" ref="T106" si="13">SUM(Q106:S106)</f>
        <v>3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1</v>
      </c>
      <c r="R107" s="7">
        <f>COUNTIFS($B$3:$B$102,R$1,$D$3:$D$102,9,$O$3:$O$102,1)</f>
        <v>0</v>
      </c>
      <c r="S107" s="7">
        <f>COUNTIFS($B$3:$B$102,S$1,$D$3:$D$102,9,$O$3:$O$102,1)</f>
        <v>2</v>
      </c>
      <c r="T107" s="7">
        <f t="shared" ref="T107:T117" si="14">SUM(Q107:S107)</f>
        <v>3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2</v>
      </c>
      <c r="R108" s="9">
        <f t="shared" ref="R108:S108" si="15">COUNTIFS($B$3:$B$102,R$1,$D$3:$D$102,10)</f>
        <v>1</v>
      </c>
      <c r="S108" s="9">
        <f t="shared" si="15"/>
        <v>1</v>
      </c>
      <c r="T108" s="9">
        <f t="shared" si="14"/>
        <v>4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2</v>
      </c>
      <c r="R109" s="7">
        <f>COUNTIFS($B$3:$B$102,R$1,$D$3:$D$102,10,$O$3:$O$102,1)</f>
        <v>1</v>
      </c>
      <c r="S109" s="7">
        <f>COUNTIFS($B$3:$B$102,S$1,$D$3:$D$102,10,$O$3:$O$102,1)</f>
        <v>1</v>
      </c>
      <c r="T109" s="7">
        <f t="shared" si="14"/>
        <v>4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1</v>
      </c>
      <c r="R110" s="9">
        <f t="shared" ref="R110:S110" si="16">COUNTIFS($B$3:$B$102,R$1,$D$3:$D$102,11)</f>
        <v>1</v>
      </c>
      <c r="S110" s="9">
        <f t="shared" si="16"/>
        <v>1</v>
      </c>
      <c r="T110" s="9">
        <f t="shared" si="14"/>
        <v>3</v>
      </c>
    </row>
    <row r="111" spans="1:20" ht="15.75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1</v>
      </c>
      <c r="R111" s="7">
        <f>COUNTIFS($B$3:$B$102,R$1,$D$3:$D$102,11,$O$3:$O$102,1)</f>
        <v>1</v>
      </c>
      <c r="S111" s="7">
        <f>COUNTIFS($B$3:$B$102,S$1,$D$3:$D$102,11,$O$3:$O$102,1)</f>
        <v>1</v>
      </c>
      <c r="T111" s="7">
        <f t="shared" si="14"/>
        <v>3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2</v>
      </c>
      <c r="R112" s="9">
        <f t="shared" ref="R112:S112" si="17">COUNTIFS($B$3:$B$102,R$1,$D$3:$D$102,12)</f>
        <v>0</v>
      </c>
      <c r="S112" s="9">
        <f t="shared" si="17"/>
        <v>2</v>
      </c>
      <c r="T112" s="9">
        <f t="shared" si="14"/>
        <v>4</v>
      </c>
    </row>
    <row r="113" spans="1:20" ht="15.75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2</v>
      </c>
      <c r="R113" s="7">
        <f>COUNTIFS($B$3:$B$102,R$1,$D$3:$D$102,12,$O$3:$O$102,1)</f>
        <v>0</v>
      </c>
      <c r="S113" s="7">
        <f>COUNTIFS($B$3:$B$102,S$1,$D$3:$D$102,12,$O$3:$O$102,1)</f>
        <v>2</v>
      </c>
      <c r="T113" s="7">
        <f t="shared" si="14"/>
        <v>4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1</v>
      </c>
      <c r="R114" s="9">
        <f t="shared" ref="R114:S114" si="18">COUNTIFS($B$3:$B$102,R$1,$D$3:$D$102,24)</f>
        <v>1</v>
      </c>
      <c r="S114" s="9">
        <f t="shared" si="18"/>
        <v>1</v>
      </c>
      <c r="T114" s="9">
        <f t="shared" si="14"/>
        <v>3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0</v>
      </c>
      <c r="R115" s="7">
        <f>COUNTIFS($B$3:$B$102,R$1,$D$3:$D$102,24,$O$3:$O$102,1)</f>
        <v>1</v>
      </c>
      <c r="S115" s="7">
        <f>COUNTIFS($B$3:$B$102,S$1,$D$3:$D$102,24,$O$3:$O$102,1)</f>
        <v>1</v>
      </c>
      <c r="T115" s="7">
        <f t="shared" si="14"/>
        <v>2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1</v>
      </c>
      <c r="R116" s="9">
        <f t="shared" ref="R116:S116" si="19">COUNTIFS($B$3:$B$102,R$1,$D$3:$D$102,23)</f>
        <v>0</v>
      </c>
      <c r="S116" s="9">
        <f t="shared" si="19"/>
        <v>1</v>
      </c>
      <c r="T116" s="9">
        <f t="shared" si="14"/>
        <v>2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0</v>
      </c>
      <c r="T117" s="7">
        <f t="shared" si="14"/>
        <v>0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1</v>
      </c>
      <c r="R118" s="21">
        <f>COUNTIFS(E1:E100, A$3, B1:B100, R$1)</f>
        <v>1</v>
      </c>
      <c r="S118" s="21">
        <f>COUNTIFS(E1:E100, A$3, B1:B100, S$1)</f>
        <v>1</v>
      </c>
      <c r="T118" s="21">
        <f>SUM(Q118:S118)</f>
        <v>3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1</v>
      </c>
      <c r="R119" s="25">
        <f>COUNTIFS($E$1:$E$100, $A$3, $B$1:$B$100, R$1,$O$1:$O$100,1)</f>
        <v>1</v>
      </c>
      <c r="S119" s="25">
        <f>COUNTIFS($E$1:$E$100, $A$3, $B$1:$B$100, S$1,$O$1:$O$100,1)</f>
        <v>1</v>
      </c>
      <c r="T119" s="7">
        <f t="shared" ref="T119:T157" si="20">SUM(Q119:S119)</f>
        <v>3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0</v>
      </c>
      <c r="S120" s="21">
        <f>COUNTIFS(E1:E100, A$3, B1:B100, S$1, D1:D100, "=24")</f>
        <v>0</v>
      </c>
      <c r="T120" s="21">
        <f t="shared" si="20"/>
        <v>0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0</v>
      </c>
      <c r="T121" s="7">
        <f t="shared" si="20"/>
        <v>0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2</v>
      </c>
      <c r="R122" s="21">
        <f>COUNTIFS(E2:E101, A$4, B2:B101, R$1)</f>
        <v>0</v>
      </c>
      <c r="S122" s="21">
        <f>COUNTIFS(E1:E100, A$4, B1:B100, S$1)</f>
        <v>1</v>
      </c>
      <c r="T122" s="21">
        <f t="shared" si="20"/>
        <v>3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2</v>
      </c>
      <c r="R123" s="25">
        <f>COUNTIFS($E$1:$E$100, $A$4, $B$1:$B$100, R$1,$O$1:$O$100,1)</f>
        <v>0</v>
      </c>
      <c r="S123" s="25">
        <f>COUNTIFS($E$1:$E$100, $A$4, $B$1:$B$100, S$1,$O$1:$O$100,1)</f>
        <v>1</v>
      </c>
      <c r="T123" s="7">
        <f t="shared" si="20"/>
        <v>3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0</v>
      </c>
      <c r="R124" s="21">
        <f>COUNTIFS(E1:E100, A$4, B1:B100, R$1, D1:D100, "=24")</f>
        <v>0</v>
      </c>
      <c r="S124" s="21">
        <f>COUNTIFS(E1:E100, A$4, B1:B100, S$1, D1:D100, "=24")</f>
        <v>0</v>
      </c>
      <c r="T124" s="21">
        <f t="shared" si="20"/>
        <v>0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0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0</v>
      </c>
      <c r="T125" s="7">
        <f t="shared" si="20"/>
        <v>0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0</v>
      </c>
      <c r="R126" s="21">
        <f>COUNTIFS(E1:E102, A$5, B1:B102, R$1)</f>
        <v>0</v>
      </c>
      <c r="S126" s="21">
        <f>COUNTIFS(E1:E100, A$5, B1:B100, S$1)</f>
        <v>1</v>
      </c>
      <c r="T126" s="21">
        <f t="shared" si="20"/>
        <v>1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0</v>
      </c>
      <c r="R127" s="25">
        <f>COUNTIFS($E$1:$E$100, $A$5, $B$1:$B$100, R$1,$O$1:$O$100,1)</f>
        <v>0</v>
      </c>
      <c r="S127" s="25">
        <f>COUNTIFS($E$1:$E$100, $A$5, $B$1:$B$100, S$1,$O$1:$O$100,1)</f>
        <v>1</v>
      </c>
      <c r="T127" s="7">
        <f t="shared" si="20"/>
        <v>1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0</v>
      </c>
      <c r="S128" s="21">
        <f>COUNTIFS(E1:E100, A$5, B1:B100, S$1, D1:D100, "=24")</f>
        <v>0</v>
      </c>
      <c r="T128" s="21">
        <f t="shared" si="20"/>
        <v>0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0</v>
      </c>
      <c r="T129" s="7">
        <f t="shared" si="20"/>
        <v>0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1</v>
      </c>
      <c r="S130" s="21">
        <f>COUNTIFS(E1:E100, A$6, B1:B100, S$1)</f>
        <v>0</v>
      </c>
      <c r="T130" s="21">
        <f t="shared" si="20"/>
        <v>1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1</v>
      </c>
      <c r="S131" s="25">
        <f>COUNTIFS($E$1:$E$100, $A$6, $B$1:$B$100, S$1,$O$1:$O$100,1)</f>
        <v>0</v>
      </c>
      <c r="T131" s="7">
        <f t="shared" si="20"/>
        <v>1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1</v>
      </c>
      <c r="S132" s="21">
        <f>COUNTIFS(E1:E100, A$6, B1:B100, S$1, D1:D100, "=24")</f>
        <v>0</v>
      </c>
      <c r="T132" s="21">
        <f t="shared" si="20"/>
        <v>1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1</v>
      </c>
      <c r="S133" s="25">
        <f>COUNTIFS($E$1:$E$100, $A$6, $B$1:$B$100, S$1, $D$1:$D$100, "=24", $O$1:$O$100, "=1")</f>
        <v>0</v>
      </c>
      <c r="T133" s="7">
        <f t="shared" si="20"/>
        <v>1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20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20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20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20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2</v>
      </c>
      <c r="R138" s="21">
        <f>COUNTIFS(F1:F100, A$3, B1:B100, R$1)</f>
        <v>1</v>
      </c>
      <c r="S138" s="21">
        <f>COUNTIFS(F1:F100, A$3, B1:B100, S$1)</f>
        <v>3</v>
      </c>
      <c r="T138" s="21">
        <f t="shared" si="20"/>
        <v>6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2</v>
      </c>
      <c r="R139" s="25">
        <f>COUNTIFS($F$1:$F$100, $A$3, $B$1:$B$100, R$1,$O$1:$O$100,1)</f>
        <v>1</v>
      </c>
      <c r="S139" s="25">
        <f>COUNTIFS($F$1:$F$100, $A$3, $B$1:$B$100, S$1,$O$1:$O$100,1)</f>
        <v>3</v>
      </c>
      <c r="T139" s="7">
        <f t="shared" si="20"/>
        <v>6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0</v>
      </c>
      <c r="S140" s="21">
        <f>COUNTIFS(F1:F100, A$3, B1:B100, S$1, D1:D100, "=24")</f>
        <v>1</v>
      </c>
      <c r="T140" s="21">
        <f t="shared" si="20"/>
        <v>1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1</v>
      </c>
      <c r="T141" s="7">
        <f t="shared" si="20"/>
        <v>1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0</v>
      </c>
      <c r="R142" s="21">
        <f>COUNTIFS(F1:F100, A$4, B1:B100, R$1)</f>
        <v>0</v>
      </c>
      <c r="S142" s="21">
        <f>COUNTIFS(F1:F100, A$4, B1:B100, S$1)</f>
        <v>0</v>
      </c>
      <c r="T142" s="21">
        <f t="shared" si="20"/>
        <v>0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0</v>
      </c>
      <c r="R143" s="25">
        <f>COUNTIFS($F$1:$F$100, $A$4, $B$1:$B$100, R$1,$O$1:$O$100,1)</f>
        <v>0</v>
      </c>
      <c r="S143" s="25">
        <f>COUNTIFS($F$1:$F$100, $A$4, $B$1:$B$100, S$1,$O$1:$O$100,1)</f>
        <v>0</v>
      </c>
      <c r="T143" s="7">
        <f t="shared" si="20"/>
        <v>0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20"/>
        <v>0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20"/>
        <v>0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1</v>
      </c>
      <c r="R146" s="21">
        <f>COUNTIFS(F1:F100, A$5, B1:B100, R$1)</f>
        <v>0</v>
      </c>
      <c r="S146" s="21">
        <f>COUNTIFS(F1:F100, A$5, B1:B100, S$1)</f>
        <v>1</v>
      </c>
      <c r="T146" s="21">
        <f t="shared" si="20"/>
        <v>2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1</v>
      </c>
      <c r="R147" s="25">
        <f>COUNTIFS($F$1:$F$100, $A$5, $B$1:$B$100, R$1,$O$1:$O$100,1)</f>
        <v>0</v>
      </c>
      <c r="S147" s="25">
        <f>COUNTIFS($F$1:$F$100, $A$5, $B$1:$B$100, S$1,$O$1:$O$100,1)</f>
        <v>1</v>
      </c>
      <c r="T147" s="7">
        <f t="shared" si="20"/>
        <v>2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20"/>
        <v>0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20"/>
        <v>0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1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20"/>
        <v>1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20"/>
        <v>0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1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20"/>
        <v>1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20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20"/>
        <v>0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20"/>
        <v>0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20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20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A138:P138"/>
    <mergeCell ref="A142:P142"/>
    <mergeCell ref="A146:P146"/>
    <mergeCell ref="A150:P150"/>
    <mergeCell ref="A154:P154"/>
    <mergeCell ref="A130:P130"/>
    <mergeCell ref="A118:P118"/>
    <mergeCell ref="A122:P122"/>
    <mergeCell ref="A126:P126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L2"/>
    <mergeCell ref="A103:P103"/>
    <mergeCell ref="A104:P104"/>
    <mergeCell ref="A105:P105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A113:P113"/>
    <mergeCell ref="A114:P114"/>
    <mergeCell ref="A115:P115"/>
    <mergeCell ref="A116:P116"/>
  </mergeCells>
  <conditionalFormatting sqref="D3:D102">
    <cfRule type="cellIs" dxfId="129" priority="3" operator="equal">
      <formula>24</formula>
    </cfRule>
    <cfRule type="cellIs" dxfId="128" priority="4" operator="equal">
      <formula>23</formula>
    </cfRule>
    <cfRule type="cellIs" dxfId="127" priority="5" operator="equal">
      <formula>35</formula>
    </cfRule>
    <cfRule type="cellIs" dxfId="126" priority="6" operator="equal">
      <formula>46</formula>
    </cfRule>
    <cfRule type="cellIs" dxfId="125" priority="7" operator="equal">
      <formula>59</formula>
    </cfRule>
  </conditionalFormatting>
  <conditionalFormatting sqref="O3:O102">
    <cfRule type="cellIs" dxfId="124" priority="8" operator="equal">
      <formula>1</formula>
    </cfRule>
    <cfRule type="cellIs" dxfId="123" priority="9" operator="equal">
      <formula>0</formula>
    </cfRule>
  </conditionalFormatting>
  <conditionalFormatting sqref="P3:P102">
    <cfRule type="expression" dxfId="122" priority="10">
      <formula>IF(P3&lt;0, 1, IF(C3&gt;P3, 1, 0))</formula>
    </cfRule>
    <cfRule type="notContainsBlanks" dxfId="121" priority="11">
      <formula>LEN(TRIM(P3))&gt;0</formula>
    </cfRule>
  </conditionalFormatting>
  <conditionalFormatting sqref="Q3:S102">
    <cfRule type="cellIs" dxfId="120" priority="12" operator="notEqual">
      <formula>Q2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1005"/>
  <sheetViews>
    <sheetView workbookViewId="0">
      <pane ySplit="2" topLeftCell="A10" activePane="bottomLeft" state="frozen"/>
      <selection activeCell="B4" sqref="B4"/>
      <selection pane="bottomLeft" activeCell="B4" sqref="B4"/>
    </sheetView>
  </sheetViews>
  <sheetFormatPr defaultColWidth="12.5390625" defaultRowHeight="15" customHeight="1" x14ac:dyDescent="0.15"/>
  <cols>
    <col min="1" max="15" width="4.04296875" customWidth="1"/>
    <col min="16" max="16" width="6.3359375" customWidth="1"/>
    <col min="17" max="19" width="11.32421875" customWidth="1"/>
  </cols>
  <sheetData>
    <row r="1" spans="1:20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0" t="s">
        <v>10</v>
      </c>
      <c r="N1" s="40" t="s">
        <v>11</v>
      </c>
      <c r="O1" s="41" t="s">
        <v>12</v>
      </c>
      <c r="P1" s="41" t="s">
        <v>13</v>
      </c>
      <c r="Q1" s="1" t="s">
        <v>14</v>
      </c>
      <c r="R1" s="1" t="s">
        <v>16</v>
      </c>
      <c r="S1" s="1" t="s">
        <v>15</v>
      </c>
      <c r="T1" s="32">
        <v>45321</v>
      </c>
    </row>
    <row r="2" spans="1:20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0"/>
      <c r="N2" s="40"/>
      <c r="O2" s="38"/>
      <c r="P2" s="38"/>
      <c r="Q2" s="2">
        <v>501</v>
      </c>
      <c r="R2" s="2">
        <v>501</v>
      </c>
      <c r="S2" s="2">
        <v>501</v>
      </c>
    </row>
    <row r="3" spans="1:20" ht="15.75" customHeight="1" x14ac:dyDescent="0.15">
      <c r="A3" s="2">
        <v>1</v>
      </c>
      <c r="B3" s="3" t="s">
        <v>20</v>
      </c>
      <c r="C3" s="3">
        <v>20</v>
      </c>
      <c r="D3" s="4">
        <v>11</v>
      </c>
      <c r="E3" s="4"/>
      <c r="F3">
        <v>2</v>
      </c>
      <c r="H3" s="4">
        <v>1</v>
      </c>
      <c r="O3" s="5">
        <v>1</v>
      </c>
      <c r="P3" s="6">
        <f>IF(D3=23,IF(O3,CHOOSE(G3+2*L3+1,23,35,46,59),-2*CHOOSE(G3+2*L3+1,23,35,46,59)),IF(ISBLANK(O3),,IF(O3,D3*(SUM(E3:L3)+1)*(1+M3)*(1+N3),-2*D3*(SUM(E3:L3)+1)*(1+M3)*(1+N3))))</f>
        <v>44</v>
      </c>
      <c r="Q3" s="2">
        <f>IF(ISBLANK($O3), ,IF($O3,IF($B3=Q$1,Q2-$P3,Q2),IF($B3=Q$1,Q2,Q2+$P3)))</f>
        <v>501</v>
      </c>
      <c r="R3" s="2">
        <f>IF(ISBLANK($O3), ,IF($O3,IF($B3=R$1,R2-$P3,R2),IF($B3=R$1,R2,R2+$P3)))</f>
        <v>457</v>
      </c>
      <c r="S3" s="2">
        <f>IF(ISBLANK($O3), ,IF($O3,IF($B3=S$1,S2-$P3,S2),IF($B3=S$1,S2,S2+$P3)))</f>
        <v>501</v>
      </c>
    </row>
    <row r="4" spans="1:20" ht="15.75" customHeight="1" x14ac:dyDescent="0.15">
      <c r="A4" s="2">
        <v>2</v>
      </c>
      <c r="B4" s="3" t="s">
        <v>21</v>
      </c>
      <c r="C4" s="3">
        <v>18</v>
      </c>
      <c r="D4" s="4">
        <v>24</v>
      </c>
      <c r="E4">
        <v>4</v>
      </c>
      <c r="F4" s="4"/>
      <c r="G4" s="4">
        <v>1</v>
      </c>
      <c r="H4">
        <v>1</v>
      </c>
      <c r="J4">
        <v>1</v>
      </c>
      <c r="O4" s="5">
        <v>1</v>
      </c>
      <c r="P4" s="6">
        <f t="shared" ref="P4:P67" si="0">IF(D4=23,IF(O4,CHOOSE(G4+2*L4+1,23,35,46,59),-2*CHOOSE(G4+2*L4+1,23,35,46,59)),IF(ISBLANK(O4),,IF(O4,D4*(SUM(E4:L4)+1)*(1+M4)*(1+N4),-2*D4*(SUM(E4:L4)+1)*(1+M4)*(1+N4))))</f>
        <v>192</v>
      </c>
      <c r="Q4" s="2">
        <f t="shared" ref="Q4:S4" si="1">IF(ISBLANK($O4), ,IF($O4,IF($B4=Q$1,Q3-$P4,Q3),IF($B4=Q$1,Q3,Q3+$P4)))</f>
        <v>309</v>
      </c>
      <c r="R4" s="2">
        <f t="shared" si="1"/>
        <v>457</v>
      </c>
      <c r="S4" s="2">
        <f t="shared" si="1"/>
        <v>501</v>
      </c>
    </row>
    <row r="5" spans="1:20" ht="15.75" customHeight="1" x14ac:dyDescent="0.15">
      <c r="A5" s="2">
        <v>3</v>
      </c>
      <c r="B5" s="3" t="s">
        <v>20</v>
      </c>
      <c r="C5" s="3">
        <v>18</v>
      </c>
      <c r="D5" s="4">
        <v>23</v>
      </c>
      <c r="F5" s="4"/>
      <c r="O5" s="5">
        <v>1</v>
      </c>
      <c r="P5" s="6">
        <f t="shared" si="0"/>
        <v>23</v>
      </c>
      <c r="Q5" s="2">
        <f t="shared" ref="Q5:S5" si="2">IF(ISBLANK($O5), ,IF($O5,IF($B5=Q$1,Q4-$P5,Q4),IF($B5=Q$1,Q4,Q4+$P5)))</f>
        <v>309</v>
      </c>
      <c r="R5" s="2">
        <f t="shared" si="2"/>
        <v>434</v>
      </c>
      <c r="S5" s="2">
        <f t="shared" si="2"/>
        <v>501</v>
      </c>
    </row>
    <row r="6" spans="1:20" ht="15.75" customHeight="1" x14ac:dyDescent="0.15">
      <c r="A6" s="2">
        <v>4</v>
      </c>
      <c r="B6" s="3" t="s">
        <v>19</v>
      </c>
      <c r="C6" s="3">
        <v>18</v>
      </c>
      <c r="D6" s="4">
        <v>9</v>
      </c>
      <c r="E6">
        <v>2</v>
      </c>
      <c r="F6" s="4"/>
      <c r="H6" s="4"/>
      <c r="O6" s="5">
        <v>0</v>
      </c>
      <c r="P6" s="6">
        <f t="shared" si="0"/>
        <v>-54</v>
      </c>
      <c r="Q6" s="2">
        <f t="shared" ref="Q6:S6" si="3">IF(ISBLANK($O6), ,IF($O6,IF($B6=Q$1,Q5-$P6,Q5),IF($B6=Q$1,Q5,Q5+$P6)))</f>
        <v>255</v>
      </c>
      <c r="R6" s="2">
        <f t="shared" si="3"/>
        <v>380</v>
      </c>
      <c r="S6" s="2">
        <f t="shared" si="3"/>
        <v>501</v>
      </c>
    </row>
    <row r="7" spans="1:20" ht="15.75" customHeight="1" x14ac:dyDescent="0.15">
      <c r="A7" s="2">
        <v>5</v>
      </c>
      <c r="B7" s="3" t="s">
        <v>20</v>
      </c>
      <c r="C7" s="3">
        <v>24</v>
      </c>
      <c r="D7" s="4">
        <v>9</v>
      </c>
      <c r="E7">
        <v>2</v>
      </c>
      <c r="F7" s="4"/>
      <c r="O7" s="5">
        <v>1</v>
      </c>
      <c r="P7" s="6">
        <f t="shared" si="0"/>
        <v>27</v>
      </c>
      <c r="Q7" s="2">
        <f t="shared" ref="Q7:S7" si="4">IF(ISBLANK($O7), ,IF($O7,IF($B7=Q$1,Q6-$P7,Q6),IF($B7=Q$1,Q6,Q6+$P7)))</f>
        <v>255</v>
      </c>
      <c r="R7" s="2">
        <f t="shared" si="4"/>
        <v>353</v>
      </c>
      <c r="S7" s="2">
        <f t="shared" si="4"/>
        <v>501</v>
      </c>
    </row>
    <row r="8" spans="1:20" ht="15.75" customHeight="1" x14ac:dyDescent="0.15">
      <c r="A8" s="2">
        <v>6</v>
      </c>
      <c r="B8" s="3" t="s">
        <v>20</v>
      </c>
      <c r="C8" s="3">
        <v>20</v>
      </c>
      <c r="D8" s="4">
        <v>11</v>
      </c>
      <c r="E8" s="4">
        <v>1</v>
      </c>
      <c r="O8" s="3">
        <v>0</v>
      </c>
      <c r="P8" s="6">
        <f t="shared" si="0"/>
        <v>-44</v>
      </c>
      <c r="Q8" s="2">
        <f t="shared" ref="Q8:S8" si="5">IF(ISBLANK($O8), ,IF($O8,IF($B8=Q$1,Q7-$P8,Q7),IF($B8=Q$1,Q7,Q7+$P8)))</f>
        <v>211</v>
      </c>
      <c r="R8" s="2">
        <f t="shared" si="5"/>
        <v>353</v>
      </c>
      <c r="S8" s="2">
        <f t="shared" si="5"/>
        <v>457</v>
      </c>
    </row>
    <row r="9" spans="1:20" ht="15.75" customHeight="1" x14ac:dyDescent="0.15">
      <c r="A9" s="2">
        <v>7</v>
      </c>
      <c r="B9" s="3" t="s">
        <v>20</v>
      </c>
      <c r="C9" s="3">
        <v>23</v>
      </c>
      <c r="D9" s="4">
        <v>24</v>
      </c>
      <c r="F9" s="4">
        <v>1</v>
      </c>
      <c r="O9" s="3">
        <v>1</v>
      </c>
      <c r="P9" s="6">
        <f t="shared" si="0"/>
        <v>48</v>
      </c>
      <c r="Q9" s="2">
        <f t="shared" ref="Q9:S9" si="6">IF(ISBLANK($O9), ,IF($O9,IF($B9=Q$1,Q8-$P9,Q8),IF($B9=Q$1,Q8,Q8+$P9)))</f>
        <v>211</v>
      </c>
      <c r="R9" s="2">
        <f t="shared" si="6"/>
        <v>305</v>
      </c>
      <c r="S9" s="2">
        <f t="shared" si="6"/>
        <v>457</v>
      </c>
    </row>
    <row r="10" spans="1:20" ht="15.75" customHeight="1" x14ac:dyDescent="0.15">
      <c r="A10" s="2">
        <v>8</v>
      </c>
      <c r="B10" s="3" t="s">
        <v>19</v>
      </c>
      <c r="C10" s="3">
        <v>20</v>
      </c>
      <c r="D10" s="4">
        <v>24</v>
      </c>
      <c r="E10" s="4"/>
      <c r="F10">
        <v>3</v>
      </c>
      <c r="O10" s="3">
        <v>1</v>
      </c>
      <c r="P10" s="6">
        <f t="shared" si="0"/>
        <v>96</v>
      </c>
      <c r="Q10" s="2">
        <f t="shared" ref="Q10:S10" si="7">IF(ISBLANK($O10), ,IF($O10,IF($B10=Q$1,Q9-$P10,Q9),IF($B10=Q$1,Q9,Q9+$P10)))</f>
        <v>211</v>
      </c>
      <c r="R10" s="2">
        <f t="shared" si="7"/>
        <v>305</v>
      </c>
      <c r="S10" s="2">
        <f t="shared" si="7"/>
        <v>361</v>
      </c>
    </row>
    <row r="11" spans="1:20" ht="15.75" customHeight="1" x14ac:dyDescent="0.15">
      <c r="A11" s="2">
        <v>9</v>
      </c>
      <c r="B11" s="3" t="s">
        <v>21</v>
      </c>
      <c r="C11" s="3">
        <v>20</v>
      </c>
      <c r="D11" s="4">
        <v>12</v>
      </c>
      <c r="E11">
        <v>1</v>
      </c>
      <c r="O11" s="3">
        <v>0</v>
      </c>
      <c r="P11" s="6">
        <f t="shared" si="0"/>
        <v>-48</v>
      </c>
      <c r="Q11" s="2">
        <f t="shared" ref="Q11:S11" si="8">IF(ISBLANK($O11), ,IF($O11,IF($B11=Q$1,Q10-$P11,Q10),IF($B11=Q$1,Q10,Q10+$P11)))</f>
        <v>211</v>
      </c>
      <c r="R11" s="2">
        <f t="shared" si="8"/>
        <v>257</v>
      </c>
      <c r="S11" s="2">
        <f t="shared" si="8"/>
        <v>313</v>
      </c>
    </row>
    <row r="12" spans="1:20" ht="15.75" customHeight="1" x14ac:dyDescent="0.15">
      <c r="A12" s="2">
        <v>10</v>
      </c>
      <c r="B12" s="3" t="s">
        <v>21</v>
      </c>
      <c r="C12" s="3">
        <v>20</v>
      </c>
      <c r="D12" s="4">
        <v>12</v>
      </c>
      <c r="E12" s="4">
        <v>2</v>
      </c>
      <c r="O12" s="3">
        <v>1</v>
      </c>
      <c r="P12" s="6">
        <f t="shared" si="0"/>
        <v>36</v>
      </c>
      <c r="Q12" s="2">
        <f t="shared" ref="Q12:S12" si="9">IF(ISBLANK($O12), ,IF($O12,IF($B12=Q$1,Q11-$P12,Q11),IF($B12=Q$1,Q11,Q11+$P12)))</f>
        <v>175</v>
      </c>
      <c r="R12" s="2">
        <f t="shared" si="9"/>
        <v>257</v>
      </c>
      <c r="S12" s="2">
        <f t="shared" si="9"/>
        <v>313</v>
      </c>
    </row>
    <row r="13" spans="1:20" ht="15.75" customHeight="1" x14ac:dyDescent="0.15">
      <c r="A13" s="2">
        <v>11</v>
      </c>
      <c r="B13" s="3" t="s">
        <v>20</v>
      </c>
      <c r="C13" s="3">
        <v>24</v>
      </c>
      <c r="D13" s="4">
        <v>9</v>
      </c>
      <c r="E13" s="4">
        <v>2</v>
      </c>
      <c r="G13" s="4"/>
      <c r="O13" s="3">
        <v>1</v>
      </c>
      <c r="P13" s="6">
        <f t="shared" si="0"/>
        <v>27</v>
      </c>
      <c r="Q13" s="2">
        <f t="shared" ref="Q13:S13" si="10">IF(ISBLANK($O13), ,IF($O13,IF($B13=Q$1,Q12-$P13,Q12),IF($B13=Q$1,Q12,Q12+$P13)))</f>
        <v>175</v>
      </c>
      <c r="R13" s="2">
        <f t="shared" si="10"/>
        <v>230</v>
      </c>
      <c r="S13" s="2">
        <f t="shared" si="10"/>
        <v>313</v>
      </c>
    </row>
    <row r="14" spans="1:20" ht="15.75" customHeight="1" x14ac:dyDescent="0.15">
      <c r="A14" s="2">
        <v>12</v>
      </c>
      <c r="B14" s="3" t="s">
        <v>21</v>
      </c>
      <c r="C14" s="3">
        <v>18</v>
      </c>
      <c r="D14" s="4">
        <v>11</v>
      </c>
      <c r="F14" s="4">
        <v>2</v>
      </c>
      <c r="O14" s="3">
        <v>1</v>
      </c>
      <c r="P14" s="6">
        <f t="shared" si="0"/>
        <v>33</v>
      </c>
      <c r="Q14" s="2">
        <f t="shared" ref="Q14:S14" si="11">IF(ISBLANK($O14), ,IF($O14,IF($B14=Q$1,Q13-$P14,Q13),IF($B14=Q$1,Q13,Q13+$P14)))</f>
        <v>142</v>
      </c>
      <c r="R14" s="2">
        <f t="shared" si="11"/>
        <v>230</v>
      </c>
      <c r="S14" s="2">
        <f t="shared" si="11"/>
        <v>313</v>
      </c>
    </row>
    <row r="15" spans="1:20" ht="15.75" customHeight="1" x14ac:dyDescent="0.15">
      <c r="A15" s="2">
        <v>13</v>
      </c>
      <c r="B15" s="3" t="s">
        <v>19</v>
      </c>
      <c r="C15" s="3">
        <v>18</v>
      </c>
      <c r="D15" s="4">
        <v>10</v>
      </c>
      <c r="E15" s="4"/>
      <c r="F15">
        <v>3</v>
      </c>
      <c r="O15" s="3">
        <v>1</v>
      </c>
      <c r="P15" s="6">
        <f t="shared" si="0"/>
        <v>40</v>
      </c>
      <c r="Q15" s="2">
        <f t="shared" ref="Q15:S15" si="12">IF(ISBLANK($O15), ,IF($O15,IF($B15=Q$1,Q14-$P15,Q14),IF($B15=Q$1,Q14,Q14+$P15)))</f>
        <v>142</v>
      </c>
      <c r="R15" s="2">
        <f t="shared" si="12"/>
        <v>230</v>
      </c>
      <c r="S15" s="2">
        <f t="shared" si="12"/>
        <v>273</v>
      </c>
    </row>
    <row r="16" spans="1:20" ht="15.75" customHeight="1" x14ac:dyDescent="0.15">
      <c r="A16" s="2">
        <v>14</v>
      </c>
      <c r="B16" s="3" t="s">
        <v>20</v>
      </c>
      <c r="C16" s="3">
        <v>18</v>
      </c>
      <c r="D16">
        <v>12</v>
      </c>
      <c r="E16">
        <v>1</v>
      </c>
      <c r="O16" s="3">
        <v>1</v>
      </c>
      <c r="P16" s="6">
        <f t="shared" si="0"/>
        <v>24</v>
      </c>
      <c r="Q16" s="2">
        <f t="shared" ref="Q16:S16" si="13">IF(ISBLANK($O16), ,IF($O16,IF($B16=Q$1,Q15-$P16,Q15),IF($B16=Q$1,Q15,Q15+$P16)))</f>
        <v>142</v>
      </c>
      <c r="R16" s="2">
        <f t="shared" si="13"/>
        <v>206</v>
      </c>
      <c r="S16" s="2">
        <f t="shared" si="13"/>
        <v>273</v>
      </c>
    </row>
    <row r="17" spans="1:19" ht="15.75" customHeight="1" x14ac:dyDescent="0.15">
      <c r="A17" s="2">
        <v>15</v>
      </c>
      <c r="B17" s="3" t="s">
        <v>21</v>
      </c>
      <c r="C17" s="3">
        <v>22</v>
      </c>
      <c r="D17">
        <v>24</v>
      </c>
      <c r="E17">
        <v>2</v>
      </c>
      <c r="L17">
        <v>1</v>
      </c>
      <c r="O17" s="3">
        <v>1</v>
      </c>
      <c r="P17" s="6">
        <f t="shared" si="0"/>
        <v>96</v>
      </c>
      <c r="Q17" s="2">
        <f t="shared" ref="Q17:S17" si="14">IF(ISBLANK($O17), ,IF($O17,IF($B17=Q$1,Q16-$P17,Q16),IF($B17=Q$1,Q16,Q16+$P17)))</f>
        <v>46</v>
      </c>
      <c r="R17" s="2">
        <f t="shared" si="14"/>
        <v>206</v>
      </c>
      <c r="S17" s="2">
        <f t="shared" si="14"/>
        <v>273</v>
      </c>
    </row>
    <row r="18" spans="1:19" ht="15.75" customHeight="1" x14ac:dyDescent="0.15">
      <c r="A18" s="2">
        <v>16</v>
      </c>
      <c r="B18" s="3" t="s">
        <v>19</v>
      </c>
      <c r="C18" s="3">
        <v>36</v>
      </c>
      <c r="D18">
        <v>10</v>
      </c>
      <c r="F18">
        <v>2</v>
      </c>
      <c r="G18">
        <v>1</v>
      </c>
      <c r="O18" s="3">
        <v>1</v>
      </c>
      <c r="P18" s="6">
        <f t="shared" si="0"/>
        <v>40</v>
      </c>
      <c r="Q18" s="2">
        <f t="shared" ref="Q18:S18" si="15">IF(ISBLANK($O18), ,IF($O18,IF($B18=Q$1,Q17-$P18,Q17),IF($B18=Q$1,Q17,Q17+$P18)))</f>
        <v>46</v>
      </c>
      <c r="R18" s="2">
        <f t="shared" si="15"/>
        <v>206</v>
      </c>
      <c r="S18" s="2">
        <f t="shared" si="15"/>
        <v>233</v>
      </c>
    </row>
    <row r="19" spans="1:19" ht="15.75" customHeight="1" x14ac:dyDescent="0.15">
      <c r="A19" s="2">
        <v>17</v>
      </c>
      <c r="B19" s="3" t="s">
        <v>19</v>
      </c>
      <c r="C19" s="3">
        <v>23</v>
      </c>
      <c r="D19">
        <v>24</v>
      </c>
      <c r="E19">
        <v>1</v>
      </c>
      <c r="H19">
        <v>1</v>
      </c>
      <c r="O19" s="3">
        <v>1</v>
      </c>
      <c r="P19" s="6">
        <f t="shared" si="0"/>
        <v>72</v>
      </c>
      <c r="Q19" s="2">
        <f t="shared" ref="Q19:S19" si="16">IF(ISBLANK($O19), ,IF($O19,IF($B19=Q$1,Q18-$P19,Q18),IF($B19=Q$1,Q18,Q18+$P19)))</f>
        <v>46</v>
      </c>
      <c r="R19" s="2">
        <f t="shared" si="16"/>
        <v>206</v>
      </c>
      <c r="S19" s="2">
        <f t="shared" si="16"/>
        <v>161</v>
      </c>
    </row>
    <row r="20" spans="1:19" ht="15.75" customHeight="1" x14ac:dyDescent="0.15">
      <c r="A20" s="2">
        <v>18</v>
      </c>
      <c r="B20" s="3" t="s">
        <v>21</v>
      </c>
      <c r="C20" s="3">
        <v>23</v>
      </c>
      <c r="D20">
        <v>9</v>
      </c>
      <c r="F20">
        <v>2</v>
      </c>
      <c r="H20">
        <v>1</v>
      </c>
      <c r="L20">
        <v>1</v>
      </c>
      <c r="O20" s="3">
        <v>1</v>
      </c>
      <c r="P20" s="6">
        <f t="shared" si="0"/>
        <v>45</v>
      </c>
      <c r="Q20" s="2">
        <f t="shared" ref="Q20:S20" si="17">IF(ISBLANK($O20), ,IF($O20,IF($B20=Q$1,Q19-$P20,Q19),IF($B20=Q$1,Q19,Q19+$P20)))</f>
        <v>1</v>
      </c>
      <c r="R20" s="2">
        <f t="shared" si="17"/>
        <v>206</v>
      </c>
      <c r="S20" s="2">
        <f t="shared" si="17"/>
        <v>161</v>
      </c>
    </row>
    <row r="21" spans="1:19" ht="15.75" customHeight="1" x14ac:dyDescent="0.15">
      <c r="A21" s="2">
        <v>19</v>
      </c>
      <c r="B21" s="3" t="s">
        <v>19</v>
      </c>
      <c r="C21" s="3">
        <v>20</v>
      </c>
      <c r="D21">
        <v>10</v>
      </c>
      <c r="F21">
        <v>2</v>
      </c>
      <c r="O21" s="3">
        <v>1</v>
      </c>
      <c r="P21" s="6">
        <f t="shared" si="0"/>
        <v>30</v>
      </c>
      <c r="Q21" s="2">
        <f t="shared" ref="Q21:S21" si="18">IF(ISBLANK($O21), ,IF($O21,IF($B21=Q$1,Q20-$P21,Q20),IF($B21=Q$1,Q20,Q20+$P21)))</f>
        <v>1</v>
      </c>
      <c r="R21" s="2">
        <f t="shared" si="18"/>
        <v>206</v>
      </c>
      <c r="S21" s="2">
        <f t="shared" si="18"/>
        <v>131</v>
      </c>
    </row>
    <row r="22" spans="1:19" ht="15.75" customHeight="1" x14ac:dyDescent="0.15">
      <c r="A22" s="2">
        <v>20</v>
      </c>
      <c r="B22" s="3" t="s">
        <v>20</v>
      </c>
      <c r="C22" s="3">
        <v>22</v>
      </c>
      <c r="D22">
        <v>23</v>
      </c>
      <c r="L22">
        <v>1</v>
      </c>
      <c r="O22" s="3">
        <v>1</v>
      </c>
      <c r="P22" s="6">
        <f t="shared" si="0"/>
        <v>46</v>
      </c>
      <c r="Q22" s="2">
        <f t="shared" ref="Q22:S22" si="19">IF(ISBLANK($O22), ,IF($O22,IF($B22=Q$1,Q21-$P22,Q21),IF($B22=Q$1,Q21,Q21+$P22)))</f>
        <v>1</v>
      </c>
      <c r="R22" s="2">
        <f t="shared" si="19"/>
        <v>160</v>
      </c>
      <c r="S22" s="2">
        <f t="shared" si="19"/>
        <v>131</v>
      </c>
    </row>
    <row r="23" spans="1:19" ht="15.75" customHeight="1" x14ac:dyDescent="0.15">
      <c r="A23" s="2">
        <v>21</v>
      </c>
      <c r="B23" s="3" t="s">
        <v>21</v>
      </c>
      <c r="C23" s="3">
        <v>27</v>
      </c>
      <c r="D23">
        <v>10</v>
      </c>
      <c r="F23">
        <v>1</v>
      </c>
      <c r="G23">
        <v>1</v>
      </c>
      <c r="O23" s="3">
        <v>1</v>
      </c>
      <c r="P23" s="6">
        <f t="shared" si="0"/>
        <v>30</v>
      </c>
      <c r="Q23" s="2">
        <f t="shared" ref="Q23:S23" si="20">IF(ISBLANK($O23), ,IF($O23,IF($B23=Q$1,Q22-$P23,Q22),IF($B23=Q$1,Q22,Q22+$P23)))</f>
        <v>-29</v>
      </c>
      <c r="R23" s="2">
        <f t="shared" si="20"/>
        <v>160</v>
      </c>
      <c r="S23" s="2">
        <f t="shared" si="20"/>
        <v>131</v>
      </c>
    </row>
    <row r="24" spans="1:19" ht="15.75" customHeight="1" x14ac:dyDescent="0.15">
      <c r="A24" s="2">
        <v>22</v>
      </c>
      <c r="B24" s="3"/>
      <c r="C24" s="3"/>
      <c r="O24" s="3"/>
      <c r="P24" s="6">
        <f t="shared" si="0"/>
        <v>0</v>
      </c>
      <c r="Q24" s="2">
        <f t="shared" ref="Q24:S24" si="21">IF(ISBLANK($O24), ,IF($O24,IF($B24=Q$1,Q23-$P24,Q23),IF($B24=Q$1,Q23,Q23+$P24)))</f>
        <v>0</v>
      </c>
      <c r="R24" s="2">
        <f t="shared" si="21"/>
        <v>0</v>
      </c>
      <c r="S24" s="2">
        <f t="shared" si="21"/>
        <v>0</v>
      </c>
    </row>
    <row r="25" spans="1:19" ht="15.75" customHeight="1" x14ac:dyDescent="0.15">
      <c r="A25" s="2">
        <v>23</v>
      </c>
      <c r="B25" s="3"/>
      <c r="C25" s="3"/>
      <c r="O25" s="3"/>
      <c r="P25" s="6">
        <f t="shared" si="0"/>
        <v>0</v>
      </c>
      <c r="Q25" s="2">
        <f t="shared" ref="Q25:S25" si="22">IF(ISBLANK($O25), ,IF($O25,IF($B25=Q$1,Q24-$P25,Q24),IF($B25=Q$1,Q24,Q24+$P25)))</f>
        <v>0</v>
      </c>
      <c r="R25" s="2">
        <f t="shared" si="22"/>
        <v>0</v>
      </c>
      <c r="S25" s="2">
        <f t="shared" si="22"/>
        <v>0</v>
      </c>
    </row>
    <row r="26" spans="1:19" ht="15.75" customHeight="1" x14ac:dyDescent="0.15">
      <c r="A26" s="2">
        <v>24</v>
      </c>
      <c r="B26" s="3"/>
      <c r="C26" s="3"/>
      <c r="O26" s="3"/>
      <c r="P26" s="6">
        <f t="shared" si="0"/>
        <v>0</v>
      </c>
      <c r="Q26" s="2">
        <f t="shared" ref="Q26:S26" si="23">IF(ISBLANK($O26), ,IF($O26,IF($B26=Q$1,Q25-$P26,Q25),IF($B26=Q$1,Q25,Q25+$P26)))</f>
        <v>0</v>
      </c>
      <c r="R26" s="2">
        <f t="shared" si="23"/>
        <v>0</v>
      </c>
      <c r="S26" s="2">
        <f t="shared" si="23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0"/>
        <v>0</v>
      </c>
      <c r="Q27" s="2">
        <f t="shared" ref="Q27:S27" si="24">IF(ISBLANK($O27), ,IF($O27,IF($B27=Q$1,Q26-$P27,Q26),IF($B27=Q$1,Q26,Q26+$P27)))</f>
        <v>0</v>
      </c>
      <c r="R27" s="2">
        <f t="shared" si="24"/>
        <v>0</v>
      </c>
      <c r="S27" s="2">
        <f t="shared" si="24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0"/>
        <v>0</v>
      </c>
      <c r="Q28" s="2">
        <f t="shared" ref="Q28:S28" si="25">IF(ISBLANK($O28), ,IF($O28,IF($B28=Q$1,Q27-$P28,Q27),IF($B28=Q$1,Q27,Q27+$P28)))</f>
        <v>0</v>
      </c>
      <c r="R28" s="2">
        <f t="shared" si="25"/>
        <v>0</v>
      </c>
      <c r="S28" s="2">
        <f t="shared" si="25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0"/>
        <v>0</v>
      </c>
      <c r="Q29" s="2">
        <f t="shared" ref="Q29:S29" si="26">IF(ISBLANK($O29), ,IF($O29,IF($B29=Q$1,Q28-$P29,Q28),IF($B29=Q$1,Q28,Q28+$P29)))</f>
        <v>0</v>
      </c>
      <c r="R29" s="2">
        <f t="shared" si="26"/>
        <v>0</v>
      </c>
      <c r="S29" s="2">
        <f t="shared" si="26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0"/>
        <v>0</v>
      </c>
      <c r="Q30" s="2">
        <f t="shared" ref="Q30:S30" si="27">IF(ISBLANK($O30), ,IF($O30,IF($B30=Q$1,Q29-$P30,Q29),IF($B30=Q$1,Q29,Q29+$P30)))</f>
        <v>0</v>
      </c>
      <c r="R30" s="2">
        <f t="shared" si="27"/>
        <v>0</v>
      </c>
      <c r="S30" s="2">
        <f t="shared" si="27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0"/>
        <v>0</v>
      </c>
      <c r="Q31" s="2">
        <f t="shared" ref="Q31:S31" si="28">IF(ISBLANK($O31), ,IF($O31,IF($B31=Q$1,Q30-$P31,Q30),IF($B31=Q$1,Q30,Q30+$P31)))</f>
        <v>0</v>
      </c>
      <c r="R31" s="2">
        <f t="shared" si="28"/>
        <v>0</v>
      </c>
      <c r="S31" s="2">
        <f t="shared" si="28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0"/>
        <v>0</v>
      </c>
      <c r="Q32" s="2">
        <f t="shared" ref="Q32:S32" si="29">IF(ISBLANK($O32), ,IF($O32,IF($B32=Q$1,Q31-$P32,Q31),IF($B32=Q$1,Q31,Q31+$P32)))</f>
        <v>0</v>
      </c>
      <c r="R32" s="2">
        <f t="shared" si="29"/>
        <v>0</v>
      </c>
      <c r="S32" s="2">
        <f t="shared" si="29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0"/>
        <v>0</v>
      </c>
      <c r="Q33" s="2">
        <f t="shared" ref="Q33:S33" si="30">IF(ISBLANK($O33), ,IF($O33,IF($B33=Q$1,Q32-$P33,Q32),IF($B33=Q$1,Q32,Q32+$P33)))</f>
        <v>0</v>
      </c>
      <c r="R33" s="2">
        <f t="shared" si="30"/>
        <v>0</v>
      </c>
      <c r="S33" s="2">
        <f t="shared" si="30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0"/>
        <v>0</v>
      </c>
      <c r="Q34" s="2">
        <f t="shared" ref="Q34:S34" si="31">IF(ISBLANK($O34), ,IF($O34,IF($B34=Q$1,Q33-$P34,Q33),IF($B34=Q$1,Q33,Q33+$P34)))</f>
        <v>0</v>
      </c>
      <c r="R34" s="2">
        <f t="shared" si="31"/>
        <v>0</v>
      </c>
      <c r="S34" s="2">
        <f t="shared" si="31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0"/>
        <v>0</v>
      </c>
      <c r="Q35" s="2">
        <f t="shared" ref="Q35:S35" si="32">IF(ISBLANK($O35), ,IF($O35,IF($B35=Q$1,Q34-$P35,Q34),IF($B35=Q$1,Q34,Q34+$P35)))</f>
        <v>0</v>
      </c>
      <c r="R35" s="2">
        <f t="shared" si="32"/>
        <v>0</v>
      </c>
      <c r="S35" s="2">
        <f t="shared" si="32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0"/>
        <v>0</v>
      </c>
      <c r="Q36" s="2">
        <f t="shared" ref="Q36:S36" si="33">IF(ISBLANK($O36), ,IF($O36,IF($B36=Q$1,Q35-$P36,Q35),IF($B36=Q$1,Q35,Q35+$P36)))</f>
        <v>0</v>
      </c>
      <c r="R36" s="2">
        <f t="shared" si="33"/>
        <v>0</v>
      </c>
      <c r="S36" s="2">
        <f t="shared" si="33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si="0"/>
        <v>0</v>
      </c>
      <c r="Q37" s="2">
        <f t="shared" ref="Q37:S37" si="34">IF(ISBLANK($O37), ,IF($O37,IF($B37=Q$1,Q36-$P37,Q36),IF($B37=Q$1,Q36,Q36+$P37)))</f>
        <v>0</v>
      </c>
      <c r="R37" s="2">
        <f t="shared" si="34"/>
        <v>0</v>
      </c>
      <c r="S37" s="2">
        <f t="shared" si="34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0"/>
        <v>0</v>
      </c>
      <c r="Q38" s="2">
        <f t="shared" ref="Q38:S38" si="35">IF(ISBLANK($O38), ,IF($O38,IF($B38=Q$1,Q37-$P38,Q37),IF($B38=Q$1,Q37,Q37+$P38)))</f>
        <v>0</v>
      </c>
      <c r="R38" s="2">
        <f t="shared" si="35"/>
        <v>0</v>
      </c>
      <c r="S38" s="2">
        <f t="shared" si="35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0"/>
        <v>0</v>
      </c>
      <c r="Q39" s="2">
        <f t="shared" ref="Q39:S39" si="36">IF(ISBLANK($O39), ,IF($O39,IF($B39=Q$1,Q38-$P39,Q38),IF($B39=Q$1,Q38,Q38+$P39)))</f>
        <v>0</v>
      </c>
      <c r="R39" s="2">
        <f t="shared" si="36"/>
        <v>0</v>
      </c>
      <c r="S39" s="2">
        <f t="shared" si="36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0"/>
        <v>0</v>
      </c>
      <c r="Q40" s="2">
        <f t="shared" ref="Q40:S40" si="37">IF(ISBLANK($O40), ,IF($O40,IF($B40=Q$1,Q39-$P40,Q39),IF($B40=Q$1,Q39,Q39+$P40)))</f>
        <v>0</v>
      </c>
      <c r="R40" s="2">
        <f t="shared" si="37"/>
        <v>0</v>
      </c>
      <c r="S40" s="2">
        <f t="shared" si="37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0"/>
        <v>0</v>
      </c>
      <c r="Q41" s="2">
        <f t="shared" ref="Q41:S41" si="38">IF(ISBLANK($O41), ,IF($O41,IF($B41=Q$1,Q40-$P41,Q40),IF($B41=Q$1,Q40,Q40+$P41)))</f>
        <v>0</v>
      </c>
      <c r="R41" s="2">
        <f t="shared" si="38"/>
        <v>0</v>
      </c>
      <c r="S41" s="2">
        <f t="shared" si="38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0"/>
        <v>0</v>
      </c>
      <c r="Q42" s="2">
        <f t="shared" ref="Q42:S42" si="39">IF(ISBLANK($O42), ,IF($O42,IF($B42=Q$1,Q41-$P42,Q41),IF($B42=Q$1,Q41,Q41+$P42)))</f>
        <v>0</v>
      </c>
      <c r="R42" s="2">
        <f t="shared" si="39"/>
        <v>0</v>
      </c>
      <c r="S42" s="2">
        <f t="shared" si="39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0"/>
        <v>0</v>
      </c>
      <c r="Q43" s="2">
        <f t="shared" ref="Q43:S43" si="40">IF(ISBLANK($O43), ,IF($O43,IF($B43=Q$1,Q42-$P43,Q42),IF($B43=Q$1,Q42,Q42+$P43)))</f>
        <v>0</v>
      </c>
      <c r="R43" s="2">
        <f t="shared" si="40"/>
        <v>0</v>
      </c>
      <c r="S43" s="2">
        <f t="shared" si="40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0"/>
        <v>0</v>
      </c>
      <c r="Q44" s="2">
        <f t="shared" ref="Q44:S44" si="41">IF(ISBLANK($O44), ,IF($O44,IF($B44=Q$1,Q43-$P44,Q43),IF($B44=Q$1,Q43,Q43+$P44)))</f>
        <v>0</v>
      </c>
      <c r="R44" s="2">
        <f t="shared" si="41"/>
        <v>0</v>
      </c>
      <c r="S44" s="2">
        <f t="shared" si="41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0"/>
        <v>0</v>
      </c>
      <c r="Q45" s="2">
        <f t="shared" ref="Q45:S45" si="42">IF(ISBLANK($O45), ,IF($O45,IF($B45=Q$1,Q44-$P45,Q44),IF($B45=Q$1,Q44,Q44+$P45)))</f>
        <v>0</v>
      </c>
      <c r="R45" s="2">
        <f t="shared" si="42"/>
        <v>0</v>
      </c>
      <c r="S45" s="2">
        <f t="shared" si="42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0"/>
        <v>0</v>
      </c>
      <c r="Q46" s="2">
        <f t="shared" ref="Q46:S46" si="43">IF(ISBLANK($O46), ,IF($O46,IF($B46=Q$1,Q45-$P46,Q45),IF($B46=Q$1,Q45,Q45+$P46)))</f>
        <v>0</v>
      </c>
      <c r="R46" s="2">
        <f t="shared" si="43"/>
        <v>0</v>
      </c>
      <c r="S46" s="2">
        <f t="shared" si="43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0"/>
        <v>0</v>
      </c>
      <c r="Q47" s="2">
        <f t="shared" ref="Q47:S47" si="44">IF(ISBLANK($O47), ,IF($O47,IF($B47=Q$1,Q46-$P47,Q46),IF($B47=Q$1,Q46,Q46+$P47)))</f>
        <v>0</v>
      </c>
      <c r="R47" s="2">
        <f t="shared" si="44"/>
        <v>0</v>
      </c>
      <c r="S47" s="2">
        <f t="shared" si="44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0"/>
        <v>0</v>
      </c>
      <c r="Q48" s="2">
        <f t="shared" ref="Q48:S48" si="45">IF(ISBLANK($O48), ,IF($O48,IF($B48=Q$1,Q47-$P48,Q47),IF($B48=Q$1,Q47,Q47+$P48)))</f>
        <v>0</v>
      </c>
      <c r="R48" s="2">
        <f t="shared" si="45"/>
        <v>0</v>
      </c>
      <c r="S48" s="2">
        <f t="shared" si="45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0"/>
        <v>0</v>
      </c>
      <c r="Q49" s="2">
        <f t="shared" ref="Q49:S49" si="46">IF(ISBLANK($O49), ,IF($O49,IF($B49=Q$1,Q48-$P49,Q48),IF($B49=Q$1,Q48,Q48+$P49)))</f>
        <v>0</v>
      </c>
      <c r="R49" s="2">
        <f t="shared" si="46"/>
        <v>0</v>
      </c>
      <c r="S49" s="2">
        <f t="shared" si="46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0"/>
        <v>0</v>
      </c>
      <c r="Q50" s="2">
        <f t="shared" ref="Q50:S50" si="47">IF(ISBLANK($O50), ,IF($O50,IF($B50=Q$1,Q49-$P50,Q49),IF($B50=Q$1,Q49,Q49+$P50)))</f>
        <v>0</v>
      </c>
      <c r="R50" s="2">
        <f t="shared" si="47"/>
        <v>0</v>
      </c>
      <c r="S50" s="2">
        <f t="shared" si="47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0"/>
        <v>0</v>
      </c>
      <c r="Q51" s="2">
        <f t="shared" ref="Q51:S51" si="48">IF(ISBLANK($O51), ,IF($O51,IF($B51=Q$1,Q50-$P51,Q50),IF($B51=Q$1,Q50,Q50+$P51)))</f>
        <v>0</v>
      </c>
      <c r="R51" s="2">
        <f t="shared" si="48"/>
        <v>0</v>
      </c>
      <c r="S51" s="2">
        <f t="shared" si="48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0"/>
        <v>0</v>
      </c>
      <c r="Q52" s="2">
        <f t="shared" ref="Q52:S52" si="49">IF(ISBLANK($O52), ,IF($O52,IF($B52=Q$1,Q51-$P52,Q51),IF($B52=Q$1,Q51,Q51+$P52)))</f>
        <v>0</v>
      </c>
      <c r="R52" s="2">
        <f t="shared" si="49"/>
        <v>0</v>
      </c>
      <c r="S52" s="2">
        <f t="shared" si="49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0"/>
        <v>0</v>
      </c>
      <c r="Q53" s="2">
        <f t="shared" ref="Q53:S53" si="50">IF(ISBLANK($O53), ,IF($O53,IF($B53=Q$1,Q52-$P53,Q52),IF($B53=Q$1,Q52,Q52+$P53)))</f>
        <v>0</v>
      </c>
      <c r="R53" s="2">
        <f t="shared" si="50"/>
        <v>0</v>
      </c>
      <c r="S53" s="2">
        <f t="shared" si="50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0"/>
        <v>0</v>
      </c>
      <c r="Q54" s="2">
        <f t="shared" ref="Q54:S54" si="51">IF(ISBLANK($O54), ,IF($O54,IF($B54=Q$1,Q53-$P54,Q53),IF($B54=Q$1,Q53,Q53+$P54)))</f>
        <v>0</v>
      </c>
      <c r="R54" s="2">
        <f t="shared" si="51"/>
        <v>0</v>
      </c>
      <c r="S54" s="2">
        <f t="shared" si="51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0"/>
        <v>0</v>
      </c>
      <c r="Q55" s="2">
        <f t="shared" ref="Q55:S55" si="52">IF(ISBLANK($O55), ,IF($O55,IF($B55=Q$1,Q54-$P55,Q54),IF($B55=Q$1,Q54,Q54+$P55)))</f>
        <v>0</v>
      </c>
      <c r="R55" s="2">
        <f t="shared" si="52"/>
        <v>0</v>
      </c>
      <c r="S55" s="2">
        <f t="shared" si="52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0"/>
        <v>0</v>
      </c>
      <c r="Q56" s="2">
        <f t="shared" ref="Q56:S56" si="53">IF(ISBLANK($O56), ,IF($O56,IF($B56=Q$1,Q55-$P56,Q55),IF($B56=Q$1,Q55,Q55+$P56)))</f>
        <v>0</v>
      </c>
      <c r="R56" s="2">
        <f t="shared" si="53"/>
        <v>0</v>
      </c>
      <c r="S56" s="2">
        <f t="shared" si="53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0"/>
        <v>0</v>
      </c>
      <c r="Q57" s="2">
        <f t="shared" ref="Q57:S57" si="54">IF(ISBLANK($O57), ,IF($O57,IF($B57=Q$1,Q56-$P57,Q56),IF($B57=Q$1,Q56,Q56+$P57)))</f>
        <v>0</v>
      </c>
      <c r="R57" s="2">
        <f t="shared" si="54"/>
        <v>0</v>
      </c>
      <c r="S57" s="2">
        <f t="shared" si="54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0"/>
        <v>0</v>
      </c>
      <c r="Q58" s="2">
        <f t="shared" ref="Q58:S58" si="55">IF(ISBLANK($O58), ,IF($O58,IF($B58=Q$1,Q57-$P58,Q57),IF($B58=Q$1,Q57,Q57+$P58)))</f>
        <v>0</v>
      </c>
      <c r="R58" s="2">
        <f t="shared" si="55"/>
        <v>0</v>
      </c>
      <c r="S58" s="2">
        <f t="shared" si="55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0"/>
        <v>0</v>
      </c>
      <c r="Q59" s="2">
        <f t="shared" ref="Q59:S59" si="56">IF(ISBLANK($O59), ,IF($O59,IF($B59=Q$1,Q58-$P59,Q58),IF($B59=Q$1,Q58,Q58+$P59)))</f>
        <v>0</v>
      </c>
      <c r="R59" s="2">
        <f t="shared" si="56"/>
        <v>0</v>
      </c>
      <c r="S59" s="2">
        <f t="shared" si="56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0"/>
        <v>0</v>
      </c>
      <c r="Q60" s="2">
        <f t="shared" ref="Q60:S60" si="57">IF(ISBLANK($O60), ,IF($O60,IF($B60=Q$1,Q59-$P60,Q59),IF($B60=Q$1,Q59,Q59+$P60)))</f>
        <v>0</v>
      </c>
      <c r="R60" s="2">
        <f t="shared" si="57"/>
        <v>0</v>
      </c>
      <c r="S60" s="2">
        <f t="shared" si="57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0"/>
        <v>0</v>
      </c>
      <c r="Q61" s="2">
        <f t="shared" ref="Q61:S61" si="58">IF(ISBLANK($O61), ,IF($O61,IF($B61=Q$1,Q60-$P61,Q60),IF($B61=Q$1,Q60,Q60+$P61)))</f>
        <v>0</v>
      </c>
      <c r="R61" s="2">
        <f t="shared" si="58"/>
        <v>0</v>
      </c>
      <c r="S61" s="2">
        <f t="shared" si="58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0"/>
        <v>0</v>
      </c>
      <c r="Q62" s="2">
        <f t="shared" ref="Q62:S62" si="59">IF(ISBLANK($O62), ,IF($O62,IF($B62=Q$1,Q61-$P62,Q61),IF($B62=Q$1,Q61,Q61+$P62)))</f>
        <v>0</v>
      </c>
      <c r="R62" s="2">
        <f t="shared" si="59"/>
        <v>0</v>
      </c>
      <c r="S62" s="2">
        <f t="shared" si="59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0"/>
        <v>0</v>
      </c>
      <c r="Q63" s="2">
        <f t="shared" ref="Q63:S63" si="60">IF(ISBLANK($O63), ,IF($O63,IF($B63=Q$1,Q62-$P63,Q62),IF($B63=Q$1,Q62,Q62+$P63)))</f>
        <v>0</v>
      </c>
      <c r="R63" s="2">
        <f t="shared" si="60"/>
        <v>0</v>
      </c>
      <c r="S63" s="2">
        <f t="shared" si="60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0"/>
        <v>0</v>
      </c>
      <c r="Q64" s="2">
        <f t="shared" ref="Q64:S64" si="61">IF(ISBLANK($O64), ,IF($O64,IF($B64=Q$1,Q63-$P64,Q63),IF($B64=Q$1,Q63,Q63+$P64)))</f>
        <v>0</v>
      </c>
      <c r="R64" s="2">
        <f t="shared" si="61"/>
        <v>0</v>
      </c>
      <c r="S64" s="2">
        <f t="shared" si="61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0"/>
        <v>0</v>
      </c>
      <c r="Q65" s="2">
        <f t="shared" ref="Q65:S65" si="62">IF(ISBLANK($O65), ,IF($O65,IF($B65=Q$1,Q64-$P65,Q64),IF($B65=Q$1,Q64,Q64+$P65)))</f>
        <v>0</v>
      </c>
      <c r="R65" s="2">
        <f t="shared" si="62"/>
        <v>0</v>
      </c>
      <c r="S65" s="2">
        <f t="shared" si="62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0"/>
        <v>0</v>
      </c>
      <c r="Q66" s="2">
        <f t="shared" ref="Q66:S66" si="63">IF(ISBLANK($O66), ,IF($O66,IF($B66=Q$1,Q65-$P66,Q65),IF($B66=Q$1,Q65,Q65+$P66)))</f>
        <v>0</v>
      </c>
      <c r="R66" s="2">
        <f t="shared" si="63"/>
        <v>0</v>
      </c>
      <c r="S66" s="2">
        <f t="shared" si="63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si="0"/>
        <v>0</v>
      </c>
      <c r="Q67" s="2">
        <f t="shared" ref="Q67:S67" si="64">IF(ISBLANK($O67), ,IF($O67,IF($B67=Q$1,Q66-$P67,Q66),IF($B67=Q$1,Q66,Q66+$P67)))</f>
        <v>0</v>
      </c>
      <c r="R67" s="2">
        <f t="shared" si="64"/>
        <v>0</v>
      </c>
      <c r="S67" s="2">
        <f t="shared" si="64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ref="P68:P102" si="65">IF(D68=23,IF(O68,CHOOSE(G68+2*L68+1,23,35,46,59),-2*CHOOSE(G68+2*L68+1,23,35,46,59)),IF(ISBLANK(O68),,IF(O68,D68*(SUM(E68:L68)+1)*(1+M68)*(1+N68),-2*D68*(SUM(E68:L68)+1)*(1+M68)*(1+N68))))</f>
        <v>0</v>
      </c>
      <c r="Q68" s="2">
        <f t="shared" ref="Q68:S68" si="66">IF(ISBLANK($O68), ,IF($O68,IF($B68=Q$1,Q67-$P68,Q67),IF($B68=Q$1,Q67,Q67+$P68)))</f>
        <v>0</v>
      </c>
      <c r="R68" s="2">
        <f t="shared" si="66"/>
        <v>0</v>
      </c>
      <c r="S68" s="2">
        <f t="shared" si="66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65"/>
        <v>0</v>
      </c>
      <c r="Q69" s="2">
        <f t="shared" ref="Q69:S69" si="67">IF(ISBLANK($O69), ,IF($O69,IF($B69=Q$1,Q68-$P69,Q68),IF($B69=Q$1,Q68,Q68+$P69)))</f>
        <v>0</v>
      </c>
      <c r="R69" s="2">
        <f t="shared" si="67"/>
        <v>0</v>
      </c>
      <c r="S69" s="2">
        <f t="shared" si="67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65"/>
        <v>0</v>
      </c>
      <c r="Q70" s="2">
        <f t="shared" ref="Q70:S70" si="68">IF(ISBLANK($O70), ,IF($O70,IF($B70=Q$1,Q69-$P70,Q69),IF($B70=Q$1,Q69,Q69+$P70)))</f>
        <v>0</v>
      </c>
      <c r="R70" s="2">
        <f t="shared" si="68"/>
        <v>0</v>
      </c>
      <c r="S70" s="2">
        <f t="shared" si="68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65"/>
        <v>0</v>
      </c>
      <c r="Q71" s="2">
        <f t="shared" ref="Q71:S71" si="69">IF(ISBLANK($O71), ,IF($O71,IF($B71=Q$1,Q70-$P71,Q70),IF($B71=Q$1,Q70,Q70+$P71)))</f>
        <v>0</v>
      </c>
      <c r="R71" s="2">
        <f t="shared" si="69"/>
        <v>0</v>
      </c>
      <c r="S71" s="2">
        <f t="shared" si="69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65"/>
        <v>0</v>
      </c>
      <c r="Q72" s="2">
        <f t="shared" ref="Q72:S72" si="70">IF(ISBLANK($O72), ,IF($O72,IF($B72=Q$1,Q71-$P72,Q71),IF($B72=Q$1,Q71,Q71+$P72)))</f>
        <v>0</v>
      </c>
      <c r="R72" s="2">
        <f t="shared" si="70"/>
        <v>0</v>
      </c>
      <c r="S72" s="2">
        <f t="shared" si="70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65"/>
        <v>0</v>
      </c>
      <c r="Q73" s="2">
        <f t="shared" ref="Q73:S73" si="71">IF(ISBLANK($O73), ,IF($O73,IF($B73=Q$1,Q72-$P73,Q72),IF($B73=Q$1,Q72,Q72+$P73)))</f>
        <v>0</v>
      </c>
      <c r="R73" s="2">
        <f t="shared" si="71"/>
        <v>0</v>
      </c>
      <c r="S73" s="2">
        <f t="shared" si="71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65"/>
        <v>0</v>
      </c>
      <c r="Q74" s="2">
        <f t="shared" ref="Q74:S74" si="72">IF(ISBLANK($O74), ,IF($O74,IF($B74=Q$1,Q73-$P74,Q73),IF($B74=Q$1,Q73,Q73+$P74)))</f>
        <v>0</v>
      </c>
      <c r="R74" s="2">
        <f t="shared" si="72"/>
        <v>0</v>
      </c>
      <c r="S74" s="2">
        <f t="shared" si="72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65"/>
        <v>0</v>
      </c>
      <c r="Q75" s="2">
        <f t="shared" ref="Q75:S75" si="73">IF(ISBLANK($O75), ,IF($O75,IF($B75=Q$1,Q74-$P75,Q74),IF($B75=Q$1,Q74,Q74+$P75)))</f>
        <v>0</v>
      </c>
      <c r="R75" s="2">
        <f t="shared" si="73"/>
        <v>0</v>
      </c>
      <c r="S75" s="2">
        <f t="shared" si="73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65"/>
        <v>0</v>
      </c>
      <c r="Q76" s="2">
        <f t="shared" ref="Q76:S76" si="74">IF(ISBLANK($O76), ,IF($O76,IF($B76=Q$1,Q75-$P76,Q75),IF($B76=Q$1,Q75,Q75+$P76)))</f>
        <v>0</v>
      </c>
      <c r="R76" s="2">
        <f t="shared" si="74"/>
        <v>0</v>
      </c>
      <c r="S76" s="2">
        <f t="shared" si="74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65"/>
        <v>0</v>
      </c>
      <c r="Q77" s="2">
        <f t="shared" ref="Q77:S77" si="75">IF(ISBLANK($O77), ,IF($O77,IF($B77=Q$1,Q76-$P77,Q76),IF($B77=Q$1,Q76,Q76+$P77)))</f>
        <v>0</v>
      </c>
      <c r="R77" s="2">
        <f t="shared" si="75"/>
        <v>0</v>
      </c>
      <c r="S77" s="2">
        <f t="shared" si="75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65"/>
        <v>0</v>
      </c>
      <c r="Q78" s="2">
        <f t="shared" ref="Q78:S78" si="76">IF(ISBLANK($O78), ,IF($O78,IF($B78=Q$1,Q77-$P78,Q77),IF($B78=Q$1,Q77,Q77+$P78)))</f>
        <v>0</v>
      </c>
      <c r="R78" s="2">
        <f t="shared" si="76"/>
        <v>0</v>
      </c>
      <c r="S78" s="2">
        <f t="shared" si="76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65"/>
        <v>0</v>
      </c>
      <c r="Q79" s="2">
        <f t="shared" ref="Q79:S79" si="77">IF(ISBLANK($O79), ,IF($O79,IF($B79=Q$1,Q78-$P79,Q78),IF($B79=Q$1,Q78,Q78+$P79)))</f>
        <v>0</v>
      </c>
      <c r="R79" s="2">
        <f t="shared" si="77"/>
        <v>0</v>
      </c>
      <c r="S79" s="2">
        <f t="shared" si="77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65"/>
        <v>0</v>
      </c>
      <c r="Q80" s="2">
        <f t="shared" ref="Q80:S80" si="78">IF(ISBLANK($O80), ,IF($O80,IF($B80=Q$1,Q79-$P80,Q79),IF($B80=Q$1,Q79,Q79+$P80)))</f>
        <v>0</v>
      </c>
      <c r="R80" s="2">
        <f t="shared" si="78"/>
        <v>0</v>
      </c>
      <c r="S80" s="2">
        <f t="shared" si="78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65"/>
        <v>0</v>
      </c>
      <c r="Q81" s="2">
        <f t="shared" ref="Q81:S81" si="79">IF(ISBLANK($O81), ,IF($O81,IF($B81=Q$1,Q80-$P81,Q80),IF($B81=Q$1,Q80,Q80+$P81)))</f>
        <v>0</v>
      </c>
      <c r="R81" s="2">
        <f t="shared" si="79"/>
        <v>0</v>
      </c>
      <c r="S81" s="2">
        <f t="shared" si="79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65"/>
        <v>0</v>
      </c>
      <c r="Q82" s="2">
        <f t="shared" ref="Q82:S82" si="80">IF(ISBLANK($O82), ,IF($O82,IF($B82=Q$1,Q81-$P82,Q81),IF($B82=Q$1,Q81,Q81+$P82)))</f>
        <v>0</v>
      </c>
      <c r="R82" s="2">
        <f t="shared" si="80"/>
        <v>0</v>
      </c>
      <c r="S82" s="2">
        <f t="shared" si="80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65"/>
        <v>0</v>
      </c>
      <c r="Q83" s="2">
        <f t="shared" ref="Q83:S83" si="81">IF(ISBLANK($O83), ,IF($O83,IF($B83=Q$1,Q82-$P83,Q82),IF($B83=Q$1,Q82,Q82+$P83)))</f>
        <v>0</v>
      </c>
      <c r="R83" s="2">
        <f t="shared" si="81"/>
        <v>0</v>
      </c>
      <c r="S83" s="2">
        <f t="shared" si="81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65"/>
        <v>0</v>
      </c>
      <c r="Q84" s="2">
        <f t="shared" ref="Q84:S84" si="82">IF(ISBLANK($O84), ,IF($O84,IF($B84=Q$1,Q83-$P84,Q83),IF($B84=Q$1,Q83,Q83+$P84)))</f>
        <v>0</v>
      </c>
      <c r="R84" s="2">
        <f t="shared" si="82"/>
        <v>0</v>
      </c>
      <c r="S84" s="2">
        <f t="shared" si="82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65"/>
        <v>0</v>
      </c>
      <c r="Q85" s="2">
        <f t="shared" ref="Q85:S85" si="83">IF(ISBLANK($O85), ,IF($O85,IF($B85=Q$1,Q84-$P85,Q84),IF($B85=Q$1,Q84,Q84+$P85)))</f>
        <v>0</v>
      </c>
      <c r="R85" s="2">
        <f t="shared" si="83"/>
        <v>0</v>
      </c>
      <c r="S85" s="2">
        <f t="shared" si="83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65"/>
        <v>0</v>
      </c>
      <c r="Q86" s="2">
        <f t="shared" ref="Q86:S86" si="84">IF(ISBLANK($O86), ,IF($O86,IF($B86=Q$1,Q85-$P86,Q85),IF($B86=Q$1,Q85,Q85+$P86)))</f>
        <v>0</v>
      </c>
      <c r="R86" s="2">
        <f t="shared" si="84"/>
        <v>0</v>
      </c>
      <c r="S86" s="2">
        <f t="shared" si="84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65"/>
        <v>0</v>
      </c>
      <c r="Q87" s="2">
        <f t="shared" ref="Q87:S87" si="85">IF(ISBLANK($O87), ,IF($O87,IF($B87=Q$1,Q86-$P87,Q86),IF($B87=Q$1,Q86,Q86+$P87)))</f>
        <v>0</v>
      </c>
      <c r="R87" s="2">
        <f t="shared" si="85"/>
        <v>0</v>
      </c>
      <c r="S87" s="2">
        <f t="shared" si="85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65"/>
        <v>0</v>
      </c>
      <c r="Q88" s="2">
        <f t="shared" ref="Q88:S88" si="86">IF(ISBLANK($O88), ,IF($O88,IF($B88=Q$1,Q87-$P88,Q87),IF($B88=Q$1,Q87,Q87+$P88)))</f>
        <v>0</v>
      </c>
      <c r="R88" s="2">
        <f t="shared" si="86"/>
        <v>0</v>
      </c>
      <c r="S88" s="2">
        <f t="shared" si="86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65"/>
        <v>0</v>
      </c>
      <c r="Q89" s="2">
        <f t="shared" ref="Q89:S89" si="87">IF(ISBLANK($O89), ,IF($O89,IF($B89=Q$1,Q88-$P89,Q88),IF($B89=Q$1,Q88,Q88+$P89)))</f>
        <v>0</v>
      </c>
      <c r="R89" s="2">
        <f t="shared" si="87"/>
        <v>0</v>
      </c>
      <c r="S89" s="2">
        <f t="shared" si="87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65"/>
        <v>0</v>
      </c>
      <c r="Q90" s="2">
        <f t="shared" ref="Q90:S90" si="88">IF(ISBLANK($O90), ,IF($O90,IF($B90=Q$1,Q89-$P90,Q89),IF($B90=Q$1,Q89,Q89+$P90)))</f>
        <v>0</v>
      </c>
      <c r="R90" s="2">
        <f t="shared" si="88"/>
        <v>0</v>
      </c>
      <c r="S90" s="2">
        <f t="shared" si="88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65"/>
        <v>0</v>
      </c>
      <c r="Q91" s="2">
        <f t="shared" ref="Q91:S91" si="89">IF(ISBLANK($O91), ,IF($O91,IF($B91=Q$1,Q90-$P91,Q90),IF($B91=Q$1,Q90,Q90+$P91)))</f>
        <v>0</v>
      </c>
      <c r="R91" s="2">
        <f t="shared" si="89"/>
        <v>0</v>
      </c>
      <c r="S91" s="2">
        <f t="shared" si="89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65"/>
        <v>0</v>
      </c>
      <c r="Q92" s="2">
        <f t="shared" ref="Q92:S92" si="90">IF(ISBLANK($O92), ,IF($O92,IF($B92=Q$1,Q91-$P92,Q91),IF($B92=Q$1,Q91,Q91+$P92)))</f>
        <v>0</v>
      </c>
      <c r="R92" s="2">
        <f t="shared" si="90"/>
        <v>0</v>
      </c>
      <c r="S92" s="2">
        <f t="shared" si="90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65"/>
        <v>0</v>
      </c>
      <c r="Q93" s="2">
        <f t="shared" ref="Q93:S93" si="91">IF(ISBLANK($O93), ,IF($O93,IF($B93=Q$1,Q92-$P93,Q92),IF($B93=Q$1,Q92,Q92+$P93)))</f>
        <v>0</v>
      </c>
      <c r="R93" s="2">
        <f t="shared" si="91"/>
        <v>0</v>
      </c>
      <c r="S93" s="2">
        <f t="shared" si="91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65"/>
        <v>0</v>
      </c>
      <c r="Q94" s="2">
        <f t="shared" ref="Q94:S94" si="92">IF(ISBLANK($O94), ,IF($O94,IF($B94=Q$1,Q93-$P94,Q93),IF($B94=Q$1,Q93,Q93+$P94)))</f>
        <v>0</v>
      </c>
      <c r="R94" s="2">
        <f t="shared" si="92"/>
        <v>0</v>
      </c>
      <c r="S94" s="2">
        <f t="shared" si="92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65"/>
        <v>0</v>
      </c>
      <c r="Q95" s="2">
        <f t="shared" ref="Q95:S95" si="93">IF(ISBLANK($O95), ,IF($O95,IF($B95=Q$1,Q94-$P95,Q94),IF($B95=Q$1,Q94,Q94+$P95)))</f>
        <v>0</v>
      </c>
      <c r="R95" s="2">
        <f t="shared" si="93"/>
        <v>0</v>
      </c>
      <c r="S95" s="2">
        <f t="shared" si="93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65"/>
        <v>0</v>
      </c>
      <c r="Q96" s="2">
        <f t="shared" ref="Q96:S96" si="94">IF(ISBLANK($O96), ,IF($O96,IF($B96=Q$1,Q95-$P96,Q95),IF($B96=Q$1,Q95,Q95+$P96)))</f>
        <v>0</v>
      </c>
      <c r="R96" s="2">
        <f t="shared" si="94"/>
        <v>0</v>
      </c>
      <c r="S96" s="2">
        <f t="shared" si="94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65"/>
        <v>0</v>
      </c>
      <c r="Q97" s="2">
        <f t="shared" ref="Q97:S97" si="95">IF(ISBLANK($O97), ,IF($O97,IF($B97=Q$1,Q96-$P97,Q96),IF($B97=Q$1,Q96,Q96+$P97)))</f>
        <v>0</v>
      </c>
      <c r="R97" s="2">
        <f t="shared" si="95"/>
        <v>0</v>
      </c>
      <c r="S97" s="2">
        <f t="shared" si="95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65"/>
        <v>0</v>
      </c>
      <c r="Q98" s="2">
        <f t="shared" ref="Q98:S98" si="96">IF(ISBLANK($O98), ,IF($O98,IF($B98=Q$1,Q97-$P98,Q97),IF($B98=Q$1,Q97,Q97+$P98)))</f>
        <v>0</v>
      </c>
      <c r="R98" s="2">
        <f t="shared" si="96"/>
        <v>0</v>
      </c>
      <c r="S98" s="2">
        <f t="shared" si="96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65"/>
        <v>0</v>
      </c>
      <c r="Q99" s="2">
        <f t="shared" ref="Q99:S99" si="97">IF(ISBLANK($O99), ,IF($O99,IF($B99=Q$1,Q98-$P99,Q98),IF($B99=Q$1,Q98,Q98+$P99)))</f>
        <v>0</v>
      </c>
      <c r="R99" s="2">
        <f t="shared" si="97"/>
        <v>0</v>
      </c>
      <c r="S99" s="2">
        <f t="shared" si="97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65"/>
        <v>0</v>
      </c>
      <c r="Q100" s="2">
        <f t="shared" ref="Q100:S102" si="98">IF(ISBLANK($O100), ,IF($O100,IF($B100=Q$1,Q99-$P100,Q99),IF($B100=Q$1,Q99,Q99+$P100)))</f>
        <v>0</v>
      </c>
      <c r="R100" s="2">
        <f t="shared" si="98"/>
        <v>0</v>
      </c>
      <c r="S100" s="2">
        <f t="shared" si="98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65"/>
        <v>0</v>
      </c>
      <c r="Q101" s="2">
        <f t="shared" si="98"/>
        <v>0</v>
      </c>
      <c r="R101" s="2">
        <f t="shared" si="98"/>
        <v>0</v>
      </c>
      <c r="S101" s="2">
        <f t="shared" si="98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65"/>
        <v>0</v>
      </c>
      <c r="Q102" s="2">
        <f t="shared" si="98"/>
        <v>0</v>
      </c>
      <c r="R102" s="2">
        <f t="shared" si="98"/>
        <v>0</v>
      </c>
      <c r="S102" s="2">
        <f t="shared" si="98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0</v>
      </c>
      <c r="R103" s="8">
        <f ca="1">IF(MIN(INDIRECT("" &amp; "R3:R" &amp; 2+$T$104))&lt;0,0,MIN(INDIRECT("" &amp; "R3:R" &amp; 2+$T$104)))</f>
        <v>160</v>
      </c>
      <c r="S103" s="8">
        <f ca="1">IF(MIN(INDIRECT("" &amp; "S3:S" &amp; 2+$T$104))&lt;0,0,MIN(INDIRECT("" &amp; "S3:S" &amp; 2+$T$104)))</f>
        <v>131</v>
      </c>
      <c r="T103" s="9">
        <f ca="1">SUM(Q103:S103)</f>
        <v>291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7</v>
      </c>
      <c r="R104" s="9">
        <f t="shared" ref="R104:S104" si="99">COUNTIF($B$3:$B$102,R$1)</f>
        <v>8</v>
      </c>
      <c r="S104" s="9">
        <f t="shared" si="99"/>
        <v>6</v>
      </c>
      <c r="T104" s="9">
        <f>SUM(Q104:S104)</f>
        <v>21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6</v>
      </c>
      <c r="R105" s="7">
        <f t="shared" ref="R105:S105" si="100">COUNTIFS($B$3:$B$102,R$1,$O$3:$O$102,1)</f>
        <v>7</v>
      </c>
      <c r="S105" s="7">
        <f t="shared" si="100"/>
        <v>5</v>
      </c>
      <c r="T105" s="7">
        <f>SUM(Q105:S105)</f>
        <v>18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1</v>
      </c>
      <c r="R106" s="9">
        <f t="shared" ref="R106:S106" si="101">COUNTIFS($B$3:$B$102,R$1,$D$3:$D$102,9)</f>
        <v>2</v>
      </c>
      <c r="S106" s="9">
        <f t="shared" si="101"/>
        <v>1</v>
      </c>
      <c r="T106" s="9">
        <f t="shared" ref="T106" si="102">SUM(Q106:S106)</f>
        <v>4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1</v>
      </c>
      <c r="R107" s="7">
        <f>COUNTIFS($B$3:$B$102,R$1,$D$3:$D$102,9,$O$3:$O$102,1)</f>
        <v>2</v>
      </c>
      <c r="S107" s="7">
        <f>COUNTIFS($B$3:$B$102,S$1,$D$3:$D$102,9,$O$3:$O$102,1)</f>
        <v>0</v>
      </c>
      <c r="T107" s="7">
        <f t="shared" ref="T107:T117" si="103">SUM(Q107:S107)</f>
        <v>3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1</v>
      </c>
      <c r="R108" s="9">
        <f t="shared" ref="R108:S108" si="104">COUNTIFS($B$3:$B$102,R$1,$D$3:$D$102,10)</f>
        <v>0</v>
      </c>
      <c r="S108" s="9">
        <f t="shared" si="104"/>
        <v>3</v>
      </c>
      <c r="T108" s="9">
        <f t="shared" si="103"/>
        <v>4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1</v>
      </c>
      <c r="R109" s="7">
        <f>COUNTIFS($B$3:$B$102,R$1,$D$3:$D$102,10,$O$3:$O$102,1)</f>
        <v>0</v>
      </c>
      <c r="S109" s="7">
        <f>COUNTIFS($B$3:$B$102,S$1,$D$3:$D$102,10,$O$3:$O$102,1)</f>
        <v>3</v>
      </c>
      <c r="T109" s="7">
        <f t="shared" si="103"/>
        <v>4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1</v>
      </c>
      <c r="R110" s="9">
        <f t="shared" ref="R110:S110" si="105">COUNTIFS($B$3:$B$102,R$1,$D$3:$D$102,11)</f>
        <v>2</v>
      </c>
      <c r="S110" s="9">
        <f t="shared" si="105"/>
        <v>0</v>
      </c>
      <c r="T110" s="9">
        <f t="shared" si="103"/>
        <v>3</v>
      </c>
    </row>
    <row r="111" spans="1:20" ht="15.75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1</v>
      </c>
      <c r="R111" s="7">
        <f t="shared" ref="R111:S111" si="106">COUNTIFS($B$3:$B$102,R$1,$D$3:$D$102,11,$O$3:$O$102,1)</f>
        <v>1</v>
      </c>
      <c r="S111" s="7">
        <f t="shared" si="106"/>
        <v>0</v>
      </c>
      <c r="T111" s="7">
        <f t="shared" si="103"/>
        <v>2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2</v>
      </c>
      <c r="R112" s="9">
        <f t="shared" ref="R112:S112" si="107">COUNTIFS($B$3:$B$102,R$1,$D$3:$D$102,12)</f>
        <v>1</v>
      </c>
      <c r="S112" s="9">
        <f t="shared" si="107"/>
        <v>0</v>
      </c>
      <c r="T112" s="9">
        <f t="shared" si="103"/>
        <v>3</v>
      </c>
    </row>
    <row r="113" spans="1:20" ht="15.75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1</v>
      </c>
      <c r="R113" s="7">
        <f t="shared" ref="R113:S113" si="108">COUNTIFS($B$3:$B$102,R$1,$D$3:$D$102,12,$O$3:$O$102,1)</f>
        <v>1</v>
      </c>
      <c r="S113" s="7">
        <f t="shared" si="108"/>
        <v>0</v>
      </c>
      <c r="T113" s="7">
        <f t="shared" si="103"/>
        <v>2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2</v>
      </c>
      <c r="R114" s="9">
        <f t="shared" ref="R114:S114" si="109">COUNTIFS($B$3:$B$102,R$1,$D$3:$D$102,24)</f>
        <v>1</v>
      </c>
      <c r="S114" s="9">
        <f t="shared" si="109"/>
        <v>2</v>
      </c>
      <c r="T114" s="9">
        <f t="shared" si="103"/>
        <v>5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2</v>
      </c>
      <c r="R115" s="7">
        <f t="shared" ref="R115:S115" si="110">COUNTIFS($B$3:$B$102,R$1,$D$3:$D$102,24,$O$3:$O$102,1)</f>
        <v>1</v>
      </c>
      <c r="S115" s="7">
        <f t="shared" si="110"/>
        <v>2</v>
      </c>
      <c r="T115" s="7">
        <f t="shared" si="103"/>
        <v>5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 t="shared" ref="R116:S116" si="111">COUNTIFS($B$3:$B$102,R$1,$D$3:$D$102,23)</f>
        <v>2</v>
      </c>
      <c r="S116" s="9">
        <f t="shared" si="111"/>
        <v>0</v>
      </c>
      <c r="T116" s="9">
        <f t="shared" si="103"/>
        <v>2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 t="shared" ref="R117:S117" si="112">COUNTIFS($B$3:$B$102,R$1,$D$3:$D$102,23,$O$3:$O$102,1)</f>
        <v>2</v>
      </c>
      <c r="S117" s="7">
        <f t="shared" si="112"/>
        <v>0</v>
      </c>
      <c r="T117" s="7">
        <f t="shared" si="103"/>
        <v>2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1</v>
      </c>
      <c r="R118" s="21">
        <f>COUNTIFS(E1:E100, A$3, B1:B100, R$1)</f>
        <v>2</v>
      </c>
      <c r="S118" s="21">
        <f>COUNTIFS(E1:E100, A$3, B1:B100, S$1)</f>
        <v>1</v>
      </c>
      <c r="T118" s="21">
        <f>SUM(Q118:S118)</f>
        <v>4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0</v>
      </c>
      <c r="R119" s="25">
        <f>COUNTIFS($E$1:$E$100, $A$3, $B$1:$B$100, R$1,$O$1:$O$100,1)</f>
        <v>1</v>
      </c>
      <c r="S119" s="25">
        <f>COUNTIFS($E$1:$E$100, $A$3, $B$1:$B$100, S$1,$O$1:$O$100,1)</f>
        <v>1</v>
      </c>
      <c r="T119" s="7">
        <f t="shared" ref="T119:T157" si="113">SUM(Q119:S119)</f>
        <v>2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0</v>
      </c>
      <c r="S120" s="21">
        <f>COUNTIFS(E1:E100, A$3, B1:B100, S$1, D1:D100, "=24")</f>
        <v>1</v>
      </c>
      <c r="T120" s="21">
        <f t="shared" si="113"/>
        <v>1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1</v>
      </c>
      <c r="T121" s="7">
        <f t="shared" si="113"/>
        <v>1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2</v>
      </c>
      <c r="R122" s="21">
        <f>COUNTIFS(E2:E101, A$4, B2:B101, R$1)</f>
        <v>2</v>
      </c>
      <c r="S122" s="21">
        <f>COUNTIFS(E1:E100, A$4, B1:B100, S$1)</f>
        <v>1</v>
      </c>
      <c r="T122" s="21">
        <f t="shared" si="113"/>
        <v>5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2</v>
      </c>
      <c r="R123" s="25">
        <f>COUNTIFS($E$1:$E$100, $A$4, $B$1:$B$100, R$1,$O$1:$O$100,1)</f>
        <v>2</v>
      </c>
      <c r="S123" s="25">
        <f>COUNTIFS($E$1:$E$100, $A$4, $B$1:$B$100, S$1,$O$1:$O$100,1)</f>
        <v>0</v>
      </c>
      <c r="T123" s="7">
        <f t="shared" si="113"/>
        <v>4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1</v>
      </c>
      <c r="R124" s="21">
        <f>COUNTIFS(E1:E100, A$4, B1:B100, R$1, D1:D100, "=24")</f>
        <v>0</v>
      </c>
      <c r="S124" s="21">
        <f>COUNTIFS(E1:E100, A$4, B1:B100, S$1, D1:D100, "=24")</f>
        <v>0</v>
      </c>
      <c r="T124" s="21">
        <f t="shared" si="113"/>
        <v>1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1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0</v>
      </c>
      <c r="T125" s="7">
        <f t="shared" si="113"/>
        <v>1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0</v>
      </c>
      <c r="R126" s="21">
        <f>COUNTIFS(E1:E102, A$5, B1:B102, R$1)</f>
        <v>0</v>
      </c>
      <c r="S126" s="21">
        <f>COUNTIFS(E1:E100, A$5, B1:B100, S$1)</f>
        <v>0</v>
      </c>
      <c r="T126" s="21">
        <f t="shared" si="113"/>
        <v>0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0</v>
      </c>
      <c r="R127" s="25">
        <f>COUNTIFS($E$1:$E$100, $A$5, $B$1:$B$100, R$1,$O$1:$O$100,1)</f>
        <v>0</v>
      </c>
      <c r="S127" s="25">
        <f>COUNTIFS($E$1:$E$100, $A$5, $B$1:$B$100, S$1,$O$1:$O$100,1)</f>
        <v>0</v>
      </c>
      <c r="T127" s="7">
        <f t="shared" si="113"/>
        <v>0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0</v>
      </c>
      <c r="S128" s="21">
        <f>COUNTIFS(E1:E100, A$5, B1:B100, S$1, D1:D100, "=24")</f>
        <v>0</v>
      </c>
      <c r="T128" s="21">
        <f t="shared" si="113"/>
        <v>0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0</v>
      </c>
      <c r="T129" s="7">
        <f t="shared" si="113"/>
        <v>0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1</v>
      </c>
      <c r="R130" s="21">
        <f>COUNTIFS(E1:E103, A$6, B1:B103, R$1)</f>
        <v>0</v>
      </c>
      <c r="S130" s="21">
        <f>COUNTIFS(E1:E100, A$6, B1:B100, S$1)</f>
        <v>0</v>
      </c>
      <c r="T130" s="21">
        <f t="shared" si="113"/>
        <v>1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1</v>
      </c>
      <c r="R131" s="25">
        <f>COUNTIFS($E$1:$E$100, $A$6, $B$1:$B$100, R$1,$O$1:$O$100,1)</f>
        <v>0</v>
      </c>
      <c r="S131" s="25">
        <f>COUNTIFS($E$1:$E$100, $A$6, $B$1:$B$100, S$1,$O$1:$O$100,1)</f>
        <v>0</v>
      </c>
      <c r="T131" s="7">
        <f t="shared" si="113"/>
        <v>1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1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13"/>
        <v>1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1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13"/>
        <v>1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13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13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13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13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1</v>
      </c>
      <c r="R138" s="21">
        <f>COUNTIFS(F1:F100, A$3, B1:B100, R$1)</f>
        <v>1</v>
      </c>
      <c r="S138" s="21">
        <f>COUNTIFS(F1:F100, A$3, B1:B100, S$1)</f>
        <v>0</v>
      </c>
      <c r="T138" s="21">
        <f t="shared" si="113"/>
        <v>2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1</v>
      </c>
      <c r="R139" s="25">
        <f>COUNTIFS($F$1:$F$100, $A$3, $B$1:$B$100, R$1,$O$1:$O$100,1)</f>
        <v>1</v>
      </c>
      <c r="S139" s="25">
        <f>COUNTIFS($F$1:$F$100, $A$3, $B$1:$B$100, S$1,$O$1:$O$100,1)</f>
        <v>0</v>
      </c>
      <c r="T139" s="7">
        <f t="shared" si="113"/>
        <v>2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1</v>
      </c>
      <c r="S140" s="21">
        <f>COUNTIFS(F1:F100, A$3, B1:B100, S$1, D1:D100, "=24")</f>
        <v>0</v>
      </c>
      <c r="T140" s="21">
        <f t="shared" si="113"/>
        <v>1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1</v>
      </c>
      <c r="S141" s="25">
        <f>COUNTIFS($F$1:$F$100, $A$3, $B$1:$B$100, S$1,$O$1:$O$100,"=1", $D$1:$D$100, "=24")</f>
        <v>0</v>
      </c>
      <c r="T141" s="7">
        <f t="shared" si="113"/>
        <v>1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2</v>
      </c>
      <c r="R142" s="21">
        <f>COUNTIFS(F1:F100, A$4, B1:B100, R$1)</f>
        <v>1</v>
      </c>
      <c r="S142" s="21">
        <f>COUNTIFS(F1:F100, A$4, B1:B100, S$1)</f>
        <v>2</v>
      </c>
      <c r="T142" s="21">
        <f t="shared" si="113"/>
        <v>5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2</v>
      </c>
      <c r="R143" s="25">
        <f>COUNTIFS($F$1:$F$100, $A$4, $B$1:$B$100, R$1,$O$1:$O$100,1)</f>
        <v>1</v>
      </c>
      <c r="S143" s="25">
        <f>COUNTIFS($F$1:$F$100, $A$4, $B$1:$B$100, S$1,$O$1:$O$100,1)</f>
        <v>2</v>
      </c>
      <c r="T143" s="7">
        <f t="shared" si="113"/>
        <v>5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13"/>
        <v>0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13"/>
        <v>0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0</v>
      </c>
      <c r="S146" s="21">
        <f>COUNTIFS(F1:F100, A$5, B1:B100, S$1)</f>
        <v>2</v>
      </c>
      <c r="T146" s="21">
        <f t="shared" si="113"/>
        <v>2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2</v>
      </c>
      <c r="T147" s="7">
        <f t="shared" si="113"/>
        <v>2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1</v>
      </c>
      <c r="T148" s="21">
        <f t="shared" si="113"/>
        <v>1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1</v>
      </c>
      <c r="T149" s="7">
        <f t="shared" si="113"/>
        <v>1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113"/>
        <v>0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13"/>
        <v>0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13"/>
        <v>0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13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13"/>
        <v>0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13"/>
        <v>0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13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13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A150:P150"/>
    <mergeCell ref="A154:P154"/>
    <mergeCell ref="A107:P107"/>
    <mergeCell ref="A109:P109"/>
    <mergeCell ref="A138:P138"/>
    <mergeCell ref="A142:P142"/>
    <mergeCell ref="A146:P146"/>
    <mergeCell ref="A111:P111"/>
    <mergeCell ref="A113:P113"/>
    <mergeCell ref="A115:P115"/>
    <mergeCell ref="A130:P130"/>
    <mergeCell ref="A118:P118"/>
    <mergeCell ref="A122:P122"/>
    <mergeCell ref="A126:P126"/>
    <mergeCell ref="A103:P103"/>
    <mergeCell ref="A117:P117"/>
    <mergeCell ref="A112:P112"/>
    <mergeCell ref="A114:P114"/>
    <mergeCell ref="A116:P116"/>
    <mergeCell ref="A104:P104"/>
    <mergeCell ref="A105:P105"/>
    <mergeCell ref="A106:P106"/>
    <mergeCell ref="A108:P108"/>
    <mergeCell ref="A110:P110"/>
    <mergeCell ref="P1:P2"/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L2"/>
    <mergeCell ref="O1:O2"/>
    <mergeCell ref="M1:M2"/>
    <mergeCell ref="N1:N2"/>
  </mergeCells>
  <conditionalFormatting sqref="D3:D102">
    <cfRule type="cellIs" dxfId="119" priority="6" operator="equal">
      <formula>24</formula>
    </cfRule>
    <cfRule type="cellIs" dxfId="118" priority="7" operator="equal">
      <formula>23</formula>
    </cfRule>
    <cfRule type="cellIs" dxfId="117" priority="8" operator="equal">
      <formula>35</formula>
    </cfRule>
    <cfRule type="cellIs" dxfId="116" priority="9" operator="equal">
      <formula>46</formula>
    </cfRule>
    <cfRule type="cellIs" dxfId="115" priority="10" operator="equal">
      <formula>59</formula>
    </cfRule>
  </conditionalFormatting>
  <conditionalFormatting sqref="O3:O102">
    <cfRule type="cellIs" dxfId="114" priority="1" operator="equal">
      <formula>1</formula>
    </cfRule>
    <cfRule type="cellIs" dxfId="113" priority="2" operator="equal">
      <formula>0</formula>
    </cfRule>
  </conditionalFormatting>
  <conditionalFormatting sqref="P3:P102">
    <cfRule type="expression" dxfId="112" priority="3">
      <formula>IF(P3&lt;0, 1, IF(C3&gt;P3, 1, 0))</formula>
    </cfRule>
    <cfRule type="notContainsBlanks" dxfId="111" priority="4">
      <formula>LEN(TRIM(P3))&gt;0</formula>
    </cfRule>
  </conditionalFormatting>
  <conditionalFormatting sqref="Q3:S102">
    <cfRule type="cellIs" dxfId="110" priority="5" operator="notEqual">
      <formula>Q2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8EFE-03E1-4756-A7AB-DEDC99180F66}">
  <sheetPr>
    <outlinePr summaryBelow="0" summaryRight="0"/>
  </sheetPr>
  <dimension ref="A1:T1005"/>
  <sheetViews>
    <sheetView workbookViewId="0">
      <pane ySplit="2" topLeftCell="A3" activePane="bottomLeft" state="frozen"/>
      <selection activeCell="B4" sqref="B4"/>
      <selection pane="bottomLeft" activeCell="B4" sqref="B4"/>
    </sheetView>
  </sheetViews>
  <sheetFormatPr defaultColWidth="12.5390625" defaultRowHeight="15" customHeight="1" x14ac:dyDescent="0.15"/>
  <cols>
    <col min="1" max="12" width="4.04296875" customWidth="1"/>
    <col min="13" max="13" width="4.04296875" style="10" customWidth="1"/>
    <col min="14" max="15" width="4.04296875" customWidth="1"/>
    <col min="16" max="16" width="6.3359375" customWidth="1"/>
    <col min="17" max="19" width="11.32421875" customWidth="1"/>
  </cols>
  <sheetData>
    <row r="1" spans="1:19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" t="s">
        <v>16</v>
      </c>
      <c r="R1" s="1" t="s">
        <v>14</v>
      </c>
      <c r="S1" s="1" t="s">
        <v>15</v>
      </c>
    </row>
    <row r="2" spans="1:19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19" ht="15.75" customHeight="1" x14ac:dyDescent="0.15">
      <c r="A3" s="2">
        <v>1</v>
      </c>
      <c r="B3" s="3" t="s">
        <v>20</v>
      </c>
      <c r="C3" s="3">
        <v>20</v>
      </c>
      <c r="D3" s="4">
        <v>24</v>
      </c>
      <c r="E3">
        <v>4</v>
      </c>
      <c r="F3" s="4"/>
      <c r="H3">
        <v>1</v>
      </c>
      <c r="M3" s="13"/>
      <c r="O3" s="5">
        <v>1</v>
      </c>
      <c r="P3" s="6">
        <f>IF(D3=23,IF(O3,CHOOSE(G3+2*L3+1,23,35,46,59),-2*CHOOSE(G3+2*L3+1,23,35,46,59)),IF(ISBLANK(O3),,IF(O3,D3*(SUM(E3:L3)+1)*(1+M3)*(1+N3),-2*D3*(SUM(E3:L3)+1)*(1+M3)*(1+N3))))</f>
        <v>144</v>
      </c>
      <c r="Q3" s="2">
        <f t="shared" ref="Q3:Q26" si="0">IF(ISBLANK($O3), ,IF($O3,IF($B3=Q$1,Q2-$P3,Q2),IF($B3=Q$1,Q2,Q2+$P3)))</f>
        <v>357</v>
      </c>
      <c r="R3" s="2">
        <f t="shared" ref="R3:R26" si="1">IF(ISBLANK($O3), ,IF($O3,IF($B3=R$1,R2-$P3,R2),IF($B3=R$1,R2,R2+$P3)))</f>
        <v>501</v>
      </c>
      <c r="S3" s="2">
        <f t="shared" ref="S3:S26" si="2">IF(ISBLANK($O3), ,IF($O3,IF($B3=S$1,S2-$P3,S2),IF($B3=S$1,S2,S2+$P3)))</f>
        <v>501</v>
      </c>
    </row>
    <row r="4" spans="1:19" ht="15.75" customHeight="1" x14ac:dyDescent="0.15">
      <c r="A4" s="2">
        <v>2</v>
      </c>
      <c r="B4" s="3" t="s">
        <v>20</v>
      </c>
      <c r="C4" s="3">
        <v>27</v>
      </c>
      <c r="D4" s="4">
        <v>24</v>
      </c>
      <c r="E4" s="4">
        <v>2</v>
      </c>
      <c r="M4" s="13"/>
      <c r="O4" s="5">
        <v>1</v>
      </c>
      <c r="P4" s="6">
        <f t="shared" ref="P4:P67" si="3">IF(D4=23,IF(O4,CHOOSE(G4+2*L4+1,23,35,46,59),-2*CHOOSE(G4+2*L4+1,23,35,46,59)),IF(ISBLANK(O4),,IF(O4,D4*(SUM(E4:L4)+1)*(1+M4)*(1+N4),-2*D4*(SUM(E4:L4)+1)*(1+M4)*(1+N4))))</f>
        <v>72</v>
      </c>
      <c r="Q4" s="2">
        <f t="shared" si="0"/>
        <v>285</v>
      </c>
      <c r="R4" s="2">
        <f t="shared" si="1"/>
        <v>501</v>
      </c>
      <c r="S4" s="2">
        <f t="shared" si="2"/>
        <v>501</v>
      </c>
    </row>
    <row r="5" spans="1:19" ht="15.75" customHeight="1" x14ac:dyDescent="0.15">
      <c r="A5" s="2">
        <v>3</v>
      </c>
      <c r="B5" s="3" t="s">
        <v>19</v>
      </c>
      <c r="C5" s="3">
        <v>23</v>
      </c>
      <c r="D5" s="4">
        <v>9</v>
      </c>
      <c r="E5" s="4">
        <v>1</v>
      </c>
      <c r="G5" s="4"/>
      <c r="H5">
        <v>1</v>
      </c>
      <c r="I5">
        <v>1</v>
      </c>
      <c r="M5" s="13"/>
      <c r="O5" s="5">
        <v>0</v>
      </c>
      <c r="P5" s="6">
        <f t="shared" si="3"/>
        <v>-72</v>
      </c>
      <c r="Q5" s="2">
        <f t="shared" si="0"/>
        <v>213</v>
      </c>
      <c r="R5" s="2">
        <f t="shared" si="1"/>
        <v>429</v>
      </c>
      <c r="S5" s="2">
        <f t="shared" si="2"/>
        <v>501</v>
      </c>
    </row>
    <row r="6" spans="1:19" ht="15.75" customHeight="1" x14ac:dyDescent="0.15">
      <c r="A6" s="2">
        <v>4</v>
      </c>
      <c r="B6" s="3" t="s">
        <v>20</v>
      </c>
      <c r="C6" s="3">
        <v>22</v>
      </c>
      <c r="D6" s="4">
        <v>23</v>
      </c>
      <c r="F6" s="4"/>
      <c r="L6">
        <v>1</v>
      </c>
      <c r="M6" s="13"/>
      <c r="O6" s="5">
        <v>1</v>
      </c>
      <c r="P6" s="6">
        <f t="shared" si="3"/>
        <v>46</v>
      </c>
      <c r="Q6" s="2">
        <f t="shared" si="0"/>
        <v>167</v>
      </c>
      <c r="R6" s="2">
        <f t="shared" si="1"/>
        <v>429</v>
      </c>
      <c r="S6" s="2">
        <f t="shared" si="2"/>
        <v>501</v>
      </c>
    </row>
    <row r="7" spans="1:19" ht="15.75" customHeight="1" x14ac:dyDescent="0.15">
      <c r="A7" s="2">
        <v>5</v>
      </c>
      <c r="B7" s="3" t="s">
        <v>20</v>
      </c>
      <c r="C7" s="3">
        <v>20</v>
      </c>
      <c r="D7" s="4">
        <v>24</v>
      </c>
      <c r="E7" s="4">
        <v>1</v>
      </c>
      <c r="H7">
        <v>1</v>
      </c>
      <c r="I7">
        <v>1</v>
      </c>
      <c r="M7" s="13"/>
      <c r="O7" s="5">
        <v>1</v>
      </c>
      <c r="P7" s="6">
        <f t="shared" si="3"/>
        <v>96</v>
      </c>
      <c r="Q7" s="2">
        <f t="shared" si="0"/>
        <v>71</v>
      </c>
      <c r="R7" s="2">
        <f t="shared" si="1"/>
        <v>429</v>
      </c>
      <c r="S7" s="2">
        <f t="shared" si="2"/>
        <v>501</v>
      </c>
    </row>
    <row r="8" spans="1:19" ht="15.75" customHeight="1" x14ac:dyDescent="0.15">
      <c r="A8" s="2">
        <v>6</v>
      </c>
      <c r="B8" s="3" t="s">
        <v>19</v>
      </c>
      <c r="C8" s="3">
        <v>22</v>
      </c>
      <c r="D8" s="4">
        <v>10</v>
      </c>
      <c r="E8" s="4">
        <v>1</v>
      </c>
      <c r="G8">
        <v>1</v>
      </c>
      <c r="H8" s="4"/>
      <c r="M8" s="13"/>
      <c r="O8" s="3">
        <v>0</v>
      </c>
      <c r="P8" s="6">
        <f t="shared" si="3"/>
        <v>-60</v>
      </c>
      <c r="Q8" s="2">
        <f t="shared" si="0"/>
        <v>11</v>
      </c>
      <c r="R8" s="2">
        <f t="shared" si="1"/>
        <v>369</v>
      </c>
      <c r="S8" s="2">
        <f t="shared" si="2"/>
        <v>501</v>
      </c>
    </row>
    <row r="9" spans="1:19" ht="15.75" customHeight="1" x14ac:dyDescent="0.15">
      <c r="A9" s="2">
        <v>7</v>
      </c>
      <c r="B9" s="3" t="s">
        <v>19</v>
      </c>
      <c r="C9" s="3">
        <v>20</v>
      </c>
      <c r="D9" s="4">
        <v>24</v>
      </c>
      <c r="E9" s="4">
        <v>2</v>
      </c>
      <c r="L9">
        <v>1</v>
      </c>
      <c r="M9" s="13"/>
      <c r="O9" s="3">
        <v>1</v>
      </c>
      <c r="P9" s="6">
        <f t="shared" si="3"/>
        <v>96</v>
      </c>
      <c r="Q9" s="2">
        <f t="shared" si="0"/>
        <v>11</v>
      </c>
      <c r="R9" s="2">
        <f t="shared" si="1"/>
        <v>369</v>
      </c>
      <c r="S9" s="2">
        <f t="shared" si="2"/>
        <v>405</v>
      </c>
    </row>
    <row r="10" spans="1:19" ht="15.75" customHeight="1" x14ac:dyDescent="0.15">
      <c r="A10" s="2">
        <v>8</v>
      </c>
      <c r="B10" s="3" t="s">
        <v>19</v>
      </c>
      <c r="C10" s="3">
        <v>24</v>
      </c>
      <c r="D10" s="4">
        <v>10</v>
      </c>
      <c r="E10" s="4">
        <v>2</v>
      </c>
      <c r="M10" s="13"/>
      <c r="O10" s="3">
        <v>1</v>
      </c>
      <c r="P10" s="6">
        <f t="shared" si="3"/>
        <v>30</v>
      </c>
      <c r="Q10" s="2">
        <f t="shared" si="0"/>
        <v>11</v>
      </c>
      <c r="R10" s="2">
        <f t="shared" si="1"/>
        <v>369</v>
      </c>
      <c r="S10" s="2">
        <f t="shared" si="2"/>
        <v>375</v>
      </c>
    </row>
    <row r="11" spans="1:19" ht="15.75" customHeight="1" x14ac:dyDescent="0.15">
      <c r="A11" s="2">
        <v>9</v>
      </c>
      <c r="B11" s="3" t="s">
        <v>19</v>
      </c>
      <c r="C11" s="3">
        <v>20</v>
      </c>
      <c r="D11" s="4">
        <v>11</v>
      </c>
      <c r="F11" s="4">
        <v>2</v>
      </c>
      <c r="M11" s="13"/>
      <c r="O11" s="3">
        <v>0</v>
      </c>
      <c r="P11" s="6">
        <f t="shared" si="3"/>
        <v>-66</v>
      </c>
      <c r="Q11" s="2">
        <f t="shared" si="0"/>
        <v>-55</v>
      </c>
      <c r="R11" s="2">
        <f t="shared" si="1"/>
        <v>303</v>
      </c>
      <c r="S11" s="2">
        <f t="shared" si="2"/>
        <v>375</v>
      </c>
    </row>
    <row r="12" spans="1:19" ht="15.75" customHeight="1" x14ac:dyDescent="0.15">
      <c r="A12" s="2">
        <v>10</v>
      </c>
      <c r="B12" s="3"/>
      <c r="C12" s="3"/>
      <c r="D12" s="4"/>
      <c r="F12" s="4"/>
      <c r="G12" s="4"/>
      <c r="M12" s="13"/>
      <c r="O12" s="3"/>
      <c r="P12" s="6">
        <f t="shared" si="3"/>
        <v>0</v>
      </c>
      <c r="Q12" s="2">
        <f t="shared" si="0"/>
        <v>0</v>
      </c>
      <c r="R12" s="2">
        <f t="shared" si="1"/>
        <v>0</v>
      </c>
      <c r="S12" s="2">
        <f t="shared" si="2"/>
        <v>0</v>
      </c>
    </row>
    <row r="13" spans="1:19" ht="15.75" customHeight="1" x14ac:dyDescent="0.15">
      <c r="A13" s="2">
        <v>11</v>
      </c>
      <c r="B13" s="3"/>
      <c r="C13" s="3"/>
      <c r="D13" s="4"/>
      <c r="F13" s="4"/>
      <c r="M13" s="13"/>
      <c r="O13" s="3"/>
      <c r="P13" s="6">
        <f t="shared" si="3"/>
        <v>0</v>
      </c>
      <c r="Q13" s="2">
        <f t="shared" si="0"/>
        <v>0</v>
      </c>
      <c r="R13" s="2">
        <f t="shared" si="1"/>
        <v>0</v>
      </c>
      <c r="S13" s="2">
        <f t="shared" si="2"/>
        <v>0</v>
      </c>
    </row>
    <row r="14" spans="1:19" ht="15.75" customHeight="1" x14ac:dyDescent="0.15">
      <c r="A14" s="2">
        <v>12</v>
      </c>
      <c r="B14" s="3"/>
      <c r="C14" s="3"/>
      <c r="D14" s="4"/>
      <c r="E14" s="4"/>
      <c r="G14" s="4"/>
      <c r="M14" s="13"/>
      <c r="O14" s="3"/>
      <c r="P14" s="6">
        <f t="shared" si="3"/>
        <v>0</v>
      </c>
      <c r="Q14" s="2">
        <f t="shared" si="0"/>
        <v>0</v>
      </c>
      <c r="R14" s="2">
        <f t="shared" si="1"/>
        <v>0</v>
      </c>
      <c r="S14" s="2">
        <f t="shared" si="2"/>
        <v>0</v>
      </c>
    </row>
    <row r="15" spans="1:19" ht="15.75" customHeight="1" x14ac:dyDescent="0.15">
      <c r="A15" s="2">
        <v>13</v>
      </c>
      <c r="B15" s="3"/>
      <c r="C15" s="3"/>
      <c r="D15" s="4"/>
      <c r="E15" s="4"/>
      <c r="M15" s="13"/>
      <c r="O15" s="3"/>
      <c r="P15" s="6">
        <f t="shared" si="3"/>
        <v>0</v>
      </c>
      <c r="Q15" s="2">
        <f t="shared" si="0"/>
        <v>0</v>
      </c>
      <c r="R15" s="2">
        <f t="shared" si="1"/>
        <v>0</v>
      </c>
      <c r="S15" s="2">
        <f t="shared" si="2"/>
        <v>0</v>
      </c>
    </row>
    <row r="16" spans="1:19" ht="15.75" customHeight="1" x14ac:dyDescent="0.15">
      <c r="A16" s="2">
        <v>14</v>
      </c>
      <c r="B16" s="3"/>
      <c r="C16" s="3"/>
      <c r="D16" s="4"/>
      <c r="M16" s="13"/>
      <c r="O16" s="3"/>
      <c r="P16" s="6">
        <f t="shared" si="3"/>
        <v>0</v>
      </c>
      <c r="Q16" s="2">
        <f t="shared" si="0"/>
        <v>0</v>
      </c>
      <c r="R16" s="2">
        <f t="shared" si="1"/>
        <v>0</v>
      </c>
      <c r="S16" s="2">
        <f t="shared" si="2"/>
        <v>0</v>
      </c>
    </row>
    <row r="17" spans="1:19" ht="15.75" customHeight="1" x14ac:dyDescent="0.15">
      <c r="A17" s="2">
        <v>15</v>
      </c>
      <c r="B17" s="3"/>
      <c r="C17" s="3"/>
      <c r="D17" s="4"/>
      <c r="F17" s="4"/>
      <c r="M17" s="13"/>
      <c r="O17" s="3"/>
      <c r="P17" s="6">
        <f t="shared" si="3"/>
        <v>0</v>
      </c>
      <c r="Q17" s="2">
        <f t="shared" si="0"/>
        <v>0</v>
      </c>
      <c r="R17" s="2">
        <f t="shared" si="1"/>
        <v>0</v>
      </c>
      <c r="S17" s="2">
        <f t="shared" si="2"/>
        <v>0</v>
      </c>
    </row>
    <row r="18" spans="1:19" ht="15.75" customHeight="1" x14ac:dyDescent="0.15">
      <c r="A18" s="2">
        <v>16</v>
      </c>
      <c r="B18" s="3"/>
      <c r="C18" s="3"/>
      <c r="D18" s="4"/>
      <c r="F18" s="4"/>
      <c r="M18" s="13"/>
      <c r="O18" s="3"/>
      <c r="P18" s="6">
        <f t="shared" si="3"/>
        <v>0</v>
      </c>
      <c r="Q18" s="2">
        <f t="shared" si="0"/>
        <v>0</v>
      </c>
      <c r="R18" s="2">
        <f t="shared" si="1"/>
        <v>0</v>
      </c>
      <c r="S18" s="2">
        <f t="shared" si="2"/>
        <v>0</v>
      </c>
    </row>
    <row r="19" spans="1:19" ht="15.75" customHeight="1" x14ac:dyDescent="0.15">
      <c r="A19" s="2">
        <v>17</v>
      </c>
      <c r="B19" s="3"/>
      <c r="C19" s="3"/>
      <c r="D19" s="4"/>
      <c r="F19" s="4"/>
      <c r="G19" s="4"/>
      <c r="M19" s="13"/>
      <c r="O19" s="3"/>
      <c r="P19" s="6">
        <f t="shared" si="3"/>
        <v>0</v>
      </c>
      <c r="Q19" s="2">
        <f t="shared" si="0"/>
        <v>0</v>
      </c>
      <c r="R19" s="2">
        <f t="shared" si="1"/>
        <v>0</v>
      </c>
      <c r="S19" s="2">
        <f t="shared" si="2"/>
        <v>0</v>
      </c>
    </row>
    <row r="20" spans="1:19" ht="15.75" customHeight="1" x14ac:dyDescent="0.15">
      <c r="A20" s="2">
        <v>18</v>
      </c>
      <c r="B20" s="3"/>
      <c r="C20" s="3"/>
      <c r="D20" s="4"/>
      <c r="E20" s="4"/>
      <c r="M20" s="13"/>
      <c r="O20" s="3"/>
      <c r="P20" s="6">
        <f t="shared" si="3"/>
        <v>0</v>
      </c>
      <c r="Q20" s="2">
        <f t="shared" si="0"/>
        <v>0</v>
      </c>
      <c r="R20" s="2">
        <f t="shared" si="1"/>
        <v>0</v>
      </c>
      <c r="S20" s="2">
        <f t="shared" si="2"/>
        <v>0</v>
      </c>
    </row>
    <row r="21" spans="1:19" ht="15.75" customHeight="1" x14ac:dyDescent="0.15">
      <c r="A21" s="2">
        <v>19</v>
      </c>
      <c r="B21" s="3"/>
      <c r="C21" s="3"/>
      <c r="D21" s="4"/>
      <c r="F21" s="4"/>
      <c r="G21" s="4"/>
      <c r="M21" s="13"/>
      <c r="O21" s="3"/>
      <c r="P21" s="6">
        <f t="shared" si="3"/>
        <v>0</v>
      </c>
      <c r="Q21" s="2">
        <f t="shared" si="0"/>
        <v>0</v>
      </c>
      <c r="R21" s="2">
        <f t="shared" si="1"/>
        <v>0</v>
      </c>
      <c r="S21" s="2">
        <f t="shared" si="2"/>
        <v>0</v>
      </c>
    </row>
    <row r="22" spans="1:19" ht="15.75" customHeight="1" x14ac:dyDescent="0.15">
      <c r="A22" s="2">
        <v>20</v>
      </c>
      <c r="B22" s="3"/>
      <c r="C22" s="3"/>
      <c r="D22" s="4"/>
      <c r="E22" s="4"/>
      <c r="H22" s="4"/>
      <c r="M22" s="13"/>
      <c r="O22" s="3"/>
      <c r="P22" s="6">
        <f t="shared" si="3"/>
        <v>0</v>
      </c>
      <c r="Q22" s="2">
        <f t="shared" si="0"/>
        <v>0</v>
      </c>
      <c r="R22" s="2">
        <f t="shared" si="1"/>
        <v>0</v>
      </c>
      <c r="S22" s="2">
        <f t="shared" si="2"/>
        <v>0</v>
      </c>
    </row>
    <row r="23" spans="1:19" ht="15.75" customHeight="1" x14ac:dyDescent="0.15">
      <c r="A23" s="2">
        <v>21</v>
      </c>
      <c r="B23" s="3"/>
      <c r="C23" s="3"/>
      <c r="D23" s="4"/>
      <c r="F23" s="4"/>
      <c r="M23" s="13"/>
      <c r="O23" s="3"/>
      <c r="P23" s="6">
        <f t="shared" si="3"/>
        <v>0</v>
      </c>
      <c r="Q23" s="2">
        <f t="shared" si="0"/>
        <v>0</v>
      </c>
      <c r="R23" s="2">
        <f t="shared" si="1"/>
        <v>0</v>
      </c>
      <c r="S23" s="2">
        <f t="shared" si="2"/>
        <v>0</v>
      </c>
    </row>
    <row r="24" spans="1:19" ht="15.75" customHeight="1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3"/>
        <v>0</v>
      </c>
      <c r="Q24" s="2">
        <f t="shared" si="0"/>
        <v>0</v>
      </c>
      <c r="R24" s="2">
        <f t="shared" si="1"/>
        <v>0</v>
      </c>
      <c r="S24" s="2">
        <f t="shared" si="2"/>
        <v>0</v>
      </c>
    </row>
    <row r="25" spans="1:19" ht="15.75" customHeight="1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3"/>
        <v>0</v>
      </c>
      <c r="Q25" s="2">
        <f t="shared" si="0"/>
        <v>0</v>
      </c>
      <c r="R25" s="2">
        <f t="shared" si="1"/>
        <v>0</v>
      </c>
      <c r="S25" s="2">
        <f t="shared" si="2"/>
        <v>0</v>
      </c>
    </row>
    <row r="26" spans="1:19" ht="15.75" customHeight="1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3"/>
        <v>0</v>
      </c>
      <c r="Q26" s="2">
        <f t="shared" si="0"/>
        <v>0</v>
      </c>
      <c r="R26" s="2">
        <f t="shared" si="1"/>
        <v>0</v>
      </c>
      <c r="S26" s="2">
        <f t="shared" si="2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3"/>
        <v>0</v>
      </c>
      <c r="Q27" s="2">
        <f t="shared" ref="Q27:S42" si="4">IF(ISBLANK($O27), ,IF($O27,IF($B27=Q$1,Q26-$P27,Q26),IF($B27=Q$1,Q26,Q26+$P27)))</f>
        <v>0</v>
      </c>
      <c r="R27" s="2">
        <f t="shared" si="4"/>
        <v>0</v>
      </c>
      <c r="S27" s="2">
        <f t="shared" si="4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3"/>
        <v>0</v>
      </c>
      <c r="Q28" s="2">
        <f t="shared" si="4"/>
        <v>0</v>
      </c>
      <c r="R28" s="2">
        <f t="shared" si="4"/>
        <v>0</v>
      </c>
      <c r="S28" s="2">
        <f t="shared" si="4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3"/>
        <v>0</v>
      </c>
      <c r="Q29" s="2">
        <f t="shared" si="4"/>
        <v>0</v>
      </c>
      <c r="R29" s="2">
        <f t="shared" si="4"/>
        <v>0</v>
      </c>
      <c r="S29" s="2">
        <f t="shared" si="4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3"/>
        <v>0</v>
      </c>
      <c r="Q30" s="2">
        <f t="shared" si="4"/>
        <v>0</v>
      </c>
      <c r="R30" s="2">
        <f t="shared" si="4"/>
        <v>0</v>
      </c>
      <c r="S30" s="2">
        <f t="shared" si="4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3"/>
        <v>0</v>
      </c>
      <c r="Q31" s="2">
        <f t="shared" si="4"/>
        <v>0</v>
      </c>
      <c r="R31" s="2">
        <f t="shared" si="4"/>
        <v>0</v>
      </c>
      <c r="S31" s="2">
        <f t="shared" si="4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3"/>
        <v>0</v>
      </c>
      <c r="Q32" s="2">
        <f t="shared" si="4"/>
        <v>0</v>
      </c>
      <c r="R32" s="2">
        <f t="shared" si="4"/>
        <v>0</v>
      </c>
      <c r="S32" s="2">
        <f t="shared" si="4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3"/>
        <v>0</v>
      </c>
      <c r="Q33" s="2">
        <f t="shared" si="4"/>
        <v>0</v>
      </c>
      <c r="R33" s="2">
        <f t="shared" si="4"/>
        <v>0</v>
      </c>
      <c r="S33" s="2">
        <f t="shared" si="4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3"/>
        <v>0</v>
      </c>
      <c r="Q34" s="2">
        <f t="shared" si="4"/>
        <v>0</v>
      </c>
      <c r="R34" s="2">
        <f t="shared" si="4"/>
        <v>0</v>
      </c>
      <c r="S34" s="2">
        <f t="shared" si="4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3"/>
        <v>0</v>
      </c>
      <c r="Q35" s="2">
        <f t="shared" si="4"/>
        <v>0</v>
      </c>
      <c r="R35" s="2">
        <f t="shared" si="4"/>
        <v>0</v>
      </c>
      <c r="S35" s="2">
        <f t="shared" si="4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3"/>
        <v>0</v>
      </c>
      <c r="Q36" s="2">
        <f t="shared" si="4"/>
        <v>0</v>
      </c>
      <c r="R36" s="2">
        <f t="shared" si="4"/>
        <v>0</v>
      </c>
      <c r="S36" s="2">
        <f t="shared" si="4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si="3"/>
        <v>0</v>
      </c>
      <c r="Q37" s="2">
        <f t="shared" si="4"/>
        <v>0</v>
      </c>
      <c r="R37" s="2">
        <f t="shared" si="4"/>
        <v>0</v>
      </c>
      <c r="S37" s="2">
        <f t="shared" si="4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3"/>
        <v>0</v>
      </c>
      <c r="Q38" s="2">
        <f t="shared" si="4"/>
        <v>0</v>
      </c>
      <c r="R38" s="2">
        <f t="shared" si="4"/>
        <v>0</v>
      </c>
      <c r="S38" s="2">
        <f t="shared" si="4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3"/>
        <v>0</v>
      </c>
      <c r="Q39" s="2">
        <f t="shared" si="4"/>
        <v>0</v>
      </c>
      <c r="R39" s="2">
        <f t="shared" si="4"/>
        <v>0</v>
      </c>
      <c r="S39" s="2">
        <f t="shared" si="4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3"/>
        <v>0</v>
      </c>
      <c r="Q40" s="2">
        <f t="shared" si="4"/>
        <v>0</v>
      </c>
      <c r="R40" s="2">
        <f t="shared" si="4"/>
        <v>0</v>
      </c>
      <c r="S40" s="2">
        <f t="shared" si="4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3"/>
        <v>0</v>
      </c>
      <c r="Q41" s="2">
        <f t="shared" si="4"/>
        <v>0</v>
      </c>
      <c r="R41" s="2">
        <f t="shared" si="4"/>
        <v>0</v>
      </c>
      <c r="S41" s="2">
        <f t="shared" si="4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3"/>
        <v>0</v>
      </c>
      <c r="Q42" s="2">
        <f t="shared" si="4"/>
        <v>0</v>
      </c>
      <c r="R42" s="2">
        <f t="shared" si="4"/>
        <v>0</v>
      </c>
      <c r="S42" s="2">
        <f t="shared" si="4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3"/>
        <v>0</v>
      </c>
      <c r="Q43" s="2">
        <f t="shared" ref="Q43:S58" si="5">IF(ISBLANK($O43), ,IF($O43,IF($B43=Q$1,Q42-$P43,Q42),IF($B43=Q$1,Q42,Q42+$P43)))</f>
        <v>0</v>
      </c>
      <c r="R43" s="2">
        <f t="shared" si="5"/>
        <v>0</v>
      </c>
      <c r="S43" s="2">
        <f t="shared" si="5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3"/>
        <v>0</v>
      </c>
      <c r="Q44" s="2">
        <f t="shared" si="5"/>
        <v>0</v>
      </c>
      <c r="R44" s="2">
        <f t="shared" si="5"/>
        <v>0</v>
      </c>
      <c r="S44" s="2">
        <f t="shared" si="5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3"/>
        <v>0</v>
      </c>
      <c r="Q45" s="2">
        <f t="shared" si="5"/>
        <v>0</v>
      </c>
      <c r="R45" s="2">
        <f t="shared" si="5"/>
        <v>0</v>
      </c>
      <c r="S45" s="2">
        <f t="shared" si="5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3"/>
        <v>0</v>
      </c>
      <c r="Q46" s="2">
        <f t="shared" si="5"/>
        <v>0</v>
      </c>
      <c r="R46" s="2">
        <f t="shared" si="5"/>
        <v>0</v>
      </c>
      <c r="S46" s="2">
        <f t="shared" si="5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3"/>
        <v>0</v>
      </c>
      <c r="Q47" s="2">
        <f t="shared" si="5"/>
        <v>0</v>
      </c>
      <c r="R47" s="2">
        <f t="shared" si="5"/>
        <v>0</v>
      </c>
      <c r="S47" s="2">
        <f t="shared" si="5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3"/>
        <v>0</v>
      </c>
      <c r="Q48" s="2">
        <f t="shared" si="5"/>
        <v>0</v>
      </c>
      <c r="R48" s="2">
        <f t="shared" si="5"/>
        <v>0</v>
      </c>
      <c r="S48" s="2">
        <f t="shared" si="5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3"/>
        <v>0</v>
      </c>
      <c r="Q49" s="2">
        <f t="shared" si="5"/>
        <v>0</v>
      </c>
      <c r="R49" s="2">
        <f t="shared" si="5"/>
        <v>0</v>
      </c>
      <c r="S49" s="2">
        <f t="shared" si="5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3"/>
        <v>0</v>
      </c>
      <c r="Q50" s="2">
        <f t="shared" si="5"/>
        <v>0</v>
      </c>
      <c r="R50" s="2">
        <f t="shared" si="5"/>
        <v>0</v>
      </c>
      <c r="S50" s="2">
        <f t="shared" si="5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3"/>
        <v>0</v>
      </c>
      <c r="Q51" s="2">
        <f t="shared" si="5"/>
        <v>0</v>
      </c>
      <c r="R51" s="2">
        <f t="shared" si="5"/>
        <v>0</v>
      </c>
      <c r="S51" s="2">
        <f t="shared" si="5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3"/>
        <v>0</v>
      </c>
      <c r="Q52" s="2">
        <f t="shared" si="5"/>
        <v>0</v>
      </c>
      <c r="R52" s="2">
        <f t="shared" si="5"/>
        <v>0</v>
      </c>
      <c r="S52" s="2">
        <f t="shared" si="5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3"/>
        <v>0</v>
      </c>
      <c r="Q53" s="2">
        <f t="shared" si="5"/>
        <v>0</v>
      </c>
      <c r="R53" s="2">
        <f t="shared" si="5"/>
        <v>0</v>
      </c>
      <c r="S53" s="2">
        <f t="shared" si="5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3"/>
        <v>0</v>
      </c>
      <c r="Q54" s="2">
        <f t="shared" si="5"/>
        <v>0</v>
      </c>
      <c r="R54" s="2">
        <f t="shared" si="5"/>
        <v>0</v>
      </c>
      <c r="S54" s="2">
        <f t="shared" si="5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3"/>
        <v>0</v>
      </c>
      <c r="Q55" s="2">
        <f t="shared" si="5"/>
        <v>0</v>
      </c>
      <c r="R55" s="2">
        <f t="shared" si="5"/>
        <v>0</v>
      </c>
      <c r="S55" s="2">
        <f t="shared" si="5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3"/>
        <v>0</v>
      </c>
      <c r="Q56" s="2">
        <f t="shared" si="5"/>
        <v>0</v>
      </c>
      <c r="R56" s="2">
        <f t="shared" si="5"/>
        <v>0</v>
      </c>
      <c r="S56" s="2">
        <f t="shared" si="5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3"/>
        <v>0</v>
      </c>
      <c r="Q57" s="2">
        <f t="shared" si="5"/>
        <v>0</v>
      </c>
      <c r="R57" s="2">
        <f t="shared" si="5"/>
        <v>0</v>
      </c>
      <c r="S57" s="2">
        <f t="shared" si="5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3"/>
        <v>0</v>
      </c>
      <c r="Q58" s="2">
        <f t="shared" si="5"/>
        <v>0</v>
      </c>
      <c r="R58" s="2">
        <f t="shared" si="5"/>
        <v>0</v>
      </c>
      <c r="S58" s="2">
        <f t="shared" si="5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3"/>
        <v>0</v>
      </c>
      <c r="Q59" s="2">
        <f t="shared" ref="Q59:S74" si="6">IF(ISBLANK($O59), ,IF($O59,IF($B59=Q$1,Q58-$P59,Q58),IF($B59=Q$1,Q58,Q58+$P59)))</f>
        <v>0</v>
      </c>
      <c r="R59" s="2">
        <f t="shared" si="6"/>
        <v>0</v>
      </c>
      <c r="S59" s="2">
        <f t="shared" si="6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3"/>
        <v>0</v>
      </c>
      <c r="Q60" s="2">
        <f t="shared" si="6"/>
        <v>0</v>
      </c>
      <c r="R60" s="2">
        <f t="shared" si="6"/>
        <v>0</v>
      </c>
      <c r="S60" s="2">
        <f t="shared" si="6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3"/>
        <v>0</v>
      </c>
      <c r="Q61" s="2">
        <f t="shared" si="6"/>
        <v>0</v>
      </c>
      <c r="R61" s="2">
        <f t="shared" si="6"/>
        <v>0</v>
      </c>
      <c r="S61" s="2">
        <f t="shared" si="6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3"/>
        <v>0</v>
      </c>
      <c r="Q62" s="2">
        <f t="shared" si="6"/>
        <v>0</v>
      </c>
      <c r="R62" s="2">
        <f t="shared" si="6"/>
        <v>0</v>
      </c>
      <c r="S62" s="2">
        <f t="shared" si="6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3"/>
        <v>0</v>
      </c>
      <c r="Q63" s="2">
        <f t="shared" si="6"/>
        <v>0</v>
      </c>
      <c r="R63" s="2">
        <f t="shared" si="6"/>
        <v>0</v>
      </c>
      <c r="S63" s="2">
        <f t="shared" si="6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3"/>
        <v>0</v>
      </c>
      <c r="Q64" s="2">
        <f t="shared" si="6"/>
        <v>0</v>
      </c>
      <c r="R64" s="2">
        <f t="shared" si="6"/>
        <v>0</v>
      </c>
      <c r="S64" s="2">
        <f t="shared" si="6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3"/>
        <v>0</v>
      </c>
      <c r="Q65" s="2">
        <f t="shared" si="6"/>
        <v>0</v>
      </c>
      <c r="R65" s="2">
        <f t="shared" si="6"/>
        <v>0</v>
      </c>
      <c r="S65" s="2">
        <f t="shared" si="6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3"/>
        <v>0</v>
      </c>
      <c r="Q66" s="2">
        <f t="shared" si="6"/>
        <v>0</v>
      </c>
      <c r="R66" s="2">
        <f t="shared" si="6"/>
        <v>0</v>
      </c>
      <c r="S66" s="2">
        <f t="shared" si="6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si="3"/>
        <v>0</v>
      </c>
      <c r="Q67" s="2">
        <f t="shared" si="6"/>
        <v>0</v>
      </c>
      <c r="R67" s="2">
        <f t="shared" si="6"/>
        <v>0</v>
      </c>
      <c r="S67" s="2">
        <f t="shared" si="6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ref="P68:P102" si="7">IF(D68=23,IF(O68,CHOOSE(G68+2*L68+1,23,35,46,59),-2*CHOOSE(G68+2*L68+1,23,35,46,59)),IF(ISBLANK(O68),,IF(O68,D68*(SUM(E68:L68)+1)*(1+M68)*(1+N68),-2*D68*(SUM(E68:L68)+1)*(1+M68)*(1+N68))))</f>
        <v>0</v>
      </c>
      <c r="Q68" s="2">
        <f t="shared" si="6"/>
        <v>0</v>
      </c>
      <c r="R68" s="2">
        <f t="shared" si="6"/>
        <v>0</v>
      </c>
      <c r="S68" s="2">
        <f t="shared" si="6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7"/>
        <v>0</v>
      </c>
      <c r="Q69" s="2">
        <f t="shared" si="6"/>
        <v>0</v>
      </c>
      <c r="R69" s="2">
        <f t="shared" si="6"/>
        <v>0</v>
      </c>
      <c r="S69" s="2">
        <f t="shared" si="6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7"/>
        <v>0</v>
      </c>
      <c r="Q70" s="2">
        <f t="shared" si="6"/>
        <v>0</v>
      </c>
      <c r="R70" s="2">
        <f t="shared" si="6"/>
        <v>0</v>
      </c>
      <c r="S70" s="2">
        <f t="shared" si="6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7"/>
        <v>0</v>
      </c>
      <c r="Q71" s="2">
        <f t="shared" si="6"/>
        <v>0</v>
      </c>
      <c r="R71" s="2">
        <f t="shared" si="6"/>
        <v>0</v>
      </c>
      <c r="S71" s="2">
        <f t="shared" si="6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7"/>
        <v>0</v>
      </c>
      <c r="Q72" s="2">
        <f t="shared" si="6"/>
        <v>0</v>
      </c>
      <c r="R72" s="2">
        <f t="shared" si="6"/>
        <v>0</v>
      </c>
      <c r="S72" s="2">
        <f t="shared" si="6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7"/>
        <v>0</v>
      </c>
      <c r="Q73" s="2">
        <f t="shared" si="6"/>
        <v>0</v>
      </c>
      <c r="R73" s="2">
        <f t="shared" si="6"/>
        <v>0</v>
      </c>
      <c r="S73" s="2">
        <f t="shared" si="6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7"/>
        <v>0</v>
      </c>
      <c r="Q74" s="2">
        <f t="shared" si="6"/>
        <v>0</v>
      </c>
      <c r="R74" s="2">
        <f t="shared" si="6"/>
        <v>0</v>
      </c>
      <c r="S74" s="2">
        <f t="shared" si="6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7"/>
        <v>0</v>
      </c>
      <c r="Q75" s="2">
        <f t="shared" ref="Q75:S90" si="8">IF(ISBLANK($O75), ,IF($O75,IF($B75=Q$1,Q74-$P75,Q74),IF($B75=Q$1,Q74,Q74+$P75)))</f>
        <v>0</v>
      </c>
      <c r="R75" s="2">
        <f t="shared" si="8"/>
        <v>0</v>
      </c>
      <c r="S75" s="2">
        <f t="shared" si="8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7"/>
        <v>0</v>
      </c>
      <c r="Q76" s="2">
        <f t="shared" si="8"/>
        <v>0</v>
      </c>
      <c r="R76" s="2">
        <f t="shared" si="8"/>
        <v>0</v>
      </c>
      <c r="S76" s="2">
        <f t="shared" si="8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7"/>
        <v>0</v>
      </c>
      <c r="Q77" s="2">
        <f t="shared" si="8"/>
        <v>0</v>
      </c>
      <c r="R77" s="2">
        <f t="shared" si="8"/>
        <v>0</v>
      </c>
      <c r="S77" s="2">
        <f t="shared" si="8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7"/>
        <v>0</v>
      </c>
      <c r="Q78" s="2">
        <f t="shared" si="8"/>
        <v>0</v>
      </c>
      <c r="R78" s="2">
        <f t="shared" si="8"/>
        <v>0</v>
      </c>
      <c r="S78" s="2">
        <f t="shared" si="8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7"/>
        <v>0</v>
      </c>
      <c r="Q79" s="2">
        <f t="shared" si="8"/>
        <v>0</v>
      </c>
      <c r="R79" s="2">
        <f t="shared" si="8"/>
        <v>0</v>
      </c>
      <c r="S79" s="2">
        <f t="shared" si="8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7"/>
        <v>0</v>
      </c>
      <c r="Q80" s="2">
        <f t="shared" si="8"/>
        <v>0</v>
      </c>
      <c r="R80" s="2">
        <f t="shared" si="8"/>
        <v>0</v>
      </c>
      <c r="S80" s="2">
        <f t="shared" si="8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7"/>
        <v>0</v>
      </c>
      <c r="Q81" s="2">
        <f t="shared" si="8"/>
        <v>0</v>
      </c>
      <c r="R81" s="2">
        <f t="shared" si="8"/>
        <v>0</v>
      </c>
      <c r="S81" s="2">
        <f t="shared" si="8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7"/>
        <v>0</v>
      </c>
      <c r="Q82" s="2">
        <f t="shared" si="8"/>
        <v>0</v>
      </c>
      <c r="R82" s="2">
        <f t="shared" si="8"/>
        <v>0</v>
      </c>
      <c r="S82" s="2">
        <f t="shared" si="8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7"/>
        <v>0</v>
      </c>
      <c r="Q83" s="2">
        <f t="shared" si="8"/>
        <v>0</v>
      </c>
      <c r="R83" s="2">
        <f t="shared" si="8"/>
        <v>0</v>
      </c>
      <c r="S83" s="2">
        <f t="shared" si="8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7"/>
        <v>0</v>
      </c>
      <c r="Q84" s="2">
        <f t="shared" si="8"/>
        <v>0</v>
      </c>
      <c r="R84" s="2">
        <f t="shared" si="8"/>
        <v>0</v>
      </c>
      <c r="S84" s="2">
        <f t="shared" si="8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7"/>
        <v>0</v>
      </c>
      <c r="Q85" s="2">
        <f t="shared" si="8"/>
        <v>0</v>
      </c>
      <c r="R85" s="2">
        <f t="shared" si="8"/>
        <v>0</v>
      </c>
      <c r="S85" s="2">
        <f t="shared" si="8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7"/>
        <v>0</v>
      </c>
      <c r="Q86" s="2">
        <f t="shared" si="8"/>
        <v>0</v>
      </c>
      <c r="R86" s="2">
        <f t="shared" si="8"/>
        <v>0</v>
      </c>
      <c r="S86" s="2">
        <f t="shared" si="8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7"/>
        <v>0</v>
      </c>
      <c r="Q87" s="2">
        <f t="shared" si="8"/>
        <v>0</v>
      </c>
      <c r="R87" s="2">
        <f t="shared" si="8"/>
        <v>0</v>
      </c>
      <c r="S87" s="2">
        <f t="shared" si="8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7"/>
        <v>0</v>
      </c>
      <c r="Q88" s="2">
        <f t="shared" si="8"/>
        <v>0</v>
      </c>
      <c r="R88" s="2">
        <f t="shared" si="8"/>
        <v>0</v>
      </c>
      <c r="S88" s="2">
        <f t="shared" si="8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7"/>
        <v>0</v>
      </c>
      <c r="Q89" s="2">
        <f t="shared" si="8"/>
        <v>0</v>
      </c>
      <c r="R89" s="2">
        <f t="shared" si="8"/>
        <v>0</v>
      </c>
      <c r="S89" s="2">
        <f t="shared" si="8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7"/>
        <v>0</v>
      </c>
      <c r="Q90" s="2">
        <f t="shared" si="8"/>
        <v>0</v>
      </c>
      <c r="R90" s="2">
        <f t="shared" si="8"/>
        <v>0</v>
      </c>
      <c r="S90" s="2">
        <f t="shared" si="8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7"/>
        <v>0</v>
      </c>
      <c r="Q91" s="2">
        <f t="shared" ref="Q91:S102" si="9">IF(ISBLANK($O91), ,IF($O91,IF($B91=Q$1,Q90-$P91,Q90),IF($B91=Q$1,Q90,Q90+$P91)))</f>
        <v>0</v>
      </c>
      <c r="R91" s="2">
        <f t="shared" si="9"/>
        <v>0</v>
      </c>
      <c r="S91" s="2">
        <f t="shared" si="9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7"/>
        <v>0</v>
      </c>
      <c r="Q92" s="2">
        <f t="shared" si="9"/>
        <v>0</v>
      </c>
      <c r="R92" s="2">
        <f t="shared" si="9"/>
        <v>0</v>
      </c>
      <c r="S92" s="2">
        <f t="shared" si="9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7"/>
        <v>0</v>
      </c>
      <c r="Q93" s="2">
        <f t="shared" si="9"/>
        <v>0</v>
      </c>
      <c r="R93" s="2">
        <f t="shared" si="9"/>
        <v>0</v>
      </c>
      <c r="S93" s="2">
        <f t="shared" si="9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7"/>
        <v>0</v>
      </c>
      <c r="Q94" s="2">
        <f t="shared" si="9"/>
        <v>0</v>
      </c>
      <c r="R94" s="2">
        <f t="shared" si="9"/>
        <v>0</v>
      </c>
      <c r="S94" s="2">
        <f t="shared" si="9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7"/>
        <v>0</v>
      </c>
      <c r="Q95" s="2">
        <f t="shared" si="9"/>
        <v>0</v>
      </c>
      <c r="R95" s="2">
        <f t="shared" si="9"/>
        <v>0</v>
      </c>
      <c r="S95" s="2">
        <f t="shared" si="9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7"/>
        <v>0</v>
      </c>
      <c r="Q96" s="2">
        <f t="shared" si="9"/>
        <v>0</v>
      </c>
      <c r="R96" s="2">
        <f t="shared" si="9"/>
        <v>0</v>
      </c>
      <c r="S96" s="2">
        <f t="shared" si="9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7"/>
        <v>0</v>
      </c>
      <c r="Q97" s="2">
        <f t="shared" si="9"/>
        <v>0</v>
      </c>
      <c r="R97" s="2">
        <f t="shared" si="9"/>
        <v>0</v>
      </c>
      <c r="S97" s="2">
        <f t="shared" si="9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7"/>
        <v>0</v>
      </c>
      <c r="Q98" s="2">
        <f t="shared" si="9"/>
        <v>0</v>
      </c>
      <c r="R98" s="2">
        <f t="shared" si="9"/>
        <v>0</v>
      </c>
      <c r="S98" s="2">
        <f t="shared" si="9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7"/>
        <v>0</v>
      </c>
      <c r="Q99" s="2">
        <f t="shared" si="9"/>
        <v>0</v>
      </c>
      <c r="R99" s="2">
        <f t="shared" si="9"/>
        <v>0</v>
      </c>
      <c r="S99" s="2">
        <f t="shared" si="9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7"/>
        <v>0</v>
      </c>
      <c r="Q100" s="2">
        <f t="shared" si="9"/>
        <v>0</v>
      </c>
      <c r="R100" s="2">
        <f t="shared" si="9"/>
        <v>0</v>
      </c>
      <c r="S100" s="2">
        <f t="shared" si="9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7"/>
        <v>0</v>
      </c>
      <c r="Q101" s="2">
        <f t="shared" si="9"/>
        <v>0</v>
      </c>
      <c r="R101" s="2">
        <f t="shared" si="9"/>
        <v>0</v>
      </c>
      <c r="S101" s="2">
        <f t="shared" si="9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7"/>
        <v>0</v>
      </c>
      <c r="Q102" s="2">
        <f t="shared" si="9"/>
        <v>0</v>
      </c>
      <c r="R102" s="2">
        <f t="shared" si="9"/>
        <v>0</v>
      </c>
      <c r="S102" s="2">
        <f t="shared" si="9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0</v>
      </c>
      <c r="R103" s="8">
        <f ca="1">IF(MIN(INDIRECT("" &amp; "R3:R" &amp; 2+$T$104))&lt;0,0,MIN(INDIRECT("" &amp; "R3:R" &amp; 2+$T$104)))</f>
        <v>303</v>
      </c>
      <c r="S103" s="8">
        <f ca="1">IF(MIN(INDIRECT("" &amp; "S3:S" &amp; 2+$T$104))&lt;0,0,MIN(INDIRECT("" &amp; "S3:S" &amp; 2+$T$104)))</f>
        <v>375</v>
      </c>
      <c r="T103" s="9">
        <f ca="1">SUM(Q103:S103)</f>
        <v>678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4</v>
      </c>
      <c r="R104" s="9">
        <f t="shared" ref="R104:S104" si="10">COUNTIF($B$3:$B$102,R$1)</f>
        <v>0</v>
      </c>
      <c r="S104" s="9">
        <f t="shared" si="10"/>
        <v>5</v>
      </c>
      <c r="T104" s="9">
        <f>SUM(Q104:S104)</f>
        <v>9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4</v>
      </c>
      <c r="R105" s="7">
        <f>COUNTIFS($B$3:$B$102,R$1,$O$3:$O$102,1)</f>
        <v>0</v>
      </c>
      <c r="S105" s="7">
        <f>COUNTIFS($B$3:$B$102,S$1,$O$3:$O$102,1)</f>
        <v>2</v>
      </c>
      <c r="T105" s="7">
        <f>SUM(Q105:S105)</f>
        <v>6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0</v>
      </c>
      <c r="R106" s="9">
        <f t="shared" ref="R106:S106" si="11">COUNTIFS($B$3:$B$102,R$1,$D$3:$D$102,9)</f>
        <v>0</v>
      </c>
      <c r="S106" s="9">
        <f t="shared" si="11"/>
        <v>1</v>
      </c>
      <c r="T106" s="9">
        <f t="shared" ref="T106" si="12">SUM(Q106:S106)</f>
        <v>1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0</v>
      </c>
      <c r="R107" s="7">
        <f>COUNTIFS($B$3:$B$102,R$1,$D$3:$D$102,9,$O$3:$O$102,1)</f>
        <v>0</v>
      </c>
      <c r="S107" s="7">
        <f>COUNTIFS($B$3:$B$102,S$1,$D$3:$D$102,9,$O$3:$O$102,1)</f>
        <v>0</v>
      </c>
      <c r="T107" s="7">
        <f t="shared" ref="T107:T117" si="13">SUM(Q107:S107)</f>
        <v>0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0</v>
      </c>
      <c r="R108" s="9">
        <f t="shared" ref="R108:S108" si="14">COUNTIFS($B$3:$B$102,R$1,$D$3:$D$102,10)</f>
        <v>0</v>
      </c>
      <c r="S108" s="9">
        <f t="shared" si="14"/>
        <v>2</v>
      </c>
      <c r="T108" s="9">
        <f t="shared" si="13"/>
        <v>2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0</v>
      </c>
      <c r="R109" s="7">
        <f>COUNTIFS($B$3:$B$102,R$1,$D$3:$D$102,10,$O$3:$O$102,1)</f>
        <v>0</v>
      </c>
      <c r="S109" s="7">
        <f>COUNTIFS($B$3:$B$102,S$1,$D$3:$D$102,10,$O$3:$O$102,1)</f>
        <v>1</v>
      </c>
      <c r="T109" s="7">
        <f t="shared" si="13"/>
        <v>1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0</v>
      </c>
      <c r="R110" s="9">
        <f t="shared" ref="R110:S110" si="15">COUNTIFS($B$3:$B$102,R$1,$D$3:$D$102,11)</f>
        <v>0</v>
      </c>
      <c r="S110" s="9">
        <f t="shared" si="15"/>
        <v>1</v>
      </c>
      <c r="T110" s="9">
        <f t="shared" si="13"/>
        <v>1</v>
      </c>
    </row>
    <row r="111" spans="1:20" ht="15.75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0</v>
      </c>
      <c r="R111" s="7">
        <f>COUNTIFS($B$3:$B$102,R$1,$D$3:$D$102,11,$O$3:$O$102,1)</f>
        <v>0</v>
      </c>
      <c r="S111" s="7">
        <f>COUNTIFS($B$3:$B$102,S$1,$D$3:$D$102,11,$O$3:$O$102,1)</f>
        <v>0</v>
      </c>
      <c r="T111" s="7">
        <f t="shared" si="13"/>
        <v>0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0</v>
      </c>
      <c r="R112" s="9">
        <f t="shared" ref="R112:S112" si="16">COUNTIFS($B$3:$B$102,R$1,$D$3:$D$102,12)</f>
        <v>0</v>
      </c>
      <c r="S112" s="9">
        <f t="shared" si="16"/>
        <v>0</v>
      </c>
      <c r="T112" s="9">
        <f t="shared" si="13"/>
        <v>0</v>
      </c>
    </row>
    <row r="113" spans="1:20" ht="15.75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0</v>
      </c>
      <c r="R113" s="7">
        <f>COUNTIFS($B$3:$B$102,R$1,$D$3:$D$102,12,$O$3:$O$102,1)</f>
        <v>0</v>
      </c>
      <c r="S113" s="7">
        <f>COUNTIFS($B$3:$B$102,S$1,$D$3:$D$102,12,$O$3:$O$102,1)</f>
        <v>0</v>
      </c>
      <c r="T113" s="7">
        <f t="shared" si="13"/>
        <v>0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3</v>
      </c>
      <c r="R114" s="9">
        <f t="shared" ref="R114:S114" si="17">COUNTIFS($B$3:$B$102,R$1,$D$3:$D$102,24)</f>
        <v>0</v>
      </c>
      <c r="S114" s="9">
        <f t="shared" si="17"/>
        <v>1</v>
      </c>
      <c r="T114" s="9">
        <f t="shared" si="13"/>
        <v>4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3</v>
      </c>
      <c r="R115" s="7">
        <f>COUNTIFS($B$3:$B$102,R$1,$D$3:$D$102,24,$O$3:$O$102,1)</f>
        <v>0</v>
      </c>
      <c r="S115" s="7">
        <f>COUNTIFS($B$3:$B$102,S$1,$D$3:$D$102,24,$O$3:$O$102,1)</f>
        <v>1</v>
      </c>
      <c r="T115" s="7">
        <f t="shared" si="13"/>
        <v>4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1</v>
      </c>
      <c r="R116" s="9">
        <f t="shared" ref="R116:S116" si="18">COUNTIFS($B$3:$B$102,R$1,$D$3:$D$102,23)</f>
        <v>0</v>
      </c>
      <c r="S116" s="9">
        <f t="shared" si="18"/>
        <v>0</v>
      </c>
      <c r="T116" s="9">
        <f t="shared" si="13"/>
        <v>1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1</v>
      </c>
      <c r="R117" s="7">
        <f>COUNTIFS($B$3:$B$102,R$1,$D$3:$D$102,23,$O$3:$O$102,1)</f>
        <v>0</v>
      </c>
      <c r="S117" s="7">
        <f>COUNTIFS($B$3:$B$102,S$1,$D$3:$D$102,23,$O$3:$O$102,1)</f>
        <v>0</v>
      </c>
      <c r="T117" s="7">
        <f t="shared" si="13"/>
        <v>1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1</v>
      </c>
      <c r="R118" s="21">
        <f>COUNTIFS(E1:E100, A$3, B1:B100, R$1)</f>
        <v>0</v>
      </c>
      <c r="S118" s="21">
        <f>COUNTIFS(E1:E100, A$3, B1:B100, S$1)</f>
        <v>2</v>
      </c>
      <c r="T118" s="21">
        <f>SUM(Q118:S118)</f>
        <v>3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1</v>
      </c>
      <c r="R119" s="25">
        <f>COUNTIFS($E$1:$E$100, $A$3, $B$1:$B$100, R$1,$O$1:$O$100,1)</f>
        <v>0</v>
      </c>
      <c r="S119" s="25">
        <f>COUNTIFS($E$1:$E$100, $A$3, $B$1:$B$100, S$1,$O$1:$O$100,1)</f>
        <v>0</v>
      </c>
      <c r="T119" s="7">
        <f t="shared" ref="T119:T157" si="19">SUM(Q119:S119)</f>
        <v>1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1</v>
      </c>
      <c r="R120" s="21">
        <f>COUNTIFS(E1:E100, A$3, B1:B100, R$1, D1:D100, "=24")</f>
        <v>0</v>
      </c>
      <c r="S120" s="21">
        <f>COUNTIFS(E1:E100, A$3, B1:B100, S$1, D1:D100, "=24")</f>
        <v>0</v>
      </c>
      <c r="T120" s="21">
        <f t="shared" si="19"/>
        <v>1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1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0</v>
      </c>
      <c r="T121" s="7">
        <f t="shared" si="19"/>
        <v>1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1</v>
      </c>
      <c r="R122" s="21">
        <f>COUNTIFS(E2:E101, A$4, B2:B101, R$1)</f>
        <v>0</v>
      </c>
      <c r="S122" s="21">
        <f>COUNTIFS(E1:E100, A$4, B1:B100, S$1)</f>
        <v>2</v>
      </c>
      <c r="T122" s="21">
        <f t="shared" si="19"/>
        <v>3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1</v>
      </c>
      <c r="R123" s="25">
        <f>COUNTIFS($E$1:$E$100, $A$4, $B$1:$B$100, R$1,$O$1:$O$100,1)</f>
        <v>0</v>
      </c>
      <c r="S123" s="25">
        <f>COUNTIFS($E$1:$E$100, $A$4, $B$1:$B$100, S$1,$O$1:$O$100,1)</f>
        <v>2</v>
      </c>
      <c r="T123" s="7">
        <f t="shared" si="19"/>
        <v>3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1</v>
      </c>
      <c r="R124" s="21">
        <f>COUNTIFS(E1:E100, A$4, B1:B100, R$1, D1:D100, "=24")</f>
        <v>0</v>
      </c>
      <c r="S124" s="21">
        <f>COUNTIFS(E1:E100, A$4, B1:B100, S$1, D1:D100, "=24")</f>
        <v>1</v>
      </c>
      <c r="T124" s="21">
        <f t="shared" si="19"/>
        <v>2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1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1</v>
      </c>
      <c r="T125" s="7">
        <f t="shared" si="19"/>
        <v>2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0</v>
      </c>
      <c r="R126" s="21">
        <f>COUNTIFS(E1:E102, A$5, B1:B102, R$1)</f>
        <v>0</v>
      </c>
      <c r="S126" s="21">
        <f>COUNTIFS(E1:E100, A$5, B1:B100, S$1)</f>
        <v>0</v>
      </c>
      <c r="T126" s="21">
        <f t="shared" si="19"/>
        <v>0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0</v>
      </c>
      <c r="R127" s="25">
        <f>COUNTIFS($E$1:$E$100, $A$5, $B$1:$B$100, R$1,$O$1:$O$100,1)</f>
        <v>0</v>
      </c>
      <c r="S127" s="25">
        <f>COUNTIFS($E$1:$E$100, $A$5, $B$1:$B$100, S$1,$O$1:$O$100,1)</f>
        <v>0</v>
      </c>
      <c r="T127" s="7">
        <f t="shared" si="19"/>
        <v>0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0</v>
      </c>
      <c r="S128" s="21">
        <f>COUNTIFS(E1:E100, A$5, B1:B100, S$1, D1:D100, "=24")</f>
        <v>0</v>
      </c>
      <c r="T128" s="21">
        <f t="shared" si="19"/>
        <v>0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0</v>
      </c>
      <c r="T129" s="7">
        <f t="shared" si="19"/>
        <v>0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1</v>
      </c>
      <c r="R130" s="21">
        <f>COUNTIFS(E1:E103, A$6, B1:B103, R$1)</f>
        <v>0</v>
      </c>
      <c r="S130" s="21">
        <f>COUNTIFS(E1:E100, A$6, B1:B100, S$1)</f>
        <v>0</v>
      </c>
      <c r="T130" s="21">
        <f t="shared" si="19"/>
        <v>1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1</v>
      </c>
      <c r="R131" s="25">
        <f>COUNTIFS($E$1:$E$100, $A$6, $B$1:$B$100, R$1,$O$1:$O$100,1)</f>
        <v>0</v>
      </c>
      <c r="S131" s="25">
        <f>COUNTIFS($E$1:$E$100, $A$6, $B$1:$B$100, S$1,$O$1:$O$100,1)</f>
        <v>0</v>
      </c>
      <c r="T131" s="7">
        <f t="shared" si="19"/>
        <v>1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1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9"/>
        <v>1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1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9"/>
        <v>1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9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9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9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9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0</v>
      </c>
      <c r="R138" s="21">
        <f>COUNTIFS(F1:F100, A$3, B1:B100, R$1)</f>
        <v>0</v>
      </c>
      <c r="S138" s="21">
        <f>COUNTIFS(F1:F100, A$3, B1:B100, S$1)</f>
        <v>0</v>
      </c>
      <c r="T138" s="21">
        <f t="shared" si="19"/>
        <v>0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0</v>
      </c>
      <c r="R139" s="25">
        <f>COUNTIFS($F$1:$F$100, $A$3, $B$1:$B$100, R$1,$O$1:$O$100,1)</f>
        <v>0</v>
      </c>
      <c r="S139" s="25">
        <f>COUNTIFS($F$1:$F$100, $A$3, $B$1:$B$100, S$1,$O$1:$O$100,1)</f>
        <v>0</v>
      </c>
      <c r="T139" s="7">
        <f t="shared" si="19"/>
        <v>0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0</v>
      </c>
      <c r="S140" s="21">
        <f>COUNTIFS(F1:F100, A$3, B1:B100, S$1, D1:D100, "=24")</f>
        <v>0</v>
      </c>
      <c r="T140" s="21">
        <f t="shared" si="19"/>
        <v>0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0</v>
      </c>
      <c r="T141" s="7">
        <f t="shared" si="19"/>
        <v>0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0</v>
      </c>
      <c r="R142" s="21">
        <f>COUNTIFS(F1:F100, A$4, B1:B100, R$1)</f>
        <v>0</v>
      </c>
      <c r="S142" s="21">
        <f>COUNTIFS(F1:F100, A$4, B1:B100, S$1)</f>
        <v>1</v>
      </c>
      <c r="T142" s="21">
        <f t="shared" si="19"/>
        <v>1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0</v>
      </c>
      <c r="R143" s="25">
        <f>COUNTIFS($F$1:$F$100, $A$4, $B$1:$B$100, R$1,$O$1:$O$100,1)</f>
        <v>0</v>
      </c>
      <c r="S143" s="25">
        <f>COUNTIFS($F$1:$F$100, $A$4, $B$1:$B$100, S$1,$O$1:$O$100,1)</f>
        <v>0</v>
      </c>
      <c r="T143" s="7">
        <f t="shared" si="19"/>
        <v>0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9"/>
        <v>0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9"/>
        <v>0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0</v>
      </c>
      <c r="S146" s="21">
        <f>COUNTIFS(F1:F100, A$5, B1:B100, S$1)</f>
        <v>0</v>
      </c>
      <c r="T146" s="21">
        <f t="shared" si="19"/>
        <v>0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9"/>
        <v>0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9"/>
        <v>0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9"/>
        <v>0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19"/>
        <v>0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9"/>
        <v>0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9"/>
        <v>0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9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9"/>
        <v>0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9"/>
        <v>0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9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9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A138:P138"/>
    <mergeCell ref="A142:P142"/>
    <mergeCell ref="A146:P146"/>
    <mergeCell ref="A150:P150"/>
    <mergeCell ref="A154:P154"/>
    <mergeCell ref="A130:P130"/>
    <mergeCell ref="A118:P118"/>
    <mergeCell ref="A122:P122"/>
    <mergeCell ref="A126:P126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L2"/>
    <mergeCell ref="A103:P103"/>
    <mergeCell ref="A104:P104"/>
    <mergeCell ref="A105:P105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A113:P113"/>
    <mergeCell ref="A114:P114"/>
    <mergeCell ref="A115:P115"/>
    <mergeCell ref="A116:P116"/>
  </mergeCells>
  <conditionalFormatting sqref="D3:D102">
    <cfRule type="cellIs" dxfId="109" priority="3" operator="equal">
      <formula>24</formula>
    </cfRule>
    <cfRule type="cellIs" dxfId="108" priority="4" operator="equal">
      <formula>23</formula>
    </cfRule>
    <cfRule type="cellIs" dxfId="107" priority="5" operator="equal">
      <formula>35</formula>
    </cfRule>
    <cfRule type="cellIs" dxfId="106" priority="6" operator="equal">
      <formula>46</formula>
    </cfRule>
    <cfRule type="cellIs" dxfId="105" priority="7" operator="equal">
      <formula>59</formula>
    </cfRule>
  </conditionalFormatting>
  <conditionalFormatting sqref="O3:O102">
    <cfRule type="cellIs" dxfId="104" priority="1" operator="equal">
      <formula>1</formula>
    </cfRule>
    <cfRule type="cellIs" dxfId="103" priority="2" operator="equal">
      <formula>0</formula>
    </cfRule>
  </conditionalFormatting>
  <conditionalFormatting sqref="P3:P102">
    <cfRule type="expression" dxfId="102" priority="15">
      <formula>IF(P3&lt;0, 1, IF(C3&gt;P3, 1, 0))</formula>
    </cfRule>
    <cfRule type="notContainsBlanks" dxfId="101" priority="16">
      <formula>LEN(TRIM(P3))&gt;0</formula>
    </cfRule>
  </conditionalFormatting>
  <conditionalFormatting sqref="Q3:S102">
    <cfRule type="cellIs" dxfId="100" priority="17" operator="notEqual">
      <formula>Q2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1F4C-B4AD-4BA5-9AE9-229F4F11D23C}">
  <dimension ref="A1:T1005"/>
  <sheetViews>
    <sheetView workbookViewId="0">
      <selection activeCell="B20" sqref="B20"/>
    </sheetView>
  </sheetViews>
  <sheetFormatPr defaultColWidth="12.5390625" defaultRowHeight="15" customHeight="1" x14ac:dyDescent="0.15"/>
  <cols>
    <col min="1" max="12" width="4.04296875" customWidth="1"/>
    <col min="13" max="13" width="4.04296875" style="10" customWidth="1"/>
    <col min="14" max="15" width="4.04296875" customWidth="1"/>
    <col min="16" max="16" width="6.3359375" customWidth="1"/>
    <col min="17" max="19" width="11.32421875" customWidth="1"/>
  </cols>
  <sheetData>
    <row r="1" spans="1:19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" t="s">
        <v>15</v>
      </c>
      <c r="R1" s="1" t="s">
        <v>16</v>
      </c>
      <c r="S1" s="1" t="s">
        <v>14</v>
      </c>
    </row>
    <row r="2" spans="1:19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19" ht="15.75" customHeight="1" x14ac:dyDescent="0.15">
      <c r="A3" s="2">
        <v>1</v>
      </c>
      <c r="B3" s="3" t="s">
        <v>19</v>
      </c>
      <c r="C3" s="3">
        <v>20</v>
      </c>
      <c r="D3" s="4">
        <v>11</v>
      </c>
      <c r="F3" s="4">
        <v>2</v>
      </c>
      <c r="M3" s="13"/>
      <c r="O3" s="5">
        <v>1</v>
      </c>
      <c r="P3" s="6">
        <f>IF(D3=23,IF(O3,CHOOSE(G3+2*L3+1,23,35,46,59),-2*CHOOSE(G3+2*L3+1,23,35,46,59)),IF(ISBLANK(O3),,IF(O3,D3*(SUM(E3:L3)+1)*(1+M3)*(1+N3),-2*D3*(SUM(E3:L3)+1)*(1+M3)*(1+N3))))</f>
        <v>33</v>
      </c>
      <c r="Q3" s="2">
        <f>IF(ISBLANK($O3), ,IF($O3,IF($B3=Q$1,Q2-$P3,Q2),IF($B3=Q$1,Q2,Q2+$P3)))</f>
        <v>468</v>
      </c>
      <c r="R3" s="2">
        <f>IF(ISBLANK($O3), ,IF($O3,IF($B3=R$1,R2-$P3,R2),IF($B3=R$1,R2,R2+$P3)))</f>
        <v>501</v>
      </c>
      <c r="S3" s="2">
        <f>IF(ISBLANK($O3), ,IF($O3,IF($B3=S$1,S2-$P3,S2),IF($B3=S$1,S2,S2+$P3)))</f>
        <v>501</v>
      </c>
    </row>
    <row r="4" spans="1:19" ht="15.75" customHeight="1" x14ac:dyDescent="0.15">
      <c r="A4" s="2">
        <v>2</v>
      </c>
      <c r="B4" s="3" t="s">
        <v>19</v>
      </c>
      <c r="C4" s="3">
        <v>18</v>
      </c>
      <c r="D4" s="4">
        <v>10</v>
      </c>
      <c r="E4" s="4">
        <v>2</v>
      </c>
      <c r="M4" s="13"/>
      <c r="O4" s="5">
        <v>0</v>
      </c>
      <c r="P4" s="6">
        <f>IF(D4=23,IF(O4,CHOOSE(G4+2*L4+1,23,35,46,59),-2*CHOOSE(G4+2*L4+1,23,35,46,59)),IF(ISBLANK(O4),,IF(O4,D4*(SUM(E4:L4)+1)*(1+M4)*(1+N4),-2*D4*(SUM(E4:L4)+1)*(1+M4)*(1+N4))))</f>
        <v>-60</v>
      </c>
      <c r="Q4" s="2">
        <f>IF(ISBLANK($O4), ,IF($O4,IF($B4=Q$1,Q3-$P4,Q3),IF($B4=Q$1,Q3,Q3+$P4)))</f>
        <v>468</v>
      </c>
      <c r="R4" s="2">
        <f>IF(ISBLANK($O4), ,IF($O4,IF($B4=R$1,R3-$P4,R3),IF($B4=R$1,R3,R3+$P4)))</f>
        <v>441</v>
      </c>
      <c r="S4" s="2">
        <f>IF(ISBLANK($O4), ,IF($O4,IF($B4=S$1,S3-$P4,S3),IF($B4=S$1,S3,S3+$P4)))</f>
        <v>441</v>
      </c>
    </row>
    <row r="5" spans="1:19" ht="15.75" customHeight="1" x14ac:dyDescent="0.15">
      <c r="A5" s="2">
        <v>3</v>
      </c>
      <c r="B5" s="3" t="s">
        <v>20</v>
      </c>
      <c r="C5" s="3">
        <v>27</v>
      </c>
      <c r="D5" s="4">
        <v>11</v>
      </c>
      <c r="E5" s="4">
        <v>1</v>
      </c>
      <c r="G5" s="4"/>
      <c r="H5">
        <v>1</v>
      </c>
      <c r="M5" s="13"/>
      <c r="O5" s="5">
        <v>0</v>
      </c>
      <c r="P5" s="6">
        <f>IF(D5=23,IF(O5,CHOOSE(G5+2*L5+1,23,35,46,59),-2*CHOOSE(G5+2*L5+1,23,35,46,59)),IF(ISBLANK(O5),,IF(O5,D5*(SUM(E5:L5)+1)*(1+M5)*(1+N5),-2*D5*(SUM(E5:L5)+1)*(1+M5)*(1+N5))))</f>
        <v>-66</v>
      </c>
      <c r="Q5" s="2">
        <f>IF(ISBLANK($O5), ,IF($O5,IF($B5=Q$1,Q4-$P5,Q4),IF($B5=Q$1,Q4,Q4+$P5)))</f>
        <v>402</v>
      </c>
      <c r="R5" s="2">
        <f>IF(ISBLANK($O5), ,IF($O5,IF($B5=R$1,R4-$P5,R4),IF($B5=R$1,R4,R4+$P5)))</f>
        <v>441</v>
      </c>
      <c r="S5" s="2">
        <f>IF(ISBLANK($O5), ,IF($O5,IF($B5=S$1,S4-$P5,S4),IF($B5=S$1,S4,S4+$P5)))</f>
        <v>375</v>
      </c>
    </row>
    <row r="6" spans="1:19" ht="15.75" customHeight="1" x14ac:dyDescent="0.15">
      <c r="A6" s="2">
        <v>4</v>
      </c>
      <c r="B6" s="3" t="s">
        <v>19</v>
      </c>
      <c r="C6" s="3">
        <v>18</v>
      </c>
      <c r="D6" s="4">
        <v>9</v>
      </c>
      <c r="F6" s="4">
        <v>1</v>
      </c>
      <c r="M6" s="13"/>
      <c r="O6" s="5">
        <v>1</v>
      </c>
      <c r="P6" s="6">
        <f>IF(D6=23,IF(O6,CHOOSE(G6+2*L6+1,23,35,46,59),-2*CHOOSE(G6+2*L6+1,23,35,46,59)),IF(ISBLANK(O6),,IF(O6,D6*(SUM(E6:L6)+1)*(1+M6)*(1+N6),-2*D6*(SUM(E6:L6)+1)*(1+M6)*(1+N6))))</f>
        <v>18</v>
      </c>
      <c r="Q6" s="2">
        <f>IF(ISBLANK($O6), ,IF($O6,IF($B6=Q$1,Q5-$P6,Q5),IF($B6=Q$1,Q5,Q5+$P6)))</f>
        <v>384</v>
      </c>
      <c r="R6" s="2">
        <f>IF(ISBLANK($O6), ,IF($O6,IF($B6=R$1,R5-$P6,R5),IF($B6=R$1,R5,R5+$P6)))</f>
        <v>441</v>
      </c>
      <c r="S6" s="2">
        <f>IF(ISBLANK($O6), ,IF($O6,IF($B6=S$1,S5-$P6,S5),IF($B6=S$1,S5,S5+$P6)))</f>
        <v>375</v>
      </c>
    </row>
    <row r="7" spans="1:19" ht="15.75" customHeight="1" x14ac:dyDescent="0.15">
      <c r="A7" s="2">
        <v>5</v>
      </c>
      <c r="B7" s="3" t="s">
        <v>19</v>
      </c>
      <c r="C7" s="3">
        <v>18</v>
      </c>
      <c r="D7" s="4">
        <v>12</v>
      </c>
      <c r="E7" s="4"/>
      <c r="F7">
        <v>1</v>
      </c>
      <c r="M7" s="13"/>
      <c r="O7" s="5">
        <v>0</v>
      </c>
      <c r="P7" s="6">
        <f>IF(D7=23,IF(O7,CHOOSE(G7+2*L7+1,23,35,46,59),-2*CHOOSE(G7+2*L7+1,23,35,46,59)),IF(ISBLANK(O7),,IF(O7,D7*(SUM(E7:L7)+1)*(1+M7)*(1+N7),-2*D7*(SUM(E7:L7)+1)*(1+M7)*(1+N7))))</f>
        <v>-48</v>
      </c>
      <c r="Q7" s="2">
        <f>IF(ISBLANK($O7), ,IF($O7,IF($B7=Q$1,Q6-$P7,Q6),IF($B7=Q$1,Q6,Q6+$P7)))</f>
        <v>384</v>
      </c>
      <c r="R7" s="2">
        <f>IF(ISBLANK($O7), ,IF($O7,IF($B7=R$1,R6-$P7,R6),IF($B7=R$1,R6,R6+$P7)))</f>
        <v>393</v>
      </c>
      <c r="S7" s="2">
        <f>IF(ISBLANK($O7), ,IF($O7,IF($B7=S$1,S6-$P7,S6),IF($B7=S$1,S6,S6+$P7)))</f>
        <v>327</v>
      </c>
    </row>
    <row r="8" spans="1:19" ht="15.75" customHeight="1" x14ac:dyDescent="0.15">
      <c r="A8" s="2">
        <v>6</v>
      </c>
      <c r="B8" s="3" t="s">
        <v>19</v>
      </c>
      <c r="C8" s="3">
        <v>18</v>
      </c>
      <c r="D8" s="4">
        <v>10</v>
      </c>
      <c r="E8" s="4">
        <v>2</v>
      </c>
      <c r="H8" s="4"/>
      <c r="M8" s="13"/>
      <c r="O8" s="3">
        <v>1</v>
      </c>
      <c r="P8" s="6">
        <f>IF(D8=23,IF(O8,CHOOSE(G8+2*L8+1,23,35,46,59),-2*CHOOSE(G8+2*L8+1,23,35,46,59)),IF(ISBLANK(O8),,IF(O8,D8*(SUM(E8:L8)+1)*(1+M8)*(1+N8),-2*D8*(SUM(E8:L8)+1)*(1+M8)*(1+N8))))</f>
        <v>30</v>
      </c>
      <c r="Q8" s="2">
        <f>IF(ISBLANK($O8), ,IF($O8,IF($B8=Q$1,Q7-$P8,Q7),IF($B8=Q$1,Q7,Q7+$P8)))</f>
        <v>354</v>
      </c>
      <c r="R8" s="2">
        <f>IF(ISBLANK($O8), ,IF($O8,IF($B8=R$1,R7-$P8,R7),IF($B8=R$1,R7,R7+$P8)))</f>
        <v>393</v>
      </c>
      <c r="S8" s="2">
        <f>IF(ISBLANK($O8), ,IF($O8,IF($B8=S$1,S7-$P8,S7),IF($B8=S$1,S7,S7+$P8)))</f>
        <v>327</v>
      </c>
    </row>
    <row r="9" spans="1:19" ht="15.75" customHeight="1" x14ac:dyDescent="0.15">
      <c r="A9" s="2">
        <v>7</v>
      </c>
      <c r="B9" s="3" t="s">
        <v>21</v>
      </c>
      <c r="C9" s="3">
        <v>30</v>
      </c>
      <c r="D9" s="4">
        <v>10</v>
      </c>
      <c r="E9" s="4">
        <v>2</v>
      </c>
      <c r="H9">
        <v>1</v>
      </c>
      <c r="M9" s="13"/>
      <c r="O9" s="3">
        <v>1</v>
      </c>
      <c r="P9" s="6">
        <f t="shared" ref="P9:P67" si="0">IF(D9=23,IF(O9,CHOOSE(G9+2*L9+1,23,35,46,59),-2*CHOOSE(G9+2*L9+1,23,35,46,59)),IF(ISBLANK(O9),,IF(O9,D9*(SUM(E9:L9)+1)*(1+M9)*(1+N9),-2*D9*(SUM(E9:L9)+1)*(1+M9)*(1+N9))))</f>
        <v>40</v>
      </c>
      <c r="Q9" s="2">
        <f t="shared" ref="Q9:S18" si="1">IF(ISBLANK($O9), ,IF($O9,IF($B9=Q$1,Q8-$P9,Q8),IF($B9=Q$1,Q8,Q8+$P9)))</f>
        <v>354</v>
      </c>
      <c r="R9" s="2">
        <f t="shared" si="1"/>
        <v>393</v>
      </c>
      <c r="S9" s="2">
        <f t="shared" si="1"/>
        <v>287</v>
      </c>
    </row>
    <row r="10" spans="1:19" ht="15.75" customHeight="1" x14ac:dyDescent="0.15">
      <c r="A10" s="2">
        <v>8</v>
      </c>
      <c r="B10" s="3" t="s">
        <v>19</v>
      </c>
      <c r="C10" s="3">
        <v>24</v>
      </c>
      <c r="D10" s="4">
        <v>11</v>
      </c>
      <c r="E10" s="4"/>
      <c r="F10">
        <v>2</v>
      </c>
      <c r="M10" s="13">
        <v>1</v>
      </c>
      <c r="O10" s="3">
        <v>1</v>
      </c>
      <c r="P10" s="6">
        <f t="shared" si="0"/>
        <v>66</v>
      </c>
      <c r="Q10" s="2">
        <f t="shared" si="1"/>
        <v>288</v>
      </c>
      <c r="R10" s="2">
        <f t="shared" si="1"/>
        <v>393</v>
      </c>
      <c r="S10" s="2">
        <f t="shared" si="1"/>
        <v>287</v>
      </c>
    </row>
    <row r="11" spans="1:19" ht="15.75" customHeight="1" x14ac:dyDescent="0.15">
      <c r="A11" s="2">
        <v>9</v>
      </c>
      <c r="B11" s="3" t="s">
        <v>20</v>
      </c>
      <c r="C11" s="3">
        <v>18</v>
      </c>
      <c r="D11" s="4">
        <v>11</v>
      </c>
      <c r="F11" s="4">
        <v>1</v>
      </c>
      <c r="M11" s="13"/>
      <c r="O11" s="3">
        <v>1</v>
      </c>
      <c r="P11" s="6">
        <f t="shared" si="0"/>
        <v>22</v>
      </c>
      <c r="Q11" s="2">
        <f t="shared" si="1"/>
        <v>288</v>
      </c>
      <c r="R11" s="2">
        <f t="shared" si="1"/>
        <v>371</v>
      </c>
      <c r="S11" s="2">
        <f t="shared" si="1"/>
        <v>287</v>
      </c>
    </row>
    <row r="12" spans="1:19" ht="15.75" customHeight="1" x14ac:dyDescent="0.15">
      <c r="A12" s="2">
        <v>10</v>
      </c>
      <c r="B12" s="3" t="s">
        <v>20</v>
      </c>
      <c r="C12" s="3">
        <v>18</v>
      </c>
      <c r="D12" s="4">
        <v>9</v>
      </c>
      <c r="F12" s="4">
        <v>1</v>
      </c>
      <c r="G12" s="4"/>
      <c r="M12" s="13"/>
      <c r="O12" s="3">
        <v>1</v>
      </c>
      <c r="P12" s="6">
        <f t="shared" si="0"/>
        <v>18</v>
      </c>
      <c r="Q12" s="2">
        <f t="shared" si="1"/>
        <v>288</v>
      </c>
      <c r="R12" s="2">
        <f t="shared" si="1"/>
        <v>353</v>
      </c>
      <c r="S12" s="2">
        <f t="shared" si="1"/>
        <v>287</v>
      </c>
    </row>
    <row r="13" spans="1:19" ht="15.75" customHeight="1" x14ac:dyDescent="0.15">
      <c r="A13" s="2">
        <v>11</v>
      </c>
      <c r="B13" s="3" t="s">
        <v>20</v>
      </c>
      <c r="C13" s="3">
        <v>18</v>
      </c>
      <c r="D13" s="4">
        <v>12</v>
      </c>
      <c r="F13" s="4">
        <v>1</v>
      </c>
      <c r="M13" s="13"/>
      <c r="O13" s="3">
        <v>1</v>
      </c>
      <c r="P13" s="6">
        <f t="shared" si="0"/>
        <v>24</v>
      </c>
      <c r="Q13" s="2">
        <f t="shared" si="1"/>
        <v>288</v>
      </c>
      <c r="R13" s="2">
        <f t="shared" si="1"/>
        <v>329</v>
      </c>
      <c r="S13" s="2">
        <f t="shared" si="1"/>
        <v>287</v>
      </c>
    </row>
    <row r="14" spans="1:19" ht="15.75" customHeight="1" x14ac:dyDescent="0.15">
      <c r="A14" s="2">
        <v>12</v>
      </c>
      <c r="B14" s="3" t="s">
        <v>19</v>
      </c>
      <c r="C14" s="3">
        <v>18</v>
      </c>
      <c r="D14" s="4">
        <v>24</v>
      </c>
      <c r="E14" s="4">
        <v>1</v>
      </c>
      <c r="G14" s="4"/>
      <c r="H14">
        <v>1</v>
      </c>
      <c r="M14" s="13"/>
      <c r="O14" s="3">
        <v>1</v>
      </c>
      <c r="P14" s="6">
        <f t="shared" si="0"/>
        <v>72</v>
      </c>
      <c r="Q14" s="2">
        <f t="shared" si="1"/>
        <v>216</v>
      </c>
      <c r="R14" s="2">
        <f t="shared" si="1"/>
        <v>329</v>
      </c>
      <c r="S14" s="2">
        <f t="shared" si="1"/>
        <v>287</v>
      </c>
    </row>
    <row r="15" spans="1:19" ht="15.75" customHeight="1" x14ac:dyDescent="0.15">
      <c r="A15" s="2">
        <v>13</v>
      </c>
      <c r="B15" s="3" t="s">
        <v>21</v>
      </c>
      <c r="C15" s="3">
        <v>18</v>
      </c>
      <c r="D15" s="4">
        <v>9</v>
      </c>
      <c r="E15" s="4">
        <v>2</v>
      </c>
      <c r="M15" s="13"/>
      <c r="O15" s="3">
        <v>1</v>
      </c>
      <c r="P15" s="6">
        <f t="shared" si="0"/>
        <v>27</v>
      </c>
      <c r="Q15" s="2">
        <f t="shared" si="1"/>
        <v>216</v>
      </c>
      <c r="R15" s="2">
        <f t="shared" si="1"/>
        <v>329</v>
      </c>
      <c r="S15" s="2">
        <f t="shared" si="1"/>
        <v>260</v>
      </c>
    </row>
    <row r="16" spans="1:19" ht="15.75" customHeight="1" x14ac:dyDescent="0.15">
      <c r="A16" s="2">
        <v>14</v>
      </c>
      <c r="B16" s="3" t="s">
        <v>21</v>
      </c>
      <c r="C16" s="3">
        <v>22</v>
      </c>
      <c r="D16" s="4">
        <v>23</v>
      </c>
      <c r="M16" s="13"/>
      <c r="O16" s="3">
        <v>0</v>
      </c>
      <c r="P16" s="6">
        <f t="shared" si="0"/>
        <v>-46</v>
      </c>
      <c r="Q16" s="2">
        <f t="shared" si="1"/>
        <v>170</v>
      </c>
      <c r="R16" s="2">
        <f t="shared" si="1"/>
        <v>283</v>
      </c>
      <c r="S16" s="2">
        <f t="shared" si="1"/>
        <v>260</v>
      </c>
    </row>
    <row r="17" spans="1:19" ht="15.75" customHeight="1" x14ac:dyDescent="0.15">
      <c r="A17" s="2">
        <v>15</v>
      </c>
      <c r="B17" s="3" t="s">
        <v>19</v>
      </c>
      <c r="C17" s="3">
        <v>23</v>
      </c>
      <c r="D17" s="4">
        <v>24</v>
      </c>
      <c r="E17">
        <v>2</v>
      </c>
      <c r="F17" s="4"/>
      <c r="G17">
        <v>1</v>
      </c>
      <c r="H17">
        <v>1</v>
      </c>
      <c r="M17" s="13"/>
      <c r="O17" s="3">
        <v>1</v>
      </c>
      <c r="P17" s="6">
        <f t="shared" si="0"/>
        <v>120</v>
      </c>
      <c r="Q17" s="2">
        <f t="shared" si="1"/>
        <v>50</v>
      </c>
      <c r="R17" s="2">
        <f t="shared" si="1"/>
        <v>283</v>
      </c>
      <c r="S17" s="2">
        <f t="shared" si="1"/>
        <v>260</v>
      </c>
    </row>
    <row r="18" spans="1:19" ht="15.75" customHeight="1" x14ac:dyDescent="0.15">
      <c r="A18" s="2">
        <v>16</v>
      </c>
      <c r="B18" s="3" t="s">
        <v>20</v>
      </c>
      <c r="C18" s="3">
        <v>18</v>
      </c>
      <c r="D18" s="4">
        <v>23</v>
      </c>
      <c r="F18" s="4"/>
      <c r="G18">
        <v>1</v>
      </c>
      <c r="L18">
        <v>1</v>
      </c>
      <c r="M18" s="13"/>
      <c r="O18" s="3">
        <v>1</v>
      </c>
      <c r="P18" s="6">
        <f t="shared" si="0"/>
        <v>59</v>
      </c>
      <c r="Q18" s="2">
        <f t="shared" si="1"/>
        <v>50</v>
      </c>
      <c r="R18" s="2">
        <f t="shared" si="1"/>
        <v>224</v>
      </c>
      <c r="S18" s="2">
        <f t="shared" si="1"/>
        <v>260</v>
      </c>
    </row>
    <row r="19" spans="1:19" ht="15.75" customHeight="1" x14ac:dyDescent="0.15">
      <c r="A19" s="2">
        <v>17</v>
      </c>
      <c r="B19" s="3" t="s">
        <v>19</v>
      </c>
      <c r="C19" s="3">
        <v>22</v>
      </c>
      <c r="D19" s="4">
        <v>10</v>
      </c>
      <c r="F19" s="4">
        <v>4</v>
      </c>
      <c r="G19" s="4"/>
      <c r="M19" s="13">
        <v>1</v>
      </c>
      <c r="O19" s="3">
        <v>1</v>
      </c>
      <c r="P19" s="6">
        <f t="shared" si="0"/>
        <v>100</v>
      </c>
      <c r="Q19" s="2">
        <f t="shared" ref="Q19:S34" si="2">IF(ISBLANK($O19), ,IF($O19,IF($B19=Q$1,Q18-$P19,Q18),IF($B19=Q$1,Q18,Q18+$P19)))</f>
        <v>-50</v>
      </c>
      <c r="R19" s="2">
        <f t="shared" si="2"/>
        <v>224</v>
      </c>
      <c r="S19" s="2">
        <f t="shared" si="2"/>
        <v>260</v>
      </c>
    </row>
    <row r="20" spans="1:19" ht="15.75" customHeight="1" x14ac:dyDescent="0.15">
      <c r="A20" s="2">
        <v>18</v>
      </c>
      <c r="B20" s="3"/>
      <c r="C20" s="3"/>
      <c r="D20" s="4"/>
      <c r="E20" s="4"/>
      <c r="M20" s="13"/>
      <c r="O20" s="3"/>
      <c r="P20" s="6">
        <f t="shared" si="0"/>
        <v>0</v>
      </c>
      <c r="Q20" s="2">
        <f t="shared" si="2"/>
        <v>0</v>
      </c>
      <c r="R20" s="2">
        <f t="shared" si="2"/>
        <v>0</v>
      </c>
      <c r="S20" s="2">
        <f t="shared" si="2"/>
        <v>0</v>
      </c>
    </row>
    <row r="21" spans="1:19" ht="15.75" customHeight="1" x14ac:dyDescent="0.15">
      <c r="A21" s="2">
        <v>19</v>
      </c>
      <c r="B21" s="3"/>
      <c r="C21" s="3"/>
      <c r="D21" s="4"/>
      <c r="F21" s="4"/>
      <c r="G21" s="4"/>
      <c r="M21" s="13"/>
      <c r="O21" s="3"/>
      <c r="P21" s="6">
        <f t="shared" si="0"/>
        <v>0</v>
      </c>
      <c r="Q21" s="2">
        <f t="shared" si="2"/>
        <v>0</v>
      </c>
      <c r="R21" s="2">
        <f t="shared" si="2"/>
        <v>0</v>
      </c>
      <c r="S21" s="2">
        <f t="shared" si="2"/>
        <v>0</v>
      </c>
    </row>
    <row r="22" spans="1:19" ht="15.75" customHeight="1" x14ac:dyDescent="0.15">
      <c r="A22" s="2">
        <v>20</v>
      </c>
      <c r="B22" s="3"/>
      <c r="C22" s="3"/>
      <c r="D22" s="4"/>
      <c r="E22" s="4"/>
      <c r="H22" s="4"/>
      <c r="M22" s="13"/>
      <c r="O22" s="3"/>
      <c r="P22" s="6">
        <f t="shared" si="0"/>
        <v>0</v>
      </c>
      <c r="Q22" s="2">
        <f t="shared" si="2"/>
        <v>0</v>
      </c>
      <c r="R22" s="2">
        <f t="shared" si="2"/>
        <v>0</v>
      </c>
      <c r="S22" s="2">
        <f t="shared" si="2"/>
        <v>0</v>
      </c>
    </row>
    <row r="23" spans="1:19" ht="15.75" customHeight="1" x14ac:dyDescent="0.15">
      <c r="A23" s="2">
        <v>21</v>
      </c>
      <c r="B23" s="3"/>
      <c r="C23" s="3"/>
      <c r="D23" s="4"/>
      <c r="F23" s="4"/>
      <c r="M23" s="13"/>
      <c r="O23" s="3"/>
      <c r="P23" s="6">
        <f t="shared" si="0"/>
        <v>0</v>
      </c>
      <c r="Q23" s="2">
        <f t="shared" si="2"/>
        <v>0</v>
      </c>
      <c r="R23" s="2">
        <f t="shared" si="2"/>
        <v>0</v>
      </c>
      <c r="S23" s="2">
        <f t="shared" si="2"/>
        <v>0</v>
      </c>
    </row>
    <row r="24" spans="1:19" ht="15.75" customHeight="1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0"/>
        <v>0</v>
      </c>
      <c r="Q24" s="2">
        <f t="shared" si="2"/>
        <v>0</v>
      </c>
      <c r="R24" s="2">
        <f t="shared" si="2"/>
        <v>0</v>
      </c>
      <c r="S24" s="2">
        <f t="shared" si="2"/>
        <v>0</v>
      </c>
    </row>
    <row r="25" spans="1:19" ht="15.75" customHeight="1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0"/>
        <v>0</v>
      </c>
      <c r="Q25" s="2">
        <f t="shared" si="2"/>
        <v>0</v>
      </c>
      <c r="R25" s="2">
        <f t="shared" si="2"/>
        <v>0</v>
      </c>
      <c r="S25" s="2">
        <f t="shared" si="2"/>
        <v>0</v>
      </c>
    </row>
    <row r="26" spans="1:19" ht="15.75" customHeight="1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0"/>
        <v>0</v>
      </c>
      <c r="Q26" s="2">
        <f t="shared" si="2"/>
        <v>0</v>
      </c>
      <c r="R26" s="2">
        <f t="shared" si="2"/>
        <v>0</v>
      </c>
      <c r="S26" s="2">
        <f t="shared" si="2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0"/>
        <v>0</v>
      </c>
      <c r="Q27" s="2">
        <f t="shared" si="2"/>
        <v>0</v>
      </c>
      <c r="R27" s="2">
        <f t="shared" si="2"/>
        <v>0</v>
      </c>
      <c r="S27" s="2">
        <f t="shared" si="2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0"/>
        <v>0</v>
      </c>
      <c r="Q28" s="2">
        <f t="shared" si="2"/>
        <v>0</v>
      </c>
      <c r="R28" s="2">
        <f t="shared" si="2"/>
        <v>0</v>
      </c>
      <c r="S28" s="2">
        <f t="shared" si="2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0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0"/>
        <v>0</v>
      </c>
      <c r="Q30" s="2">
        <f t="shared" si="2"/>
        <v>0</v>
      </c>
      <c r="R30" s="2">
        <f t="shared" si="2"/>
        <v>0</v>
      </c>
      <c r="S30" s="2">
        <f t="shared" si="2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0"/>
        <v>0</v>
      </c>
      <c r="Q31" s="2">
        <f t="shared" si="2"/>
        <v>0</v>
      </c>
      <c r="R31" s="2">
        <f t="shared" si="2"/>
        <v>0</v>
      </c>
      <c r="S31" s="2">
        <f t="shared" si="2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0"/>
        <v>0</v>
      </c>
      <c r="Q32" s="2">
        <f t="shared" si="2"/>
        <v>0</v>
      </c>
      <c r="R32" s="2">
        <f t="shared" si="2"/>
        <v>0</v>
      </c>
      <c r="S32" s="2">
        <f t="shared" si="2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0"/>
        <v>0</v>
      </c>
      <c r="Q33" s="2">
        <f t="shared" si="2"/>
        <v>0</v>
      </c>
      <c r="R33" s="2">
        <f t="shared" si="2"/>
        <v>0</v>
      </c>
      <c r="S33" s="2">
        <f t="shared" si="2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0"/>
        <v>0</v>
      </c>
      <c r="Q34" s="2">
        <f t="shared" si="2"/>
        <v>0</v>
      </c>
      <c r="R34" s="2">
        <f t="shared" si="2"/>
        <v>0</v>
      </c>
      <c r="S34" s="2">
        <f t="shared" si="2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0"/>
        <v>0</v>
      </c>
      <c r="Q35" s="2">
        <f t="shared" ref="Q35:S50" si="3">IF(ISBLANK($O35), ,IF($O35,IF($B35=Q$1,Q34-$P35,Q34),IF($B35=Q$1,Q34,Q34+$P35)))</f>
        <v>0</v>
      </c>
      <c r="R35" s="2">
        <f t="shared" si="3"/>
        <v>0</v>
      </c>
      <c r="S35" s="2">
        <f t="shared" si="3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0"/>
        <v>0</v>
      </c>
      <c r="Q36" s="2">
        <f t="shared" si="3"/>
        <v>0</v>
      </c>
      <c r="R36" s="2">
        <f t="shared" si="3"/>
        <v>0</v>
      </c>
      <c r="S36" s="2">
        <f t="shared" si="3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si="0"/>
        <v>0</v>
      </c>
      <c r="Q37" s="2">
        <f t="shared" si="3"/>
        <v>0</v>
      </c>
      <c r="R37" s="2">
        <f t="shared" si="3"/>
        <v>0</v>
      </c>
      <c r="S37" s="2">
        <f t="shared" si="3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0"/>
        <v>0</v>
      </c>
      <c r="Q38" s="2">
        <f t="shared" si="3"/>
        <v>0</v>
      </c>
      <c r="R38" s="2">
        <f t="shared" si="3"/>
        <v>0</v>
      </c>
      <c r="S38" s="2">
        <f t="shared" si="3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0"/>
        <v>0</v>
      </c>
      <c r="Q39" s="2">
        <f t="shared" si="3"/>
        <v>0</v>
      </c>
      <c r="R39" s="2">
        <f t="shared" si="3"/>
        <v>0</v>
      </c>
      <c r="S39" s="2">
        <f t="shared" si="3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0"/>
        <v>0</v>
      </c>
      <c r="Q40" s="2">
        <f t="shared" si="3"/>
        <v>0</v>
      </c>
      <c r="R40" s="2">
        <f t="shared" si="3"/>
        <v>0</v>
      </c>
      <c r="S40" s="2">
        <f t="shared" si="3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0"/>
        <v>0</v>
      </c>
      <c r="Q41" s="2">
        <f t="shared" si="3"/>
        <v>0</v>
      </c>
      <c r="R41" s="2">
        <f t="shared" si="3"/>
        <v>0</v>
      </c>
      <c r="S41" s="2">
        <f t="shared" si="3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0"/>
        <v>0</v>
      </c>
      <c r="Q42" s="2">
        <f t="shared" si="3"/>
        <v>0</v>
      </c>
      <c r="R42" s="2">
        <f t="shared" si="3"/>
        <v>0</v>
      </c>
      <c r="S42" s="2">
        <f t="shared" si="3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0"/>
        <v>0</v>
      </c>
      <c r="Q43" s="2">
        <f t="shared" si="3"/>
        <v>0</v>
      </c>
      <c r="R43" s="2">
        <f t="shared" si="3"/>
        <v>0</v>
      </c>
      <c r="S43" s="2">
        <f t="shared" si="3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0"/>
        <v>0</v>
      </c>
      <c r="Q44" s="2">
        <f t="shared" si="3"/>
        <v>0</v>
      </c>
      <c r="R44" s="2">
        <f t="shared" si="3"/>
        <v>0</v>
      </c>
      <c r="S44" s="2">
        <f t="shared" si="3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0"/>
        <v>0</v>
      </c>
      <c r="Q45" s="2">
        <f t="shared" si="3"/>
        <v>0</v>
      </c>
      <c r="R45" s="2">
        <f t="shared" si="3"/>
        <v>0</v>
      </c>
      <c r="S45" s="2">
        <f t="shared" si="3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0"/>
        <v>0</v>
      </c>
      <c r="Q46" s="2">
        <f t="shared" si="3"/>
        <v>0</v>
      </c>
      <c r="R46" s="2">
        <f t="shared" si="3"/>
        <v>0</v>
      </c>
      <c r="S46" s="2">
        <f t="shared" si="3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0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0"/>
        <v>0</v>
      </c>
      <c r="Q48" s="2">
        <f t="shared" si="3"/>
        <v>0</v>
      </c>
      <c r="R48" s="2">
        <f t="shared" si="3"/>
        <v>0</v>
      </c>
      <c r="S48" s="2">
        <f t="shared" si="3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0"/>
        <v>0</v>
      </c>
      <c r="Q49" s="2">
        <f t="shared" si="3"/>
        <v>0</v>
      </c>
      <c r="R49" s="2">
        <f t="shared" si="3"/>
        <v>0</v>
      </c>
      <c r="S49" s="2">
        <f t="shared" si="3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0"/>
        <v>0</v>
      </c>
      <c r="Q50" s="2">
        <f t="shared" si="3"/>
        <v>0</v>
      </c>
      <c r="R50" s="2">
        <f t="shared" si="3"/>
        <v>0</v>
      </c>
      <c r="S50" s="2">
        <f t="shared" si="3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0"/>
        <v>0</v>
      </c>
      <c r="Q51" s="2">
        <f t="shared" ref="Q51:S66" si="4">IF(ISBLANK($O51), ,IF($O51,IF($B51=Q$1,Q50-$P51,Q50),IF($B51=Q$1,Q50,Q50+$P51)))</f>
        <v>0</v>
      </c>
      <c r="R51" s="2">
        <f t="shared" si="4"/>
        <v>0</v>
      </c>
      <c r="S51" s="2">
        <f t="shared" si="4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0"/>
        <v>0</v>
      </c>
      <c r="Q52" s="2">
        <f t="shared" si="4"/>
        <v>0</v>
      </c>
      <c r="R52" s="2">
        <f t="shared" si="4"/>
        <v>0</v>
      </c>
      <c r="S52" s="2">
        <f t="shared" si="4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0"/>
        <v>0</v>
      </c>
      <c r="Q53" s="2">
        <f t="shared" si="4"/>
        <v>0</v>
      </c>
      <c r="R53" s="2">
        <f t="shared" si="4"/>
        <v>0</v>
      </c>
      <c r="S53" s="2">
        <f t="shared" si="4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0"/>
        <v>0</v>
      </c>
      <c r="Q54" s="2">
        <f t="shared" si="4"/>
        <v>0</v>
      </c>
      <c r="R54" s="2">
        <f t="shared" si="4"/>
        <v>0</v>
      </c>
      <c r="S54" s="2">
        <f t="shared" si="4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0"/>
        <v>0</v>
      </c>
      <c r="Q55" s="2">
        <f t="shared" si="4"/>
        <v>0</v>
      </c>
      <c r="R55" s="2">
        <f t="shared" si="4"/>
        <v>0</v>
      </c>
      <c r="S55" s="2">
        <f t="shared" si="4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0"/>
        <v>0</v>
      </c>
      <c r="Q56" s="2">
        <f t="shared" si="4"/>
        <v>0</v>
      </c>
      <c r="R56" s="2">
        <f t="shared" si="4"/>
        <v>0</v>
      </c>
      <c r="S56" s="2">
        <f t="shared" si="4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0"/>
        <v>0</v>
      </c>
      <c r="Q57" s="2">
        <f t="shared" si="4"/>
        <v>0</v>
      </c>
      <c r="R57" s="2">
        <f t="shared" si="4"/>
        <v>0</v>
      </c>
      <c r="S57" s="2">
        <f t="shared" si="4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0"/>
        <v>0</v>
      </c>
      <c r="Q58" s="2">
        <f t="shared" si="4"/>
        <v>0</v>
      </c>
      <c r="R58" s="2">
        <f t="shared" si="4"/>
        <v>0</v>
      </c>
      <c r="S58" s="2">
        <f t="shared" si="4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0"/>
        <v>0</v>
      </c>
      <c r="Q59" s="2">
        <f t="shared" si="4"/>
        <v>0</v>
      </c>
      <c r="R59" s="2">
        <f t="shared" si="4"/>
        <v>0</v>
      </c>
      <c r="S59" s="2">
        <f t="shared" si="4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0"/>
        <v>0</v>
      </c>
      <c r="Q60" s="2">
        <f t="shared" si="4"/>
        <v>0</v>
      </c>
      <c r="R60" s="2">
        <f t="shared" si="4"/>
        <v>0</v>
      </c>
      <c r="S60" s="2">
        <f t="shared" si="4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0"/>
        <v>0</v>
      </c>
      <c r="Q61" s="2">
        <f t="shared" si="4"/>
        <v>0</v>
      </c>
      <c r="R61" s="2">
        <f t="shared" si="4"/>
        <v>0</v>
      </c>
      <c r="S61" s="2">
        <f t="shared" si="4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0"/>
        <v>0</v>
      </c>
      <c r="Q62" s="2">
        <f t="shared" si="4"/>
        <v>0</v>
      </c>
      <c r="R62" s="2">
        <f t="shared" si="4"/>
        <v>0</v>
      </c>
      <c r="S62" s="2">
        <f t="shared" si="4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0"/>
        <v>0</v>
      </c>
      <c r="Q63" s="2">
        <f t="shared" si="4"/>
        <v>0</v>
      </c>
      <c r="R63" s="2">
        <f t="shared" si="4"/>
        <v>0</v>
      </c>
      <c r="S63" s="2">
        <f t="shared" si="4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0"/>
        <v>0</v>
      </c>
      <c r="Q64" s="2">
        <f t="shared" si="4"/>
        <v>0</v>
      </c>
      <c r="R64" s="2">
        <f t="shared" si="4"/>
        <v>0</v>
      </c>
      <c r="S64" s="2">
        <f t="shared" si="4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0"/>
        <v>0</v>
      </c>
      <c r="Q65" s="2">
        <f t="shared" si="4"/>
        <v>0</v>
      </c>
      <c r="R65" s="2">
        <f t="shared" si="4"/>
        <v>0</v>
      </c>
      <c r="S65" s="2">
        <f t="shared" si="4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0"/>
        <v>0</v>
      </c>
      <c r="Q66" s="2">
        <f t="shared" si="4"/>
        <v>0</v>
      </c>
      <c r="R66" s="2">
        <f t="shared" si="4"/>
        <v>0</v>
      </c>
      <c r="S66" s="2">
        <f t="shared" si="4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si="0"/>
        <v>0</v>
      </c>
      <c r="Q67" s="2">
        <f t="shared" ref="Q67:S82" si="5">IF(ISBLANK($O67), ,IF($O67,IF($B67=Q$1,Q66-$P67,Q66),IF($B67=Q$1,Q66,Q66+$P67)))</f>
        <v>0</v>
      </c>
      <c r="R67" s="2">
        <f t="shared" si="5"/>
        <v>0</v>
      </c>
      <c r="S67" s="2">
        <f t="shared" si="5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ref="P68:P102" si="6">IF(D68=23,IF(O68,CHOOSE(G68+2*L68+1,23,35,46,59),-2*CHOOSE(G68+2*L68+1,23,35,46,59)),IF(ISBLANK(O68),,IF(O68,D68*(SUM(E68:L68)+1)*(1+M68)*(1+N68),-2*D68*(SUM(E68:L68)+1)*(1+M68)*(1+N68))))</f>
        <v>0</v>
      </c>
      <c r="Q68" s="2">
        <f t="shared" si="5"/>
        <v>0</v>
      </c>
      <c r="R68" s="2">
        <f t="shared" si="5"/>
        <v>0</v>
      </c>
      <c r="S68" s="2">
        <f t="shared" si="5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6"/>
        <v>0</v>
      </c>
      <c r="Q69" s="2">
        <f t="shared" si="5"/>
        <v>0</v>
      </c>
      <c r="R69" s="2">
        <f t="shared" si="5"/>
        <v>0</v>
      </c>
      <c r="S69" s="2">
        <f t="shared" si="5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6"/>
        <v>0</v>
      </c>
      <c r="Q70" s="2">
        <f t="shared" si="5"/>
        <v>0</v>
      </c>
      <c r="R70" s="2">
        <f t="shared" si="5"/>
        <v>0</v>
      </c>
      <c r="S70" s="2">
        <f t="shared" si="5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6"/>
        <v>0</v>
      </c>
      <c r="Q71" s="2">
        <f t="shared" si="5"/>
        <v>0</v>
      </c>
      <c r="R71" s="2">
        <f t="shared" si="5"/>
        <v>0</v>
      </c>
      <c r="S71" s="2">
        <f t="shared" si="5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6"/>
        <v>0</v>
      </c>
      <c r="Q72" s="2">
        <f t="shared" si="5"/>
        <v>0</v>
      </c>
      <c r="R72" s="2">
        <f t="shared" si="5"/>
        <v>0</v>
      </c>
      <c r="S72" s="2">
        <f t="shared" si="5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6"/>
        <v>0</v>
      </c>
      <c r="Q73" s="2">
        <f t="shared" si="5"/>
        <v>0</v>
      </c>
      <c r="R73" s="2">
        <f t="shared" si="5"/>
        <v>0</v>
      </c>
      <c r="S73" s="2">
        <f t="shared" si="5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6"/>
        <v>0</v>
      </c>
      <c r="Q74" s="2">
        <f t="shared" si="5"/>
        <v>0</v>
      </c>
      <c r="R74" s="2">
        <f t="shared" si="5"/>
        <v>0</v>
      </c>
      <c r="S74" s="2">
        <f t="shared" si="5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6"/>
        <v>0</v>
      </c>
      <c r="Q75" s="2">
        <f t="shared" si="5"/>
        <v>0</v>
      </c>
      <c r="R75" s="2">
        <f t="shared" si="5"/>
        <v>0</v>
      </c>
      <c r="S75" s="2">
        <f t="shared" si="5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6"/>
        <v>0</v>
      </c>
      <c r="Q76" s="2">
        <f t="shared" si="5"/>
        <v>0</v>
      </c>
      <c r="R76" s="2">
        <f t="shared" si="5"/>
        <v>0</v>
      </c>
      <c r="S76" s="2">
        <f t="shared" si="5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6"/>
        <v>0</v>
      </c>
      <c r="Q77" s="2">
        <f t="shared" si="5"/>
        <v>0</v>
      </c>
      <c r="R77" s="2">
        <f t="shared" si="5"/>
        <v>0</v>
      </c>
      <c r="S77" s="2">
        <f t="shared" si="5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6"/>
        <v>0</v>
      </c>
      <c r="Q78" s="2">
        <f t="shared" si="5"/>
        <v>0</v>
      </c>
      <c r="R78" s="2">
        <f t="shared" si="5"/>
        <v>0</v>
      </c>
      <c r="S78" s="2">
        <f t="shared" si="5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6"/>
        <v>0</v>
      </c>
      <c r="Q79" s="2">
        <f t="shared" si="5"/>
        <v>0</v>
      </c>
      <c r="R79" s="2">
        <f t="shared" si="5"/>
        <v>0</v>
      </c>
      <c r="S79" s="2">
        <f t="shared" si="5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6"/>
        <v>0</v>
      </c>
      <c r="Q80" s="2">
        <f t="shared" si="5"/>
        <v>0</v>
      </c>
      <c r="R80" s="2">
        <f t="shared" si="5"/>
        <v>0</v>
      </c>
      <c r="S80" s="2">
        <f t="shared" si="5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6"/>
        <v>0</v>
      </c>
      <c r="Q81" s="2">
        <f t="shared" si="5"/>
        <v>0</v>
      </c>
      <c r="R81" s="2">
        <f t="shared" si="5"/>
        <v>0</v>
      </c>
      <c r="S81" s="2">
        <f t="shared" si="5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6"/>
        <v>0</v>
      </c>
      <c r="Q82" s="2">
        <f t="shared" si="5"/>
        <v>0</v>
      </c>
      <c r="R82" s="2">
        <f t="shared" si="5"/>
        <v>0</v>
      </c>
      <c r="S82" s="2">
        <f t="shared" si="5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6"/>
        <v>0</v>
      </c>
      <c r="Q83" s="2">
        <f t="shared" ref="Q83:S98" si="7">IF(ISBLANK($O83), ,IF($O83,IF($B83=Q$1,Q82-$P83,Q82),IF($B83=Q$1,Q82,Q82+$P83)))</f>
        <v>0</v>
      </c>
      <c r="R83" s="2">
        <f t="shared" si="7"/>
        <v>0</v>
      </c>
      <c r="S83" s="2">
        <f t="shared" si="7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6"/>
        <v>0</v>
      </c>
      <c r="Q84" s="2">
        <f t="shared" si="7"/>
        <v>0</v>
      </c>
      <c r="R84" s="2">
        <f t="shared" si="7"/>
        <v>0</v>
      </c>
      <c r="S84" s="2">
        <f t="shared" si="7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6"/>
        <v>0</v>
      </c>
      <c r="Q85" s="2">
        <f t="shared" si="7"/>
        <v>0</v>
      </c>
      <c r="R85" s="2">
        <f t="shared" si="7"/>
        <v>0</v>
      </c>
      <c r="S85" s="2">
        <f t="shared" si="7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6"/>
        <v>0</v>
      </c>
      <c r="Q86" s="2">
        <f t="shared" si="7"/>
        <v>0</v>
      </c>
      <c r="R86" s="2">
        <f t="shared" si="7"/>
        <v>0</v>
      </c>
      <c r="S86" s="2">
        <f t="shared" si="7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6"/>
        <v>0</v>
      </c>
      <c r="Q87" s="2">
        <f t="shared" si="7"/>
        <v>0</v>
      </c>
      <c r="R87" s="2">
        <f t="shared" si="7"/>
        <v>0</v>
      </c>
      <c r="S87" s="2">
        <f t="shared" si="7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6"/>
        <v>0</v>
      </c>
      <c r="Q88" s="2">
        <f t="shared" si="7"/>
        <v>0</v>
      </c>
      <c r="R88" s="2">
        <f t="shared" si="7"/>
        <v>0</v>
      </c>
      <c r="S88" s="2">
        <f t="shared" si="7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6"/>
        <v>0</v>
      </c>
      <c r="Q89" s="2">
        <f t="shared" si="7"/>
        <v>0</v>
      </c>
      <c r="R89" s="2">
        <f t="shared" si="7"/>
        <v>0</v>
      </c>
      <c r="S89" s="2">
        <f t="shared" si="7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6"/>
        <v>0</v>
      </c>
      <c r="Q90" s="2">
        <f t="shared" si="7"/>
        <v>0</v>
      </c>
      <c r="R90" s="2">
        <f t="shared" si="7"/>
        <v>0</v>
      </c>
      <c r="S90" s="2">
        <f t="shared" si="7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6"/>
        <v>0</v>
      </c>
      <c r="Q91" s="2">
        <f t="shared" si="7"/>
        <v>0</v>
      </c>
      <c r="R91" s="2">
        <f t="shared" si="7"/>
        <v>0</v>
      </c>
      <c r="S91" s="2">
        <f t="shared" si="7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6"/>
        <v>0</v>
      </c>
      <c r="Q92" s="2">
        <f t="shared" si="7"/>
        <v>0</v>
      </c>
      <c r="R92" s="2">
        <f t="shared" si="7"/>
        <v>0</v>
      </c>
      <c r="S92" s="2">
        <f t="shared" si="7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6"/>
        <v>0</v>
      </c>
      <c r="Q93" s="2">
        <f t="shared" si="7"/>
        <v>0</v>
      </c>
      <c r="R93" s="2">
        <f t="shared" si="7"/>
        <v>0</v>
      </c>
      <c r="S93" s="2">
        <f t="shared" si="7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6"/>
        <v>0</v>
      </c>
      <c r="Q94" s="2">
        <f t="shared" si="7"/>
        <v>0</v>
      </c>
      <c r="R94" s="2">
        <f t="shared" si="7"/>
        <v>0</v>
      </c>
      <c r="S94" s="2">
        <f t="shared" si="7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6"/>
        <v>0</v>
      </c>
      <c r="Q95" s="2">
        <f t="shared" si="7"/>
        <v>0</v>
      </c>
      <c r="R95" s="2">
        <f t="shared" si="7"/>
        <v>0</v>
      </c>
      <c r="S95" s="2">
        <f t="shared" si="7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6"/>
        <v>0</v>
      </c>
      <c r="Q96" s="2">
        <f t="shared" si="7"/>
        <v>0</v>
      </c>
      <c r="R96" s="2">
        <f t="shared" si="7"/>
        <v>0</v>
      </c>
      <c r="S96" s="2">
        <f t="shared" si="7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6"/>
        <v>0</v>
      </c>
      <c r="Q97" s="2">
        <f t="shared" si="7"/>
        <v>0</v>
      </c>
      <c r="R97" s="2">
        <f t="shared" si="7"/>
        <v>0</v>
      </c>
      <c r="S97" s="2">
        <f t="shared" si="7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6"/>
        <v>0</v>
      </c>
      <c r="Q98" s="2">
        <f t="shared" si="7"/>
        <v>0</v>
      </c>
      <c r="R98" s="2">
        <f t="shared" si="7"/>
        <v>0</v>
      </c>
      <c r="S98" s="2">
        <f t="shared" si="7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6"/>
        <v>0</v>
      </c>
      <c r="Q99" s="2">
        <f t="shared" ref="Q99:S102" si="8">IF(ISBLANK($O99), ,IF($O99,IF($B99=Q$1,Q98-$P99,Q98),IF($B99=Q$1,Q98,Q98+$P99)))</f>
        <v>0</v>
      </c>
      <c r="R99" s="2">
        <f t="shared" si="8"/>
        <v>0</v>
      </c>
      <c r="S99" s="2">
        <f t="shared" si="8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6"/>
        <v>0</v>
      </c>
      <c r="Q100" s="2">
        <f t="shared" si="8"/>
        <v>0</v>
      </c>
      <c r="R100" s="2">
        <f t="shared" si="8"/>
        <v>0</v>
      </c>
      <c r="S100" s="2">
        <f t="shared" si="8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6"/>
        <v>0</v>
      </c>
      <c r="Q101" s="2">
        <f t="shared" si="8"/>
        <v>0</v>
      </c>
      <c r="R101" s="2">
        <f t="shared" si="8"/>
        <v>0</v>
      </c>
      <c r="S101" s="2">
        <f t="shared" si="8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6"/>
        <v>0</v>
      </c>
      <c r="Q102" s="2">
        <f t="shared" si="8"/>
        <v>0</v>
      </c>
      <c r="R102" s="2">
        <f t="shared" si="8"/>
        <v>0</v>
      </c>
      <c r="S102" s="2">
        <f t="shared" si="8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0</v>
      </c>
      <c r="R103" s="8">
        <f ca="1">IF(MIN(INDIRECT("" &amp; "R3:R" &amp; 2+$T$104))&lt;0,0,MIN(INDIRECT("" &amp; "R3:R" &amp; 2+$T$104)))</f>
        <v>224</v>
      </c>
      <c r="S103" s="8">
        <f ca="1">IF(MIN(INDIRECT("" &amp; "S3:S" &amp; 2+$T$104))&lt;0,0,MIN(INDIRECT("" &amp; "S3:S" &amp; 2+$T$104)))</f>
        <v>260</v>
      </c>
      <c r="T103" s="9">
        <f ca="1">SUM(Q103:S103)</f>
        <v>484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9</v>
      </c>
      <c r="R104" s="9">
        <f>COUNTIF($B$3:$B$102,R$1)</f>
        <v>5</v>
      </c>
      <c r="S104" s="9">
        <f>COUNTIF($B$3:$B$102,S$1)</f>
        <v>3</v>
      </c>
      <c r="T104" s="9">
        <f>SUM(Q104:S104)</f>
        <v>17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7</v>
      </c>
      <c r="R105" s="7">
        <f>COUNTIFS($B$3:$B$102,R$1,$O$3:$O$102,1)</f>
        <v>4</v>
      </c>
      <c r="S105" s="7">
        <f>COUNTIFS($B$3:$B$102,S$1,$O$3:$O$102,1)</f>
        <v>2</v>
      </c>
      <c r="T105" s="7">
        <f>SUM(Q105:S105)</f>
        <v>13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1</v>
      </c>
      <c r="R106" s="9">
        <f>COUNTIFS($B$3:$B$102,R$1,$D$3:$D$102,9)</f>
        <v>1</v>
      </c>
      <c r="S106" s="9">
        <f>COUNTIFS($B$3:$B$102,S$1,$D$3:$D$102,9)</f>
        <v>1</v>
      </c>
      <c r="T106" s="9">
        <f t="shared" ref="T106:T117" si="9">SUM(Q106:S106)</f>
        <v>3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1</v>
      </c>
      <c r="R107" s="7">
        <f>COUNTIFS($B$3:$B$102,R$1,$D$3:$D$102,9,$O$3:$O$102,1)</f>
        <v>1</v>
      </c>
      <c r="S107" s="7">
        <f>COUNTIFS($B$3:$B$102,S$1,$D$3:$D$102,9,$O$3:$O$102,1)</f>
        <v>1</v>
      </c>
      <c r="T107" s="7">
        <f t="shared" si="9"/>
        <v>3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3</v>
      </c>
      <c r="R108" s="9">
        <f>COUNTIFS($B$3:$B$102,R$1,$D$3:$D$102,10)</f>
        <v>0</v>
      </c>
      <c r="S108" s="9">
        <f>COUNTIFS($B$3:$B$102,S$1,$D$3:$D$102,10)</f>
        <v>1</v>
      </c>
      <c r="T108" s="9">
        <f t="shared" si="9"/>
        <v>4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2</v>
      </c>
      <c r="R109" s="7">
        <f>COUNTIFS($B$3:$B$102,R$1,$D$3:$D$102,10,$O$3:$O$102,1)</f>
        <v>0</v>
      </c>
      <c r="S109" s="7">
        <f>COUNTIFS($B$3:$B$102,S$1,$D$3:$D$102,10,$O$3:$O$102,1)</f>
        <v>1</v>
      </c>
      <c r="T109" s="7">
        <f t="shared" si="9"/>
        <v>3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2</v>
      </c>
      <c r="R110" s="9">
        <f>COUNTIFS($B$3:$B$102,R$1,$D$3:$D$102,11)</f>
        <v>2</v>
      </c>
      <c r="S110" s="9">
        <f>COUNTIFS($B$3:$B$102,S$1,$D$3:$D$102,11)</f>
        <v>0</v>
      </c>
      <c r="T110" s="9">
        <f t="shared" si="9"/>
        <v>4</v>
      </c>
    </row>
    <row r="111" spans="1:20" ht="15.75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2</v>
      </c>
      <c r="R111" s="7">
        <f>COUNTIFS($B$3:$B$102,R$1,$D$3:$D$102,11,$O$3:$O$102,1)</f>
        <v>1</v>
      </c>
      <c r="S111" s="7">
        <f>COUNTIFS($B$3:$B$102,S$1,$D$3:$D$102,11,$O$3:$O$102,1)</f>
        <v>0</v>
      </c>
      <c r="T111" s="7">
        <f t="shared" si="9"/>
        <v>3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1</v>
      </c>
      <c r="R112" s="9">
        <f>COUNTIFS($B$3:$B$102,R$1,$D$3:$D$102,12)</f>
        <v>1</v>
      </c>
      <c r="S112" s="9">
        <f>COUNTIFS($B$3:$B$102,S$1,$D$3:$D$102,12)</f>
        <v>0</v>
      </c>
      <c r="T112" s="9">
        <f t="shared" si="9"/>
        <v>2</v>
      </c>
    </row>
    <row r="113" spans="1:20" ht="15.75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0</v>
      </c>
      <c r="R113" s="7">
        <f>COUNTIFS($B$3:$B$102,R$1,$D$3:$D$102,12,$O$3:$O$102,1)</f>
        <v>1</v>
      </c>
      <c r="S113" s="7">
        <f>COUNTIFS($B$3:$B$102,S$1,$D$3:$D$102,12,$O$3:$O$102,1)</f>
        <v>0</v>
      </c>
      <c r="T113" s="7">
        <f t="shared" si="9"/>
        <v>1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2</v>
      </c>
      <c r="R114" s="9">
        <f>COUNTIFS($B$3:$B$102,R$1,$D$3:$D$102,24)</f>
        <v>0</v>
      </c>
      <c r="S114" s="9">
        <f>COUNTIFS($B$3:$B$102,S$1,$D$3:$D$102,24)</f>
        <v>0</v>
      </c>
      <c r="T114" s="9">
        <f t="shared" si="9"/>
        <v>2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2</v>
      </c>
      <c r="R115" s="7">
        <f>COUNTIFS($B$3:$B$102,R$1,$D$3:$D$102,24,$O$3:$O$102,1)</f>
        <v>0</v>
      </c>
      <c r="S115" s="7">
        <f>COUNTIFS($B$3:$B$102,S$1,$D$3:$D$102,24,$O$3:$O$102,1)</f>
        <v>0</v>
      </c>
      <c r="T115" s="7">
        <f t="shared" si="9"/>
        <v>2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>COUNTIFS($B$3:$B$102,R$1,$D$3:$D$102,23)</f>
        <v>1</v>
      </c>
      <c r="S116" s="9">
        <f>COUNTIFS($B$3:$B$102,S$1,$D$3:$D$102,23)</f>
        <v>1</v>
      </c>
      <c r="T116" s="9">
        <f t="shared" si="9"/>
        <v>2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1</v>
      </c>
      <c r="S117" s="7">
        <f>COUNTIFS($B$3:$B$102,S$1,$D$3:$D$102,23,$O$3:$O$102,1)</f>
        <v>0</v>
      </c>
      <c r="T117" s="7">
        <f t="shared" si="9"/>
        <v>1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1</v>
      </c>
      <c r="R118" s="21">
        <f>COUNTIFS(E1:E100, A$3, B1:B100, R$1)</f>
        <v>1</v>
      </c>
      <c r="S118" s="21">
        <f>COUNTIFS(E1:E100, A$3, B1:B100, S$1)</f>
        <v>0</v>
      </c>
      <c r="T118" s="21">
        <f>SUM(Q118:S118)</f>
        <v>2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1</v>
      </c>
      <c r="R119" s="25">
        <f>COUNTIFS($E$1:$E$100, $A$3, $B$1:$B$100, R$1,$O$1:$O$100,1)</f>
        <v>0</v>
      </c>
      <c r="S119" s="25">
        <f>COUNTIFS($E$1:$E$100, $A$3, $B$1:$B$100, S$1,$O$1:$O$100,1)</f>
        <v>0</v>
      </c>
      <c r="T119" s="7">
        <f t="shared" ref="T119:T157" si="10">SUM(Q119:S119)</f>
        <v>1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1</v>
      </c>
      <c r="R120" s="21">
        <f>COUNTIFS(E1:E100, A$3, B1:B100, R$1, D1:D100, "=24")</f>
        <v>0</v>
      </c>
      <c r="S120" s="21">
        <f>COUNTIFS(E1:E100, A$3, B1:B100, S$1, D1:D100, "=24")</f>
        <v>0</v>
      </c>
      <c r="T120" s="21">
        <f t="shared" si="10"/>
        <v>1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1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0</v>
      </c>
      <c r="T121" s="7">
        <f t="shared" si="10"/>
        <v>1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3</v>
      </c>
      <c r="R122" s="21">
        <f>COUNTIFS(E2:E101, A$4, B2:B101, R$1)</f>
        <v>0</v>
      </c>
      <c r="S122" s="21">
        <f>COUNTIFS(E1:E100, A$4, B1:B100, S$1)</f>
        <v>2</v>
      </c>
      <c r="T122" s="21">
        <f t="shared" si="10"/>
        <v>5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2</v>
      </c>
      <c r="R123" s="25">
        <f>COUNTIFS($E$1:$E$100, $A$4, $B$1:$B$100, R$1,$O$1:$O$100,1)</f>
        <v>0</v>
      </c>
      <c r="S123" s="25">
        <f>COUNTIFS($E$1:$E$100, $A$4, $B$1:$B$100, S$1,$O$1:$O$100,1)</f>
        <v>2</v>
      </c>
      <c r="T123" s="7">
        <f t="shared" si="10"/>
        <v>4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1</v>
      </c>
      <c r="R124" s="21">
        <f>COUNTIFS(E1:E100, A$4, B1:B100, R$1, D1:D100, "=24")</f>
        <v>0</v>
      </c>
      <c r="S124" s="21">
        <f>COUNTIFS(E1:E100, A$4, B1:B100, S$1, D1:D100, "=24")</f>
        <v>0</v>
      </c>
      <c r="T124" s="21">
        <f t="shared" si="10"/>
        <v>1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1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0</v>
      </c>
      <c r="T125" s="7">
        <f t="shared" si="10"/>
        <v>1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0</v>
      </c>
      <c r="R126" s="21">
        <f>COUNTIFS(E1:E102, A$5, B1:B102, R$1)</f>
        <v>0</v>
      </c>
      <c r="S126" s="21">
        <f>COUNTIFS(E1:E100, A$5, B1:B100, S$1)</f>
        <v>0</v>
      </c>
      <c r="T126" s="21">
        <f t="shared" si="10"/>
        <v>0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0</v>
      </c>
      <c r="R127" s="25">
        <f>COUNTIFS($E$1:$E$100, $A$5, $B$1:$B$100, R$1,$O$1:$O$100,1)</f>
        <v>0</v>
      </c>
      <c r="S127" s="25">
        <f>COUNTIFS($E$1:$E$100, $A$5, $B$1:$B$100, S$1,$O$1:$O$100,1)</f>
        <v>0</v>
      </c>
      <c r="T127" s="7">
        <f t="shared" si="10"/>
        <v>0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0</v>
      </c>
      <c r="S128" s="21">
        <f>COUNTIFS(E1:E100, A$5, B1:B100, S$1, D1:D100, "=24")</f>
        <v>0</v>
      </c>
      <c r="T128" s="21">
        <f t="shared" si="10"/>
        <v>0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0</v>
      </c>
      <c r="T129" s="7">
        <f t="shared" si="10"/>
        <v>0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0</v>
      </c>
      <c r="S130" s="21">
        <f>COUNTIFS(E1:E100, A$6, B1:B100, S$1)</f>
        <v>0</v>
      </c>
      <c r="T130" s="21">
        <f t="shared" si="10"/>
        <v>0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0</v>
      </c>
      <c r="S131" s="25">
        <f>COUNTIFS($E$1:$E$100, $A$6, $B$1:$B$100, S$1,$O$1:$O$100,1)</f>
        <v>0</v>
      </c>
      <c r="T131" s="7">
        <f t="shared" si="10"/>
        <v>0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0"/>
        <v>0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0"/>
        <v>0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0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0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0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0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2</v>
      </c>
      <c r="R138" s="21">
        <f>COUNTIFS(F1:F100, A$3, B1:B100, R$1)</f>
        <v>3</v>
      </c>
      <c r="S138" s="21">
        <f>COUNTIFS(F1:F100, A$3, B1:B100, S$1)</f>
        <v>0</v>
      </c>
      <c r="T138" s="21">
        <f t="shared" si="10"/>
        <v>5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1</v>
      </c>
      <c r="R139" s="25">
        <f>COUNTIFS($F$1:$F$100, $A$3, $B$1:$B$100, R$1,$O$1:$O$100,1)</f>
        <v>3</v>
      </c>
      <c r="S139" s="25">
        <f>COUNTIFS($F$1:$F$100, $A$3, $B$1:$B$100, S$1,$O$1:$O$100,1)</f>
        <v>0</v>
      </c>
      <c r="T139" s="7">
        <f t="shared" si="10"/>
        <v>4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0</v>
      </c>
      <c r="S140" s="21">
        <f>COUNTIFS(F1:F100, A$3, B1:B100, S$1, D1:D100, "=24")</f>
        <v>0</v>
      </c>
      <c r="T140" s="21">
        <f t="shared" si="10"/>
        <v>0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0</v>
      </c>
      <c r="T141" s="7">
        <f t="shared" si="10"/>
        <v>0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2</v>
      </c>
      <c r="R142" s="21">
        <f>COUNTIFS(F1:F100, A$4, B1:B100, R$1)</f>
        <v>0</v>
      </c>
      <c r="S142" s="21">
        <f>COUNTIFS(F1:F100, A$4, B1:B100, S$1)</f>
        <v>0</v>
      </c>
      <c r="T142" s="21">
        <f t="shared" si="10"/>
        <v>2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2</v>
      </c>
      <c r="R143" s="25">
        <f>COUNTIFS($F$1:$F$100, $A$4, $B$1:$B$100, R$1,$O$1:$O$100,1)</f>
        <v>0</v>
      </c>
      <c r="S143" s="25">
        <f>COUNTIFS($F$1:$F$100, $A$4, $B$1:$B$100, S$1,$O$1:$O$100,1)</f>
        <v>0</v>
      </c>
      <c r="T143" s="7">
        <f t="shared" si="10"/>
        <v>2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0"/>
        <v>0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0"/>
        <v>0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0</v>
      </c>
      <c r="S146" s="21">
        <f>COUNTIFS(F1:F100, A$5, B1:B100, S$1)</f>
        <v>0</v>
      </c>
      <c r="T146" s="21">
        <f t="shared" si="10"/>
        <v>0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0"/>
        <v>0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0"/>
        <v>0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0"/>
        <v>0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1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10"/>
        <v>1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1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0"/>
        <v>1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0"/>
        <v>0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0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0"/>
        <v>0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0"/>
        <v>0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0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0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L2"/>
    <mergeCell ref="A103:P103"/>
    <mergeCell ref="A104:P104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A113:P113"/>
    <mergeCell ref="A114:P114"/>
    <mergeCell ref="A115:P115"/>
    <mergeCell ref="A116:P116"/>
    <mergeCell ref="A105:P105"/>
    <mergeCell ref="A146:P146"/>
    <mergeCell ref="A150:P150"/>
    <mergeCell ref="A154:P154"/>
    <mergeCell ref="A118:P118"/>
    <mergeCell ref="A122:P122"/>
    <mergeCell ref="A126:P126"/>
    <mergeCell ref="A130:P130"/>
    <mergeCell ref="A138:P138"/>
    <mergeCell ref="A142:P142"/>
  </mergeCells>
  <conditionalFormatting sqref="D3:D102">
    <cfRule type="cellIs" dxfId="99" priority="3" operator="equal">
      <formula>24</formula>
    </cfRule>
    <cfRule type="cellIs" dxfId="98" priority="4" operator="equal">
      <formula>23</formula>
    </cfRule>
    <cfRule type="cellIs" dxfId="97" priority="5" operator="equal">
      <formula>35</formula>
    </cfRule>
    <cfRule type="cellIs" dxfId="96" priority="6" operator="equal">
      <formula>46</formula>
    </cfRule>
    <cfRule type="cellIs" dxfId="95" priority="7" operator="equal">
      <formula>59</formula>
    </cfRule>
  </conditionalFormatting>
  <conditionalFormatting sqref="O3:O102">
    <cfRule type="cellIs" dxfId="94" priority="1" operator="equal">
      <formula>1</formula>
    </cfRule>
    <cfRule type="cellIs" dxfId="93" priority="2" operator="equal">
      <formula>0</formula>
    </cfRule>
  </conditionalFormatting>
  <conditionalFormatting sqref="P3:P102">
    <cfRule type="expression" dxfId="92" priority="15">
      <formula>IF(P3&lt;0, 1, IF(C3&gt;P3, 1, 0))</formula>
    </cfRule>
    <cfRule type="notContainsBlanks" dxfId="91" priority="16">
      <formula>LEN(TRIM(P3))&gt;0</formula>
    </cfRule>
  </conditionalFormatting>
  <conditionalFormatting sqref="Q3:S102">
    <cfRule type="cellIs" dxfId="90" priority="17" operator="notEqual">
      <formula>Q2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72D8-7095-4003-8E63-E5E001A4650F}">
  <dimension ref="A1:T1005"/>
  <sheetViews>
    <sheetView zoomScale="153" zoomScaleNormal="180" workbookViewId="0">
      <selection activeCell="O17" sqref="O17"/>
    </sheetView>
  </sheetViews>
  <sheetFormatPr defaultColWidth="12.5390625" defaultRowHeight="12.75" x14ac:dyDescent="0.15"/>
  <cols>
    <col min="1" max="12" width="4.04296875" customWidth="1"/>
    <col min="13" max="13" width="4.04296875" style="10" customWidth="1"/>
    <col min="14" max="15" width="4.04296875" customWidth="1"/>
    <col min="16" max="16" width="6.3359375" customWidth="1"/>
    <col min="17" max="19" width="11.32421875" customWidth="1"/>
  </cols>
  <sheetData>
    <row r="1" spans="1:20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1" t="s">
        <v>16</v>
      </c>
      <c r="R1" s="11" t="s">
        <v>15</v>
      </c>
      <c r="S1" s="11" t="s">
        <v>14</v>
      </c>
      <c r="T1" s="32">
        <v>45357</v>
      </c>
    </row>
    <row r="2" spans="1:20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20" ht="15.75" customHeight="1" x14ac:dyDescent="0.15">
      <c r="A3" s="2">
        <v>1</v>
      </c>
      <c r="B3" s="12" t="s">
        <v>21</v>
      </c>
      <c r="C3" s="3">
        <v>24</v>
      </c>
      <c r="D3" s="4">
        <v>12</v>
      </c>
      <c r="F3" s="4">
        <v>1</v>
      </c>
      <c r="H3">
        <v>1</v>
      </c>
      <c r="M3" s="13"/>
      <c r="O3" s="5">
        <v>1</v>
      </c>
      <c r="P3" s="6">
        <f>IF(D3=23,IF(O3,CHOOSE(G3+2*L3+1,23,35,46,59),-2*CHOOSE(G3+2*L3+1,23,35,46,59)),IF(ISBLANK(O3),,IF(O3,D3*(SUM(E3:L3)+1)*(1+M3)*(1+N3),-2*D3*(SUM(E3:L3)+1)*(1+M3)*(1+N3))))</f>
        <v>36</v>
      </c>
      <c r="Q3" s="15">
        <f t="shared" ref="Q3:S18" si="0">IF(ISBLANK($O3), ,IF($O3,IF($B3=Q$1,Q2-$P3,Q2),IF($B3=Q$1,Q2,Q2+$P3)))</f>
        <v>501</v>
      </c>
      <c r="R3" s="2">
        <f t="shared" si="0"/>
        <v>501</v>
      </c>
      <c r="S3" s="2">
        <f t="shared" si="0"/>
        <v>465</v>
      </c>
    </row>
    <row r="4" spans="1:20" ht="15.75" customHeight="1" x14ac:dyDescent="0.15">
      <c r="A4" s="2">
        <v>2</v>
      </c>
      <c r="B4" s="12" t="s">
        <v>21</v>
      </c>
      <c r="C4" s="3">
        <v>18</v>
      </c>
      <c r="D4" s="4">
        <v>24</v>
      </c>
      <c r="E4" s="4">
        <v>2</v>
      </c>
      <c r="M4" s="13"/>
      <c r="O4" s="5">
        <v>1</v>
      </c>
      <c r="P4" s="6">
        <f t="shared" ref="P4:P67" si="1">IF(D4=23,IF(O4,CHOOSE(G4+2*L4+1,23,35,46,59),-2*CHOOSE(G4+2*L4+1,23,35,46,59)),IF(ISBLANK(O4),,IF(O4,D4*(SUM(E4:L4)+1)*(1+M4)*(1+N4),-2*D4*(SUM(E4:L4)+1)*(1+M4)*(1+N4))))</f>
        <v>72</v>
      </c>
      <c r="Q4" s="2">
        <f t="shared" si="0"/>
        <v>501</v>
      </c>
      <c r="R4" s="2">
        <f t="shared" si="0"/>
        <v>501</v>
      </c>
      <c r="S4" s="2">
        <f t="shared" si="0"/>
        <v>393</v>
      </c>
    </row>
    <row r="5" spans="1:20" ht="15.75" customHeight="1" x14ac:dyDescent="0.15">
      <c r="A5" s="2">
        <v>3</v>
      </c>
      <c r="B5" s="12" t="s">
        <v>21</v>
      </c>
      <c r="C5" s="3">
        <v>22</v>
      </c>
      <c r="D5" s="4">
        <v>23</v>
      </c>
      <c r="E5" s="4"/>
      <c r="G5" s="4"/>
      <c r="M5" s="13"/>
      <c r="O5" s="5">
        <v>1</v>
      </c>
      <c r="P5" s="6">
        <f t="shared" si="1"/>
        <v>23</v>
      </c>
      <c r="Q5" s="2">
        <f t="shared" si="0"/>
        <v>501</v>
      </c>
      <c r="R5" s="2">
        <f t="shared" si="0"/>
        <v>501</v>
      </c>
      <c r="S5" s="2">
        <f t="shared" si="0"/>
        <v>370</v>
      </c>
    </row>
    <row r="6" spans="1:20" ht="15.75" customHeight="1" x14ac:dyDescent="0.15">
      <c r="A6" s="2">
        <v>4</v>
      </c>
      <c r="B6" s="12" t="s">
        <v>20</v>
      </c>
      <c r="C6" s="3">
        <v>24</v>
      </c>
      <c r="D6" s="4">
        <v>12</v>
      </c>
      <c r="E6">
        <v>3</v>
      </c>
      <c r="F6" s="4"/>
      <c r="M6" s="13"/>
      <c r="O6" s="5">
        <v>1</v>
      </c>
      <c r="P6" s="6">
        <f t="shared" si="1"/>
        <v>48</v>
      </c>
      <c r="Q6" s="2">
        <f t="shared" si="0"/>
        <v>453</v>
      </c>
      <c r="R6" s="2">
        <f t="shared" si="0"/>
        <v>501</v>
      </c>
      <c r="S6" s="2">
        <f t="shared" si="0"/>
        <v>370</v>
      </c>
    </row>
    <row r="7" spans="1:20" ht="15.75" customHeight="1" x14ac:dyDescent="0.15">
      <c r="A7" s="2">
        <v>5</v>
      </c>
      <c r="B7" s="12" t="s">
        <v>21</v>
      </c>
      <c r="C7" s="3">
        <v>18</v>
      </c>
      <c r="D7" s="4">
        <v>24</v>
      </c>
      <c r="E7" s="4">
        <v>3</v>
      </c>
      <c r="L7">
        <v>1</v>
      </c>
      <c r="M7" s="13"/>
      <c r="O7" s="5">
        <v>1</v>
      </c>
      <c r="P7" s="6">
        <f t="shared" si="1"/>
        <v>120</v>
      </c>
      <c r="Q7" s="2">
        <f t="shared" si="0"/>
        <v>453</v>
      </c>
      <c r="R7" s="2">
        <f t="shared" si="0"/>
        <v>501</v>
      </c>
      <c r="S7" s="2">
        <f t="shared" si="0"/>
        <v>250</v>
      </c>
    </row>
    <row r="8" spans="1:20" ht="15.75" customHeight="1" x14ac:dyDescent="0.15">
      <c r="A8" s="2">
        <v>6</v>
      </c>
      <c r="B8" s="12" t="s">
        <v>21</v>
      </c>
      <c r="C8" s="3">
        <v>20</v>
      </c>
      <c r="D8" s="4">
        <v>24</v>
      </c>
      <c r="E8" s="4"/>
      <c r="F8">
        <v>1</v>
      </c>
      <c r="H8" s="4"/>
      <c r="M8" s="13"/>
      <c r="O8" s="3">
        <v>1</v>
      </c>
      <c r="P8" s="6">
        <f t="shared" si="1"/>
        <v>48</v>
      </c>
      <c r="Q8" s="2">
        <f t="shared" si="0"/>
        <v>453</v>
      </c>
      <c r="R8" s="2">
        <f t="shared" si="0"/>
        <v>501</v>
      </c>
      <c r="S8" s="2">
        <f t="shared" si="0"/>
        <v>202</v>
      </c>
    </row>
    <row r="9" spans="1:20" ht="15.75" customHeight="1" x14ac:dyDescent="0.15">
      <c r="A9" s="2">
        <v>7</v>
      </c>
      <c r="B9" s="12" t="s">
        <v>21</v>
      </c>
      <c r="C9" s="3">
        <v>20</v>
      </c>
      <c r="D9" s="4">
        <v>24</v>
      </c>
      <c r="E9" s="4">
        <v>2</v>
      </c>
      <c r="M9" s="13"/>
      <c r="O9" s="3">
        <v>1</v>
      </c>
      <c r="P9" s="6">
        <f t="shared" si="1"/>
        <v>72</v>
      </c>
      <c r="Q9" s="2">
        <f t="shared" si="0"/>
        <v>453</v>
      </c>
      <c r="R9" s="2">
        <f t="shared" si="0"/>
        <v>501</v>
      </c>
      <c r="S9" s="2">
        <f t="shared" si="0"/>
        <v>130</v>
      </c>
    </row>
    <row r="10" spans="1:20" ht="15.75" customHeight="1" x14ac:dyDescent="0.15">
      <c r="A10" s="2">
        <v>8</v>
      </c>
      <c r="B10" s="12" t="s">
        <v>20</v>
      </c>
      <c r="C10" s="3">
        <v>22</v>
      </c>
      <c r="D10" s="4">
        <v>10</v>
      </c>
      <c r="E10" s="4"/>
      <c r="F10">
        <v>2</v>
      </c>
      <c r="M10" s="13"/>
      <c r="O10" s="3">
        <v>1</v>
      </c>
      <c r="P10" s="6">
        <f t="shared" si="1"/>
        <v>30</v>
      </c>
      <c r="Q10" s="2">
        <f t="shared" si="0"/>
        <v>423</v>
      </c>
      <c r="R10" s="2">
        <f t="shared" si="0"/>
        <v>501</v>
      </c>
      <c r="S10" s="2">
        <f t="shared" si="0"/>
        <v>130</v>
      </c>
    </row>
    <row r="11" spans="1:20" ht="15.75" customHeight="1" x14ac:dyDescent="0.15">
      <c r="A11" s="2">
        <v>9</v>
      </c>
      <c r="B11" s="12" t="s">
        <v>19</v>
      </c>
      <c r="C11" s="3">
        <v>22</v>
      </c>
      <c r="D11" s="4">
        <v>11</v>
      </c>
      <c r="E11">
        <v>2</v>
      </c>
      <c r="F11" s="4"/>
      <c r="M11" s="13"/>
      <c r="O11" s="3">
        <v>1</v>
      </c>
      <c r="P11" s="6">
        <f t="shared" si="1"/>
        <v>33</v>
      </c>
      <c r="Q11" s="2">
        <f t="shared" si="0"/>
        <v>423</v>
      </c>
      <c r="R11" s="2">
        <f t="shared" si="0"/>
        <v>468</v>
      </c>
      <c r="S11" s="2">
        <f t="shared" si="0"/>
        <v>130</v>
      </c>
    </row>
    <row r="12" spans="1:20" ht="15.75" customHeight="1" x14ac:dyDescent="0.15">
      <c r="A12" s="2">
        <v>10</v>
      </c>
      <c r="B12" s="12" t="s">
        <v>20</v>
      </c>
      <c r="C12" s="3">
        <v>24</v>
      </c>
      <c r="D12" s="4">
        <v>11</v>
      </c>
      <c r="E12">
        <v>3</v>
      </c>
      <c r="F12" s="4"/>
      <c r="G12" s="4"/>
      <c r="M12" s="13"/>
      <c r="O12" s="3">
        <v>1</v>
      </c>
      <c r="P12" s="6">
        <f t="shared" si="1"/>
        <v>44</v>
      </c>
      <c r="Q12" s="2">
        <f t="shared" si="0"/>
        <v>379</v>
      </c>
      <c r="R12" s="2">
        <f t="shared" si="0"/>
        <v>468</v>
      </c>
      <c r="S12" s="2">
        <f t="shared" si="0"/>
        <v>130</v>
      </c>
    </row>
    <row r="13" spans="1:20" ht="15.75" customHeight="1" x14ac:dyDescent="0.15">
      <c r="A13" s="2">
        <v>11</v>
      </c>
      <c r="B13" s="12" t="s">
        <v>21</v>
      </c>
      <c r="C13" s="3">
        <v>23</v>
      </c>
      <c r="D13" s="4">
        <v>24</v>
      </c>
      <c r="E13">
        <v>1</v>
      </c>
      <c r="F13" s="4"/>
      <c r="M13" s="13"/>
      <c r="O13" s="3">
        <v>1</v>
      </c>
      <c r="P13" s="6">
        <f t="shared" si="1"/>
        <v>48</v>
      </c>
      <c r="Q13" s="2">
        <f t="shared" si="0"/>
        <v>379</v>
      </c>
      <c r="R13" s="2">
        <f t="shared" si="0"/>
        <v>468</v>
      </c>
      <c r="S13" s="2">
        <f t="shared" si="0"/>
        <v>82</v>
      </c>
    </row>
    <row r="14" spans="1:20" ht="15.75" customHeight="1" x14ac:dyDescent="0.15">
      <c r="A14" s="2">
        <v>12</v>
      </c>
      <c r="B14" s="3" t="s">
        <v>21</v>
      </c>
      <c r="C14" s="3">
        <v>20</v>
      </c>
      <c r="D14" s="4">
        <v>12</v>
      </c>
      <c r="E14" s="4"/>
      <c r="F14" s="4">
        <v>2</v>
      </c>
      <c r="G14" s="4"/>
      <c r="M14" s="13"/>
      <c r="O14" s="3">
        <v>1</v>
      </c>
      <c r="P14" s="6">
        <f t="shared" si="1"/>
        <v>36</v>
      </c>
      <c r="Q14" s="2">
        <f t="shared" si="0"/>
        <v>379</v>
      </c>
      <c r="R14" s="2">
        <f t="shared" si="0"/>
        <v>468</v>
      </c>
      <c r="S14" s="2">
        <f t="shared" si="0"/>
        <v>46</v>
      </c>
    </row>
    <row r="15" spans="1:20" ht="15.75" customHeight="1" x14ac:dyDescent="0.15">
      <c r="A15" s="2">
        <v>13</v>
      </c>
      <c r="B15" s="3" t="s">
        <v>21</v>
      </c>
      <c r="C15" s="3">
        <v>23</v>
      </c>
      <c r="D15" s="4">
        <v>12</v>
      </c>
      <c r="E15" s="4"/>
      <c r="F15">
        <v>1</v>
      </c>
      <c r="M15" s="13"/>
      <c r="O15" s="3">
        <v>1</v>
      </c>
      <c r="P15" s="6">
        <f t="shared" si="1"/>
        <v>24</v>
      </c>
      <c r="Q15" s="2">
        <f t="shared" si="0"/>
        <v>379</v>
      </c>
      <c r="R15" s="2">
        <f t="shared" si="0"/>
        <v>468</v>
      </c>
      <c r="S15" s="2">
        <f t="shared" si="0"/>
        <v>22</v>
      </c>
    </row>
    <row r="16" spans="1:20" ht="15.75" customHeight="1" x14ac:dyDescent="0.15">
      <c r="A16" s="2">
        <v>14</v>
      </c>
      <c r="B16" s="3" t="s">
        <v>19</v>
      </c>
      <c r="C16" s="3">
        <v>24</v>
      </c>
      <c r="D16" s="4">
        <v>10</v>
      </c>
      <c r="F16">
        <v>2</v>
      </c>
      <c r="M16" s="13"/>
      <c r="O16" s="3">
        <v>0</v>
      </c>
      <c r="P16" s="6">
        <f t="shared" si="1"/>
        <v>-60</v>
      </c>
      <c r="Q16" s="2">
        <f t="shared" si="0"/>
        <v>319</v>
      </c>
      <c r="R16" s="2">
        <f t="shared" si="0"/>
        <v>468</v>
      </c>
      <c r="S16" s="2">
        <f t="shared" si="0"/>
        <v>-38</v>
      </c>
    </row>
    <row r="17" spans="1:19" ht="15.75" customHeight="1" x14ac:dyDescent="0.15">
      <c r="A17" s="2">
        <v>15</v>
      </c>
      <c r="B17" s="3"/>
      <c r="C17" s="3"/>
      <c r="D17" s="4"/>
      <c r="F17" s="4"/>
      <c r="M17" s="13"/>
      <c r="O17" s="3"/>
      <c r="P17" s="6">
        <f t="shared" si="1"/>
        <v>0</v>
      </c>
      <c r="Q17" s="2">
        <f t="shared" si="0"/>
        <v>0</v>
      </c>
      <c r="R17" s="2">
        <f t="shared" si="0"/>
        <v>0</v>
      </c>
      <c r="S17" s="2">
        <f t="shared" si="0"/>
        <v>0</v>
      </c>
    </row>
    <row r="18" spans="1:19" ht="15.75" customHeight="1" x14ac:dyDescent="0.15">
      <c r="A18" s="2">
        <v>16</v>
      </c>
      <c r="B18" s="3"/>
      <c r="C18" s="3"/>
      <c r="D18" s="4"/>
      <c r="F18" s="4"/>
      <c r="M18" s="13"/>
      <c r="O18" s="3"/>
      <c r="P18" s="6">
        <f t="shared" si="1"/>
        <v>0</v>
      </c>
      <c r="Q18" s="2">
        <f t="shared" si="0"/>
        <v>0</v>
      </c>
      <c r="R18" s="2">
        <f t="shared" si="0"/>
        <v>0</v>
      </c>
      <c r="S18" s="2">
        <f t="shared" si="0"/>
        <v>0</v>
      </c>
    </row>
    <row r="19" spans="1:19" ht="15.75" customHeight="1" x14ac:dyDescent="0.15">
      <c r="A19" s="2">
        <v>17</v>
      </c>
      <c r="B19" s="3"/>
      <c r="C19" s="3"/>
      <c r="D19" s="4"/>
      <c r="F19" s="4"/>
      <c r="G19" s="4"/>
      <c r="M19" s="13"/>
      <c r="O19" s="3"/>
      <c r="P19" s="6">
        <f t="shared" si="1"/>
        <v>0</v>
      </c>
      <c r="Q19" s="2">
        <f t="shared" ref="Q19:S34" si="2">IF(ISBLANK($O19), ,IF($O19,IF($B19=Q$1,Q18-$P19,Q18),IF($B19=Q$1,Q18,Q18+$P19)))</f>
        <v>0</v>
      </c>
      <c r="R19" s="2">
        <f t="shared" si="2"/>
        <v>0</v>
      </c>
      <c r="S19" s="2">
        <f t="shared" si="2"/>
        <v>0</v>
      </c>
    </row>
    <row r="20" spans="1:19" ht="15.75" customHeight="1" x14ac:dyDescent="0.15">
      <c r="A20" s="2">
        <v>18</v>
      </c>
      <c r="B20" s="3"/>
      <c r="C20" s="3"/>
      <c r="D20" s="4"/>
      <c r="E20" s="4"/>
      <c r="M20" s="13"/>
      <c r="O20" s="3"/>
      <c r="P20" s="6">
        <f t="shared" si="1"/>
        <v>0</v>
      </c>
      <c r="Q20" s="2">
        <f t="shared" si="2"/>
        <v>0</v>
      </c>
      <c r="R20" s="2">
        <f t="shared" si="2"/>
        <v>0</v>
      </c>
      <c r="S20" s="2">
        <f t="shared" si="2"/>
        <v>0</v>
      </c>
    </row>
    <row r="21" spans="1:19" ht="15.75" customHeight="1" x14ac:dyDescent="0.15">
      <c r="A21" s="2">
        <v>19</v>
      </c>
      <c r="B21" s="3"/>
      <c r="C21" s="3"/>
      <c r="D21" s="4"/>
      <c r="F21" s="4"/>
      <c r="G21" s="4"/>
      <c r="M21" s="13"/>
      <c r="O21" s="3"/>
      <c r="P21" s="6">
        <f t="shared" si="1"/>
        <v>0</v>
      </c>
      <c r="Q21" s="2">
        <f t="shared" si="2"/>
        <v>0</v>
      </c>
      <c r="R21" s="2">
        <f t="shared" si="2"/>
        <v>0</v>
      </c>
      <c r="S21" s="2">
        <f t="shared" si="2"/>
        <v>0</v>
      </c>
    </row>
    <row r="22" spans="1:19" ht="15.75" customHeight="1" x14ac:dyDescent="0.15">
      <c r="A22" s="2">
        <v>20</v>
      </c>
      <c r="B22" s="3"/>
      <c r="C22" s="3"/>
      <c r="D22" s="4"/>
      <c r="E22" s="4"/>
      <c r="H22" s="4"/>
      <c r="M22" s="13"/>
      <c r="O22" s="3"/>
      <c r="P22" s="6">
        <f t="shared" si="1"/>
        <v>0</v>
      </c>
      <c r="Q22" s="2">
        <f t="shared" si="2"/>
        <v>0</v>
      </c>
      <c r="R22" s="2">
        <f t="shared" si="2"/>
        <v>0</v>
      </c>
      <c r="S22" s="2">
        <f t="shared" si="2"/>
        <v>0</v>
      </c>
    </row>
    <row r="23" spans="1:19" ht="15.75" customHeight="1" x14ac:dyDescent="0.15">
      <c r="A23" s="2">
        <v>21</v>
      </c>
      <c r="B23" s="3"/>
      <c r="C23" s="3"/>
      <c r="D23" s="4"/>
      <c r="F23" s="4"/>
      <c r="M23" s="13"/>
      <c r="O23" s="3"/>
      <c r="P23" s="6">
        <f t="shared" si="1"/>
        <v>0</v>
      </c>
      <c r="Q23" s="2">
        <f t="shared" si="2"/>
        <v>0</v>
      </c>
      <c r="R23" s="2">
        <f t="shared" si="2"/>
        <v>0</v>
      </c>
      <c r="S23" s="2">
        <f t="shared" si="2"/>
        <v>0</v>
      </c>
    </row>
    <row r="24" spans="1:19" ht="15.75" customHeight="1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1"/>
        <v>0</v>
      </c>
      <c r="Q24" s="2">
        <f t="shared" si="2"/>
        <v>0</v>
      </c>
      <c r="R24" s="2">
        <f t="shared" si="2"/>
        <v>0</v>
      </c>
      <c r="S24" s="2">
        <f t="shared" si="2"/>
        <v>0</v>
      </c>
    </row>
    <row r="25" spans="1:19" ht="15.75" customHeight="1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1"/>
        <v>0</v>
      </c>
      <c r="Q25" s="2">
        <f t="shared" si="2"/>
        <v>0</v>
      </c>
      <c r="R25" s="2">
        <f t="shared" si="2"/>
        <v>0</v>
      </c>
      <c r="S25" s="2">
        <f t="shared" si="2"/>
        <v>0</v>
      </c>
    </row>
    <row r="26" spans="1:19" ht="15.75" customHeight="1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1"/>
        <v>0</v>
      </c>
      <c r="Q26" s="2">
        <f t="shared" si="2"/>
        <v>0</v>
      </c>
      <c r="R26" s="2">
        <f t="shared" si="2"/>
        <v>0</v>
      </c>
      <c r="S26" s="2">
        <f t="shared" si="2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1"/>
        <v>0</v>
      </c>
      <c r="Q27" s="2">
        <f t="shared" si="2"/>
        <v>0</v>
      </c>
      <c r="R27" s="2">
        <f t="shared" si="2"/>
        <v>0</v>
      </c>
      <c r="S27" s="2">
        <f t="shared" si="2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1"/>
        <v>0</v>
      </c>
      <c r="Q28" s="2">
        <f t="shared" si="2"/>
        <v>0</v>
      </c>
      <c r="R28" s="2">
        <f t="shared" si="2"/>
        <v>0</v>
      </c>
      <c r="S28" s="2">
        <f t="shared" si="2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1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1"/>
        <v>0</v>
      </c>
      <c r="Q30" s="2">
        <f t="shared" si="2"/>
        <v>0</v>
      </c>
      <c r="R30" s="2">
        <f t="shared" si="2"/>
        <v>0</v>
      </c>
      <c r="S30" s="2">
        <f t="shared" si="2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1"/>
        <v>0</v>
      </c>
      <c r="Q31" s="2">
        <f t="shared" si="2"/>
        <v>0</v>
      </c>
      <c r="R31" s="2">
        <f t="shared" si="2"/>
        <v>0</v>
      </c>
      <c r="S31" s="2">
        <f t="shared" si="2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1"/>
        <v>0</v>
      </c>
      <c r="Q32" s="2">
        <f t="shared" si="2"/>
        <v>0</v>
      </c>
      <c r="R32" s="2">
        <f t="shared" si="2"/>
        <v>0</v>
      </c>
      <c r="S32" s="2">
        <f t="shared" si="2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1"/>
        <v>0</v>
      </c>
      <c r="Q33" s="2">
        <f t="shared" si="2"/>
        <v>0</v>
      </c>
      <c r="R33" s="2">
        <f t="shared" si="2"/>
        <v>0</v>
      </c>
      <c r="S33" s="2">
        <f t="shared" si="2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1"/>
        <v>0</v>
      </c>
      <c r="Q34" s="2">
        <f t="shared" si="2"/>
        <v>0</v>
      </c>
      <c r="R34" s="2">
        <f t="shared" si="2"/>
        <v>0</v>
      </c>
      <c r="S34" s="2">
        <f t="shared" si="2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1"/>
        <v>0</v>
      </c>
      <c r="Q35" s="2">
        <f t="shared" ref="Q35:S50" si="3">IF(ISBLANK($O35), ,IF($O35,IF($B35=Q$1,Q34-$P35,Q34),IF($B35=Q$1,Q34,Q34+$P35)))</f>
        <v>0</v>
      </c>
      <c r="R35" s="2">
        <f t="shared" si="3"/>
        <v>0</v>
      </c>
      <c r="S35" s="2">
        <f t="shared" si="3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1"/>
        <v>0</v>
      </c>
      <c r="Q36" s="2">
        <f t="shared" si="3"/>
        <v>0</v>
      </c>
      <c r="R36" s="2">
        <f t="shared" si="3"/>
        <v>0</v>
      </c>
      <c r="S36" s="2">
        <f t="shared" si="3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si="1"/>
        <v>0</v>
      </c>
      <c r="Q37" s="2">
        <f t="shared" si="3"/>
        <v>0</v>
      </c>
      <c r="R37" s="2">
        <f t="shared" si="3"/>
        <v>0</v>
      </c>
      <c r="S37" s="2">
        <f t="shared" si="3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1"/>
        <v>0</v>
      </c>
      <c r="Q38" s="2">
        <f t="shared" si="3"/>
        <v>0</v>
      </c>
      <c r="R38" s="2">
        <f t="shared" si="3"/>
        <v>0</v>
      </c>
      <c r="S38" s="2">
        <f t="shared" si="3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1"/>
        <v>0</v>
      </c>
      <c r="Q39" s="2">
        <f t="shared" si="3"/>
        <v>0</v>
      </c>
      <c r="R39" s="2">
        <f t="shared" si="3"/>
        <v>0</v>
      </c>
      <c r="S39" s="2">
        <f t="shared" si="3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1"/>
        <v>0</v>
      </c>
      <c r="Q40" s="2">
        <f t="shared" si="3"/>
        <v>0</v>
      </c>
      <c r="R40" s="2">
        <f t="shared" si="3"/>
        <v>0</v>
      </c>
      <c r="S40" s="2">
        <f t="shared" si="3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1"/>
        <v>0</v>
      </c>
      <c r="Q41" s="2">
        <f t="shared" si="3"/>
        <v>0</v>
      </c>
      <c r="R41" s="2">
        <f t="shared" si="3"/>
        <v>0</v>
      </c>
      <c r="S41" s="2">
        <f t="shared" si="3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1"/>
        <v>0</v>
      </c>
      <c r="Q42" s="2">
        <f t="shared" si="3"/>
        <v>0</v>
      </c>
      <c r="R42" s="2">
        <f t="shared" si="3"/>
        <v>0</v>
      </c>
      <c r="S42" s="2">
        <f t="shared" si="3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1"/>
        <v>0</v>
      </c>
      <c r="Q43" s="2">
        <f t="shared" si="3"/>
        <v>0</v>
      </c>
      <c r="R43" s="2">
        <f t="shared" si="3"/>
        <v>0</v>
      </c>
      <c r="S43" s="2">
        <f t="shared" si="3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1"/>
        <v>0</v>
      </c>
      <c r="Q44" s="2">
        <f t="shared" si="3"/>
        <v>0</v>
      </c>
      <c r="R44" s="2">
        <f t="shared" si="3"/>
        <v>0</v>
      </c>
      <c r="S44" s="2">
        <f t="shared" si="3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1"/>
        <v>0</v>
      </c>
      <c r="Q45" s="2">
        <f t="shared" si="3"/>
        <v>0</v>
      </c>
      <c r="R45" s="2">
        <f t="shared" si="3"/>
        <v>0</v>
      </c>
      <c r="S45" s="2">
        <f t="shared" si="3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1"/>
        <v>0</v>
      </c>
      <c r="Q46" s="2">
        <f t="shared" si="3"/>
        <v>0</v>
      </c>
      <c r="R46" s="2">
        <f t="shared" si="3"/>
        <v>0</v>
      </c>
      <c r="S46" s="2">
        <f t="shared" si="3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1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1"/>
        <v>0</v>
      </c>
      <c r="Q48" s="2">
        <f t="shared" si="3"/>
        <v>0</v>
      </c>
      <c r="R48" s="2">
        <f t="shared" si="3"/>
        <v>0</v>
      </c>
      <c r="S48" s="2">
        <f t="shared" si="3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1"/>
        <v>0</v>
      </c>
      <c r="Q49" s="2">
        <f t="shared" si="3"/>
        <v>0</v>
      </c>
      <c r="R49" s="2">
        <f t="shared" si="3"/>
        <v>0</v>
      </c>
      <c r="S49" s="2">
        <f t="shared" si="3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1"/>
        <v>0</v>
      </c>
      <c r="Q50" s="2">
        <f t="shared" si="3"/>
        <v>0</v>
      </c>
      <c r="R50" s="2">
        <f t="shared" si="3"/>
        <v>0</v>
      </c>
      <c r="S50" s="2">
        <f t="shared" si="3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1"/>
        <v>0</v>
      </c>
      <c r="Q51" s="2">
        <f t="shared" ref="Q51:S66" si="4">IF(ISBLANK($O51), ,IF($O51,IF($B51=Q$1,Q50-$P51,Q50),IF($B51=Q$1,Q50,Q50+$P51)))</f>
        <v>0</v>
      </c>
      <c r="R51" s="2">
        <f t="shared" si="4"/>
        <v>0</v>
      </c>
      <c r="S51" s="2">
        <f t="shared" si="4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1"/>
        <v>0</v>
      </c>
      <c r="Q52" s="2">
        <f t="shared" si="4"/>
        <v>0</v>
      </c>
      <c r="R52" s="2">
        <f t="shared" si="4"/>
        <v>0</v>
      </c>
      <c r="S52" s="2">
        <f t="shared" si="4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1"/>
        <v>0</v>
      </c>
      <c r="Q53" s="2">
        <f t="shared" si="4"/>
        <v>0</v>
      </c>
      <c r="R53" s="2">
        <f t="shared" si="4"/>
        <v>0</v>
      </c>
      <c r="S53" s="2">
        <f t="shared" si="4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1"/>
        <v>0</v>
      </c>
      <c r="Q54" s="2">
        <f t="shared" si="4"/>
        <v>0</v>
      </c>
      <c r="R54" s="2">
        <f t="shared" si="4"/>
        <v>0</v>
      </c>
      <c r="S54" s="2">
        <f t="shared" si="4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1"/>
        <v>0</v>
      </c>
      <c r="Q55" s="2">
        <f t="shared" si="4"/>
        <v>0</v>
      </c>
      <c r="R55" s="2">
        <f t="shared" si="4"/>
        <v>0</v>
      </c>
      <c r="S55" s="2">
        <f t="shared" si="4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1"/>
        <v>0</v>
      </c>
      <c r="Q56" s="2">
        <f t="shared" si="4"/>
        <v>0</v>
      </c>
      <c r="R56" s="2">
        <f t="shared" si="4"/>
        <v>0</v>
      </c>
      <c r="S56" s="2">
        <f t="shared" si="4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1"/>
        <v>0</v>
      </c>
      <c r="Q57" s="2">
        <f t="shared" si="4"/>
        <v>0</v>
      </c>
      <c r="R57" s="2">
        <f t="shared" si="4"/>
        <v>0</v>
      </c>
      <c r="S57" s="2">
        <f t="shared" si="4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1"/>
        <v>0</v>
      </c>
      <c r="Q58" s="2">
        <f t="shared" si="4"/>
        <v>0</v>
      </c>
      <c r="R58" s="2">
        <f t="shared" si="4"/>
        <v>0</v>
      </c>
      <c r="S58" s="2">
        <f t="shared" si="4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1"/>
        <v>0</v>
      </c>
      <c r="Q59" s="2">
        <f t="shared" si="4"/>
        <v>0</v>
      </c>
      <c r="R59" s="2">
        <f t="shared" si="4"/>
        <v>0</v>
      </c>
      <c r="S59" s="2">
        <f t="shared" si="4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1"/>
        <v>0</v>
      </c>
      <c r="Q60" s="2">
        <f t="shared" si="4"/>
        <v>0</v>
      </c>
      <c r="R60" s="2">
        <f t="shared" si="4"/>
        <v>0</v>
      </c>
      <c r="S60" s="2">
        <f t="shared" si="4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1"/>
        <v>0</v>
      </c>
      <c r="Q61" s="2">
        <f t="shared" si="4"/>
        <v>0</v>
      </c>
      <c r="R61" s="2">
        <f t="shared" si="4"/>
        <v>0</v>
      </c>
      <c r="S61" s="2">
        <f t="shared" si="4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1"/>
        <v>0</v>
      </c>
      <c r="Q62" s="2">
        <f t="shared" si="4"/>
        <v>0</v>
      </c>
      <c r="R62" s="2">
        <f t="shared" si="4"/>
        <v>0</v>
      </c>
      <c r="S62" s="2">
        <f t="shared" si="4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1"/>
        <v>0</v>
      </c>
      <c r="Q63" s="2">
        <f t="shared" si="4"/>
        <v>0</v>
      </c>
      <c r="R63" s="2">
        <f t="shared" si="4"/>
        <v>0</v>
      </c>
      <c r="S63" s="2">
        <f t="shared" si="4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1"/>
        <v>0</v>
      </c>
      <c r="Q64" s="2">
        <f t="shared" si="4"/>
        <v>0</v>
      </c>
      <c r="R64" s="2">
        <f t="shared" si="4"/>
        <v>0</v>
      </c>
      <c r="S64" s="2">
        <f t="shared" si="4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1"/>
        <v>0</v>
      </c>
      <c r="Q65" s="2">
        <f t="shared" si="4"/>
        <v>0</v>
      </c>
      <c r="R65" s="2">
        <f t="shared" si="4"/>
        <v>0</v>
      </c>
      <c r="S65" s="2">
        <f t="shared" si="4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1"/>
        <v>0</v>
      </c>
      <c r="Q66" s="2">
        <f t="shared" si="4"/>
        <v>0</v>
      </c>
      <c r="R66" s="2">
        <f t="shared" si="4"/>
        <v>0</v>
      </c>
      <c r="S66" s="2">
        <f t="shared" si="4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si="1"/>
        <v>0</v>
      </c>
      <c r="Q67" s="2">
        <f t="shared" ref="Q67:S82" si="5">IF(ISBLANK($O67), ,IF($O67,IF($B67=Q$1,Q66-$P67,Q66),IF($B67=Q$1,Q66,Q66+$P67)))</f>
        <v>0</v>
      </c>
      <c r="R67" s="2">
        <f t="shared" si="5"/>
        <v>0</v>
      </c>
      <c r="S67" s="2">
        <f t="shared" si="5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ref="P68:P102" si="6">IF(D68=23,IF(O68,CHOOSE(G68+2*L68+1,23,35,46,59),-2*CHOOSE(G68+2*L68+1,23,35,46,59)),IF(ISBLANK(O68),,IF(O68,D68*(SUM(E68:L68)+1)*(1+M68)*(1+N68),-2*D68*(SUM(E68:L68)+1)*(1+M68)*(1+N68))))</f>
        <v>0</v>
      </c>
      <c r="Q68" s="2">
        <f t="shared" si="5"/>
        <v>0</v>
      </c>
      <c r="R68" s="2">
        <f t="shared" si="5"/>
        <v>0</v>
      </c>
      <c r="S68" s="2">
        <f t="shared" si="5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6"/>
        <v>0</v>
      </c>
      <c r="Q69" s="2">
        <f t="shared" si="5"/>
        <v>0</v>
      </c>
      <c r="R69" s="2">
        <f t="shared" si="5"/>
        <v>0</v>
      </c>
      <c r="S69" s="2">
        <f t="shared" si="5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6"/>
        <v>0</v>
      </c>
      <c r="Q70" s="2">
        <f t="shared" si="5"/>
        <v>0</v>
      </c>
      <c r="R70" s="2">
        <f t="shared" si="5"/>
        <v>0</v>
      </c>
      <c r="S70" s="2">
        <f t="shared" si="5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6"/>
        <v>0</v>
      </c>
      <c r="Q71" s="2">
        <f t="shared" si="5"/>
        <v>0</v>
      </c>
      <c r="R71" s="2">
        <f t="shared" si="5"/>
        <v>0</v>
      </c>
      <c r="S71" s="2">
        <f t="shared" si="5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6"/>
        <v>0</v>
      </c>
      <c r="Q72" s="2">
        <f t="shared" si="5"/>
        <v>0</v>
      </c>
      <c r="R72" s="2">
        <f t="shared" si="5"/>
        <v>0</v>
      </c>
      <c r="S72" s="2">
        <f t="shared" si="5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6"/>
        <v>0</v>
      </c>
      <c r="Q73" s="2">
        <f t="shared" si="5"/>
        <v>0</v>
      </c>
      <c r="R73" s="2">
        <f t="shared" si="5"/>
        <v>0</v>
      </c>
      <c r="S73" s="2">
        <f t="shared" si="5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6"/>
        <v>0</v>
      </c>
      <c r="Q74" s="2">
        <f t="shared" si="5"/>
        <v>0</v>
      </c>
      <c r="R74" s="2">
        <f t="shared" si="5"/>
        <v>0</v>
      </c>
      <c r="S74" s="2">
        <f t="shared" si="5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6"/>
        <v>0</v>
      </c>
      <c r="Q75" s="2">
        <f t="shared" si="5"/>
        <v>0</v>
      </c>
      <c r="R75" s="2">
        <f t="shared" si="5"/>
        <v>0</v>
      </c>
      <c r="S75" s="2">
        <f t="shared" si="5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6"/>
        <v>0</v>
      </c>
      <c r="Q76" s="2">
        <f t="shared" si="5"/>
        <v>0</v>
      </c>
      <c r="R76" s="2">
        <f t="shared" si="5"/>
        <v>0</v>
      </c>
      <c r="S76" s="2">
        <f t="shared" si="5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6"/>
        <v>0</v>
      </c>
      <c r="Q77" s="2">
        <f t="shared" si="5"/>
        <v>0</v>
      </c>
      <c r="R77" s="2">
        <f t="shared" si="5"/>
        <v>0</v>
      </c>
      <c r="S77" s="2">
        <f t="shared" si="5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6"/>
        <v>0</v>
      </c>
      <c r="Q78" s="2">
        <f t="shared" si="5"/>
        <v>0</v>
      </c>
      <c r="R78" s="2">
        <f t="shared" si="5"/>
        <v>0</v>
      </c>
      <c r="S78" s="2">
        <f t="shared" si="5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6"/>
        <v>0</v>
      </c>
      <c r="Q79" s="2">
        <f t="shared" si="5"/>
        <v>0</v>
      </c>
      <c r="R79" s="2">
        <f t="shared" si="5"/>
        <v>0</v>
      </c>
      <c r="S79" s="2">
        <f t="shared" si="5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6"/>
        <v>0</v>
      </c>
      <c r="Q80" s="2">
        <f t="shared" si="5"/>
        <v>0</v>
      </c>
      <c r="R80" s="2">
        <f t="shared" si="5"/>
        <v>0</v>
      </c>
      <c r="S80" s="2">
        <f t="shared" si="5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6"/>
        <v>0</v>
      </c>
      <c r="Q81" s="2">
        <f t="shared" si="5"/>
        <v>0</v>
      </c>
      <c r="R81" s="2">
        <f t="shared" si="5"/>
        <v>0</v>
      </c>
      <c r="S81" s="2">
        <f t="shared" si="5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6"/>
        <v>0</v>
      </c>
      <c r="Q82" s="2">
        <f t="shared" si="5"/>
        <v>0</v>
      </c>
      <c r="R82" s="2">
        <f t="shared" si="5"/>
        <v>0</v>
      </c>
      <c r="S82" s="2">
        <f t="shared" si="5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6"/>
        <v>0</v>
      </c>
      <c r="Q83" s="2">
        <f t="shared" ref="Q83:S98" si="7">IF(ISBLANK($O83), ,IF($O83,IF($B83=Q$1,Q82-$P83,Q82),IF($B83=Q$1,Q82,Q82+$P83)))</f>
        <v>0</v>
      </c>
      <c r="R83" s="2">
        <f t="shared" si="7"/>
        <v>0</v>
      </c>
      <c r="S83" s="2">
        <f t="shared" si="7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6"/>
        <v>0</v>
      </c>
      <c r="Q84" s="2">
        <f t="shared" si="7"/>
        <v>0</v>
      </c>
      <c r="R84" s="2">
        <f t="shared" si="7"/>
        <v>0</v>
      </c>
      <c r="S84" s="2">
        <f t="shared" si="7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6"/>
        <v>0</v>
      </c>
      <c r="Q85" s="2">
        <f t="shared" si="7"/>
        <v>0</v>
      </c>
      <c r="R85" s="2">
        <f t="shared" si="7"/>
        <v>0</v>
      </c>
      <c r="S85" s="2">
        <f t="shared" si="7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6"/>
        <v>0</v>
      </c>
      <c r="Q86" s="2">
        <f t="shared" si="7"/>
        <v>0</v>
      </c>
      <c r="R86" s="2">
        <f t="shared" si="7"/>
        <v>0</v>
      </c>
      <c r="S86" s="2">
        <f t="shared" si="7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6"/>
        <v>0</v>
      </c>
      <c r="Q87" s="2">
        <f t="shared" si="7"/>
        <v>0</v>
      </c>
      <c r="R87" s="2">
        <f t="shared" si="7"/>
        <v>0</v>
      </c>
      <c r="S87" s="2">
        <f t="shared" si="7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6"/>
        <v>0</v>
      </c>
      <c r="Q88" s="2">
        <f t="shared" si="7"/>
        <v>0</v>
      </c>
      <c r="R88" s="2">
        <f t="shared" si="7"/>
        <v>0</v>
      </c>
      <c r="S88" s="2">
        <f t="shared" si="7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6"/>
        <v>0</v>
      </c>
      <c r="Q89" s="2">
        <f t="shared" si="7"/>
        <v>0</v>
      </c>
      <c r="R89" s="2">
        <f t="shared" si="7"/>
        <v>0</v>
      </c>
      <c r="S89" s="2">
        <f t="shared" si="7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6"/>
        <v>0</v>
      </c>
      <c r="Q90" s="2">
        <f t="shared" si="7"/>
        <v>0</v>
      </c>
      <c r="R90" s="2">
        <f t="shared" si="7"/>
        <v>0</v>
      </c>
      <c r="S90" s="2">
        <f t="shared" si="7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6"/>
        <v>0</v>
      </c>
      <c r="Q91" s="2">
        <f t="shared" si="7"/>
        <v>0</v>
      </c>
      <c r="R91" s="2">
        <f t="shared" si="7"/>
        <v>0</v>
      </c>
      <c r="S91" s="2">
        <f t="shared" si="7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6"/>
        <v>0</v>
      </c>
      <c r="Q92" s="2">
        <f t="shared" si="7"/>
        <v>0</v>
      </c>
      <c r="R92" s="2">
        <f t="shared" si="7"/>
        <v>0</v>
      </c>
      <c r="S92" s="2">
        <f t="shared" si="7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6"/>
        <v>0</v>
      </c>
      <c r="Q93" s="2">
        <f t="shared" si="7"/>
        <v>0</v>
      </c>
      <c r="R93" s="2">
        <f t="shared" si="7"/>
        <v>0</v>
      </c>
      <c r="S93" s="2">
        <f t="shared" si="7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6"/>
        <v>0</v>
      </c>
      <c r="Q94" s="2">
        <f t="shared" si="7"/>
        <v>0</v>
      </c>
      <c r="R94" s="2">
        <f t="shared" si="7"/>
        <v>0</v>
      </c>
      <c r="S94" s="2">
        <f t="shared" si="7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6"/>
        <v>0</v>
      </c>
      <c r="Q95" s="2">
        <f t="shared" si="7"/>
        <v>0</v>
      </c>
      <c r="R95" s="2">
        <f t="shared" si="7"/>
        <v>0</v>
      </c>
      <c r="S95" s="2">
        <f t="shared" si="7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6"/>
        <v>0</v>
      </c>
      <c r="Q96" s="2">
        <f t="shared" si="7"/>
        <v>0</v>
      </c>
      <c r="R96" s="2">
        <f t="shared" si="7"/>
        <v>0</v>
      </c>
      <c r="S96" s="2">
        <f t="shared" si="7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6"/>
        <v>0</v>
      </c>
      <c r="Q97" s="2">
        <f t="shared" si="7"/>
        <v>0</v>
      </c>
      <c r="R97" s="2">
        <f t="shared" si="7"/>
        <v>0</v>
      </c>
      <c r="S97" s="2">
        <f t="shared" si="7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6"/>
        <v>0</v>
      </c>
      <c r="Q98" s="2">
        <f t="shared" si="7"/>
        <v>0</v>
      </c>
      <c r="R98" s="2">
        <f t="shared" si="7"/>
        <v>0</v>
      </c>
      <c r="S98" s="2">
        <f t="shared" si="7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6"/>
        <v>0</v>
      </c>
      <c r="Q99" s="2">
        <f t="shared" ref="Q99:S102" si="8">IF(ISBLANK($O99), ,IF($O99,IF($B99=Q$1,Q98-$P99,Q98),IF($B99=Q$1,Q98,Q98+$P99)))</f>
        <v>0</v>
      </c>
      <c r="R99" s="2">
        <f t="shared" si="8"/>
        <v>0</v>
      </c>
      <c r="S99" s="2">
        <f t="shared" si="8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6"/>
        <v>0</v>
      </c>
      <c r="Q100" s="2">
        <f t="shared" si="8"/>
        <v>0</v>
      </c>
      <c r="R100" s="2">
        <f t="shared" si="8"/>
        <v>0</v>
      </c>
      <c r="S100" s="2">
        <f t="shared" si="8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6"/>
        <v>0</v>
      </c>
      <c r="Q101" s="2">
        <f t="shared" si="8"/>
        <v>0</v>
      </c>
      <c r="R101" s="2">
        <f t="shared" si="8"/>
        <v>0</v>
      </c>
      <c r="S101" s="2">
        <f t="shared" si="8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6"/>
        <v>0</v>
      </c>
      <c r="Q102" s="2">
        <f t="shared" si="8"/>
        <v>0</v>
      </c>
      <c r="R102" s="2">
        <f t="shared" si="8"/>
        <v>0</v>
      </c>
      <c r="S102" s="2">
        <f t="shared" si="8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319</v>
      </c>
      <c r="R103" s="8">
        <f ca="1">IF(MIN(INDIRECT("" &amp; "R3:R" &amp; 2+$T$104))&lt;0,0,MIN(INDIRECT("" &amp; "R3:R" &amp; 2+$T$104)))</f>
        <v>468</v>
      </c>
      <c r="S103" s="8">
        <f ca="1">IF(MIN(INDIRECT("" &amp; "S3:S" &amp; 2+$T$104))&lt;0,0,MIN(INDIRECT("" &amp; "S3:S" &amp; 2+$T$104)))</f>
        <v>0</v>
      </c>
      <c r="T103" s="9">
        <f ca="1">SUM(Q103:S103)</f>
        <v>787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3</v>
      </c>
      <c r="R104" s="9">
        <f t="shared" ref="R104:S104" si="9">COUNTIF($B$3:$B$102,R$1)</f>
        <v>2</v>
      </c>
      <c r="S104" s="9">
        <f t="shared" si="9"/>
        <v>9</v>
      </c>
      <c r="T104" s="9">
        <f>SUM(Q104:S104)</f>
        <v>14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3</v>
      </c>
      <c r="R105" s="7">
        <f>COUNTIFS($B$3:$B$102,R$1,$O$3:$O$102,1)</f>
        <v>1</v>
      </c>
      <c r="S105" s="7">
        <f>COUNTIFS($B$3:$B$102,S$1,$O$3:$O$102,1)</f>
        <v>9</v>
      </c>
      <c r="T105" s="7">
        <f>SUM(Q105:S105)</f>
        <v>13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0</v>
      </c>
      <c r="R106" s="9">
        <f t="shared" ref="R106:S106" si="10">COUNTIFS($B$3:$B$102,R$1,$D$3:$D$102,9)</f>
        <v>0</v>
      </c>
      <c r="S106" s="9">
        <f t="shared" si="10"/>
        <v>0</v>
      </c>
      <c r="T106" s="9">
        <f t="shared" ref="T106:T117" si="11">SUM(Q106:S106)</f>
        <v>0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0</v>
      </c>
      <c r="R107" s="7">
        <f>COUNTIFS($B$3:$B$102,R$1,$D$3:$D$102,9,$O$3:$O$102,1)</f>
        <v>0</v>
      </c>
      <c r="S107" s="7">
        <f>COUNTIFS($B$3:$B$102,S$1,$D$3:$D$102,9,$O$3:$O$102,1)</f>
        <v>0</v>
      </c>
      <c r="T107" s="7">
        <f t="shared" si="11"/>
        <v>0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1</v>
      </c>
      <c r="R108" s="9">
        <f t="shared" ref="R108:S108" si="12">COUNTIFS($B$3:$B$102,R$1,$D$3:$D$102,10)</f>
        <v>1</v>
      </c>
      <c r="S108" s="9">
        <f t="shared" si="12"/>
        <v>0</v>
      </c>
      <c r="T108" s="9">
        <f t="shared" si="11"/>
        <v>2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1</v>
      </c>
      <c r="R109" s="7">
        <f>COUNTIFS($B$3:$B$102,R$1,$D$3:$D$102,10,$O$3:$O$102,1)</f>
        <v>0</v>
      </c>
      <c r="S109" s="7">
        <f>COUNTIFS($B$3:$B$102,S$1,$D$3:$D$102,10,$O$3:$O$102,1)</f>
        <v>0</v>
      </c>
      <c r="T109" s="7">
        <f t="shared" si="11"/>
        <v>1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1</v>
      </c>
      <c r="R110" s="9">
        <f t="shared" ref="R110:S110" si="13">COUNTIFS($B$3:$B$102,R$1,$D$3:$D$102,11)</f>
        <v>1</v>
      </c>
      <c r="S110" s="9">
        <f t="shared" si="13"/>
        <v>0</v>
      </c>
      <c r="T110" s="9">
        <f t="shared" si="11"/>
        <v>2</v>
      </c>
    </row>
    <row r="111" spans="1:20" ht="15.75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1</v>
      </c>
      <c r="R111" s="7">
        <f>COUNTIFS($B$3:$B$102,R$1,$D$3:$D$102,11,$O$3:$O$102,1)</f>
        <v>1</v>
      </c>
      <c r="S111" s="7">
        <f>COUNTIFS($B$3:$B$102,S$1,$D$3:$D$102,11,$O$3:$O$102,1)</f>
        <v>0</v>
      </c>
      <c r="T111" s="7">
        <f t="shared" si="11"/>
        <v>2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1</v>
      </c>
      <c r="R112" s="9">
        <f t="shared" ref="R112:S112" si="14">COUNTIFS($B$3:$B$102,R$1,$D$3:$D$102,12)</f>
        <v>0</v>
      </c>
      <c r="S112" s="9">
        <f t="shared" si="14"/>
        <v>3</v>
      </c>
      <c r="T112" s="9">
        <f t="shared" si="11"/>
        <v>4</v>
      </c>
    </row>
    <row r="113" spans="1:20" ht="15.75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1</v>
      </c>
      <c r="R113" s="7">
        <f>COUNTIFS($B$3:$B$102,R$1,$D$3:$D$102,12,$O$3:$O$102,1)</f>
        <v>0</v>
      </c>
      <c r="S113" s="7">
        <f>COUNTIFS($B$3:$B$102,S$1,$D$3:$D$102,12,$O$3:$O$102,1)</f>
        <v>3</v>
      </c>
      <c r="T113" s="7">
        <f t="shared" si="11"/>
        <v>4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0</v>
      </c>
      <c r="R114" s="9">
        <f t="shared" ref="R114:S114" si="15">COUNTIFS($B$3:$B$102,R$1,$D$3:$D$102,24)</f>
        <v>0</v>
      </c>
      <c r="S114" s="9">
        <f t="shared" si="15"/>
        <v>5</v>
      </c>
      <c r="T114" s="9">
        <f t="shared" si="11"/>
        <v>5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0</v>
      </c>
      <c r="R115" s="7">
        <f>COUNTIFS($B$3:$B$102,R$1,$D$3:$D$102,24,$O$3:$O$102,1)</f>
        <v>0</v>
      </c>
      <c r="S115" s="7">
        <f>COUNTIFS($B$3:$B$102,S$1,$D$3:$D$102,24,$O$3:$O$102,1)</f>
        <v>5</v>
      </c>
      <c r="T115" s="7">
        <f t="shared" si="11"/>
        <v>5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 t="shared" ref="R116:S116" si="16">COUNTIFS($B$3:$B$102,R$1,$D$3:$D$102,23)</f>
        <v>0</v>
      </c>
      <c r="S116" s="9">
        <f t="shared" si="16"/>
        <v>1</v>
      </c>
      <c r="T116" s="9">
        <f t="shared" si="11"/>
        <v>1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1</v>
      </c>
      <c r="T117" s="7">
        <f t="shared" si="11"/>
        <v>1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0</v>
      </c>
      <c r="R118" s="21">
        <f>COUNTIFS(E1:E100, A$3, B1:B100, R$1)</f>
        <v>0</v>
      </c>
      <c r="S118" s="21">
        <f>COUNTIFS(E1:E100, A$3, B1:B100, S$1)</f>
        <v>1</v>
      </c>
      <c r="T118" s="21">
        <f>SUM(Q118:S118)</f>
        <v>1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0</v>
      </c>
      <c r="R119" s="25">
        <f>COUNTIFS($E$1:$E$100, $A$3, $B$1:$B$100, R$1,$O$1:$O$100,1)</f>
        <v>0</v>
      </c>
      <c r="S119" s="25">
        <f>COUNTIFS($E$1:$E$100, $A$3, $B$1:$B$100, S$1,$O$1:$O$100,1)</f>
        <v>1</v>
      </c>
      <c r="T119" s="7">
        <f t="shared" ref="T119:T157" si="17">SUM(Q119:S119)</f>
        <v>1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0</v>
      </c>
      <c r="S120" s="21">
        <f>COUNTIFS(E1:E100, A$3, B1:B100, S$1, D1:D100, "=24")</f>
        <v>1</v>
      </c>
      <c r="T120" s="21">
        <f t="shared" si="17"/>
        <v>1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1</v>
      </c>
      <c r="T121" s="7">
        <f t="shared" si="17"/>
        <v>1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0</v>
      </c>
      <c r="R122" s="21">
        <f>COUNTIFS(E2:E101, A$4, B2:B101, R$1)</f>
        <v>1</v>
      </c>
      <c r="S122" s="21">
        <f>COUNTIFS(E1:E100, A$4, B1:B100, S$1)</f>
        <v>2</v>
      </c>
      <c r="T122" s="21">
        <f t="shared" si="17"/>
        <v>3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0</v>
      </c>
      <c r="R123" s="25">
        <f>COUNTIFS($E$1:$E$100, $A$4, $B$1:$B$100, R$1,$O$1:$O$100,1)</f>
        <v>1</v>
      </c>
      <c r="S123" s="25">
        <f>COUNTIFS($E$1:$E$100, $A$4, $B$1:$B$100, S$1,$O$1:$O$100,1)</f>
        <v>2</v>
      </c>
      <c r="T123" s="7">
        <f t="shared" si="17"/>
        <v>3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0</v>
      </c>
      <c r="R124" s="21">
        <f>COUNTIFS(E1:E100, A$4, B1:B100, R$1, D1:D100, "=24")</f>
        <v>0</v>
      </c>
      <c r="S124" s="21">
        <f>COUNTIFS(E1:E100, A$4, B1:B100, S$1, D1:D100, "=24")</f>
        <v>2</v>
      </c>
      <c r="T124" s="21">
        <f t="shared" si="17"/>
        <v>2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0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2</v>
      </c>
      <c r="T125" s="7">
        <f t="shared" si="17"/>
        <v>2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2</v>
      </c>
      <c r="R126" s="21">
        <f>COUNTIFS(E1:E102, A$5, B1:B102, R$1)</f>
        <v>0</v>
      </c>
      <c r="S126" s="21">
        <f>COUNTIFS(E1:E100, A$5, B1:B100, S$1)</f>
        <v>1</v>
      </c>
      <c r="T126" s="21">
        <f t="shared" si="17"/>
        <v>3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2</v>
      </c>
      <c r="R127" s="25">
        <f>COUNTIFS($E$1:$E$100, $A$5, $B$1:$B$100, R$1,$O$1:$O$100,1)</f>
        <v>0</v>
      </c>
      <c r="S127" s="25">
        <f>COUNTIFS($E$1:$E$100, $A$5, $B$1:$B$100, S$1,$O$1:$O$100,1)</f>
        <v>1</v>
      </c>
      <c r="T127" s="7">
        <f t="shared" si="17"/>
        <v>3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0</v>
      </c>
      <c r="S128" s="21">
        <f>COUNTIFS(E1:E100, A$5, B1:B100, S$1, D1:D100, "=24")</f>
        <v>1</v>
      </c>
      <c r="T128" s="21">
        <f t="shared" si="17"/>
        <v>1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1</v>
      </c>
      <c r="T129" s="7">
        <f t="shared" si="17"/>
        <v>1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0</v>
      </c>
      <c r="S130" s="21">
        <f>COUNTIFS(E1:E100, A$6, B1:B100, S$1)</f>
        <v>0</v>
      </c>
      <c r="T130" s="21">
        <f t="shared" si="17"/>
        <v>0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0</v>
      </c>
      <c r="S131" s="25">
        <f>COUNTIFS($E$1:$E$100, $A$6, $B$1:$B$100, S$1,$O$1:$O$100,1)</f>
        <v>0</v>
      </c>
      <c r="T131" s="7">
        <f t="shared" si="17"/>
        <v>0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7"/>
        <v>0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7"/>
        <v>0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7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7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7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7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0</v>
      </c>
      <c r="R138" s="21">
        <f>COUNTIFS(F1:F100, A$3, B1:B100, R$1)</f>
        <v>0</v>
      </c>
      <c r="S138" s="21">
        <f>COUNTIFS(F1:F100, A$3, B1:B100, S$1)</f>
        <v>3</v>
      </c>
      <c r="T138" s="21">
        <f t="shared" si="17"/>
        <v>3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0</v>
      </c>
      <c r="R139" s="25">
        <f>COUNTIFS($F$1:$F$100, $A$3, $B$1:$B$100, R$1,$O$1:$O$100,1)</f>
        <v>0</v>
      </c>
      <c r="S139" s="25">
        <f>COUNTIFS($F$1:$F$100, $A$3, $B$1:$B$100, S$1,$O$1:$O$100,1)</f>
        <v>3</v>
      </c>
      <c r="T139" s="7">
        <f t="shared" si="17"/>
        <v>3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0</v>
      </c>
      <c r="S140" s="21">
        <f>COUNTIFS(F1:F100, A$3, B1:B100, S$1, D1:D100, "=24")</f>
        <v>1</v>
      </c>
      <c r="T140" s="21">
        <f t="shared" si="17"/>
        <v>1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1</v>
      </c>
      <c r="T141" s="7">
        <f t="shared" si="17"/>
        <v>1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1</v>
      </c>
      <c r="R142" s="21">
        <f>COUNTIFS(F1:F100, A$4, B1:B100, R$1)</f>
        <v>1</v>
      </c>
      <c r="S142" s="21">
        <f>COUNTIFS(F1:F100, A$4, B1:B100, S$1)</f>
        <v>1</v>
      </c>
      <c r="T142" s="21">
        <f t="shared" si="17"/>
        <v>3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1</v>
      </c>
      <c r="R143" s="25">
        <f>COUNTIFS($F$1:$F$100, $A$4, $B$1:$B$100, R$1,$O$1:$O$100,1)</f>
        <v>0</v>
      </c>
      <c r="S143" s="25">
        <f>COUNTIFS($F$1:$F$100, $A$4, $B$1:$B$100, S$1,$O$1:$O$100,1)</f>
        <v>1</v>
      </c>
      <c r="T143" s="7">
        <f t="shared" si="17"/>
        <v>2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7"/>
        <v>0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7"/>
        <v>0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0</v>
      </c>
      <c r="S146" s="21">
        <f>COUNTIFS(F1:F100, A$5, B1:B100, S$1)</f>
        <v>0</v>
      </c>
      <c r="T146" s="21">
        <f t="shared" si="17"/>
        <v>0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7"/>
        <v>0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7"/>
        <v>0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7"/>
        <v>0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17"/>
        <v>0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7"/>
        <v>0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7"/>
        <v>0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7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7"/>
        <v>0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7"/>
        <v>0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7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7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A138:P138"/>
    <mergeCell ref="A142:P142"/>
    <mergeCell ref="A146:P146"/>
    <mergeCell ref="A150:P150"/>
    <mergeCell ref="A154:P154"/>
    <mergeCell ref="A130:P130"/>
    <mergeCell ref="A118:P118"/>
    <mergeCell ref="A122:P122"/>
    <mergeCell ref="A126:P126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L2"/>
    <mergeCell ref="A103:P103"/>
    <mergeCell ref="A104:P104"/>
    <mergeCell ref="A105:P105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A113:P113"/>
    <mergeCell ref="A114:P114"/>
    <mergeCell ref="A115:P115"/>
    <mergeCell ref="A116:P116"/>
  </mergeCells>
  <conditionalFormatting sqref="D3:D102">
    <cfRule type="cellIs" dxfId="89" priority="3" operator="equal">
      <formula>24</formula>
    </cfRule>
    <cfRule type="cellIs" dxfId="88" priority="4" operator="equal">
      <formula>23</formula>
    </cfRule>
    <cfRule type="cellIs" dxfId="87" priority="5" operator="equal">
      <formula>35</formula>
    </cfRule>
    <cfRule type="cellIs" dxfId="86" priority="6" operator="equal">
      <formula>46</formula>
    </cfRule>
    <cfRule type="cellIs" dxfId="85" priority="7" operator="equal">
      <formula>59</formula>
    </cfRule>
  </conditionalFormatting>
  <conditionalFormatting sqref="O3:O102">
    <cfRule type="cellIs" dxfId="84" priority="1" operator="equal">
      <formula>1</formula>
    </cfRule>
    <cfRule type="cellIs" dxfId="83" priority="2" operator="equal">
      <formula>0</formula>
    </cfRule>
  </conditionalFormatting>
  <conditionalFormatting sqref="P3:P102">
    <cfRule type="expression" dxfId="82" priority="15">
      <formula>IF(P3&lt;0, 1, IF(C3&gt;P3, 1, 0))</formula>
    </cfRule>
    <cfRule type="notContainsBlanks" dxfId="81" priority="16">
      <formula>LEN(TRIM(P3))&gt;0</formula>
    </cfRule>
  </conditionalFormatting>
  <conditionalFormatting sqref="Q3:S102">
    <cfRule type="cellIs" dxfId="80" priority="17" stopIfTrue="1" operator="notEqual">
      <formula>Q2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834E-3791-4723-AED3-6160372853FA}">
  <dimension ref="A1:T1005"/>
  <sheetViews>
    <sheetView workbookViewId="0">
      <selection activeCell="D18" sqref="D18"/>
    </sheetView>
  </sheetViews>
  <sheetFormatPr defaultColWidth="12.5390625" defaultRowHeight="12.75" x14ac:dyDescent="0.15"/>
  <cols>
    <col min="1" max="12" width="4.04296875" customWidth="1"/>
    <col min="13" max="13" width="4.04296875" style="10" customWidth="1"/>
    <col min="14" max="15" width="4.04296875" customWidth="1"/>
    <col min="16" max="16" width="6.3359375" customWidth="1"/>
    <col min="17" max="19" width="11.32421875" customWidth="1"/>
  </cols>
  <sheetData>
    <row r="1" spans="1:20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1" t="s">
        <v>16</v>
      </c>
      <c r="R1" s="11" t="s">
        <v>14</v>
      </c>
      <c r="S1" s="11" t="s">
        <v>15</v>
      </c>
      <c r="T1" s="32">
        <v>45371</v>
      </c>
    </row>
    <row r="2" spans="1:20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20" ht="15.75" customHeight="1" x14ac:dyDescent="0.15">
      <c r="A3" s="2">
        <v>1</v>
      </c>
      <c r="B3" s="3" t="s">
        <v>21</v>
      </c>
      <c r="C3" s="3">
        <v>20</v>
      </c>
      <c r="D3" s="4">
        <v>24</v>
      </c>
      <c r="E3">
        <v>1</v>
      </c>
      <c r="F3" s="4"/>
      <c r="H3">
        <v>1</v>
      </c>
      <c r="M3" s="13"/>
      <c r="O3" s="5">
        <v>1</v>
      </c>
      <c r="P3" s="6">
        <f>IF(D3=23,IF(O3,CHOOSE(G3+2*L3+1,23,35,46,59),-2*CHOOSE(G3+2*L3+1,23,35,46,59)),IF(ISBLANK(O3),,IF(O3,D3*(SUM(E3:L3)+1)*(1+M3)*(1+N3),-2*D3*(SUM(E3:L3)+1)*(1+M3)*(1+N3))))</f>
        <v>72</v>
      </c>
      <c r="Q3" s="15">
        <f t="shared" ref="Q3:S18" si="0">IF(ISBLANK($O3), ,IF($O3,IF($B3=Q$1,Q2-$P3,Q2),IF($B3=Q$1,Q2,Q2+$P3)))</f>
        <v>501</v>
      </c>
      <c r="R3" s="2">
        <f t="shared" si="0"/>
        <v>429</v>
      </c>
      <c r="S3" s="2">
        <f t="shared" si="0"/>
        <v>501</v>
      </c>
    </row>
    <row r="4" spans="1:20" ht="15.75" customHeight="1" x14ac:dyDescent="0.15">
      <c r="A4" s="2">
        <v>2</v>
      </c>
      <c r="B4" s="3" t="s">
        <v>20</v>
      </c>
      <c r="C4" s="3">
        <v>18</v>
      </c>
      <c r="D4" s="4">
        <v>10</v>
      </c>
      <c r="E4" s="4"/>
      <c r="F4">
        <v>1</v>
      </c>
      <c r="M4" s="13"/>
      <c r="O4" s="5">
        <v>1</v>
      </c>
      <c r="P4" s="6">
        <f t="shared" ref="P4:P67" si="1">IF(D4=23,IF(O4,CHOOSE(G4+2*L4+1,23,35,46,59),-2*CHOOSE(G4+2*L4+1,23,35,46,59)),IF(ISBLANK(O4),,IF(O4,D4*(SUM(E4:L4)+1)*(1+M4)*(1+N4),-2*D4*(SUM(E4:L4)+1)*(1+M4)*(1+N4))))</f>
        <v>20</v>
      </c>
      <c r="Q4" s="2">
        <f t="shared" si="0"/>
        <v>481</v>
      </c>
      <c r="R4" s="2">
        <f t="shared" si="0"/>
        <v>429</v>
      </c>
      <c r="S4" s="2">
        <f t="shared" si="0"/>
        <v>501</v>
      </c>
    </row>
    <row r="5" spans="1:20" ht="15.75" customHeight="1" x14ac:dyDescent="0.15">
      <c r="A5" s="2">
        <v>3</v>
      </c>
      <c r="B5" s="3" t="s">
        <v>21</v>
      </c>
      <c r="C5" s="3">
        <v>18</v>
      </c>
      <c r="D5" s="4">
        <v>9</v>
      </c>
      <c r="E5" s="4"/>
      <c r="F5">
        <v>1</v>
      </c>
      <c r="G5" s="4"/>
      <c r="M5" s="13"/>
      <c r="O5" s="5">
        <v>1</v>
      </c>
      <c r="P5" s="6">
        <f t="shared" si="1"/>
        <v>18</v>
      </c>
      <c r="Q5" s="2">
        <f t="shared" si="0"/>
        <v>481</v>
      </c>
      <c r="R5" s="2">
        <f t="shared" si="0"/>
        <v>411</v>
      </c>
      <c r="S5" s="2">
        <f t="shared" si="0"/>
        <v>501</v>
      </c>
    </row>
    <row r="6" spans="1:20" ht="15.75" customHeight="1" x14ac:dyDescent="0.15">
      <c r="A6" s="2">
        <v>4</v>
      </c>
      <c r="B6" s="3" t="s">
        <v>19</v>
      </c>
      <c r="C6" s="3">
        <v>22</v>
      </c>
      <c r="D6" s="4">
        <v>9</v>
      </c>
      <c r="F6" s="4">
        <v>2</v>
      </c>
      <c r="M6" s="13">
        <v>1</v>
      </c>
      <c r="O6" s="5">
        <v>0</v>
      </c>
      <c r="P6" s="6">
        <f t="shared" si="1"/>
        <v>-108</v>
      </c>
      <c r="Q6" s="2">
        <f t="shared" si="0"/>
        <v>373</v>
      </c>
      <c r="R6" s="2">
        <f t="shared" si="0"/>
        <v>303</v>
      </c>
      <c r="S6" s="2">
        <f t="shared" si="0"/>
        <v>501</v>
      </c>
    </row>
    <row r="7" spans="1:20" ht="15.75" customHeight="1" x14ac:dyDescent="0.15">
      <c r="A7" s="2">
        <v>5</v>
      </c>
      <c r="B7" s="3" t="s">
        <v>19</v>
      </c>
      <c r="C7" s="3">
        <v>18</v>
      </c>
      <c r="D7" s="4">
        <v>24</v>
      </c>
      <c r="E7" s="4">
        <v>4</v>
      </c>
      <c r="M7" s="13"/>
      <c r="O7" s="5">
        <v>1</v>
      </c>
      <c r="P7" s="6">
        <f t="shared" si="1"/>
        <v>120</v>
      </c>
      <c r="Q7" s="2">
        <f t="shared" si="0"/>
        <v>373</v>
      </c>
      <c r="R7" s="2">
        <f t="shared" si="0"/>
        <v>303</v>
      </c>
      <c r="S7" s="2">
        <f t="shared" si="0"/>
        <v>381</v>
      </c>
    </row>
    <row r="8" spans="1:20" ht="15.75" customHeight="1" x14ac:dyDescent="0.15">
      <c r="A8" s="2">
        <v>6</v>
      </c>
      <c r="B8" s="3" t="s">
        <v>20</v>
      </c>
      <c r="C8" s="3">
        <v>46</v>
      </c>
      <c r="D8" s="4">
        <v>24</v>
      </c>
      <c r="E8" s="4">
        <v>3</v>
      </c>
      <c r="H8" s="4"/>
      <c r="L8">
        <v>1</v>
      </c>
      <c r="M8" s="13"/>
      <c r="O8" s="3">
        <v>1</v>
      </c>
      <c r="P8" s="6">
        <f t="shared" si="1"/>
        <v>120</v>
      </c>
      <c r="Q8" s="2">
        <f t="shared" si="0"/>
        <v>253</v>
      </c>
      <c r="R8" s="2">
        <f t="shared" si="0"/>
        <v>303</v>
      </c>
      <c r="S8" s="2">
        <f t="shared" si="0"/>
        <v>381</v>
      </c>
    </row>
    <row r="9" spans="1:20" ht="15.75" customHeight="1" x14ac:dyDescent="0.15">
      <c r="A9" s="2">
        <v>7</v>
      </c>
      <c r="B9" s="3" t="s">
        <v>21</v>
      </c>
      <c r="C9" s="3">
        <v>20</v>
      </c>
      <c r="D9" s="4">
        <v>11</v>
      </c>
      <c r="E9" s="4"/>
      <c r="F9">
        <v>1</v>
      </c>
      <c r="M9" s="13"/>
      <c r="O9" s="3">
        <v>0</v>
      </c>
      <c r="P9" s="6">
        <f t="shared" si="1"/>
        <v>-44</v>
      </c>
      <c r="Q9" s="2">
        <f t="shared" si="0"/>
        <v>209</v>
      </c>
      <c r="R9" s="2">
        <f t="shared" si="0"/>
        <v>303</v>
      </c>
      <c r="S9" s="2">
        <f t="shared" si="0"/>
        <v>337</v>
      </c>
    </row>
    <row r="10" spans="1:20" ht="15.75" customHeight="1" x14ac:dyDescent="0.15">
      <c r="A10" s="2">
        <v>8</v>
      </c>
      <c r="B10" s="3" t="s">
        <v>20</v>
      </c>
      <c r="C10" s="3">
        <v>18</v>
      </c>
      <c r="D10" s="4">
        <v>9</v>
      </c>
      <c r="E10" s="4"/>
      <c r="F10">
        <v>2</v>
      </c>
      <c r="M10" s="13"/>
      <c r="O10" s="3">
        <v>1</v>
      </c>
      <c r="P10" s="6">
        <f t="shared" si="1"/>
        <v>27</v>
      </c>
      <c r="Q10" s="2">
        <f t="shared" si="0"/>
        <v>182</v>
      </c>
      <c r="R10" s="2">
        <f t="shared" si="0"/>
        <v>303</v>
      </c>
      <c r="S10" s="2">
        <f t="shared" si="0"/>
        <v>337</v>
      </c>
    </row>
    <row r="11" spans="1:20" ht="15.75" customHeight="1" x14ac:dyDescent="0.15">
      <c r="A11" s="2">
        <v>9</v>
      </c>
      <c r="B11" s="3" t="s">
        <v>21</v>
      </c>
      <c r="C11" s="3">
        <v>20</v>
      </c>
      <c r="D11" s="4">
        <v>24</v>
      </c>
      <c r="E11">
        <v>4</v>
      </c>
      <c r="F11" s="4"/>
      <c r="H11">
        <v>1</v>
      </c>
      <c r="L11">
        <v>1</v>
      </c>
      <c r="M11" s="13"/>
      <c r="O11" s="3">
        <v>1</v>
      </c>
      <c r="P11" s="6">
        <f t="shared" si="1"/>
        <v>168</v>
      </c>
      <c r="Q11" s="2">
        <f t="shared" si="0"/>
        <v>182</v>
      </c>
      <c r="R11" s="2">
        <f t="shared" si="0"/>
        <v>135</v>
      </c>
      <c r="S11" s="2">
        <f t="shared" si="0"/>
        <v>337</v>
      </c>
    </row>
    <row r="12" spans="1:20" ht="15.75" customHeight="1" x14ac:dyDescent="0.15">
      <c r="A12" s="2">
        <v>10</v>
      </c>
      <c r="B12" s="3" t="s">
        <v>19</v>
      </c>
      <c r="C12" s="3">
        <v>18</v>
      </c>
      <c r="D12" s="4">
        <v>12</v>
      </c>
      <c r="F12" s="4">
        <v>1</v>
      </c>
      <c r="G12" s="4"/>
      <c r="M12" s="13"/>
      <c r="O12" s="3">
        <v>1</v>
      </c>
      <c r="P12" s="6">
        <f t="shared" si="1"/>
        <v>24</v>
      </c>
      <c r="Q12" s="2">
        <f t="shared" si="0"/>
        <v>182</v>
      </c>
      <c r="R12" s="2">
        <f t="shared" si="0"/>
        <v>135</v>
      </c>
      <c r="S12" s="2">
        <f t="shared" si="0"/>
        <v>313</v>
      </c>
    </row>
    <row r="13" spans="1:20" ht="15.75" customHeight="1" x14ac:dyDescent="0.15">
      <c r="A13" s="2">
        <v>11</v>
      </c>
      <c r="B13" s="3" t="s">
        <v>21</v>
      </c>
      <c r="C13" s="3">
        <v>24</v>
      </c>
      <c r="D13" s="4">
        <v>10</v>
      </c>
      <c r="E13">
        <v>2</v>
      </c>
      <c r="F13" s="4"/>
      <c r="M13" s="13"/>
      <c r="O13" s="3">
        <v>1</v>
      </c>
      <c r="P13" s="6">
        <f t="shared" si="1"/>
        <v>30</v>
      </c>
      <c r="Q13" s="2">
        <f t="shared" si="0"/>
        <v>182</v>
      </c>
      <c r="R13" s="2">
        <f t="shared" si="0"/>
        <v>105</v>
      </c>
      <c r="S13" s="2">
        <f t="shared" si="0"/>
        <v>313</v>
      </c>
    </row>
    <row r="14" spans="1:20" ht="15.75" customHeight="1" x14ac:dyDescent="0.15">
      <c r="A14" s="2">
        <v>12</v>
      </c>
      <c r="B14" s="3" t="s">
        <v>20</v>
      </c>
      <c r="C14" s="3">
        <v>18</v>
      </c>
      <c r="D14" s="4">
        <v>24</v>
      </c>
      <c r="E14" s="4">
        <v>2</v>
      </c>
      <c r="G14" s="4"/>
      <c r="H14">
        <v>1</v>
      </c>
      <c r="M14" s="13"/>
      <c r="O14" s="3">
        <v>1</v>
      </c>
      <c r="P14" s="6">
        <f t="shared" si="1"/>
        <v>96</v>
      </c>
      <c r="Q14" s="2">
        <f t="shared" si="0"/>
        <v>86</v>
      </c>
      <c r="R14" s="2">
        <f t="shared" si="0"/>
        <v>105</v>
      </c>
      <c r="S14" s="2">
        <f t="shared" si="0"/>
        <v>313</v>
      </c>
    </row>
    <row r="15" spans="1:20" ht="15.75" customHeight="1" x14ac:dyDescent="0.15">
      <c r="A15" s="2">
        <v>13</v>
      </c>
      <c r="B15" s="3" t="s">
        <v>20</v>
      </c>
      <c r="C15" s="3">
        <v>24</v>
      </c>
      <c r="D15" s="4">
        <v>12</v>
      </c>
      <c r="E15" s="4"/>
      <c r="F15">
        <v>1</v>
      </c>
      <c r="M15" s="13"/>
      <c r="O15" s="3">
        <v>1</v>
      </c>
      <c r="P15" s="6">
        <f t="shared" si="1"/>
        <v>24</v>
      </c>
      <c r="Q15" s="2">
        <f t="shared" si="0"/>
        <v>62</v>
      </c>
      <c r="R15" s="2">
        <f t="shared" si="0"/>
        <v>105</v>
      </c>
      <c r="S15" s="2">
        <f t="shared" si="0"/>
        <v>313</v>
      </c>
    </row>
    <row r="16" spans="1:20" ht="15.75" customHeight="1" x14ac:dyDescent="0.15">
      <c r="A16" s="2">
        <v>14</v>
      </c>
      <c r="B16" s="3" t="s">
        <v>20</v>
      </c>
      <c r="C16" s="3">
        <v>18</v>
      </c>
      <c r="D16" s="4">
        <v>11</v>
      </c>
      <c r="E16">
        <v>1</v>
      </c>
      <c r="M16" s="13"/>
      <c r="O16" s="3">
        <v>1</v>
      </c>
      <c r="P16" s="6">
        <f t="shared" si="1"/>
        <v>22</v>
      </c>
      <c r="Q16" s="2">
        <f t="shared" si="0"/>
        <v>40</v>
      </c>
      <c r="R16" s="2">
        <f t="shared" si="0"/>
        <v>105</v>
      </c>
      <c r="S16" s="2">
        <f t="shared" si="0"/>
        <v>313</v>
      </c>
    </row>
    <row r="17" spans="1:19" ht="15.75" customHeight="1" x14ac:dyDescent="0.15">
      <c r="A17" s="2">
        <v>15</v>
      </c>
      <c r="B17" s="3" t="s">
        <v>21</v>
      </c>
      <c r="C17" s="3">
        <v>23</v>
      </c>
      <c r="D17" s="4">
        <v>24</v>
      </c>
      <c r="E17">
        <v>2</v>
      </c>
      <c r="F17" s="4"/>
      <c r="L17">
        <v>1</v>
      </c>
      <c r="M17" s="13"/>
      <c r="O17" s="3">
        <v>1</v>
      </c>
      <c r="P17" s="6">
        <f t="shared" si="1"/>
        <v>96</v>
      </c>
      <c r="Q17" s="2">
        <f t="shared" si="0"/>
        <v>40</v>
      </c>
      <c r="R17" s="2">
        <f t="shared" si="0"/>
        <v>9</v>
      </c>
      <c r="S17" s="2">
        <f t="shared" si="0"/>
        <v>313</v>
      </c>
    </row>
    <row r="18" spans="1:19" ht="15.75" customHeight="1" x14ac:dyDescent="0.15">
      <c r="A18" s="2">
        <v>16</v>
      </c>
      <c r="B18" s="3" t="s">
        <v>21</v>
      </c>
      <c r="C18" s="3">
        <v>33</v>
      </c>
      <c r="D18" s="4">
        <v>11</v>
      </c>
      <c r="F18" s="4">
        <v>2</v>
      </c>
      <c r="M18" s="13">
        <v>1</v>
      </c>
      <c r="O18" s="3">
        <v>0</v>
      </c>
      <c r="P18" s="6">
        <f t="shared" si="1"/>
        <v>-132</v>
      </c>
      <c r="Q18" s="2">
        <f t="shared" si="0"/>
        <v>-92</v>
      </c>
      <c r="R18" s="2">
        <f t="shared" si="0"/>
        <v>9</v>
      </c>
      <c r="S18" s="2">
        <f t="shared" si="0"/>
        <v>181</v>
      </c>
    </row>
    <row r="19" spans="1:19" ht="15.75" customHeight="1" x14ac:dyDescent="0.15">
      <c r="A19" s="2">
        <v>17</v>
      </c>
      <c r="B19" s="3"/>
      <c r="C19" s="3"/>
      <c r="D19" s="4"/>
      <c r="F19" s="4"/>
      <c r="G19" s="4"/>
      <c r="M19" s="13"/>
      <c r="O19" s="3"/>
      <c r="P19" s="6">
        <f t="shared" si="1"/>
        <v>0</v>
      </c>
      <c r="Q19" s="2">
        <f t="shared" ref="Q19:S34" si="2">IF(ISBLANK($O19), ,IF($O19,IF($B19=Q$1,Q18-$P19,Q18),IF($B19=Q$1,Q18,Q18+$P19)))</f>
        <v>0</v>
      </c>
      <c r="R19" s="2">
        <f t="shared" si="2"/>
        <v>0</v>
      </c>
      <c r="S19" s="2">
        <f t="shared" si="2"/>
        <v>0</v>
      </c>
    </row>
    <row r="20" spans="1:19" ht="15.75" customHeight="1" x14ac:dyDescent="0.15">
      <c r="A20" s="2">
        <v>18</v>
      </c>
      <c r="B20" s="3"/>
      <c r="C20" s="3"/>
      <c r="D20" s="4"/>
      <c r="E20" s="4"/>
      <c r="M20" s="13"/>
      <c r="O20" s="3"/>
      <c r="P20" s="6">
        <f t="shared" si="1"/>
        <v>0</v>
      </c>
      <c r="Q20" s="2">
        <f t="shared" si="2"/>
        <v>0</v>
      </c>
      <c r="R20" s="2">
        <f t="shared" si="2"/>
        <v>0</v>
      </c>
      <c r="S20" s="2">
        <f t="shared" si="2"/>
        <v>0</v>
      </c>
    </row>
    <row r="21" spans="1:19" ht="15.75" customHeight="1" x14ac:dyDescent="0.15">
      <c r="A21" s="2">
        <v>19</v>
      </c>
      <c r="B21" s="3"/>
      <c r="C21" s="3"/>
      <c r="D21" s="4"/>
      <c r="F21" s="4"/>
      <c r="G21" s="4"/>
      <c r="M21" s="13"/>
      <c r="O21" s="3"/>
      <c r="P21" s="6">
        <f t="shared" si="1"/>
        <v>0</v>
      </c>
      <c r="Q21" s="2">
        <f t="shared" si="2"/>
        <v>0</v>
      </c>
      <c r="R21" s="2">
        <f t="shared" si="2"/>
        <v>0</v>
      </c>
      <c r="S21" s="2">
        <f t="shared" si="2"/>
        <v>0</v>
      </c>
    </row>
    <row r="22" spans="1:19" ht="15.75" customHeight="1" x14ac:dyDescent="0.15">
      <c r="A22" s="2">
        <v>20</v>
      </c>
      <c r="B22" s="3"/>
      <c r="C22" s="3"/>
      <c r="D22" s="4"/>
      <c r="E22" s="4"/>
      <c r="H22" s="4"/>
      <c r="M22" s="13"/>
      <c r="O22" s="3"/>
      <c r="P22" s="6">
        <f t="shared" si="1"/>
        <v>0</v>
      </c>
      <c r="Q22" s="2">
        <f t="shared" si="2"/>
        <v>0</v>
      </c>
      <c r="R22" s="2">
        <f t="shared" si="2"/>
        <v>0</v>
      </c>
      <c r="S22" s="2">
        <f t="shared" si="2"/>
        <v>0</v>
      </c>
    </row>
    <row r="23" spans="1:19" ht="15.75" customHeight="1" x14ac:dyDescent="0.15">
      <c r="A23" s="2">
        <v>21</v>
      </c>
      <c r="B23" s="3"/>
      <c r="C23" s="3"/>
      <c r="D23" s="4"/>
      <c r="F23" s="4"/>
      <c r="M23" s="13"/>
      <c r="O23" s="3"/>
      <c r="P23" s="6">
        <f t="shared" si="1"/>
        <v>0</v>
      </c>
      <c r="Q23" s="2">
        <f t="shared" si="2"/>
        <v>0</v>
      </c>
      <c r="R23" s="2">
        <f t="shared" si="2"/>
        <v>0</v>
      </c>
      <c r="S23" s="2">
        <f t="shared" si="2"/>
        <v>0</v>
      </c>
    </row>
    <row r="24" spans="1:19" ht="15.75" customHeight="1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1"/>
        <v>0</v>
      </c>
      <c r="Q24" s="2">
        <f t="shared" si="2"/>
        <v>0</v>
      </c>
      <c r="R24" s="2">
        <f t="shared" si="2"/>
        <v>0</v>
      </c>
      <c r="S24" s="2">
        <f t="shared" si="2"/>
        <v>0</v>
      </c>
    </row>
    <row r="25" spans="1:19" ht="15.75" customHeight="1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1"/>
        <v>0</v>
      </c>
      <c r="Q25" s="2">
        <f t="shared" si="2"/>
        <v>0</v>
      </c>
      <c r="R25" s="2">
        <f t="shared" si="2"/>
        <v>0</v>
      </c>
      <c r="S25" s="2">
        <f t="shared" si="2"/>
        <v>0</v>
      </c>
    </row>
    <row r="26" spans="1:19" ht="15.75" customHeight="1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1"/>
        <v>0</v>
      </c>
      <c r="Q26" s="2">
        <f t="shared" si="2"/>
        <v>0</v>
      </c>
      <c r="R26" s="2">
        <f t="shared" si="2"/>
        <v>0</v>
      </c>
      <c r="S26" s="2">
        <f t="shared" si="2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1"/>
        <v>0</v>
      </c>
      <c r="Q27" s="2">
        <f t="shared" si="2"/>
        <v>0</v>
      </c>
      <c r="R27" s="2">
        <f t="shared" si="2"/>
        <v>0</v>
      </c>
      <c r="S27" s="2">
        <f t="shared" si="2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1"/>
        <v>0</v>
      </c>
      <c r="Q28" s="2">
        <f t="shared" si="2"/>
        <v>0</v>
      </c>
      <c r="R28" s="2">
        <f t="shared" si="2"/>
        <v>0</v>
      </c>
      <c r="S28" s="2">
        <f t="shared" si="2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1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1"/>
        <v>0</v>
      </c>
      <c r="Q30" s="2">
        <f t="shared" si="2"/>
        <v>0</v>
      </c>
      <c r="R30" s="2">
        <f t="shared" si="2"/>
        <v>0</v>
      </c>
      <c r="S30" s="2">
        <f t="shared" si="2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1"/>
        <v>0</v>
      </c>
      <c r="Q31" s="2">
        <f t="shared" si="2"/>
        <v>0</v>
      </c>
      <c r="R31" s="2">
        <f t="shared" si="2"/>
        <v>0</v>
      </c>
      <c r="S31" s="2">
        <f t="shared" si="2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1"/>
        <v>0</v>
      </c>
      <c r="Q32" s="2">
        <f t="shared" si="2"/>
        <v>0</v>
      </c>
      <c r="R32" s="2">
        <f t="shared" si="2"/>
        <v>0</v>
      </c>
      <c r="S32" s="2">
        <f t="shared" si="2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1"/>
        <v>0</v>
      </c>
      <c r="Q33" s="2">
        <f t="shared" si="2"/>
        <v>0</v>
      </c>
      <c r="R33" s="2">
        <f t="shared" si="2"/>
        <v>0</v>
      </c>
      <c r="S33" s="2">
        <f t="shared" si="2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1"/>
        <v>0</v>
      </c>
      <c r="Q34" s="2">
        <f t="shared" si="2"/>
        <v>0</v>
      </c>
      <c r="R34" s="2">
        <f t="shared" si="2"/>
        <v>0</v>
      </c>
      <c r="S34" s="2">
        <f t="shared" si="2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1"/>
        <v>0</v>
      </c>
      <c r="Q35" s="2">
        <f t="shared" ref="Q35:S50" si="3">IF(ISBLANK($O35), ,IF($O35,IF($B35=Q$1,Q34-$P35,Q34),IF($B35=Q$1,Q34,Q34+$P35)))</f>
        <v>0</v>
      </c>
      <c r="R35" s="2">
        <f t="shared" si="3"/>
        <v>0</v>
      </c>
      <c r="S35" s="2">
        <f t="shared" si="3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1"/>
        <v>0</v>
      </c>
      <c r="Q36" s="2">
        <f t="shared" si="3"/>
        <v>0</v>
      </c>
      <c r="R36" s="2">
        <f t="shared" si="3"/>
        <v>0</v>
      </c>
      <c r="S36" s="2">
        <f t="shared" si="3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si="1"/>
        <v>0</v>
      </c>
      <c r="Q37" s="2">
        <f t="shared" si="3"/>
        <v>0</v>
      </c>
      <c r="R37" s="2">
        <f t="shared" si="3"/>
        <v>0</v>
      </c>
      <c r="S37" s="2">
        <f t="shared" si="3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1"/>
        <v>0</v>
      </c>
      <c r="Q38" s="2">
        <f t="shared" si="3"/>
        <v>0</v>
      </c>
      <c r="R38" s="2">
        <f t="shared" si="3"/>
        <v>0</v>
      </c>
      <c r="S38" s="2">
        <f t="shared" si="3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1"/>
        <v>0</v>
      </c>
      <c r="Q39" s="2">
        <f t="shared" si="3"/>
        <v>0</v>
      </c>
      <c r="R39" s="2">
        <f t="shared" si="3"/>
        <v>0</v>
      </c>
      <c r="S39" s="2">
        <f t="shared" si="3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1"/>
        <v>0</v>
      </c>
      <c r="Q40" s="2">
        <f t="shared" si="3"/>
        <v>0</v>
      </c>
      <c r="R40" s="2">
        <f t="shared" si="3"/>
        <v>0</v>
      </c>
      <c r="S40" s="2">
        <f t="shared" si="3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1"/>
        <v>0</v>
      </c>
      <c r="Q41" s="2">
        <f t="shared" si="3"/>
        <v>0</v>
      </c>
      <c r="R41" s="2">
        <f t="shared" si="3"/>
        <v>0</v>
      </c>
      <c r="S41" s="2">
        <f t="shared" si="3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1"/>
        <v>0</v>
      </c>
      <c r="Q42" s="2">
        <f t="shared" si="3"/>
        <v>0</v>
      </c>
      <c r="R42" s="2">
        <f t="shared" si="3"/>
        <v>0</v>
      </c>
      <c r="S42" s="2">
        <f t="shared" si="3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1"/>
        <v>0</v>
      </c>
      <c r="Q43" s="2">
        <f t="shared" si="3"/>
        <v>0</v>
      </c>
      <c r="R43" s="2">
        <f t="shared" si="3"/>
        <v>0</v>
      </c>
      <c r="S43" s="2">
        <f t="shared" si="3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1"/>
        <v>0</v>
      </c>
      <c r="Q44" s="2">
        <f t="shared" si="3"/>
        <v>0</v>
      </c>
      <c r="R44" s="2">
        <f t="shared" si="3"/>
        <v>0</v>
      </c>
      <c r="S44" s="2">
        <f t="shared" si="3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1"/>
        <v>0</v>
      </c>
      <c r="Q45" s="2">
        <f t="shared" si="3"/>
        <v>0</v>
      </c>
      <c r="R45" s="2">
        <f t="shared" si="3"/>
        <v>0</v>
      </c>
      <c r="S45" s="2">
        <f t="shared" si="3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1"/>
        <v>0</v>
      </c>
      <c r="Q46" s="2">
        <f t="shared" si="3"/>
        <v>0</v>
      </c>
      <c r="R46" s="2">
        <f t="shared" si="3"/>
        <v>0</v>
      </c>
      <c r="S46" s="2">
        <f t="shared" si="3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1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1"/>
        <v>0</v>
      </c>
      <c r="Q48" s="2">
        <f t="shared" si="3"/>
        <v>0</v>
      </c>
      <c r="R48" s="2">
        <f t="shared" si="3"/>
        <v>0</v>
      </c>
      <c r="S48" s="2">
        <f t="shared" si="3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1"/>
        <v>0</v>
      </c>
      <c r="Q49" s="2">
        <f t="shared" si="3"/>
        <v>0</v>
      </c>
      <c r="R49" s="2">
        <f t="shared" si="3"/>
        <v>0</v>
      </c>
      <c r="S49" s="2">
        <f t="shared" si="3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1"/>
        <v>0</v>
      </c>
      <c r="Q50" s="2">
        <f t="shared" si="3"/>
        <v>0</v>
      </c>
      <c r="R50" s="2">
        <f t="shared" si="3"/>
        <v>0</v>
      </c>
      <c r="S50" s="2">
        <f t="shared" si="3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1"/>
        <v>0</v>
      </c>
      <c r="Q51" s="2">
        <f t="shared" ref="Q51:S66" si="4">IF(ISBLANK($O51), ,IF($O51,IF($B51=Q$1,Q50-$P51,Q50),IF($B51=Q$1,Q50,Q50+$P51)))</f>
        <v>0</v>
      </c>
      <c r="R51" s="2">
        <f t="shared" si="4"/>
        <v>0</v>
      </c>
      <c r="S51" s="2">
        <f t="shared" si="4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1"/>
        <v>0</v>
      </c>
      <c r="Q52" s="2">
        <f t="shared" si="4"/>
        <v>0</v>
      </c>
      <c r="R52" s="2">
        <f t="shared" si="4"/>
        <v>0</v>
      </c>
      <c r="S52" s="2">
        <f t="shared" si="4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1"/>
        <v>0</v>
      </c>
      <c r="Q53" s="2">
        <f t="shared" si="4"/>
        <v>0</v>
      </c>
      <c r="R53" s="2">
        <f t="shared" si="4"/>
        <v>0</v>
      </c>
      <c r="S53" s="2">
        <f t="shared" si="4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1"/>
        <v>0</v>
      </c>
      <c r="Q54" s="2">
        <f t="shared" si="4"/>
        <v>0</v>
      </c>
      <c r="R54" s="2">
        <f t="shared" si="4"/>
        <v>0</v>
      </c>
      <c r="S54" s="2">
        <f t="shared" si="4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1"/>
        <v>0</v>
      </c>
      <c r="Q55" s="2">
        <f t="shared" si="4"/>
        <v>0</v>
      </c>
      <c r="R55" s="2">
        <f t="shared" si="4"/>
        <v>0</v>
      </c>
      <c r="S55" s="2">
        <f t="shared" si="4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1"/>
        <v>0</v>
      </c>
      <c r="Q56" s="2">
        <f t="shared" si="4"/>
        <v>0</v>
      </c>
      <c r="R56" s="2">
        <f t="shared" si="4"/>
        <v>0</v>
      </c>
      <c r="S56" s="2">
        <f t="shared" si="4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1"/>
        <v>0</v>
      </c>
      <c r="Q57" s="2">
        <f t="shared" si="4"/>
        <v>0</v>
      </c>
      <c r="R57" s="2">
        <f t="shared" si="4"/>
        <v>0</v>
      </c>
      <c r="S57" s="2">
        <f t="shared" si="4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1"/>
        <v>0</v>
      </c>
      <c r="Q58" s="2">
        <f t="shared" si="4"/>
        <v>0</v>
      </c>
      <c r="R58" s="2">
        <f t="shared" si="4"/>
        <v>0</v>
      </c>
      <c r="S58" s="2">
        <f t="shared" si="4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1"/>
        <v>0</v>
      </c>
      <c r="Q59" s="2">
        <f t="shared" si="4"/>
        <v>0</v>
      </c>
      <c r="R59" s="2">
        <f t="shared" si="4"/>
        <v>0</v>
      </c>
      <c r="S59" s="2">
        <f t="shared" si="4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1"/>
        <v>0</v>
      </c>
      <c r="Q60" s="2">
        <f t="shared" si="4"/>
        <v>0</v>
      </c>
      <c r="R60" s="2">
        <f t="shared" si="4"/>
        <v>0</v>
      </c>
      <c r="S60" s="2">
        <f t="shared" si="4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1"/>
        <v>0</v>
      </c>
      <c r="Q61" s="2">
        <f t="shared" si="4"/>
        <v>0</v>
      </c>
      <c r="R61" s="2">
        <f t="shared" si="4"/>
        <v>0</v>
      </c>
      <c r="S61" s="2">
        <f t="shared" si="4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1"/>
        <v>0</v>
      </c>
      <c r="Q62" s="2">
        <f t="shared" si="4"/>
        <v>0</v>
      </c>
      <c r="R62" s="2">
        <f t="shared" si="4"/>
        <v>0</v>
      </c>
      <c r="S62" s="2">
        <f t="shared" si="4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1"/>
        <v>0</v>
      </c>
      <c r="Q63" s="2">
        <f t="shared" si="4"/>
        <v>0</v>
      </c>
      <c r="R63" s="2">
        <f t="shared" si="4"/>
        <v>0</v>
      </c>
      <c r="S63" s="2">
        <f t="shared" si="4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1"/>
        <v>0</v>
      </c>
      <c r="Q64" s="2">
        <f t="shared" si="4"/>
        <v>0</v>
      </c>
      <c r="R64" s="2">
        <f t="shared" si="4"/>
        <v>0</v>
      </c>
      <c r="S64" s="2">
        <f t="shared" si="4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1"/>
        <v>0</v>
      </c>
      <c r="Q65" s="2">
        <f t="shared" si="4"/>
        <v>0</v>
      </c>
      <c r="R65" s="2">
        <f t="shared" si="4"/>
        <v>0</v>
      </c>
      <c r="S65" s="2">
        <f t="shared" si="4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1"/>
        <v>0</v>
      </c>
      <c r="Q66" s="2">
        <f t="shared" si="4"/>
        <v>0</v>
      </c>
      <c r="R66" s="2">
        <f t="shared" si="4"/>
        <v>0</v>
      </c>
      <c r="S66" s="2">
        <f t="shared" si="4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si="1"/>
        <v>0</v>
      </c>
      <c r="Q67" s="2">
        <f t="shared" ref="Q67:S82" si="5">IF(ISBLANK($O67), ,IF($O67,IF($B67=Q$1,Q66-$P67,Q66),IF($B67=Q$1,Q66,Q66+$P67)))</f>
        <v>0</v>
      </c>
      <c r="R67" s="2">
        <f t="shared" si="5"/>
        <v>0</v>
      </c>
      <c r="S67" s="2">
        <f t="shared" si="5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ref="P68:P102" si="6">IF(D68=23,IF(O68,CHOOSE(G68+2*L68+1,23,35,46,59),-2*CHOOSE(G68+2*L68+1,23,35,46,59)),IF(ISBLANK(O68),,IF(O68,D68*(SUM(E68:L68)+1)*(1+M68)*(1+N68),-2*D68*(SUM(E68:L68)+1)*(1+M68)*(1+N68))))</f>
        <v>0</v>
      </c>
      <c r="Q68" s="2">
        <f t="shared" si="5"/>
        <v>0</v>
      </c>
      <c r="R68" s="2">
        <f t="shared" si="5"/>
        <v>0</v>
      </c>
      <c r="S68" s="2">
        <f t="shared" si="5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6"/>
        <v>0</v>
      </c>
      <c r="Q69" s="2">
        <f t="shared" si="5"/>
        <v>0</v>
      </c>
      <c r="R69" s="2">
        <f t="shared" si="5"/>
        <v>0</v>
      </c>
      <c r="S69" s="2">
        <f t="shared" si="5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6"/>
        <v>0</v>
      </c>
      <c r="Q70" s="2">
        <f t="shared" si="5"/>
        <v>0</v>
      </c>
      <c r="R70" s="2">
        <f t="shared" si="5"/>
        <v>0</v>
      </c>
      <c r="S70" s="2">
        <f t="shared" si="5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6"/>
        <v>0</v>
      </c>
      <c r="Q71" s="2">
        <f t="shared" si="5"/>
        <v>0</v>
      </c>
      <c r="R71" s="2">
        <f t="shared" si="5"/>
        <v>0</v>
      </c>
      <c r="S71" s="2">
        <f t="shared" si="5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6"/>
        <v>0</v>
      </c>
      <c r="Q72" s="2">
        <f t="shared" si="5"/>
        <v>0</v>
      </c>
      <c r="R72" s="2">
        <f t="shared" si="5"/>
        <v>0</v>
      </c>
      <c r="S72" s="2">
        <f t="shared" si="5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6"/>
        <v>0</v>
      </c>
      <c r="Q73" s="2">
        <f t="shared" si="5"/>
        <v>0</v>
      </c>
      <c r="R73" s="2">
        <f t="shared" si="5"/>
        <v>0</v>
      </c>
      <c r="S73" s="2">
        <f t="shared" si="5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6"/>
        <v>0</v>
      </c>
      <c r="Q74" s="2">
        <f t="shared" si="5"/>
        <v>0</v>
      </c>
      <c r="R74" s="2">
        <f t="shared" si="5"/>
        <v>0</v>
      </c>
      <c r="S74" s="2">
        <f t="shared" si="5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6"/>
        <v>0</v>
      </c>
      <c r="Q75" s="2">
        <f t="shared" si="5"/>
        <v>0</v>
      </c>
      <c r="R75" s="2">
        <f t="shared" si="5"/>
        <v>0</v>
      </c>
      <c r="S75" s="2">
        <f t="shared" si="5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6"/>
        <v>0</v>
      </c>
      <c r="Q76" s="2">
        <f t="shared" si="5"/>
        <v>0</v>
      </c>
      <c r="R76" s="2">
        <f t="shared" si="5"/>
        <v>0</v>
      </c>
      <c r="S76" s="2">
        <f t="shared" si="5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6"/>
        <v>0</v>
      </c>
      <c r="Q77" s="2">
        <f t="shared" si="5"/>
        <v>0</v>
      </c>
      <c r="R77" s="2">
        <f t="shared" si="5"/>
        <v>0</v>
      </c>
      <c r="S77" s="2">
        <f t="shared" si="5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6"/>
        <v>0</v>
      </c>
      <c r="Q78" s="2">
        <f t="shared" si="5"/>
        <v>0</v>
      </c>
      <c r="R78" s="2">
        <f t="shared" si="5"/>
        <v>0</v>
      </c>
      <c r="S78" s="2">
        <f t="shared" si="5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6"/>
        <v>0</v>
      </c>
      <c r="Q79" s="2">
        <f t="shared" si="5"/>
        <v>0</v>
      </c>
      <c r="R79" s="2">
        <f t="shared" si="5"/>
        <v>0</v>
      </c>
      <c r="S79" s="2">
        <f t="shared" si="5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6"/>
        <v>0</v>
      </c>
      <c r="Q80" s="2">
        <f t="shared" si="5"/>
        <v>0</v>
      </c>
      <c r="R80" s="2">
        <f t="shared" si="5"/>
        <v>0</v>
      </c>
      <c r="S80" s="2">
        <f t="shared" si="5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6"/>
        <v>0</v>
      </c>
      <c r="Q81" s="2">
        <f t="shared" si="5"/>
        <v>0</v>
      </c>
      <c r="R81" s="2">
        <f t="shared" si="5"/>
        <v>0</v>
      </c>
      <c r="S81" s="2">
        <f t="shared" si="5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6"/>
        <v>0</v>
      </c>
      <c r="Q82" s="2">
        <f t="shared" si="5"/>
        <v>0</v>
      </c>
      <c r="R82" s="2">
        <f t="shared" si="5"/>
        <v>0</v>
      </c>
      <c r="S82" s="2">
        <f t="shared" si="5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6"/>
        <v>0</v>
      </c>
      <c r="Q83" s="2">
        <f t="shared" ref="Q83:S98" si="7">IF(ISBLANK($O83), ,IF($O83,IF($B83=Q$1,Q82-$P83,Q82),IF($B83=Q$1,Q82,Q82+$P83)))</f>
        <v>0</v>
      </c>
      <c r="R83" s="2">
        <f t="shared" si="7"/>
        <v>0</v>
      </c>
      <c r="S83" s="2">
        <f t="shared" si="7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6"/>
        <v>0</v>
      </c>
      <c r="Q84" s="2">
        <f t="shared" si="7"/>
        <v>0</v>
      </c>
      <c r="R84" s="2">
        <f t="shared" si="7"/>
        <v>0</v>
      </c>
      <c r="S84" s="2">
        <f t="shared" si="7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6"/>
        <v>0</v>
      </c>
      <c r="Q85" s="2">
        <f t="shared" si="7"/>
        <v>0</v>
      </c>
      <c r="R85" s="2">
        <f t="shared" si="7"/>
        <v>0</v>
      </c>
      <c r="S85" s="2">
        <f t="shared" si="7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6"/>
        <v>0</v>
      </c>
      <c r="Q86" s="2">
        <f t="shared" si="7"/>
        <v>0</v>
      </c>
      <c r="R86" s="2">
        <f t="shared" si="7"/>
        <v>0</v>
      </c>
      <c r="S86" s="2">
        <f t="shared" si="7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6"/>
        <v>0</v>
      </c>
      <c r="Q87" s="2">
        <f t="shared" si="7"/>
        <v>0</v>
      </c>
      <c r="R87" s="2">
        <f t="shared" si="7"/>
        <v>0</v>
      </c>
      <c r="S87" s="2">
        <f t="shared" si="7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6"/>
        <v>0</v>
      </c>
      <c r="Q88" s="2">
        <f t="shared" si="7"/>
        <v>0</v>
      </c>
      <c r="R88" s="2">
        <f t="shared" si="7"/>
        <v>0</v>
      </c>
      <c r="S88" s="2">
        <f t="shared" si="7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6"/>
        <v>0</v>
      </c>
      <c r="Q89" s="2">
        <f t="shared" si="7"/>
        <v>0</v>
      </c>
      <c r="R89" s="2">
        <f t="shared" si="7"/>
        <v>0</v>
      </c>
      <c r="S89" s="2">
        <f t="shared" si="7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6"/>
        <v>0</v>
      </c>
      <c r="Q90" s="2">
        <f t="shared" si="7"/>
        <v>0</v>
      </c>
      <c r="R90" s="2">
        <f t="shared" si="7"/>
        <v>0</v>
      </c>
      <c r="S90" s="2">
        <f t="shared" si="7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6"/>
        <v>0</v>
      </c>
      <c r="Q91" s="2">
        <f t="shared" si="7"/>
        <v>0</v>
      </c>
      <c r="R91" s="2">
        <f t="shared" si="7"/>
        <v>0</v>
      </c>
      <c r="S91" s="2">
        <f t="shared" si="7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6"/>
        <v>0</v>
      </c>
      <c r="Q92" s="2">
        <f t="shared" si="7"/>
        <v>0</v>
      </c>
      <c r="R92" s="2">
        <f t="shared" si="7"/>
        <v>0</v>
      </c>
      <c r="S92" s="2">
        <f t="shared" si="7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6"/>
        <v>0</v>
      </c>
      <c r="Q93" s="2">
        <f t="shared" si="7"/>
        <v>0</v>
      </c>
      <c r="R93" s="2">
        <f t="shared" si="7"/>
        <v>0</v>
      </c>
      <c r="S93" s="2">
        <f t="shared" si="7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6"/>
        <v>0</v>
      </c>
      <c r="Q94" s="2">
        <f t="shared" si="7"/>
        <v>0</v>
      </c>
      <c r="R94" s="2">
        <f t="shared" si="7"/>
        <v>0</v>
      </c>
      <c r="S94" s="2">
        <f t="shared" si="7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6"/>
        <v>0</v>
      </c>
      <c r="Q95" s="2">
        <f t="shared" si="7"/>
        <v>0</v>
      </c>
      <c r="R95" s="2">
        <f t="shared" si="7"/>
        <v>0</v>
      </c>
      <c r="S95" s="2">
        <f t="shared" si="7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6"/>
        <v>0</v>
      </c>
      <c r="Q96" s="2">
        <f t="shared" si="7"/>
        <v>0</v>
      </c>
      <c r="R96" s="2">
        <f t="shared" si="7"/>
        <v>0</v>
      </c>
      <c r="S96" s="2">
        <f t="shared" si="7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6"/>
        <v>0</v>
      </c>
      <c r="Q97" s="2">
        <f t="shared" si="7"/>
        <v>0</v>
      </c>
      <c r="R97" s="2">
        <f t="shared" si="7"/>
        <v>0</v>
      </c>
      <c r="S97" s="2">
        <f t="shared" si="7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6"/>
        <v>0</v>
      </c>
      <c r="Q98" s="2">
        <f t="shared" si="7"/>
        <v>0</v>
      </c>
      <c r="R98" s="2">
        <f t="shared" si="7"/>
        <v>0</v>
      </c>
      <c r="S98" s="2">
        <f t="shared" si="7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6"/>
        <v>0</v>
      </c>
      <c r="Q99" s="2">
        <f t="shared" ref="Q99:S102" si="8">IF(ISBLANK($O99), ,IF($O99,IF($B99=Q$1,Q98-$P99,Q98),IF($B99=Q$1,Q98,Q98+$P99)))</f>
        <v>0</v>
      </c>
      <c r="R99" s="2">
        <f t="shared" si="8"/>
        <v>0</v>
      </c>
      <c r="S99" s="2">
        <f t="shared" si="8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6"/>
        <v>0</v>
      </c>
      <c r="Q100" s="2">
        <f t="shared" si="8"/>
        <v>0</v>
      </c>
      <c r="R100" s="2">
        <f t="shared" si="8"/>
        <v>0</v>
      </c>
      <c r="S100" s="2">
        <f t="shared" si="8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6"/>
        <v>0</v>
      </c>
      <c r="Q101" s="2">
        <f t="shared" si="8"/>
        <v>0</v>
      </c>
      <c r="R101" s="2">
        <f t="shared" si="8"/>
        <v>0</v>
      </c>
      <c r="S101" s="2">
        <f t="shared" si="8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6"/>
        <v>0</v>
      </c>
      <c r="Q102" s="2">
        <f t="shared" si="8"/>
        <v>0</v>
      </c>
      <c r="R102" s="2">
        <f t="shared" si="8"/>
        <v>0</v>
      </c>
      <c r="S102" s="2">
        <f t="shared" si="8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0</v>
      </c>
      <c r="R103" s="8">
        <f ca="1">IF(MIN(INDIRECT("" &amp; "R3:R" &amp; 2+$T$104))&lt;0,0,MIN(INDIRECT("" &amp; "R3:R" &amp; 2+$T$104)))</f>
        <v>9</v>
      </c>
      <c r="S103" s="8">
        <f ca="1">IF(MIN(INDIRECT("" &amp; "S3:S" &amp; 2+$T$104))&lt;0,0,MIN(INDIRECT("" &amp; "S3:S" &amp; 2+$T$104)))</f>
        <v>181</v>
      </c>
      <c r="T103" s="9">
        <f ca="1">SUM(Q103:S103)</f>
        <v>190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6</v>
      </c>
      <c r="R104" s="9">
        <f t="shared" ref="R104:S104" si="9">COUNTIF($B$3:$B$102,R$1)</f>
        <v>7</v>
      </c>
      <c r="S104" s="9">
        <f t="shared" si="9"/>
        <v>3</v>
      </c>
      <c r="T104" s="9">
        <f>SUM(Q104:S104)</f>
        <v>16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6</v>
      </c>
      <c r="R105" s="7">
        <f>COUNTIFS($B$3:$B$102,R$1,$O$3:$O$102,1)</f>
        <v>5</v>
      </c>
      <c r="S105" s="7">
        <f>COUNTIFS($B$3:$B$102,S$1,$O$3:$O$102,1)</f>
        <v>2</v>
      </c>
      <c r="T105" s="7">
        <f>SUM(Q105:S105)</f>
        <v>13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1</v>
      </c>
      <c r="R106" s="9">
        <f t="shared" ref="R106:S106" si="10">COUNTIFS($B$3:$B$102,R$1,$D$3:$D$102,9)</f>
        <v>1</v>
      </c>
      <c r="S106" s="9">
        <f t="shared" si="10"/>
        <v>1</v>
      </c>
      <c r="T106" s="9">
        <f t="shared" ref="T106:T117" si="11">SUM(Q106:S106)</f>
        <v>3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1</v>
      </c>
      <c r="R107" s="7">
        <f>COUNTIFS($B$3:$B$102,R$1,$D$3:$D$102,9,$O$3:$O$102,1)</f>
        <v>1</v>
      </c>
      <c r="S107" s="7">
        <f>COUNTIFS($B$3:$B$102,S$1,$D$3:$D$102,9,$O$3:$O$102,1)</f>
        <v>0</v>
      </c>
      <c r="T107" s="7">
        <f t="shared" si="11"/>
        <v>2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1</v>
      </c>
      <c r="R108" s="9">
        <f t="shared" ref="R108:S108" si="12">COUNTIFS($B$3:$B$102,R$1,$D$3:$D$102,10)</f>
        <v>1</v>
      </c>
      <c r="S108" s="9">
        <f t="shared" si="12"/>
        <v>0</v>
      </c>
      <c r="T108" s="9">
        <f t="shared" si="11"/>
        <v>2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1</v>
      </c>
      <c r="R109" s="7">
        <f>COUNTIFS($B$3:$B$102,R$1,$D$3:$D$102,10,$O$3:$O$102,1)</f>
        <v>1</v>
      </c>
      <c r="S109" s="7">
        <f>COUNTIFS($B$3:$B$102,S$1,$D$3:$D$102,10,$O$3:$O$102,1)</f>
        <v>0</v>
      </c>
      <c r="T109" s="7">
        <f t="shared" si="11"/>
        <v>2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1</v>
      </c>
      <c r="R110" s="9">
        <f t="shared" ref="R110:S110" si="13">COUNTIFS($B$3:$B$102,R$1,$D$3:$D$102,11)</f>
        <v>2</v>
      </c>
      <c r="S110" s="9">
        <f t="shared" si="13"/>
        <v>0</v>
      </c>
      <c r="T110" s="9">
        <f t="shared" si="11"/>
        <v>3</v>
      </c>
    </row>
    <row r="111" spans="1:20" ht="15.75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1</v>
      </c>
      <c r="R111" s="7">
        <f>COUNTIFS($B$3:$B$102,R$1,$D$3:$D$102,11,$O$3:$O$102,1)</f>
        <v>0</v>
      </c>
      <c r="S111" s="7">
        <f>COUNTIFS($B$3:$B$102,S$1,$D$3:$D$102,11,$O$3:$O$102,1)</f>
        <v>0</v>
      </c>
      <c r="T111" s="7">
        <f t="shared" si="11"/>
        <v>1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1</v>
      </c>
      <c r="R112" s="9">
        <f t="shared" ref="R112:S112" si="14">COUNTIFS($B$3:$B$102,R$1,$D$3:$D$102,12)</f>
        <v>0</v>
      </c>
      <c r="S112" s="9">
        <f t="shared" si="14"/>
        <v>1</v>
      </c>
      <c r="T112" s="9">
        <f t="shared" si="11"/>
        <v>2</v>
      </c>
    </row>
    <row r="113" spans="1:20" ht="15.75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1</v>
      </c>
      <c r="R113" s="7">
        <f>COUNTIFS($B$3:$B$102,R$1,$D$3:$D$102,12,$O$3:$O$102,1)</f>
        <v>0</v>
      </c>
      <c r="S113" s="7">
        <f>COUNTIFS($B$3:$B$102,S$1,$D$3:$D$102,12,$O$3:$O$102,1)</f>
        <v>1</v>
      </c>
      <c r="T113" s="7">
        <f t="shared" si="11"/>
        <v>2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2</v>
      </c>
      <c r="R114" s="9">
        <f t="shared" ref="R114:S114" si="15">COUNTIFS($B$3:$B$102,R$1,$D$3:$D$102,24)</f>
        <v>3</v>
      </c>
      <c r="S114" s="9">
        <f t="shared" si="15"/>
        <v>1</v>
      </c>
      <c r="T114" s="9">
        <f t="shared" si="11"/>
        <v>6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2</v>
      </c>
      <c r="R115" s="7">
        <f>COUNTIFS($B$3:$B$102,R$1,$D$3:$D$102,24,$O$3:$O$102,1)</f>
        <v>3</v>
      </c>
      <c r="S115" s="7">
        <f>COUNTIFS($B$3:$B$102,S$1,$D$3:$D$102,24,$O$3:$O$102,1)</f>
        <v>1</v>
      </c>
      <c r="T115" s="7">
        <f t="shared" si="11"/>
        <v>6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 t="shared" ref="R116:S116" si="16">COUNTIFS($B$3:$B$102,R$1,$D$3:$D$102,23)</f>
        <v>0</v>
      </c>
      <c r="S116" s="9">
        <f t="shared" si="16"/>
        <v>0</v>
      </c>
      <c r="T116" s="9">
        <f t="shared" si="11"/>
        <v>0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0</v>
      </c>
      <c r="T117" s="7">
        <f t="shared" si="11"/>
        <v>0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1</v>
      </c>
      <c r="R118" s="21">
        <f>COUNTIFS(E1:E100, A$3, B1:B100, R$1)</f>
        <v>1</v>
      </c>
      <c r="S118" s="21">
        <f>COUNTIFS(E1:E100, A$3, B1:B100, S$1)</f>
        <v>0</v>
      </c>
      <c r="T118" s="21">
        <f>SUM(Q118:S118)</f>
        <v>2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1</v>
      </c>
      <c r="R119" s="25">
        <f>COUNTIFS($E$1:$E$100, $A$3, $B$1:$B$100, R$1,$O$1:$O$100,1)</f>
        <v>1</v>
      </c>
      <c r="S119" s="25">
        <f>COUNTIFS($E$1:$E$100, $A$3, $B$1:$B$100, S$1,$O$1:$O$100,1)</f>
        <v>0</v>
      </c>
      <c r="T119" s="7">
        <f t="shared" ref="T119:T157" si="17">SUM(Q119:S119)</f>
        <v>2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1</v>
      </c>
      <c r="S120" s="21">
        <f>COUNTIFS(E1:E100, A$3, B1:B100, S$1, D1:D100, "=24")</f>
        <v>0</v>
      </c>
      <c r="T120" s="21">
        <f t="shared" si="17"/>
        <v>1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1</v>
      </c>
      <c r="S121" s="25">
        <f>COUNTIFS($E$1:$E$100, $A$3, $B$1:$B$100, S$1, $D$1:$D$100, "=24", $O$1:$O$100, "=1")</f>
        <v>0</v>
      </c>
      <c r="T121" s="7">
        <f t="shared" si="17"/>
        <v>1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1</v>
      </c>
      <c r="R122" s="21">
        <f>COUNTIFS(E2:E101, A$4, B2:B101, R$1)</f>
        <v>2</v>
      </c>
      <c r="S122" s="21">
        <f>COUNTIFS(E1:E100, A$4, B1:B100, S$1)</f>
        <v>0</v>
      </c>
      <c r="T122" s="21">
        <f t="shared" si="17"/>
        <v>3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1</v>
      </c>
      <c r="R123" s="25">
        <f>COUNTIFS($E$1:$E$100, $A$4, $B$1:$B$100, R$1,$O$1:$O$100,1)</f>
        <v>2</v>
      </c>
      <c r="S123" s="25">
        <f>COUNTIFS($E$1:$E$100, $A$4, $B$1:$B$100, S$1,$O$1:$O$100,1)</f>
        <v>0</v>
      </c>
      <c r="T123" s="7">
        <f t="shared" si="17"/>
        <v>3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1</v>
      </c>
      <c r="R124" s="21">
        <f>COUNTIFS(E1:E100, A$4, B1:B100, R$1, D1:D100, "=24")</f>
        <v>1</v>
      </c>
      <c r="S124" s="21">
        <f>COUNTIFS(E1:E100, A$4, B1:B100, S$1, D1:D100, "=24")</f>
        <v>0</v>
      </c>
      <c r="T124" s="21">
        <f t="shared" si="17"/>
        <v>2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1</v>
      </c>
      <c r="R125" s="25">
        <f>COUNTIFS($E$1:$E$100, $A$4, $B$1:$B$100, R$1, $D$1:$D$100, "=24", $O$1:$O$100, "=1")</f>
        <v>1</v>
      </c>
      <c r="S125" s="25">
        <f>COUNTIFS($E$1:$E$100, $A$4, $B$1:$B$100, S$1, $D$1:$D$100, "=24", $O$1:$O$100, "=1")</f>
        <v>0</v>
      </c>
      <c r="T125" s="7">
        <f t="shared" si="17"/>
        <v>2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1</v>
      </c>
      <c r="R126" s="21">
        <f>COUNTIFS(E1:E102, A$5, B1:B102, R$1)</f>
        <v>0</v>
      </c>
      <c r="S126" s="21">
        <f>COUNTIFS(E1:E100, A$5, B1:B100, S$1)</f>
        <v>0</v>
      </c>
      <c r="T126" s="21">
        <f t="shared" si="17"/>
        <v>1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1</v>
      </c>
      <c r="R127" s="25">
        <f>COUNTIFS($E$1:$E$100, $A$5, $B$1:$B$100, R$1,$O$1:$O$100,1)</f>
        <v>0</v>
      </c>
      <c r="S127" s="25">
        <f>COUNTIFS($E$1:$E$100, $A$5, $B$1:$B$100, S$1,$O$1:$O$100,1)</f>
        <v>0</v>
      </c>
      <c r="T127" s="7">
        <f t="shared" si="17"/>
        <v>1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1</v>
      </c>
      <c r="R128" s="21">
        <f>COUNTIFS(E1:E100, A$5, B1:B100, R$1, D1:D100, "=24")</f>
        <v>0</v>
      </c>
      <c r="S128" s="21">
        <f>COUNTIFS(E1:E100, A$5, B1:B100, S$1, D1:D100, "=24")</f>
        <v>0</v>
      </c>
      <c r="T128" s="21">
        <f t="shared" si="17"/>
        <v>1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1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0</v>
      </c>
      <c r="T129" s="7">
        <f t="shared" si="17"/>
        <v>1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1</v>
      </c>
      <c r="S130" s="21">
        <f>COUNTIFS(E1:E100, A$6, B1:B100, S$1)</f>
        <v>1</v>
      </c>
      <c r="T130" s="21">
        <f t="shared" si="17"/>
        <v>2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1</v>
      </c>
      <c r="S131" s="25">
        <f>COUNTIFS($E$1:$E$100, $A$6, $B$1:$B$100, S$1,$O$1:$O$100,1)</f>
        <v>1</v>
      </c>
      <c r="T131" s="7">
        <f t="shared" si="17"/>
        <v>2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1</v>
      </c>
      <c r="S132" s="21">
        <f>COUNTIFS(E1:E100, A$6, B1:B100, S$1, D1:D100, "=24")</f>
        <v>1</v>
      </c>
      <c r="T132" s="21">
        <f t="shared" si="17"/>
        <v>2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1</v>
      </c>
      <c r="S133" s="25">
        <f>COUNTIFS($E$1:$E$100, $A$6, $B$1:$B$100, S$1, $D$1:$D$100, "=24", $O$1:$O$100, "=1")</f>
        <v>1</v>
      </c>
      <c r="T133" s="7">
        <f t="shared" si="17"/>
        <v>2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7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7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7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7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2</v>
      </c>
      <c r="R138" s="21">
        <f>COUNTIFS(F1:F100, A$3, B1:B100, R$1)</f>
        <v>2</v>
      </c>
      <c r="S138" s="21">
        <f>COUNTIFS(F1:F100, A$3, B1:B100, S$1)</f>
        <v>1</v>
      </c>
      <c r="T138" s="21">
        <f t="shared" si="17"/>
        <v>5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2</v>
      </c>
      <c r="R139" s="25">
        <f>COUNTIFS($F$1:$F$100, $A$3, $B$1:$B$100, R$1,$O$1:$O$100,1)</f>
        <v>1</v>
      </c>
      <c r="S139" s="25">
        <f>COUNTIFS($F$1:$F$100, $A$3, $B$1:$B$100, S$1,$O$1:$O$100,1)</f>
        <v>1</v>
      </c>
      <c r="T139" s="7">
        <f t="shared" si="17"/>
        <v>4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0</v>
      </c>
      <c r="S140" s="21">
        <f>COUNTIFS(F1:F100, A$3, B1:B100, S$1, D1:D100, "=24")</f>
        <v>0</v>
      </c>
      <c r="T140" s="21">
        <f t="shared" si="17"/>
        <v>0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0</v>
      </c>
      <c r="T141" s="7">
        <f t="shared" si="17"/>
        <v>0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1</v>
      </c>
      <c r="R142" s="21">
        <f>COUNTIFS(F1:F100, A$4, B1:B100, R$1)</f>
        <v>1</v>
      </c>
      <c r="S142" s="21">
        <f>COUNTIFS(F1:F100, A$4, B1:B100, S$1)</f>
        <v>1</v>
      </c>
      <c r="T142" s="21">
        <f t="shared" si="17"/>
        <v>3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1</v>
      </c>
      <c r="R143" s="25">
        <f>COUNTIFS($F$1:$F$100, $A$4, $B$1:$B$100, R$1,$O$1:$O$100,1)</f>
        <v>0</v>
      </c>
      <c r="S143" s="25">
        <f>COUNTIFS($F$1:$F$100, $A$4, $B$1:$B$100, S$1,$O$1:$O$100,1)</f>
        <v>0</v>
      </c>
      <c r="T143" s="7">
        <f t="shared" si="17"/>
        <v>1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7"/>
        <v>0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7"/>
        <v>0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0</v>
      </c>
      <c r="S146" s="21">
        <f>COUNTIFS(F1:F100, A$5, B1:B100, S$1)</f>
        <v>0</v>
      </c>
      <c r="T146" s="21">
        <f t="shared" si="17"/>
        <v>0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7"/>
        <v>0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7"/>
        <v>0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7"/>
        <v>0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17"/>
        <v>0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7"/>
        <v>0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7"/>
        <v>0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7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7"/>
        <v>0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7"/>
        <v>0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7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7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A138:P138"/>
    <mergeCell ref="A142:P142"/>
    <mergeCell ref="A146:P146"/>
    <mergeCell ref="A150:P150"/>
    <mergeCell ref="A154:P154"/>
    <mergeCell ref="A130:P130"/>
    <mergeCell ref="A118:P118"/>
    <mergeCell ref="A122:P122"/>
    <mergeCell ref="A126:P126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L2"/>
    <mergeCell ref="A103:P103"/>
    <mergeCell ref="A104:P104"/>
    <mergeCell ref="A105:P105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A113:P113"/>
    <mergeCell ref="A114:P114"/>
    <mergeCell ref="A115:P115"/>
    <mergeCell ref="A116:P116"/>
  </mergeCells>
  <conditionalFormatting sqref="D3:D102">
    <cfRule type="cellIs" dxfId="79" priority="3" operator="equal">
      <formula>24</formula>
    </cfRule>
    <cfRule type="cellIs" dxfId="78" priority="4" operator="equal">
      <formula>23</formula>
    </cfRule>
    <cfRule type="cellIs" dxfId="77" priority="5" operator="equal">
      <formula>35</formula>
    </cfRule>
    <cfRule type="cellIs" dxfId="76" priority="6" operator="equal">
      <formula>46</formula>
    </cfRule>
    <cfRule type="cellIs" dxfId="75" priority="7" operator="equal">
      <formula>59</formula>
    </cfRule>
  </conditionalFormatting>
  <conditionalFormatting sqref="O3:O102">
    <cfRule type="cellIs" dxfId="74" priority="1" operator="equal">
      <formula>1</formula>
    </cfRule>
    <cfRule type="cellIs" dxfId="73" priority="2" operator="equal">
      <formula>0</formula>
    </cfRule>
  </conditionalFormatting>
  <conditionalFormatting sqref="P3:P102">
    <cfRule type="expression" dxfId="72" priority="15">
      <formula>IF(P3&lt;0, 1, IF(C3&gt;P3, 1, 0))</formula>
    </cfRule>
    <cfRule type="notContainsBlanks" dxfId="71" priority="16">
      <formula>LEN(TRIM(P3))&gt;0</formula>
    </cfRule>
  </conditionalFormatting>
  <conditionalFormatting sqref="Q3:S102">
    <cfRule type="cellIs" dxfId="70" priority="17" stopIfTrue="1" operator="notEqual">
      <formula>Q2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9324-0A54-4311-A9CF-349AF57364FE}">
  <dimension ref="A1:T1005"/>
  <sheetViews>
    <sheetView zoomScale="180" zoomScaleNormal="180" workbookViewId="0">
      <pane ySplit="2" topLeftCell="A10" activePane="bottomLeft" state="frozen"/>
      <selection pane="bottomLeft" activeCell="H10" sqref="H10"/>
    </sheetView>
  </sheetViews>
  <sheetFormatPr defaultColWidth="12.5390625" defaultRowHeight="12.75" x14ac:dyDescent="0.15"/>
  <cols>
    <col min="1" max="12" width="4.04296875" customWidth="1"/>
    <col min="13" max="13" width="4.04296875" style="10" customWidth="1"/>
    <col min="14" max="15" width="4.04296875" customWidth="1"/>
    <col min="16" max="16" width="6.3359375" customWidth="1"/>
    <col min="17" max="19" width="11.32421875" customWidth="1"/>
  </cols>
  <sheetData>
    <row r="1" spans="1:20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1" t="s">
        <v>16</v>
      </c>
      <c r="R1" s="11" t="s">
        <v>15</v>
      </c>
      <c r="S1" s="11" t="s">
        <v>14</v>
      </c>
      <c r="T1" s="32">
        <v>45376</v>
      </c>
    </row>
    <row r="2" spans="1:20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20" ht="15.75" customHeight="1" x14ac:dyDescent="0.15">
      <c r="A3" s="2">
        <v>1</v>
      </c>
      <c r="B3" s="3" t="s">
        <v>20</v>
      </c>
      <c r="C3" s="3">
        <v>22</v>
      </c>
      <c r="D3" s="4">
        <v>9</v>
      </c>
      <c r="F3" s="4">
        <v>2</v>
      </c>
      <c r="M3" s="13"/>
      <c r="O3" s="5">
        <v>1</v>
      </c>
      <c r="P3" s="6">
        <f>IF(D3=23,IF(O3,CHOOSE(G3+2*L3+1,23,35,46,59),-2*CHOOSE(G3+2*L3+1,23,35,46,59)),IF(ISBLANK(O3),,IF(O3,D3*(SUM(E3:L3)+1)*(1+M3)*(1+N3),-2*D3*(SUM(E3:L3)+1)*(1+M3)*(1+N3))))</f>
        <v>27</v>
      </c>
      <c r="Q3" s="15">
        <f t="shared" ref="Q3:S18" si="0">IF(ISBLANK($O3), ,IF($O3,IF($B3=Q$1,Q2-$P3,Q2),IF($B3=Q$1,Q2,Q2+$P3)))</f>
        <v>474</v>
      </c>
      <c r="R3" s="2">
        <f t="shared" si="0"/>
        <v>501</v>
      </c>
      <c r="S3" s="2">
        <f t="shared" si="0"/>
        <v>501</v>
      </c>
    </row>
    <row r="4" spans="1:20" ht="15.75" customHeight="1" x14ac:dyDescent="0.15">
      <c r="A4" s="2">
        <v>2</v>
      </c>
      <c r="B4" s="3" t="s">
        <v>21</v>
      </c>
      <c r="C4" s="3">
        <v>18</v>
      </c>
      <c r="D4" s="4">
        <v>24</v>
      </c>
      <c r="E4" s="4">
        <v>2</v>
      </c>
      <c r="M4" s="13"/>
      <c r="O4" s="5">
        <v>1</v>
      </c>
      <c r="P4" s="6">
        <f t="shared" ref="P4:P67" si="1">IF(D4=23,IF(O4,CHOOSE(G4+2*L4+1,23,35,46,59),-2*CHOOSE(G4+2*L4+1,23,35,46,59)),IF(ISBLANK(O4),,IF(O4,D4*(SUM(E4:L4)+1)*(1+M4)*(1+N4),-2*D4*(SUM(E4:L4)+1)*(1+M4)*(1+N4))))</f>
        <v>72</v>
      </c>
      <c r="Q4" s="2">
        <f t="shared" si="0"/>
        <v>474</v>
      </c>
      <c r="R4" s="2">
        <f t="shared" si="0"/>
        <v>501</v>
      </c>
      <c r="S4" s="2">
        <f t="shared" si="0"/>
        <v>429</v>
      </c>
    </row>
    <row r="5" spans="1:20" ht="15.75" customHeight="1" x14ac:dyDescent="0.15">
      <c r="A5" s="2">
        <v>3</v>
      </c>
      <c r="B5" s="3" t="s">
        <v>21</v>
      </c>
      <c r="C5" s="3">
        <v>40</v>
      </c>
      <c r="D5" s="4">
        <v>11</v>
      </c>
      <c r="E5" s="4">
        <v>3</v>
      </c>
      <c r="G5" s="4"/>
      <c r="M5" s="13"/>
      <c r="O5" s="5">
        <v>0</v>
      </c>
      <c r="P5" s="6">
        <f t="shared" si="1"/>
        <v>-88</v>
      </c>
      <c r="Q5" s="2">
        <f t="shared" si="0"/>
        <v>386</v>
      </c>
      <c r="R5" s="2">
        <f t="shared" si="0"/>
        <v>413</v>
      </c>
      <c r="S5" s="2">
        <f t="shared" si="0"/>
        <v>429</v>
      </c>
    </row>
    <row r="6" spans="1:20" ht="15.75" customHeight="1" x14ac:dyDescent="0.15">
      <c r="A6" s="2">
        <v>4</v>
      </c>
      <c r="B6" s="3" t="s">
        <v>19</v>
      </c>
      <c r="C6" s="3">
        <v>20</v>
      </c>
      <c r="D6" s="4">
        <v>11</v>
      </c>
      <c r="E6">
        <v>4</v>
      </c>
      <c r="F6" s="4"/>
      <c r="M6" s="13"/>
      <c r="O6" s="5">
        <v>1</v>
      </c>
      <c r="P6" s="6">
        <f t="shared" si="1"/>
        <v>55</v>
      </c>
      <c r="Q6" s="2">
        <f t="shared" si="0"/>
        <v>386</v>
      </c>
      <c r="R6" s="2">
        <f t="shared" si="0"/>
        <v>358</v>
      </c>
      <c r="S6" s="2">
        <f t="shared" si="0"/>
        <v>429</v>
      </c>
    </row>
    <row r="7" spans="1:20" ht="15.75" customHeight="1" x14ac:dyDescent="0.15">
      <c r="A7" s="2">
        <v>5</v>
      </c>
      <c r="B7" s="3" t="s">
        <v>20</v>
      </c>
      <c r="C7" s="3">
        <v>20</v>
      </c>
      <c r="D7" s="4">
        <v>11</v>
      </c>
      <c r="E7" s="4">
        <v>1</v>
      </c>
      <c r="M7" s="13"/>
      <c r="O7" s="5">
        <v>1</v>
      </c>
      <c r="P7" s="6">
        <f t="shared" si="1"/>
        <v>22</v>
      </c>
      <c r="Q7" s="2">
        <f t="shared" si="0"/>
        <v>364</v>
      </c>
      <c r="R7" s="2">
        <f t="shared" si="0"/>
        <v>358</v>
      </c>
      <c r="S7" s="2">
        <f t="shared" si="0"/>
        <v>429</v>
      </c>
    </row>
    <row r="8" spans="1:20" ht="15.75" customHeight="1" x14ac:dyDescent="0.15">
      <c r="A8" s="2">
        <v>6</v>
      </c>
      <c r="B8" s="3" t="s">
        <v>20</v>
      </c>
      <c r="C8" s="3">
        <v>23</v>
      </c>
      <c r="D8" s="4">
        <v>10</v>
      </c>
      <c r="E8" s="4"/>
      <c r="F8">
        <v>1</v>
      </c>
      <c r="G8">
        <v>1</v>
      </c>
      <c r="H8" s="4"/>
      <c r="M8" s="13"/>
      <c r="O8" s="3">
        <v>0</v>
      </c>
      <c r="P8" s="6">
        <f t="shared" si="1"/>
        <v>-60</v>
      </c>
      <c r="Q8" s="2">
        <f t="shared" si="0"/>
        <v>364</v>
      </c>
      <c r="R8" s="2">
        <f t="shared" si="0"/>
        <v>298</v>
      </c>
      <c r="S8" s="2">
        <f>IF(ISBLANK($O8), ,IF($O8,IF($B8=S$1,S7-$P8,S7),IF($B8=S$1,S7,S7+$P8)))</f>
        <v>369</v>
      </c>
    </row>
    <row r="9" spans="1:20" ht="15.75" customHeight="1" x14ac:dyDescent="0.15">
      <c r="A9" s="2">
        <v>7</v>
      </c>
      <c r="B9" s="3" t="s">
        <v>19</v>
      </c>
      <c r="C9" s="3">
        <v>18</v>
      </c>
      <c r="D9" s="4">
        <v>24</v>
      </c>
      <c r="E9" s="4"/>
      <c r="F9">
        <v>1</v>
      </c>
      <c r="H9">
        <v>1</v>
      </c>
      <c r="M9" s="13"/>
      <c r="O9" s="3">
        <v>1</v>
      </c>
      <c r="P9" s="6">
        <f t="shared" si="1"/>
        <v>72</v>
      </c>
      <c r="Q9" s="2">
        <f t="shared" si="0"/>
        <v>364</v>
      </c>
      <c r="R9" s="2">
        <f t="shared" si="0"/>
        <v>226</v>
      </c>
      <c r="S9" s="2">
        <f>IF(ISBLANK($O9), ,IF($O9,IF($B9=S$1,S8-$P9,S8),IF($B9=S$1,S8,S8+$P9)))</f>
        <v>369</v>
      </c>
    </row>
    <row r="10" spans="1:20" ht="15.75" customHeight="1" x14ac:dyDescent="0.15">
      <c r="A10" s="2">
        <v>8</v>
      </c>
      <c r="B10" s="3" t="s">
        <v>20</v>
      </c>
      <c r="C10" s="3">
        <v>18</v>
      </c>
      <c r="D10" s="4">
        <v>23</v>
      </c>
      <c r="E10" s="4"/>
      <c r="M10" s="13"/>
      <c r="O10" s="3">
        <v>0</v>
      </c>
      <c r="P10" s="6">
        <f t="shared" si="1"/>
        <v>-46</v>
      </c>
      <c r="Q10" s="2">
        <f t="shared" si="0"/>
        <v>364</v>
      </c>
      <c r="R10" s="2">
        <f t="shared" si="0"/>
        <v>180</v>
      </c>
      <c r="S10" s="2">
        <f t="shared" si="0"/>
        <v>323</v>
      </c>
    </row>
    <row r="11" spans="1:20" ht="15.75" customHeight="1" x14ac:dyDescent="0.15">
      <c r="A11" s="2">
        <v>9</v>
      </c>
      <c r="B11" s="3" t="s">
        <v>21</v>
      </c>
      <c r="C11" s="3">
        <v>23</v>
      </c>
      <c r="D11" s="4">
        <v>23</v>
      </c>
      <c r="F11" s="4"/>
      <c r="M11" s="13"/>
      <c r="O11" s="3">
        <v>0</v>
      </c>
      <c r="P11" s="6">
        <f t="shared" si="1"/>
        <v>-46</v>
      </c>
      <c r="Q11" s="2">
        <f t="shared" si="0"/>
        <v>318</v>
      </c>
      <c r="R11" s="2">
        <f t="shared" si="0"/>
        <v>134</v>
      </c>
      <c r="S11" s="2">
        <f t="shared" si="0"/>
        <v>323</v>
      </c>
    </row>
    <row r="12" spans="1:20" ht="15.75" customHeight="1" x14ac:dyDescent="0.15">
      <c r="A12" s="2">
        <v>10</v>
      </c>
      <c r="B12" s="3" t="s">
        <v>21</v>
      </c>
      <c r="C12" s="3">
        <v>18</v>
      </c>
      <c r="D12" s="4">
        <v>12</v>
      </c>
      <c r="F12" s="4">
        <v>3</v>
      </c>
      <c r="G12" s="4"/>
      <c r="M12" s="13"/>
      <c r="O12" s="3">
        <v>0</v>
      </c>
      <c r="P12" s="6">
        <f t="shared" si="1"/>
        <v>-96</v>
      </c>
      <c r="Q12" s="2">
        <f t="shared" si="0"/>
        <v>222</v>
      </c>
      <c r="R12" s="2">
        <f t="shared" si="0"/>
        <v>38</v>
      </c>
      <c r="S12" s="2">
        <f t="shared" si="0"/>
        <v>323</v>
      </c>
    </row>
    <row r="13" spans="1:20" ht="15.75" customHeight="1" x14ac:dyDescent="0.15">
      <c r="A13" s="2">
        <v>11</v>
      </c>
      <c r="B13" s="3" t="s">
        <v>21</v>
      </c>
      <c r="C13" s="3">
        <v>18</v>
      </c>
      <c r="D13" s="4">
        <v>23</v>
      </c>
      <c r="F13" s="4"/>
      <c r="M13" s="13"/>
      <c r="O13" s="3">
        <v>1</v>
      </c>
      <c r="P13" s="6">
        <f t="shared" si="1"/>
        <v>23</v>
      </c>
      <c r="Q13" s="2">
        <f t="shared" si="0"/>
        <v>222</v>
      </c>
      <c r="R13" s="2">
        <f t="shared" si="0"/>
        <v>38</v>
      </c>
      <c r="S13" s="2">
        <f t="shared" si="0"/>
        <v>300</v>
      </c>
    </row>
    <row r="14" spans="1:20" ht="15.75" customHeight="1" x14ac:dyDescent="0.15">
      <c r="A14" s="2">
        <v>12</v>
      </c>
      <c r="B14" s="3" t="s">
        <v>19</v>
      </c>
      <c r="C14" s="3">
        <v>18</v>
      </c>
      <c r="D14" s="4">
        <v>11</v>
      </c>
      <c r="E14" s="4"/>
      <c r="F14">
        <v>2</v>
      </c>
      <c r="G14" s="4"/>
      <c r="M14" s="13"/>
      <c r="O14" s="3">
        <v>1</v>
      </c>
      <c r="P14" s="6">
        <f t="shared" si="1"/>
        <v>33</v>
      </c>
      <c r="Q14" s="2">
        <f t="shared" si="0"/>
        <v>222</v>
      </c>
      <c r="R14" s="2">
        <f t="shared" si="0"/>
        <v>5</v>
      </c>
      <c r="S14" s="2">
        <f t="shared" si="0"/>
        <v>300</v>
      </c>
    </row>
    <row r="15" spans="1:20" ht="15.75" customHeight="1" x14ac:dyDescent="0.15">
      <c r="A15" s="2">
        <v>13</v>
      </c>
      <c r="B15" s="3" t="s">
        <v>21</v>
      </c>
      <c r="C15" s="3">
        <v>24</v>
      </c>
      <c r="D15" s="4">
        <v>10</v>
      </c>
      <c r="E15" s="4"/>
      <c r="F15">
        <v>2</v>
      </c>
      <c r="H15">
        <v>1</v>
      </c>
      <c r="M15" s="13"/>
      <c r="O15" s="3">
        <v>1</v>
      </c>
      <c r="P15" s="6">
        <f t="shared" si="1"/>
        <v>40</v>
      </c>
      <c r="Q15" s="2">
        <f t="shared" si="0"/>
        <v>222</v>
      </c>
      <c r="R15" s="2">
        <f t="shared" si="0"/>
        <v>5</v>
      </c>
      <c r="S15" s="2">
        <f t="shared" si="0"/>
        <v>260</v>
      </c>
    </row>
    <row r="16" spans="1:20" ht="15.75" customHeight="1" x14ac:dyDescent="0.15">
      <c r="A16" s="2">
        <v>14</v>
      </c>
      <c r="B16" s="3" t="s">
        <v>21</v>
      </c>
      <c r="C16" s="3">
        <v>24</v>
      </c>
      <c r="D16" s="4">
        <v>11</v>
      </c>
      <c r="F16">
        <v>2</v>
      </c>
      <c r="M16" s="13"/>
      <c r="O16" s="3">
        <v>1</v>
      </c>
      <c r="P16" s="6">
        <f t="shared" si="1"/>
        <v>33</v>
      </c>
      <c r="Q16" s="2">
        <f t="shared" si="0"/>
        <v>222</v>
      </c>
      <c r="R16" s="2">
        <f t="shared" si="0"/>
        <v>5</v>
      </c>
      <c r="S16" s="2">
        <f t="shared" si="0"/>
        <v>227</v>
      </c>
    </row>
    <row r="17" spans="1:19" ht="15.75" customHeight="1" x14ac:dyDescent="0.15">
      <c r="A17" s="2">
        <v>15</v>
      </c>
      <c r="B17" s="3" t="s">
        <v>21</v>
      </c>
      <c r="C17" s="3">
        <v>23</v>
      </c>
      <c r="D17" s="4">
        <v>23</v>
      </c>
      <c r="F17" s="4"/>
      <c r="M17" s="13"/>
      <c r="O17" s="3">
        <v>0</v>
      </c>
      <c r="P17" s="6">
        <f t="shared" si="1"/>
        <v>-46</v>
      </c>
      <c r="Q17" s="2">
        <f t="shared" si="0"/>
        <v>176</v>
      </c>
      <c r="R17" s="2">
        <f t="shared" si="0"/>
        <v>-41</v>
      </c>
      <c r="S17" s="2">
        <f t="shared" si="0"/>
        <v>227</v>
      </c>
    </row>
    <row r="18" spans="1:19" ht="15.75" customHeight="1" x14ac:dyDescent="0.15">
      <c r="A18" s="2">
        <v>16</v>
      </c>
      <c r="B18" s="3"/>
      <c r="C18" s="3"/>
      <c r="D18" s="4"/>
      <c r="F18" s="4"/>
      <c r="M18" s="13"/>
      <c r="O18" s="3"/>
      <c r="P18" s="6">
        <f t="shared" si="1"/>
        <v>0</v>
      </c>
      <c r="Q18" s="2">
        <f t="shared" si="0"/>
        <v>0</v>
      </c>
      <c r="R18" s="2">
        <f t="shared" si="0"/>
        <v>0</v>
      </c>
      <c r="S18" s="2">
        <f t="shared" si="0"/>
        <v>0</v>
      </c>
    </row>
    <row r="19" spans="1:19" ht="15.75" customHeight="1" x14ac:dyDescent="0.15">
      <c r="A19" s="2">
        <v>17</v>
      </c>
      <c r="B19" s="3"/>
      <c r="C19" s="3"/>
      <c r="D19" s="4"/>
      <c r="F19" s="4"/>
      <c r="G19" s="4"/>
      <c r="M19" s="13"/>
      <c r="O19" s="3"/>
      <c r="P19" s="6">
        <f t="shared" si="1"/>
        <v>0</v>
      </c>
      <c r="Q19" s="2">
        <f t="shared" ref="Q19:S34" si="2">IF(ISBLANK($O19), ,IF($O19,IF($B19=Q$1,Q18-$P19,Q18),IF($B19=Q$1,Q18,Q18+$P19)))</f>
        <v>0</v>
      </c>
      <c r="R19" s="2">
        <f t="shared" si="2"/>
        <v>0</v>
      </c>
      <c r="S19" s="2">
        <f t="shared" si="2"/>
        <v>0</v>
      </c>
    </row>
    <row r="20" spans="1:19" ht="15.75" customHeight="1" x14ac:dyDescent="0.15">
      <c r="A20" s="2">
        <v>18</v>
      </c>
      <c r="B20" s="3"/>
      <c r="C20" s="3"/>
      <c r="D20" s="4"/>
      <c r="E20" s="4"/>
      <c r="M20" s="13"/>
      <c r="O20" s="3"/>
      <c r="P20" s="6">
        <f t="shared" si="1"/>
        <v>0</v>
      </c>
      <c r="Q20" s="2">
        <f t="shared" si="2"/>
        <v>0</v>
      </c>
      <c r="R20" s="2">
        <f t="shared" si="2"/>
        <v>0</v>
      </c>
      <c r="S20" s="2">
        <f t="shared" si="2"/>
        <v>0</v>
      </c>
    </row>
    <row r="21" spans="1:19" ht="15.75" customHeight="1" x14ac:dyDescent="0.15">
      <c r="A21" s="2">
        <v>19</v>
      </c>
      <c r="B21" s="3"/>
      <c r="C21" s="3"/>
      <c r="D21" s="4"/>
      <c r="F21" s="4"/>
      <c r="G21" s="4"/>
      <c r="M21" s="13"/>
      <c r="O21" s="3"/>
      <c r="P21" s="6">
        <f t="shared" si="1"/>
        <v>0</v>
      </c>
      <c r="Q21" s="2">
        <f t="shared" si="2"/>
        <v>0</v>
      </c>
      <c r="R21" s="2">
        <f t="shared" si="2"/>
        <v>0</v>
      </c>
      <c r="S21" s="2">
        <f t="shared" si="2"/>
        <v>0</v>
      </c>
    </row>
    <row r="22" spans="1:19" ht="15.75" customHeight="1" x14ac:dyDescent="0.15">
      <c r="A22" s="2">
        <v>20</v>
      </c>
      <c r="B22" s="3"/>
      <c r="C22" s="3"/>
      <c r="D22" s="4"/>
      <c r="E22" s="4"/>
      <c r="H22" s="4"/>
      <c r="M22" s="13"/>
      <c r="O22" s="3"/>
      <c r="P22" s="6">
        <f t="shared" si="1"/>
        <v>0</v>
      </c>
      <c r="Q22" s="2">
        <f t="shared" si="2"/>
        <v>0</v>
      </c>
      <c r="R22" s="2">
        <f t="shared" si="2"/>
        <v>0</v>
      </c>
      <c r="S22" s="2">
        <f t="shared" si="2"/>
        <v>0</v>
      </c>
    </row>
    <row r="23" spans="1:19" ht="15.75" customHeight="1" x14ac:dyDescent="0.15">
      <c r="A23" s="2">
        <v>21</v>
      </c>
      <c r="B23" s="3"/>
      <c r="C23" s="3"/>
      <c r="D23" s="4"/>
      <c r="F23" s="4"/>
      <c r="M23" s="13"/>
      <c r="O23" s="3"/>
      <c r="P23" s="6">
        <f t="shared" si="1"/>
        <v>0</v>
      </c>
      <c r="Q23" s="2">
        <f t="shared" si="2"/>
        <v>0</v>
      </c>
      <c r="R23" s="2">
        <f t="shared" si="2"/>
        <v>0</v>
      </c>
      <c r="S23" s="2">
        <f t="shared" si="2"/>
        <v>0</v>
      </c>
    </row>
    <row r="24" spans="1:19" ht="15.75" customHeight="1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1"/>
        <v>0</v>
      </c>
      <c r="Q24" s="2">
        <f t="shared" si="2"/>
        <v>0</v>
      </c>
      <c r="R24" s="2">
        <f t="shared" si="2"/>
        <v>0</v>
      </c>
      <c r="S24" s="2">
        <f t="shared" si="2"/>
        <v>0</v>
      </c>
    </row>
    <row r="25" spans="1:19" ht="15.75" customHeight="1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1"/>
        <v>0</v>
      </c>
      <c r="Q25" s="2">
        <f t="shared" si="2"/>
        <v>0</v>
      </c>
      <c r="R25" s="2">
        <f t="shared" si="2"/>
        <v>0</v>
      </c>
      <c r="S25" s="2">
        <f t="shared" si="2"/>
        <v>0</v>
      </c>
    </row>
    <row r="26" spans="1:19" ht="15.75" customHeight="1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1"/>
        <v>0</v>
      </c>
      <c r="Q26" s="2">
        <f t="shared" si="2"/>
        <v>0</v>
      </c>
      <c r="R26" s="2">
        <f t="shared" si="2"/>
        <v>0</v>
      </c>
      <c r="S26" s="2">
        <f t="shared" si="2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1"/>
        <v>0</v>
      </c>
      <c r="Q27" s="2">
        <f t="shared" si="2"/>
        <v>0</v>
      </c>
      <c r="R27" s="2">
        <f t="shared" si="2"/>
        <v>0</v>
      </c>
      <c r="S27" s="2">
        <f t="shared" si="2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1"/>
        <v>0</v>
      </c>
      <c r="Q28" s="2">
        <f t="shared" si="2"/>
        <v>0</v>
      </c>
      <c r="R28" s="2">
        <f t="shared" si="2"/>
        <v>0</v>
      </c>
      <c r="S28" s="2">
        <f t="shared" si="2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1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1"/>
        <v>0</v>
      </c>
      <c r="Q30" s="2">
        <f t="shared" si="2"/>
        <v>0</v>
      </c>
      <c r="R30" s="2">
        <f t="shared" si="2"/>
        <v>0</v>
      </c>
      <c r="S30" s="2">
        <f t="shared" si="2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1"/>
        <v>0</v>
      </c>
      <c r="Q31" s="2">
        <f t="shared" si="2"/>
        <v>0</v>
      </c>
      <c r="R31" s="2">
        <f t="shared" si="2"/>
        <v>0</v>
      </c>
      <c r="S31" s="2">
        <f t="shared" si="2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1"/>
        <v>0</v>
      </c>
      <c r="Q32" s="2">
        <f t="shared" si="2"/>
        <v>0</v>
      </c>
      <c r="R32" s="2">
        <f t="shared" si="2"/>
        <v>0</v>
      </c>
      <c r="S32" s="2">
        <f t="shared" si="2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1"/>
        <v>0</v>
      </c>
      <c r="Q33" s="2">
        <f t="shared" si="2"/>
        <v>0</v>
      </c>
      <c r="R33" s="2">
        <f t="shared" si="2"/>
        <v>0</v>
      </c>
      <c r="S33" s="2">
        <f t="shared" si="2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1"/>
        <v>0</v>
      </c>
      <c r="Q34" s="2">
        <f t="shared" si="2"/>
        <v>0</v>
      </c>
      <c r="R34" s="2">
        <f t="shared" si="2"/>
        <v>0</v>
      </c>
      <c r="S34" s="2">
        <f t="shared" si="2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1"/>
        <v>0</v>
      </c>
      <c r="Q35" s="2">
        <f t="shared" ref="Q35:S50" si="3">IF(ISBLANK($O35), ,IF($O35,IF($B35=Q$1,Q34-$P35,Q34),IF($B35=Q$1,Q34,Q34+$P35)))</f>
        <v>0</v>
      </c>
      <c r="R35" s="2">
        <f t="shared" si="3"/>
        <v>0</v>
      </c>
      <c r="S35" s="2">
        <f t="shared" si="3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1"/>
        <v>0</v>
      </c>
      <c r="Q36" s="2">
        <f t="shared" si="3"/>
        <v>0</v>
      </c>
      <c r="R36" s="2">
        <f t="shared" si="3"/>
        <v>0</v>
      </c>
      <c r="S36" s="2">
        <f t="shared" si="3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si="1"/>
        <v>0</v>
      </c>
      <c r="Q37" s="2">
        <f t="shared" si="3"/>
        <v>0</v>
      </c>
      <c r="R37" s="2">
        <f t="shared" si="3"/>
        <v>0</v>
      </c>
      <c r="S37" s="2">
        <f t="shared" si="3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1"/>
        <v>0</v>
      </c>
      <c r="Q38" s="2">
        <f t="shared" si="3"/>
        <v>0</v>
      </c>
      <c r="R38" s="2">
        <f t="shared" si="3"/>
        <v>0</v>
      </c>
      <c r="S38" s="2">
        <f t="shared" si="3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1"/>
        <v>0</v>
      </c>
      <c r="Q39" s="2">
        <f t="shared" si="3"/>
        <v>0</v>
      </c>
      <c r="R39" s="2">
        <f t="shared" si="3"/>
        <v>0</v>
      </c>
      <c r="S39" s="2">
        <f t="shared" si="3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1"/>
        <v>0</v>
      </c>
      <c r="Q40" s="2">
        <f t="shared" si="3"/>
        <v>0</v>
      </c>
      <c r="R40" s="2">
        <f t="shared" si="3"/>
        <v>0</v>
      </c>
      <c r="S40" s="2">
        <f t="shared" si="3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1"/>
        <v>0</v>
      </c>
      <c r="Q41" s="2">
        <f t="shared" si="3"/>
        <v>0</v>
      </c>
      <c r="R41" s="2">
        <f t="shared" si="3"/>
        <v>0</v>
      </c>
      <c r="S41" s="2">
        <f t="shared" si="3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1"/>
        <v>0</v>
      </c>
      <c r="Q42" s="2">
        <f t="shared" si="3"/>
        <v>0</v>
      </c>
      <c r="R42" s="2">
        <f t="shared" si="3"/>
        <v>0</v>
      </c>
      <c r="S42" s="2">
        <f t="shared" si="3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1"/>
        <v>0</v>
      </c>
      <c r="Q43" s="2">
        <f t="shared" si="3"/>
        <v>0</v>
      </c>
      <c r="R43" s="2">
        <f t="shared" si="3"/>
        <v>0</v>
      </c>
      <c r="S43" s="2">
        <f t="shared" si="3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1"/>
        <v>0</v>
      </c>
      <c r="Q44" s="2">
        <f t="shared" si="3"/>
        <v>0</v>
      </c>
      <c r="R44" s="2">
        <f t="shared" si="3"/>
        <v>0</v>
      </c>
      <c r="S44" s="2">
        <f t="shared" si="3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1"/>
        <v>0</v>
      </c>
      <c r="Q45" s="2">
        <f t="shared" si="3"/>
        <v>0</v>
      </c>
      <c r="R45" s="2">
        <f t="shared" si="3"/>
        <v>0</v>
      </c>
      <c r="S45" s="2">
        <f t="shared" si="3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1"/>
        <v>0</v>
      </c>
      <c r="Q46" s="2">
        <f t="shared" si="3"/>
        <v>0</v>
      </c>
      <c r="R46" s="2">
        <f t="shared" si="3"/>
        <v>0</v>
      </c>
      <c r="S46" s="2">
        <f t="shared" si="3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1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1"/>
        <v>0</v>
      </c>
      <c r="Q48" s="2">
        <f t="shared" si="3"/>
        <v>0</v>
      </c>
      <c r="R48" s="2">
        <f t="shared" si="3"/>
        <v>0</v>
      </c>
      <c r="S48" s="2">
        <f t="shared" si="3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1"/>
        <v>0</v>
      </c>
      <c r="Q49" s="2">
        <f t="shared" si="3"/>
        <v>0</v>
      </c>
      <c r="R49" s="2">
        <f t="shared" si="3"/>
        <v>0</v>
      </c>
      <c r="S49" s="2">
        <f t="shared" si="3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1"/>
        <v>0</v>
      </c>
      <c r="Q50" s="2">
        <f t="shared" si="3"/>
        <v>0</v>
      </c>
      <c r="R50" s="2">
        <f t="shared" si="3"/>
        <v>0</v>
      </c>
      <c r="S50" s="2">
        <f t="shared" si="3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1"/>
        <v>0</v>
      </c>
      <c r="Q51" s="2">
        <f t="shared" ref="Q51:S66" si="4">IF(ISBLANK($O51), ,IF($O51,IF($B51=Q$1,Q50-$P51,Q50),IF($B51=Q$1,Q50,Q50+$P51)))</f>
        <v>0</v>
      </c>
      <c r="R51" s="2">
        <f t="shared" si="4"/>
        <v>0</v>
      </c>
      <c r="S51" s="2">
        <f t="shared" si="4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1"/>
        <v>0</v>
      </c>
      <c r="Q52" s="2">
        <f t="shared" si="4"/>
        <v>0</v>
      </c>
      <c r="R52" s="2">
        <f t="shared" si="4"/>
        <v>0</v>
      </c>
      <c r="S52" s="2">
        <f t="shared" si="4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1"/>
        <v>0</v>
      </c>
      <c r="Q53" s="2">
        <f t="shared" si="4"/>
        <v>0</v>
      </c>
      <c r="R53" s="2">
        <f t="shared" si="4"/>
        <v>0</v>
      </c>
      <c r="S53" s="2">
        <f t="shared" si="4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1"/>
        <v>0</v>
      </c>
      <c r="Q54" s="2">
        <f t="shared" si="4"/>
        <v>0</v>
      </c>
      <c r="R54" s="2">
        <f t="shared" si="4"/>
        <v>0</v>
      </c>
      <c r="S54" s="2">
        <f t="shared" si="4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1"/>
        <v>0</v>
      </c>
      <c r="Q55" s="2">
        <f t="shared" si="4"/>
        <v>0</v>
      </c>
      <c r="R55" s="2">
        <f t="shared" si="4"/>
        <v>0</v>
      </c>
      <c r="S55" s="2">
        <f t="shared" si="4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1"/>
        <v>0</v>
      </c>
      <c r="Q56" s="2">
        <f t="shared" si="4"/>
        <v>0</v>
      </c>
      <c r="R56" s="2">
        <f t="shared" si="4"/>
        <v>0</v>
      </c>
      <c r="S56" s="2">
        <f t="shared" si="4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1"/>
        <v>0</v>
      </c>
      <c r="Q57" s="2">
        <f t="shared" si="4"/>
        <v>0</v>
      </c>
      <c r="R57" s="2">
        <f t="shared" si="4"/>
        <v>0</v>
      </c>
      <c r="S57" s="2">
        <f t="shared" si="4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1"/>
        <v>0</v>
      </c>
      <c r="Q58" s="2">
        <f t="shared" si="4"/>
        <v>0</v>
      </c>
      <c r="R58" s="2">
        <f t="shared" si="4"/>
        <v>0</v>
      </c>
      <c r="S58" s="2">
        <f t="shared" si="4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1"/>
        <v>0</v>
      </c>
      <c r="Q59" s="2">
        <f t="shared" si="4"/>
        <v>0</v>
      </c>
      <c r="R59" s="2">
        <f t="shared" si="4"/>
        <v>0</v>
      </c>
      <c r="S59" s="2">
        <f t="shared" si="4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1"/>
        <v>0</v>
      </c>
      <c r="Q60" s="2">
        <f t="shared" si="4"/>
        <v>0</v>
      </c>
      <c r="R60" s="2">
        <f t="shared" si="4"/>
        <v>0</v>
      </c>
      <c r="S60" s="2">
        <f t="shared" si="4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1"/>
        <v>0</v>
      </c>
      <c r="Q61" s="2">
        <f t="shared" si="4"/>
        <v>0</v>
      </c>
      <c r="R61" s="2">
        <f t="shared" si="4"/>
        <v>0</v>
      </c>
      <c r="S61" s="2">
        <f t="shared" si="4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1"/>
        <v>0</v>
      </c>
      <c r="Q62" s="2">
        <f t="shared" si="4"/>
        <v>0</v>
      </c>
      <c r="R62" s="2">
        <f t="shared" si="4"/>
        <v>0</v>
      </c>
      <c r="S62" s="2">
        <f t="shared" si="4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1"/>
        <v>0</v>
      </c>
      <c r="Q63" s="2">
        <f t="shared" si="4"/>
        <v>0</v>
      </c>
      <c r="R63" s="2">
        <f t="shared" si="4"/>
        <v>0</v>
      </c>
      <c r="S63" s="2">
        <f t="shared" si="4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1"/>
        <v>0</v>
      </c>
      <c r="Q64" s="2">
        <f t="shared" si="4"/>
        <v>0</v>
      </c>
      <c r="R64" s="2">
        <f t="shared" si="4"/>
        <v>0</v>
      </c>
      <c r="S64" s="2">
        <f t="shared" si="4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1"/>
        <v>0</v>
      </c>
      <c r="Q65" s="2">
        <f t="shared" si="4"/>
        <v>0</v>
      </c>
      <c r="R65" s="2">
        <f t="shared" si="4"/>
        <v>0</v>
      </c>
      <c r="S65" s="2">
        <f t="shared" si="4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1"/>
        <v>0</v>
      </c>
      <c r="Q66" s="2">
        <f t="shared" si="4"/>
        <v>0</v>
      </c>
      <c r="R66" s="2">
        <f t="shared" si="4"/>
        <v>0</v>
      </c>
      <c r="S66" s="2">
        <f t="shared" si="4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si="1"/>
        <v>0</v>
      </c>
      <c r="Q67" s="2">
        <f t="shared" ref="Q67:S82" si="5">IF(ISBLANK($O67), ,IF($O67,IF($B67=Q$1,Q66-$P67,Q66),IF($B67=Q$1,Q66,Q66+$P67)))</f>
        <v>0</v>
      </c>
      <c r="R67" s="2">
        <f t="shared" si="5"/>
        <v>0</v>
      </c>
      <c r="S67" s="2">
        <f t="shared" si="5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ref="P68:P102" si="6">IF(D68=23,IF(O68,CHOOSE(G68+2*L68+1,23,35,46,59),-2*CHOOSE(G68+2*L68+1,23,35,46,59)),IF(ISBLANK(O68),,IF(O68,D68*(SUM(E68:L68)+1)*(1+M68)*(1+N68),-2*D68*(SUM(E68:L68)+1)*(1+M68)*(1+N68))))</f>
        <v>0</v>
      </c>
      <c r="Q68" s="2">
        <f t="shared" si="5"/>
        <v>0</v>
      </c>
      <c r="R68" s="2">
        <f t="shared" si="5"/>
        <v>0</v>
      </c>
      <c r="S68" s="2">
        <f t="shared" si="5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6"/>
        <v>0</v>
      </c>
      <c r="Q69" s="2">
        <f t="shared" si="5"/>
        <v>0</v>
      </c>
      <c r="R69" s="2">
        <f t="shared" si="5"/>
        <v>0</v>
      </c>
      <c r="S69" s="2">
        <f t="shared" si="5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6"/>
        <v>0</v>
      </c>
      <c r="Q70" s="2">
        <f t="shared" si="5"/>
        <v>0</v>
      </c>
      <c r="R70" s="2">
        <f t="shared" si="5"/>
        <v>0</v>
      </c>
      <c r="S70" s="2">
        <f t="shared" si="5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6"/>
        <v>0</v>
      </c>
      <c r="Q71" s="2">
        <f t="shared" si="5"/>
        <v>0</v>
      </c>
      <c r="R71" s="2">
        <f t="shared" si="5"/>
        <v>0</v>
      </c>
      <c r="S71" s="2">
        <f t="shared" si="5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6"/>
        <v>0</v>
      </c>
      <c r="Q72" s="2">
        <f t="shared" si="5"/>
        <v>0</v>
      </c>
      <c r="R72" s="2">
        <f t="shared" si="5"/>
        <v>0</v>
      </c>
      <c r="S72" s="2">
        <f t="shared" si="5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6"/>
        <v>0</v>
      </c>
      <c r="Q73" s="2">
        <f t="shared" si="5"/>
        <v>0</v>
      </c>
      <c r="R73" s="2">
        <f t="shared" si="5"/>
        <v>0</v>
      </c>
      <c r="S73" s="2">
        <f t="shared" si="5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6"/>
        <v>0</v>
      </c>
      <c r="Q74" s="2">
        <f t="shared" si="5"/>
        <v>0</v>
      </c>
      <c r="R74" s="2">
        <f t="shared" si="5"/>
        <v>0</v>
      </c>
      <c r="S74" s="2">
        <f t="shared" si="5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6"/>
        <v>0</v>
      </c>
      <c r="Q75" s="2">
        <f t="shared" si="5"/>
        <v>0</v>
      </c>
      <c r="R75" s="2">
        <f t="shared" si="5"/>
        <v>0</v>
      </c>
      <c r="S75" s="2">
        <f t="shared" si="5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6"/>
        <v>0</v>
      </c>
      <c r="Q76" s="2">
        <f t="shared" si="5"/>
        <v>0</v>
      </c>
      <c r="R76" s="2">
        <f t="shared" si="5"/>
        <v>0</v>
      </c>
      <c r="S76" s="2">
        <f t="shared" si="5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6"/>
        <v>0</v>
      </c>
      <c r="Q77" s="2">
        <f t="shared" si="5"/>
        <v>0</v>
      </c>
      <c r="R77" s="2">
        <f t="shared" si="5"/>
        <v>0</v>
      </c>
      <c r="S77" s="2">
        <f t="shared" si="5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6"/>
        <v>0</v>
      </c>
      <c r="Q78" s="2">
        <f t="shared" si="5"/>
        <v>0</v>
      </c>
      <c r="R78" s="2">
        <f t="shared" si="5"/>
        <v>0</v>
      </c>
      <c r="S78" s="2">
        <f t="shared" si="5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6"/>
        <v>0</v>
      </c>
      <c r="Q79" s="2">
        <f t="shared" si="5"/>
        <v>0</v>
      </c>
      <c r="R79" s="2">
        <f t="shared" si="5"/>
        <v>0</v>
      </c>
      <c r="S79" s="2">
        <f t="shared" si="5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6"/>
        <v>0</v>
      </c>
      <c r="Q80" s="2">
        <f t="shared" si="5"/>
        <v>0</v>
      </c>
      <c r="R80" s="2">
        <f t="shared" si="5"/>
        <v>0</v>
      </c>
      <c r="S80" s="2">
        <f t="shared" si="5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6"/>
        <v>0</v>
      </c>
      <c r="Q81" s="2">
        <f t="shared" si="5"/>
        <v>0</v>
      </c>
      <c r="R81" s="2">
        <f t="shared" si="5"/>
        <v>0</v>
      </c>
      <c r="S81" s="2">
        <f t="shared" si="5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6"/>
        <v>0</v>
      </c>
      <c r="Q82" s="2">
        <f t="shared" si="5"/>
        <v>0</v>
      </c>
      <c r="R82" s="2">
        <f t="shared" si="5"/>
        <v>0</v>
      </c>
      <c r="S82" s="2">
        <f t="shared" si="5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6"/>
        <v>0</v>
      </c>
      <c r="Q83" s="2">
        <f t="shared" ref="Q83:S98" si="7">IF(ISBLANK($O83), ,IF($O83,IF($B83=Q$1,Q82-$P83,Q82),IF($B83=Q$1,Q82,Q82+$P83)))</f>
        <v>0</v>
      </c>
      <c r="R83" s="2">
        <f t="shared" si="7"/>
        <v>0</v>
      </c>
      <c r="S83" s="2">
        <f t="shared" si="7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6"/>
        <v>0</v>
      </c>
      <c r="Q84" s="2">
        <f t="shared" si="7"/>
        <v>0</v>
      </c>
      <c r="R84" s="2">
        <f t="shared" si="7"/>
        <v>0</v>
      </c>
      <c r="S84" s="2">
        <f t="shared" si="7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6"/>
        <v>0</v>
      </c>
      <c r="Q85" s="2">
        <f t="shared" si="7"/>
        <v>0</v>
      </c>
      <c r="R85" s="2">
        <f t="shared" si="7"/>
        <v>0</v>
      </c>
      <c r="S85" s="2">
        <f t="shared" si="7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6"/>
        <v>0</v>
      </c>
      <c r="Q86" s="2">
        <f t="shared" si="7"/>
        <v>0</v>
      </c>
      <c r="R86" s="2">
        <f t="shared" si="7"/>
        <v>0</v>
      </c>
      <c r="S86" s="2">
        <f t="shared" si="7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6"/>
        <v>0</v>
      </c>
      <c r="Q87" s="2">
        <f t="shared" si="7"/>
        <v>0</v>
      </c>
      <c r="R87" s="2">
        <f t="shared" si="7"/>
        <v>0</v>
      </c>
      <c r="S87" s="2">
        <f t="shared" si="7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6"/>
        <v>0</v>
      </c>
      <c r="Q88" s="2">
        <f t="shared" si="7"/>
        <v>0</v>
      </c>
      <c r="R88" s="2">
        <f t="shared" si="7"/>
        <v>0</v>
      </c>
      <c r="S88" s="2">
        <f t="shared" si="7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6"/>
        <v>0</v>
      </c>
      <c r="Q89" s="2">
        <f t="shared" si="7"/>
        <v>0</v>
      </c>
      <c r="R89" s="2">
        <f t="shared" si="7"/>
        <v>0</v>
      </c>
      <c r="S89" s="2">
        <f t="shared" si="7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6"/>
        <v>0</v>
      </c>
      <c r="Q90" s="2">
        <f t="shared" si="7"/>
        <v>0</v>
      </c>
      <c r="R90" s="2">
        <f t="shared" si="7"/>
        <v>0</v>
      </c>
      <c r="S90" s="2">
        <f t="shared" si="7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6"/>
        <v>0</v>
      </c>
      <c r="Q91" s="2">
        <f t="shared" si="7"/>
        <v>0</v>
      </c>
      <c r="R91" s="2">
        <f t="shared" si="7"/>
        <v>0</v>
      </c>
      <c r="S91" s="2">
        <f t="shared" si="7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6"/>
        <v>0</v>
      </c>
      <c r="Q92" s="2">
        <f t="shared" si="7"/>
        <v>0</v>
      </c>
      <c r="R92" s="2">
        <f t="shared" si="7"/>
        <v>0</v>
      </c>
      <c r="S92" s="2">
        <f t="shared" si="7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6"/>
        <v>0</v>
      </c>
      <c r="Q93" s="2">
        <f t="shared" si="7"/>
        <v>0</v>
      </c>
      <c r="R93" s="2">
        <f t="shared" si="7"/>
        <v>0</v>
      </c>
      <c r="S93" s="2">
        <f t="shared" si="7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6"/>
        <v>0</v>
      </c>
      <c r="Q94" s="2">
        <f t="shared" si="7"/>
        <v>0</v>
      </c>
      <c r="R94" s="2">
        <f t="shared" si="7"/>
        <v>0</v>
      </c>
      <c r="S94" s="2">
        <f t="shared" si="7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6"/>
        <v>0</v>
      </c>
      <c r="Q95" s="2">
        <f t="shared" si="7"/>
        <v>0</v>
      </c>
      <c r="R95" s="2">
        <f t="shared" si="7"/>
        <v>0</v>
      </c>
      <c r="S95" s="2">
        <f t="shared" si="7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6"/>
        <v>0</v>
      </c>
      <c r="Q96" s="2">
        <f t="shared" si="7"/>
        <v>0</v>
      </c>
      <c r="R96" s="2">
        <f t="shared" si="7"/>
        <v>0</v>
      </c>
      <c r="S96" s="2">
        <f t="shared" si="7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6"/>
        <v>0</v>
      </c>
      <c r="Q97" s="2">
        <f t="shared" si="7"/>
        <v>0</v>
      </c>
      <c r="R97" s="2">
        <f t="shared" si="7"/>
        <v>0</v>
      </c>
      <c r="S97" s="2">
        <f t="shared" si="7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6"/>
        <v>0</v>
      </c>
      <c r="Q98" s="2">
        <f t="shared" si="7"/>
        <v>0</v>
      </c>
      <c r="R98" s="2">
        <f t="shared" si="7"/>
        <v>0</v>
      </c>
      <c r="S98" s="2">
        <f t="shared" si="7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6"/>
        <v>0</v>
      </c>
      <c r="Q99" s="2">
        <f t="shared" ref="Q99:S102" si="8">IF(ISBLANK($O99), ,IF($O99,IF($B99=Q$1,Q98-$P99,Q98),IF($B99=Q$1,Q98,Q98+$P99)))</f>
        <v>0</v>
      </c>
      <c r="R99" s="2">
        <f t="shared" si="8"/>
        <v>0</v>
      </c>
      <c r="S99" s="2">
        <f t="shared" si="8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6"/>
        <v>0</v>
      </c>
      <c r="Q100" s="2">
        <f t="shared" si="8"/>
        <v>0</v>
      </c>
      <c r="R100" s="2">
        <f t="shared" si="8"/>
        <v>0</v>
      </c>
      <c r="S100" s="2">
        <f t="shared" si="8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6"/>
        <v>0</v>
      </c>
      <c r="Q101" s="2">
        <f t="shared" si="8"/>
        <v>0</v>
      </c>
      <c r="R101" s="2">
        <f t="shared" si="8"/>
        <v>0</v>
      </c>
      <c r="S101" s="2">
        <f t="shared" si="8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6"/>
        <v>0</v>
      </c>
      <c r="Q102" s="2">
        <f t="shared" si="8"/>
        <v>0</v>
      </c>
      <c r="R102" s="2">
        <f t="shared" si="8"/>
        <v>0</v>
      </c>
      <c r="S102" s="2">
        <f t="shared" si="8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176</v>
      </c>
      <c r="R103" s="8">
        <f ca="1">IF(MIN(INDIRECT("" &amp; "R3:R" &amp; 2+$T$104))&lt;0,0,MIN(INDIRECT("" &amp; "R3:R" &amp; 2+$T$104)))</f>
        <v>0</v>
      </c>
      <c r="S103" s="8">
        <f ca="1">IF(MIN(INDIRECT("" &amp; "S3:S" &amp; 2+$T$104))&lt;0,0,MIN(INDIRECT("" &amp; "S3:S" &amp; 2+$T$104)))</f>
        <v>227</v>
      </c>
      <c r="T103" s="9">
        <f ca="1">SUM(Q103:S103)</f>
        <v>403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4</v>
      </c>
      <c r="R104" s="9">
        <f t="shared" ref="R104:S104" si="9">COUNTIF($B$3:$B$102,R$1)</f>
        <v>3</v>
      </c>
      <c r="S104" s="9">
        <f t="shared" si="9"/>
        <v>8</v>
      </c>
      <c r="T104" s="9">
        <f>SUM(Q104:S104)</f>
        <v>15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2</v>
      </c>
      <c r="R105" s="7">
        <f>COUNTIFS($B$3:$B$102,R$1,$O$3:$O$102,1)</f>
        <v>3</v>
      </c>
      <c r="S105" s="7">
        <f>COUNTIFS($B$3:$B$102,S$1,$O$3:$O$102,1)</f>
        <v>4</v>
      </c>
      <c r="T105" s="7">
        <f>SUM(Q105:S105)</f>
        <v>9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1</v>
      </c>
      <c r="R106" s="9">
        <f t="shared" ref="R106:S106" si="10">COUNTIFS($B$3:$B$102,R$1,$D$3:$D$102,9)</f>
        <v>0</v>
      </c>
      <c r="S106" s="9">
        <f t="shared" si="10"/>
        <v>0</v>
      </c>
      <c r="T106" s="9">
        <f t="shared" ref="T106:T117" si="11">SUM(Q106:S106)</f>
        <v>1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1</v>
      </c>
      <c r="R107" s="7">
        <f>COUNTIFS($B$3:$B$102,R$1,$D$3:$D$102,9,$O$3:$O$102,1)</f>
        <v>0</v>
      </c>
      <c r="S107" s="7">
        <f>COUNTIFS($B$3:$B$102,S$1,$D$3:$D$102,9,$O$3:$O$102,1)</f>
        <v>0</v>
      </c>
      <c r="T107" s="7">
        <f t="shared" si="11"/>
        <v>1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1</v>
      </c>
      <c r="R108" s="9">
        <f t="shared" ref="R108:S108" si="12">COUNTIFS($B$3:$B$102,R$1,$D$3:$D$102,10)</f>
        <v>0</v>
      </c>
      <c r="S108" s="9">
        <f t="shared" si="12"/>
        <v>1</v>
      </c>
      <c r="T108" s="9">
        <f t="shared" si="11"/>
        <v>2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0</v>
      </c>
      <c r="R109" s="7">
        <f>COUNTIFS($B$3:$B$102,R$1,$D$3:$D$102,10,$O$3:$O$102,1)</f>
        <v>0</v>
      </c>
      <c r="S109" s="7">
        <f>COUNTIFS($B$3:$B$102,S$1,$D$3:$D$102,10,$O$3:$O$102,1)</f>
        <v>1</v>
      </c>
      <c r="T109" s="7">
        <f t="shared" si="11"/>
        <v>1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1</v>
      </c>
      <c r="R110" s="9">
        <f t="shared" ref="R110:S110" si="13">COUNTIFS($B$3:$B$102,R$1,$D$3:$D$102,11)</f>
        <v>2</v>
      </c>
      <c r="S110" s="9">
        <f t="shared" si="13"/>
        <v>2</v>
      </c>
      <c r="T110" s="9">
        <f t="shared" si="11"/>
        <v>5</v>
      </c>
    </row>
    <row r="111" spans="1:20" ht="15.75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1</v>
      </c>
      <c r="R111" s="7">
        <f>COUNTIFS($B$3:$B$102,R$1,$D$3:$D$102,11,$O$3:$O$102,1)</f>
        <v>2</v>
      </c>
      <c r="S111" s="7">
        <f>COUNTIFS($B$3:$B$102,S$1,$D$3:$D$102,11,$O$3:$O$102,1)</f>
        <v>1</v>
      </c>
      <c r="T111" s="7">
        <f t="shared" si="11"/>
        <v>4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0</v>
      </c>
      <c r="R112" s="9">
        <f t="shared" ref="R112:S112" si="14">COUNTIFS($B$3:$B$102,R$1,$D$3:$D$102,12)</f>
        <v>0</v>
      </c>
      <c r="S112" s="9">
        <f t="shared" si="14"/>
        <v>1</v>
      </c>
      <c r="T112" s="9">
        <f t="shared" si="11"/>
        <v>1</v>
      </c>
    </row>
    <row r="113" spans="1:20" ht="15.75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0</v>
      </c>
      <c r="R113" s="7">
        <f>COUNTIFS($B$3:$B$102,R$1,$D$3:$D$102,12,$O$3:$O$102,1)</f>
        <v>0</v>
      </c>
      <c r="S113" s="7">
        <f>COUNTIFS($B$3:$B$102,S$1,$D$3:$D$102,12,$O$3:$O$102,1)</f>
        <v>0</v>
      </c>
      <c r="T113" s="7">
        <f t="shared" si="11"/>
        <v>0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0</v>
      </c>
      <c r="R114" s="9">
        <f t="shared" ref="R114:S114" si="15">COUNTIFS($B$3:$B$102,R$1,$D$3:$D$102,24)</f>
        <v>1</v>
      </c>
      <c r="S114" s="9">
        <f t="shared" si="15"/>
        <v>1</v>
      </c>
      <c r="T114" s="9">
        <f t="shared" si="11"/>
        <v>2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0</v>
      </c>
      <c r="R115" s="7">
        <f>COUNTIFS($B$3:$B$102,R$1,$D$3:$D$102,24,$O$3:$O$102,1)</f>
        <v>1</v>
      </c>
      <c r="S115" s="7">
        <f>COUNTIFS($B$3:$B$102,S$1,$D$3:$D$102,24,$O$3:$O$102,1)</f>
        <v>1</v>
      </c>
      <c r="T115" s="7">
        <f t="shared" si="11"/>
        <v>2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1</v>
      </c>
      <c r="R116" s="9">
        <f t="shared" ref="R116:S116" si="16">COUNTIFS($B$3:$B$102,R$1,$D$3:$D$102,23)</f>
        <v>0</v>
      </c>
      <c r="S116" s="9">
        <f t="shared" si="16"/>
        <v>3</v>
      </c>
      <c r="T116" s="9">
        <f t="shared" si="11"/>
        <v>4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1</v>
      </c>
      <c r="T117" s="7">
        <f t="shared" si="11"/>
        <v>1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1</v>
      </c>
      <c r="R118" s="21">
        <f>COUNTIFS(E1:E100, A$3, B1:B100, R$1)</f>
        <v>0</v>
      </c>
      <c r="S118" s="21">
        <f>COUNTIFS(E1:E100, A$3, B1:B100, S$1)</f>
        <v>0</v>
      </c>
      <c r="T118" s="21">
        <f>SUM(Q118:S118)</f>
        <v>1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1</v>
      </c>
      <c r="R119" s="25">
        <f>COUNTIFS($E$1:$E$100, $A$3, $B$1:$B$100, R$1,$O$1:$O$100,1)</f>
        <v>0</v>
      </c>
      <c r="S119" s="25">
        <f>COUNTIFS($E$1:$E$100, $A$3, $B$1:$B$100, S$1,$O$1:$O$100,1)</f>
        <v>0</v>
      </c>
      <c r="T119" s="7">
        <f t="shared" ref="T119:T157" si="17">SUM(Q119:S119)</f>
        <v>1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0</v>
      </c>
      <c r="S120" s="21">
        <f>COUNTIFS(E1:E100, A$3, B1:B100, S$1, D1:D100, "=24")</f>
        <v>0</v>
      </c>
      <c r="T120" s="21">
        <f t="shared" si="17"/>
        <v>0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0</v>
      </c>
      <c r="T121" s="7">
        <f t="shared" si="17"/>
        <v>0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0</v>
      </c>
      <c r="R122" s="21">
        <f>COUNTIFS(E2:E101, A$4, B2:B101, R$1)</f>
        <v>0</v>
      </c>
      <c r="S122" s="21">
        <f>COUNTIFS(E1:E100, A$4, B1:B100, S$1)</f>
        <v>1</v>
      </c>
      <c r="T122" s="21">
        <f t="shared" si="17"/>
        <v>1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0</v>
      </c>
      <c r="R123" s="25">
        <f>COUNTIFS($E$1:$E$100, $A$4, $B$1:$B$100, R$1,$O$1:$O$100,1)</f>
        <v>0</v>
      </c>
      <c r="S123" s="25">
        <f>COUNTIFS($E$1:$E$100, $A$4, $B$1:$B$100, S$1,$O$1:$O$100,1)</f>
        <v>1</v>
      </c>
      <c r="T123" s="7">
        <f t="shared" si="17"/>
        <v>1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0</v>
      </c>
      <c r="R124" s="21">
        <f>COUNTIFS(E1:E100, A$4, B1:B100, R$1, D1:D100, "=24")</f>
        <v>0</v>
      </c>
      <c r="S124" s="21">
        <f>COUNTIFS(E1:E100, A$4, B1:B100, S$1, D1:D100, "=24")</f>
        <v>1</v>
      </c>
      <c r="T124" s="21">
        <f t="shared" si="17"/>
        <v>1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0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1</v>
      </c>
      <c r="T125" s="7">
        <f t="shared" si="17"/>
        <v>1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0</v>
      </c>
      <c r="R126" s="21">
        <f>COUNTIFS(E1:E102, A$5, B1:B102, R$1)</f>
        <v>0</v>
      </c>
      <c r="S126" s="21">
        <f>COUNTIFS(E1:E100, A$5, B1:B100, S$1)</f>
        <v>1</v>
      </c>
      <c r="T126" s="21">
        <f t="shared" si="17"/>
        <v>1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0</v>
      </c>
      <c r="R127" s="25">
        <f>COUNTIFS($E$1:$E$100, $A$5, $B$1:$B$100, R$1,$O$1:$O$100,1)</f>
        <v>0</v>
      </c>
      <c r="S127" s="25">
        <f>COUNTIFS($E$1:$E$100, $A$5, $B$1:$B$100, S$1,$O$1:$O$100,1)</f>
        <v>0</v>
      </c>
      <c r="T127" s="7">
        <f t="shared" si="17"/>
        <v>0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0</v>
      </c>
      <c r="S128" s="21">
        <f>COUNTIFS(E1:E100, A$5, B1:B100, S$1, D1:D100, "=24")</f>
        <v>0</v>
      </c>
      <c r="T128" s="21">
        <f t="shared" si="17"/>
        <v>0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0</v>
      </c>
      <c r="T129" s="7">
        <f t="shared" si="17"/>
        <v>0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1</v>
      </c>
      <c r="S130" s="21">
        <f>COUNTIFS(E1:E100, A$6, B1:B100, S$1)</f>
        <v>0</v>
      </c>
      <c r="T130" s="21">
        <f t="shared" si="17"/>
        <v>1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1</v>
      </c>
      <c r="S131" s="25">
        <f>COUNTIFS($E$1:$E$100, $A$6, $B$1:$B$100, S$1,$O$1:$O$100,1)</f>
        <v>0</v>
      </c>
      <c r="T131" s="7">
        <f t="shared" si="17"/>
        <v>1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7"/>
        <v>0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7"/>
        <v>0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7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7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7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7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1</v>
      </c>
      <c r="R138" s="21">
        <f>COUNTIFS(F1:F100, A$3, B1:B100, R$1)</f>
        <v>1</v>
      </c>
      <c r="S138" s="21">
        <f>COUNTIFS(F1:F100, A$3, B1:B100, S$1)</f>
        <v>0</v>
      </c>
      <c r="T138" s="21">
        <f t="shared" si="17"/>
        <v>2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0</v>
      </c>
      <c r="R139" s="25">
        <f>COUNTIFS($F$1:$F$100, $A$3, $B$1:$B$100, R$1,$O$1:$O$100,1)</f>
        <v>1</v>
      </c>
      <c r="S139" s="25">
        <f>COUNTIFS($F$1:$F$100, $A$3, $B$1:$B$100, S$1,$O$1:$O$100,1)</f>
        <v>0</v>
      </c>
      <c r="T139" s="7">
        <f t="shared" si="17"/>
        <v>1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1</v>
      </c>
      <c r="S140" s="21">
        <f>COUNTIFS(F1:F100, A$3, B1:B100, S$1, D1:D100, "=24")</f>
        <v>0</v>
      </c>
      <c r="T140" s="21">
        <f t="shared" si="17"/>
        <v>1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1</v>
      </c>
      <c r="S141" s="25">
        <f>COUNTIFS($F$1:$F$100, $A$3, $B$1:$B$100, S$1,$O$1:$O$100,"=1", $D$1:$D$100, "=24")</f>
        <v>0</v>
      </c>
      <c r="T141" s="7">
        <f t="shared" si="17"/>
        <v>1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1</v>
      </c>
      <c r="R142" s="21">
        <f>COUNTIFS(F1:F100, A$4, B1:B100, R$1)</f>
        <v>1</v>
      </c>
      <c r="S142" s="21">
        <f>COUNTIFS(F1:F100, A$4, B1:B100, S$1)</f>
        <v>2</v>
      </c>
      <c r="T142" s="21">
        <f t="shared" si="17"/>
        <v>4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1</v>
      </c>
      <c r="R143" s="25">
        <f>COUNTIFS($F$1:$F$100, $A$4, $B$1:$B$100, R$1,$O$1:$O$100,1)</f>
        <v>1</v>
      </c>
      <c r="S143" s="25">
        <f>COUNTIFS($F$1:$F$100, $A$4, $B$1:$B$100, S$1,$O$1:$O$100,1)</f>
        <v>2</v>
      </c>
      <c r="T143" s="7">
        <f t="shared" si="17"/>
        <v>4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7"/>
        <v>0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7"/>
        <v>0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0</v>
      </c>
      <c r="S146" s="21">
        <f>COUNTIFS(F1:F100, A$5, B1:B100, S$1)</f>
        <v>1</v>
      </c>
      <c r="T146" s="21">
        <f t="shared" si="17"/>
        <v>1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7"/>
        <v>0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7"/>
        <v>0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7"/>
        <v>0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17"/>
        <v>0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7"/>
        <v>0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7"/>
        <v>0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7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7"/>
        <v>0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7"/>
        <v>0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7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7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A150:P150"/>
    <mergeCell ref="A154:P154"/>
    <mergeCell ref="A113:P113"/>
    <mergeCell ref="A114:P114"/>
    <mergeCell ref="A138:P138"/>
    <mergeCell ref="A142:P142"/>
    <mergeCell ref="A146:P146"/>
    <mergeCell ref="I1:I2"/>
    <mergeCell ref="J1:J2"/>
    <mergeCell ref="A130:P130"/>
    <mergeCell ref="A118:P118"/>
    <mergeCell ref="A122:P122"/>
    <mergeCell ref="A126:P126"/>
    <mergeCell ref="A103:P103"/>
    <mergeCell ref="A104:P104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K1:K2"/>
    <mergeCell ref="L1:L2"/>
    <mergeCell ref="A115:P115"/>
    <mergeCell ref="A116:P116"/>
    <mergeCell ref="A105:P105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</mergeCells>
  <conditionalFormatting sqref="D3:D102">
    <cfRule type="cellIs" dxfId="69" priority="3" operator="equal">
      <formula>24</formula>
    </cfRule>
    <cfRule type="cellIs" dxfId="68" priority="4" operator="equal">
      <formula>23</formula>
    </cfRule>
    <cfRule type="cellIs" dxfId="67" priority="5" operator="equal">
      <formula>35</formula>
    </cfRule>
    <cfRule type="cellIs" dxfId="66" priority="6" operator="equal">
      <formula>46</formula>
    </cfRule>
    <cfRule type="cellIs" dxfId="65" priority="7" operator="equal">
      <formula>59</formula>
    </cfRule>
  </conditionalFormatting>
  <conditionalFormatting sqref="O3:O102">
    <cfRule type="cellIs" dxfId="64" priority="1" operator="equal">
      <formula>1</formula>
    </cfRule>
    <cfRule type="cellIs" dxfId="63" priority="2" operator="equal">
      <formula>0</formula>
    </cfRule>
  </conditionalFormatting>
  <conditionalFormatting sqref="P3:P102">
    <cfRule type="expression" dxfId="62" priority="15">
      <formula>IF(P3&lt;0, 1, IF(C3&gt;P3, 1, 0))</formula>
    </cfRule>
    <cfRule type="notContainsBlanks" dxfId="61" priority="16">
      <formula>LEN(TRIM(P3))&gt;0</formula>
    </cfRule>
  </conditionalFormatting>
  <conditionalFormatting sqref="Q3:S102">
    <cfRule type="cellIs" dxfId="60" priority="17" stopIfTrue="1" operator="notEqual">
      <formula>Q2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7AE2-54C5-47B6-92A9-085880332F8A}">
  <dimension ref="A1:T1005"/>
  <sheetViews>
    <sheetView workbookViewId="0">
      <selection activeCell="O22" sqref="O22"/>
    </sheetView>
  </sheetViews>
  <sheetFormatPr defaultColWidth="12.5390625" defaultRowHeight="12.75" x14ac:dyDescent="0.15"/>
  <cols>
    <col min="1" max="12" width="4.04296875" customWidth="1"/>
    <col min="13" max="13" width="4.04296875" style="10" customWidth="1"/>
    <col min="14" max="15" width="4.04296875" customWidth="1"/>
    <col min="16" max="16" width="6.3359375" customWidth="1"/>
    <col min="17" max="19" width="11.32421875" customWidth="1"/>
  </cols>
  <sheetData>
    <row r="1" spans="1:19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1" t="s">
        <v>19</v>
      </c>
      <c r="R1" s="11" t="s">
        <v>20</v>
      </c>
      <c r="S1" s="11" t="s">
        <v>21</v>
      </c>
    </row>
    <row r="2" spans="1:19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19" ht="15.75" customHeight="1" x14ac:dyDescent="0.15">
      <c r="A3" s="2">
        <v>1</v>
      </c>
      <c r="B3" s="3" t="s">
        <v>21</v>
      </c>
      <c r="C3" s="3">
        <v>23</v>
      </c>
      <c r="D3" s="4">
        <v>12</v>
      </c>
      <c r="F3" s="4">
        <v>1</v>
      </c>
      <c r="H3">
        <v>1</v>
      </c>
      <c r="I3">
        <v>1</v>
      </c>
      <c r="M3" s="13"/>
      <c r="O3" s="5">
        <v>1</v>
      </c>
      <c r="P3" s="6">
        <f>IF(D3=23,IF(O3,CHOOSE(G3+2*L3+1,23,35,46,59),-2*CHOOSE(G3+2*L3+1,23,35,46,59)),IF(ISBLANK(O3),,IF(O3,D3*(SUM(E3:L3)+1)*(1+M3)*(1+N3),-2*D3*(SUM(E3:L3)+1)*(1+M3)*(1+N3))))</f>
        <v>48</v>
      </c>
      <c r="Q3" s="15">
        <f t="shared" ref="Q3:S18" si="0">IF(ISBLANK($O3), ,IF($O3,IF($B3=Q$1,Q2-$P3,Q2),IF($B3=Q$1,Q2,Q2+$P3)))</f>
        <v>501</v>
      </c>
      <c r="R3" s="2">
        <f t="shared" si="0"/>
        <v>501</v>
      </c>
      <c r="S3" s="2">
        <f t="shared" si="0"/>
        <v>453</v>
      </c>
    </row>
    <row r="4" spans="1:19" ht="15.75" customHeight="1" x14ac:dyDescent="0.15">
      <c r="A4" s="2">
        <v>2</v>
      </c>
      <c r="B4" s="3" t="s">
        <v>19</v>
      </c>
      <c r="C4" s="3">
        <v>20</v>
      </c>
      <c r="D4" s="4">
        <v>12</v>
      </c>
      <c r="E4" s="4"/>
      <c r="F4">
        <v>4</v>
      </c>
      <c r="H4">
        <v>1</v>
      </c>
      <c r="M4" s="13"/>
      <c r="O4" s="5">
        <v>1</v>
      </c>
      <c r="P4" s="6">
        <f t="shared" ref="P4:P67" si="1">IF(D4=23,IF(O4,CHOOSE(G4+2*L4+1,23,35,46,59),-2*CHOOSE(G4+2*L4+1,23,35,46,59)),IF(ISBLANK(O4),,IF(O4,D4*(SUM(E4:L4)+1)*(1+M4)*(1+N4),-2*D4*(SUM(E4:L4)+1)*(1+M4)*(1+N4))))</f>
        <v>72</v>
      </c>
      <c r="Q4" s="2">
        <f t="shared" si="0"/>
        <v>429</v>
      </c>
      <c r="R4" s="2">
        <f t="shared" si="0"/>
        <v>501</v>
      </c>
      <c r="S4" s="2">
        <f t="shared" si="0"/>
        <v>453</v>
      </c>
    </row>
    <row r="5" spans="1:19" ht="15.75" customHeight="1" x14ac:dyDescent="0.15">
      <c r="A5" s="2">
        <v>3</v>
      </c>
      <c r="B5" s="3" t="s">
        <v>21</v>
      </c>
      <c r="C5" s="3">
        <v>22</v>
      </c>
      <c r="D5" s="4">
        <v>9</v>
      </c>
      <c r="E5" s="4">
        <v>1</v>
      </c>
      <c r="G5" s="4">
        <v>1</v>
      </c>
      <c r="M5" s="13"/>
      <c r="O5" s="5">
        <v>1</v>
      </c>
      <c r="P5" s="6">
        <f t="shared" si="1"/>
        <v>27</v>
      </c>
      <c r="Q5" s="2">
        <f t="shared" si="0"/>
        <v>429</v>
      </c>
      <c r="R5" s="2">
        <f t="shared" si="0"/>
        <v>501</v>
      </c>
      <c r="S5" s="2">
        <f t="shared" si="0"/>
        <v>426</v>
      </c>
    </row>
    <row r="6" spans="1:19" ht="15.75" customHeight="1" x14ac:dyDescent="0.15">
      <c r="A6" s="2">
        <v>4</v>
      </c>
      <c r="B6" s="3" t="s">
        <v>20</v>
      </c>
      <c r="C6" s="3">
        <v>24</v>
      </c>
      <c r="D6" s="4">
        <v>12</v>
      </c>
      <c r="F6" s="4">
        <v>1</v>
      </c>
      <c r="M6" s="13"/>
      <c r="O6" s="5">
        <v>1</v>
      </c>
      <c r="P6" s="6">
        <f t="shared" si="1"/>
        <v>24</v>
      </c>
      <c r="Q6" s="2">
        <f t="shared" si="0"/>
        <v>429</v>
      </c>
      <c r="R6" s="2">
        <f t="shared" si="0"/>
        <v>477</v>
      </c>
      <c r="S6" s="2">
        <f t="shared" si="0"/>
        <v>426</v>
      </c>
    </row>
    <row r="7" spans="1:19" ht="15.75" customHeight="1" x14ac:dyDescent="0.15">
      <c r="A7" s="2">
        <v>5</v>
      </c>
      <c r="B7" s="3" t="s">
        <v>19</v>
      </c>
      <c r="C7" s="3">
        <v>20</v>
      </c>
      <c r="D7" s="4">
        <v>10</v>
      </c>
      <c r="E7" s="4"/>
      <c r="F7">
        <v>2</v>
      </c>
      <c r="M7" s="13"/>
      <c r="O7" s="5">
        <v>1</v>
      </c>
      <c r="P7" s="6">
        <f t="shared" si="1"/>
        <v>30</v>
      </c>
      <c r="Q7" s="2">
        <f t="shared" si="0"/>
        <v>399</v>
      </c>
      <c r="R7" s="2">
        <f t="shared" si="0"/>
        <v>477</v>
      </c>
      <c r="S7" s="2">
        <f t="shared" si="0"/>
        <v>426</v>
      </c>
    </row>
    <row r="8" spans="1:19" ht="15.75" customHeight="1" x14ac:dyDescent="0.15">
      <c r="A8" s="2">
        <v>6</v>
      </c>
      <c r="B8" s="3" t="s">
        <v>20</v>
      </c>
      <c r="C8" s="3">
        <v>20</v>
      </c>
      <c r="D8" s="4">
        <v>12</v>
      </c>
      <c r="E8" s="4">
        <v>3</v>
      </c>
      <c r="H8" s="4"/>
      <c r="M8" s="13"/>
      <c r="O8" s="3">
        <v>1</v>
      </c>
      <c r="P8" s="6">
        <f>IF(D8=23,IF(O8,CHOOSE(G8+2*L8+1,23,35,46,59),-2*CHOOSE(G8+2*L8+1,23,35,46,59)),IF(ISBLANK(O8),,IF(O8,D8*(SUM(E8:L8)+1)*(1+M8)*(1+N8),-2*D8*(SUM(E8:L8)+1)*(1+M8)*(1+N8))))</f>
        <v>48</v>
      </c>
      <c r="Q8" s="2">
        <f t="shared" si="0"/>
        <v>399</v>
      </c>
      <c r="R8" s="2">
        <f t="shared" si="0"/>
        <v>429</v>
      </c>
      <c r="S8" s="2">
        <f>IF(ISBLANK($O8), ,IF($O8,IF($B8=S$1,S7-$P8,S7),IF($B8=S$1,S7,S7+$P8)))</f>
        <v>426</v>
      </c>
    </row>
    <row r="9" spans="1:19" ht="15.75" customHeight="1" x14ac:dyDescent="0.15">
      <c r="A9" s="2">
        <v>7</v>
      </c>
      <c r="B9" s="3" t="s">
        <v>19</v>
      </c>
      <c r="C9" s="3">
        <v>18</v>
      </c>
      <c r="D9" s="4">
        <v>12</v>
      </c>
      <c r="E9" s="4"/>
      <c r="F9">
        <v>2</v>
      </c>
      <c r="H9">
        <v>1</v>
      </c>
      <c r="M9" s="13"/>
      <c r="O9" s="3">
        <v>1</v>
      </c>
      <c r="P9" s="6">
        <f t="shared" si="1"/>
        <v>48</v>
      </c>
      <c r="Q9" s="2">
        <f t="shared" si="0"/>
        <v>351</v>
      </c>
      <c r="R9" s="2">
        <f t="shared" si="0"/>
        <v>429</v>
      </c>
      <c r="S9" s="2">
        <f>IF(ISBLANK($O9), ,IF($O9,IF($B9=S$1,S8-$P9,S8),IF($B9=S$1,S8,S8+$P9)))</f>
        <v>426</v>
      </c>
    </row>
    <row r="10" spans="1:19" ht="15.75" customHeight="1" x14ac:dyDescent="0.15">
      <c r="A10" s="2">
        <v>8</v>
      </c>
      <c r="B10" s="3" t="s">
        <v>19</v>
      </c>
      <c r="C10" s="3">
        <v>24</v>
      </c>
      <c r="D10" s="4">
        <v>9</v>
      </c>
      <c r="E10" s="4">
        <v>2</v>
      </c>
      <c r="H10">
        <v>1</v>
      </c>
      <c r="I10">
        <v>1</v>
      </c>
      <c r="M10" s="13"/>
      <c r="O10" s="3">
        <v>1</v>
      </c>
      <c r="P10" s="6">
        <f t="shared" si="1"/>
        <v>45</v>
      </c>
      <c r="Q10" s="2">
        <f t="shared" si="0"/>
        <v>306</v>
      </c>
      <c r="R10" s="2">
        <f t="shared" si="0"/>
        <v>429</v>
      </c>
      <c r="S10" s="2">
        <f t="shared" si="0"/>
        <v>426</v>
      </c>
    </row>
    <row r="11" spans="1:19" ht="15.75" customHeight="1" x14ac:dyDescent="0.15">
      <c r="A11" s="2">
        <v>9</v>
      </c>
      <c r="B11" s="3" t="s">
        <v>21</v>
      </c>
      <c r="C11" s="3">
        <v>23</v>
      </c>
      <c r="D11" s="4">
        <v>11</v>
      </c>
      <c r="E11">
        <v>2</v>
      </c>
      <c r="F11" s="4"/>
      <c r="M11" s="13"/>
      <c r="O11" s="3">
        <v>1</v>
      </c>
      <c r="P11" s="6">
        <f t="shared" si="1"/>
        <v>33</v>
      </c>
      <c r="Q11" s="2">
        <f t="shared" si="0"/>
        <v>306</v>
      </c>
      <c r="R11" s="2">
        <f t="shared" si="0"/>
        <v>429</v>
      </c>
      <c r="S11" s="2">
        <f t="shared" si="0"/>
        <v>393</v>
      </c>
    </row>
    <row r="12" spans="1:19" ht="15.75" customHeight="1" x14ac:dyDescent="0.15">
      <c r="A12" s="2">
        <v>10</v>
      </c>
      <c r="B12" s="3" t="s">
        <v>19</v>
      </c>
      <c r="C12" s="3">
        <v>20</v>
      </c>
      <c r="D12" s="4">
        <v>11</v>
      </c>
      <c r="F12" s="4">
        <v>1</v>
      </c>
      <c r="G12" s="4"/>
      <c r="M12" s="13"/>
      <c r="O12" s="3">
        <v>1</v>
      </c>
      <c r="P12" s="6">
        <f t="shared" si="1"/>
        <v>22</v>
      </c>
      <c r="Q12" s="2">
        <f t="shared" si="0"/>
        <v>284</v>
      </c>
      <c r="R12" s="2">
        <f t="shared" si="0"/>
        <v>429</v>
      </c>
      <c r="S12" s="2">
        <f t="shared" si="0"/>
        <v>393</v>
      </c>
    </row>
    <row r="13" spans="1:19" ht="15.75" customHeight="1" x14ac:dyDescent="0.15">
      <c r="A13" s="2">
        <v>11</v>
      </c>
      <c r="B13" s="3" t="s">
        <v>21</v>
      </c>
      <c r="C13" s="3">
        <v>18</v>
      </c>
      <c r="D13" s="4">
        <v>24</v>
      </c>
      <c r="F13" s="4">
        <v>1</v>
      </c>
      <c r="H13">
        <v>1</v>
      </c>
      <c r="M13" s="13"/>
      <c r="O13" s="3">
        <v>1</v>
      </c>
      <c r="P13" s="6">
        <f t="shared" si="1"/>
        <v>72</v>
      </c>
      <c r="Q13" s="2">
        <f t="shared" si="0"/>
        <v>284</v>
      </c>
      <c r="R13" s="2">
        <f t="shared" si="0"/>
        <v>429</v>
      </c>
      <c r="S13" s="2">
        <f t="shared" si="0"/>
        <v>321</v>
      </c>
    </row>
    <row r="14" spans="1:19" ht="15.75" customHeight="1" x14ac:dyDescent="0.15">
      <c r="A14" s="2">
        <v>12</v>
      </c>
      <c r="B14" s="3" t="s">
        <v>19</v>
      </c>
      <c r="C14" s="3">
        <v>18</v>
      </c>
      <c r="D14" s="4">
        <v>10</v>
      </c>
      <c r="E14" s="4">
        <v>1</v>
      </c>
      <c r="G14" s="4"/>
      <c r="M14" s="13"/>
      <c r="O14" s="3">
        <v>1</v>
      </c>
      <c r="P14" s="6">
        <f t="shared" si="1"/>
        <v>20</v>
      </c>
      <c r="Q14" s="2">
        <f t="shared" si="0"/>
        <v>264</v>
      </c>
      <c r="R14" s="2">
        <f t="shared" si="0"/>
        <v>429</v>
      </c>
      <c r="S14" s="2">
        <f t="shared" si="0"/>
        <v>321</v>
      </c>
    </row>
    <row r="15" spans="1:19" ht="15.75" customHeight="1" x14ac:dyDescent="0.15">
      <c r="A15" s="2">
        <v>13</v>
      </c>
      <c r="B15" s="3" t="s">
        <v>20</v>
      </c>
      <c r="C15" s="3">
        <v>18</v>
      </c>
      <c r="D15" s="4">
        <v>12</v>
      </c>
      <c r="E15" s="4">
        <v>3</v>
      </c>
      <c r="M15" s="13"/>
      <c r="O15" s="3">
        <v>1</v>
      </c>
      <c r="P15" s="6">
        <f t="shared" si="1"/>
        <v>48</v>
      </c>
      <c r="Q15" s="2">
        <f t="shared" si="0"/>
        <v>264</v>
      </c>
      <c r="R15" s="2">
        <f t="shared" si="0"/>
        <v>381</v>
      </c>
      <c r="S15" s="2">
        <f t="shared" si="0"/>
        <v>321</v>
      </c>
    </row>
    <row r="16" spans="1:19" ht="15.75" customHeight="1" x14ac:dyDescent="0.15">
      <c r="A16" s="2">
        <v>14</v>
      </c>
      <c r="B16" s="3" t="s">
        <v>19</v>
      </c>
      <c r="C16" s="3">
        <v>27</v>
      </c>
      <c r="D16" s="4">
        <v>24</v>
      </c>
      <c r="F16">
        <v>1</v>
      </c>
      <c r="M16" s="13"/>
      <c r="O16" s="3">
        <v>0</v>
      </c>
      <c r="P16" s="6">
        <f t="shared" si="1"/>
        <v>-96</v>
      </c>
      <c r="Q16" s="2">
        <f t="shared" si="0"/>
        <v>264</v>
      </c>
      <c r="R16" s="2">
        <f t="shared" si="0"/>
        <v>285</v>
      </c>
      <c r="S16" s="2">
        <f t="shared" si="0"/>
        <v>225</v>
      </c>
    </row>
    <row r="17" spans="1:19" ht="15.75" customHeight="1" x14ac:dyDescent="0.15">
      <c r="A17" s="2">
        <v>15</v>
      </c>
      <c r="B17" s="3" t="s">
        <v>21</v>
      </c>
      <c r="C17" s="3">
        <v>22</v>
      </c>
      <c r="D17" s="4">
        <v>11</v>
      </c>
      <c r="E17">
        <v>1</v>
      </c>
      <c r="F17" s="4"/>
      <c r="M17" s="13">
        <v>1</v>
      </c>
      <c r="O17" s="3">
        <v>0</v>
      </c>
      <c r="P17" s="6">
        <f t="shared" si="1"/>
        <v>-88</v>
      </c>
      <c r="Q17" s="2">
        <f t="shared" si="0"/>
        <v>176</v>
      </c>
      <c r="R17" s="2">
        <f t="shared" si="0"/>
        <v>197</v>
      </c>
      <c r="S17" s="2">
        <f t="shared" si="0"/>
        <v>225</v>
      </c>
    </row>
    <row r="18" spans="1:19" ht="15.75" customHeight="1" x14ac:dyDescent="0.15">
      <c r="A18" s="2">
        <v>16</v>
      </c>
      <c r="B18" s="3" t="s">
        <v>21</v>
      </c>
      <c r="C18" s="3">
        <v>18</v>
      </c>
      <c r="D18" s="4">
        <v>10</v>
      </c>
      <c r="F18" s="4">
        <v>1</v>
      </c>
      <c r="M18" s="13"/>
      <c r="O18" s="3">
        <v>1</v>
      </c>
      <c r="P18" s="6">
        <f t="shared" si="1"/>
        <v>20</v>
      </c>
      <c r="Q18" s="2">
        <f t="shared" si="0"/>
        <v>176</v>
      </c>
      <c r="R18" s="2">
        <f t="shared" si="0"/>
        <v>197</v>
      </c>
      <c r="S18" s="2">
        <f t="shared" si="0"/>
        <v>205</v>
      </c>
    </row>
    <row r="19" spans="1:19" ht="15.75" customHeight="1" x14ac:dyDescent="0.15">
      <c r="A19" s="2">
        <v>17</v>
      </c>
      <c r="B19" s="3" t="s">
        <v>20</v>
      </c>
      <c r="C19" s="3">
        <v>24</v>
      </c>
      <c r="D19" s="4">
        <v>10</v>
      </c>
      <c r="F19" s="4">
        <v>1</v>
      </c>
      <c r="G19" s="4"/>
      <c r="M19" s="13"/>
      <c r="O19" s="3">
        <v>0</v>
      </c>
      <c r="P19" s="6">
        <f t="shared" si="1"/>
        <v>-40</v>
      </c>
      <c r="Q19" s="2">
        <f t="shared" ref="Q19:S34" si="2">IF(ISBLANK($O19), ,IF($O19,IF($B19=Q$1,Q18-$P19,Q18),IF($B19=Q$1,Q18,Q18+$P19)))</f>
        <v>136</v>
      </c>
      <c r="R19" s="2">
        <f t="shared" si="2"/>
        <v>197</v>
      </c>
      <c r="S19" s="2">
        <f t="shared" si="2"/>
        <v>165</v>
      </c>
    </row>
    <row r="20" spans="1:19" ht="15.75" customHeight="1" x14ac:dyDescent="0.15">
      <c r="A20" s="2">
        <v>18</v>
      </c>
      <c r="B20" s="3" t="s">
        <v>21</v>
      </c>
      <c r="C20" s="3">
        <v>44</v>
      </c>
      <c r="D20" s="4">
        <v>24</v>
      </c>
      <c r="E20" s="4">
        <v>3</v>
      </c>
      <c r="M20" s="13"/>
      <c r="O20" s="3">
        <v>1</v>
      </c>
      <c r="P20" s="6">
        <f t="shared" si="1"/>
        <v>96</v>
      </c>
      <c r="Q20" s="2">
        <f t="shared" si="2"/>
        <v>136</v>
      </c>
      <c r="R20" s="2">
        <f t="shared" si="2"/>
        <v>197</v>
      </c>
      <c r="S20" s="2">
        <f t="shared" si="2"/>
        <v>69</v>
      </c>
    </row>
    <row r="21" spans="1:19" ht="15.75" customHeight="1" x14ac:dyDescent="0.15">
      <c r="A21" s="2">
        <v>19</v>
      </c>
      <c r="B21" s="3" t="s">
        <v>20</v>
      </c>
      <c r="C21" s="3">
        <v>40</v>
      </c>
      <c r="D21" s="4">
        <v>12</v>
      </c>
      <c r="F21" s="4">
        <v>3</v>
      </c>
      <c r="G21" s="4"/>
      <c r="M21" s="13"/>
      <c r="O21" s="3">
        <v>0</v>
      </c>
      <c r="P21" s="6">
        <f t="shared" si="1"/>
        <v>-96</v>
      </c>
      <c r="Q21" s="2">
        <f t="shared" si="2"/>
        <v>40</v>
      </c>
      <c r="R21" s="2">
        <f t="shared" si="2"/>
        <v>197</v>
      </c>
      <c r="S21" s="2">
        <f t="shared" si="2"/>
        <v>-27</v>
      </c>
    </row>
    <row r="22" spans="1:19" ht="15.75" customHeight="1" x14ac:dyDescent="0.15">
      <c r="A22" s="2">
        <v>20</v>
      </c>
      <c r="B22" s="3"/>
      <c r="C22" s="3"/>
      <c r="D22" s="4"/>
      <c r="E22" s="4"/>
      <c r="H22" s="4"/>
      <c r="M22" s="13"/>
      <c r="O22" s="3"/>
      <c r="P22" s="6">
        <f t="shared" si="1"/>
        <v>0</v>
      </c>
      <c r="Q22" s="2">
        <f t="shared" si="2"/>
        <v>0</v>
      </c>
      <c r="R22" s="2">
        <f t="shared" si="2"/>
        <v>0</v>
      </c>
      <c r="S22" s="2">
        <f t="shared" si="2"/>
        <v>0</v>
      </c>
    </row>
    <row r="23" spans="1:19" ht="15.75" customHeight="1" x14ac:dyDescent="0.15">
      <c r="A23" s="2">
        <v>21</v>
      </c>
      <c r="B23" s="3"/>
      <c r="C23" s="3"/>
      <c r="D23" s="4"/>
      <c r="F23" s="4"/>
      <c r="M23" s="13"/>
      <c r="O23" s="3"/>
      <c r="P23" s="6">
        <f t="shared" si="1"/>
        <v>0</v>
      </c>
      <c r="Q23" s="2">
        <f t="shared" si="2"/>
        <v>0</v>
      </c>
      <c r="R23" s="2">
        <f t="shared" si="2"/>
        <v>0</v>
      </c>
      <c r="S23" s="2">
        <f t="shared" si="2"/>
        <v>0</v>
      </c>
    </row>
    <row r="24" spans="1:19" ht="15.75" customHeight="1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1"/>
        <v>0</v>
      </c>
      <c r="Q24" s="2">
        <f t="shared" si="2"/>
        <v>0</v>
      </c>
      <c r="R24" s="2">
        <f t="shared" si="2"/>
        <v>0</v>
      </c>
      <c r="S24" s="2">
        <f t="shared" si="2"/>
        <v>0</v>
      </c>
    </row>
    <row r="25" spans="1:19" ht="15.75" customHeight="1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1"/>
        <v>0</v>
      </c>
      <c r="Q25" s="2">
        <f t="shared" si="2"/>
        <v>0</v>
      </c>
      <c r="R25" s="2">
        <f t="shared" si="2"/>
        <v>0</v>
      </c>
      <c r="S25" s="2">
        <f t="shared" si="2"/>
        <v>0</v>
      </c>
    </row>
    <row r="26" spans="1:19" ht="15.75" customHeight="1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1"/>
        <v>0</v>
      </c>
      <c r="Q26" s="2">
        <f t="shared" si="2"/>
        <v>0</v>
      </c>
      <c r="R26" s="2">
        <f t="shared" si="2"/>
        <v>0</v>
      </c>
      <c r="S26" s="2">
        <f t="shared" si="2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1"/>
        <v>0</v>
      </c>
      <c r="Q27" s="2">
        <f t="shared" si="2"/>
        <v>0</v>
      </c>
      <c r="R27" s="2">
        <f t="shared" si="2"/>
        <v>0</v>
      </c>
      <c r="S27" s="2">
        <f t="shared" si="2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1"/>
        <v>0</v>
      </c>
      <c r="Q28" s="2">
        <f t="shared" si="2"/>
        <v>0</v>
      </c>
      <c r="R28" s="2">
        <f t="shared" si="2"/>
        <v>0</v>
      </c>
      <c r="S28" s="2">
        <f t="shared" si="2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1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1"/>
        <v>0</v>
      </c>
      <c r="Q30" s="2">
        <f t="shared" si="2"/>
        <v>0</v>
      </c>
      <c r="R30" s="2">
        <f t="shared" si="2"/>
        <v>0</v>
      </c>
      <c r="S30" s="2">
        <f t="shared" si="2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1"/>
        <v>0</v>
      </c>
      <c r="Q31" s="2">
        <f t="shared" si="2"/>
        <v>0</v>
      </c>
      <c r="R31" s="2">
        <f t="shared" si="2"/>
        <v>0</v>
      </c>
      <c r="S31" s="2">
        <f t="shared" si="2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1"/>
        <v>0</v>
      </c>
      <c r="Q32" s="2">
        <f t="shared" si="2"/>
        <v>0</v>
      </c>
      <c r="R32" s="2">
        <f t="shared" si="2"/>
        <v>0</v>
      </c>
      <c r="S32" s="2">
        <f t="shared" si="2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1"/>
        <v>0</v>
      </c>
      <c r="Q33" s="2">
        <f t="shared" si="2"/>
        <v>0</v>
      </c>
      <c r="R33" s="2">
        <f t="shared" si="2"/>
        <v>0</v>
      </c>
      <c r="S33" s="2">
        <f t="shared" si="2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1"/>
        <v>0</v>
      </c>
      <c r="Q34" s="2">
        <f t="shared" si="2"/>
        <v>0</v>
      </c>
      <c r="R34" s="2">
        <f t="shared" si="2"/>
        <v>0</v>
      </c>
      <c r="S34" s="2">
        <f t="shared" si="2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1"/>
        <v>0</v>
      </c>
      <c r="Q35" s="2">
        <f t="shared" ref="Q35:S50" si="3">IF(ISBLANK($O35), ,IF($O35,IF($B35=Q$1,Q34-$P35,Q34),IF($B35=Q$1,Q34,Q34+$P35)))</f>
        <v>0</v>
      </c>
      <c r="R35" s="2">
        <f t="shared" si="3"/>
        <v>0</v>
      </c>
      <c r="S35" s="2">
        <f t="shared" si="3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1"/>
        <v>0</v>
      </c>
      <c r="Q36" s="2">
        <f t="shared" si="3"/>
        <v>0</v>
      </c>
      <c r="R36" s="2">
        <f t="shared" si="3"/>
        <v>0</v>
      </c>
      <c r="S36" s="2">
        <f t="shared" si="3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si="1"/>
        <v>0</v>
      </c>
      <c r="Q37" s="2">
        <f t="shared" si="3"/>
        <v>0</v>
      </c>
      <c r="R37" s="2">
        <f t="shared" si="3"/>
        <v>0</v>
      </c>
      <c r="S37" s="2">
        <f t="shared" si="3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1"/>
        <v>0</v>
      </c>
      <c r="Q38" s="2">
        <f t="shared" si="3"/>
        <v>0</v>
      </c>
      <c r="R38" s="2">
        <f t="shared" si="3"/>
        <v>0</v>
      </c>
      <c r="S38" s="2">
        <f t="shared" si="3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1"/>
        <v>0</v>
      </c>
      <c r="Q39" s="2">
        <f t="shared" si="3"/>
        <v>0</v>
      </c>
      <c r="R39" s="2">
        <f t="shared" si="3"/>
        <v>0</v>
      </c>
      <c r="S39" s="2">
        <f t="shared" si="3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1"/>
        <v>0</v>
      </c>
      <c r="Q40" s="2">
        <f t="shared" si="3"/>
        <v>0</v>
      </c>
      <c r="R40" s="2">
        <f t="shared" si="3"/>
        <v>0</v>
      </c>
      <c r="S40" s="2">
        <f t="shared" si="3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1"/>
        <v>0</v>
      </c>
      <c r="Q41" s="2">
        <f t="shared" si="3"/>
        <v>0</v>
      </c>
      <c r="R41" s="2">
        <f t="shared" si="3"/>
        <v>0</v>
      </c>
      <c r="S41" s="2">
        <f t="shared" si="3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1"/>
        <v>0</v>
      </c>
      <c r="Q42" s="2">
        <f t="shared" si="3"/>
        <v>0</v>
      </c>
      <c r="R42" s="2">
        <f t="shared" si="3"/>
        <v>0</v>
      </c>
      <c r="S42" s="2">
        <f t="shared" si="3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1"/>
        <v>0</v>
      </c>
      <c r="Q43" s="2">
        <f t="shared" si="3"/>
        <v>0</v>
      </c>
      <c r="R43" s="2">
        <f t="shared" si="3"/>
        <v>0</v>
      </c>
      <c r="S43" s="2">
        <f t="shared" si="3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1"/>
        <v>0</v>
      </c>
      <c r="Q44" s="2">
        <f t="shared" si="3"/>
        <v>0</v>
      </c>
      <c r="R44" s="2">
        <f t="shared" si="3"/>
        <v>0</v>
      </c>
      <c r="S44" s="2">
        <f t="shared" si="3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1"/>
        <v>0</v>
      </c>
      <c r="Q45" s="2">
        <f t="shared" si="3"/>
        <v>0</v>
      </c>
      <c r="R45" s="2">
        <f t="shared" si="3"/>
        <v>0</v>
      </c>
      <c r="S45" s="2">
        <f t="shared" si="3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1"/>
        <v>0</v>
      </c>
      <c r="Q46" s="2">
        <f t="shared" si="3"/>
        <v>0</v>
      </c>
      <c r="R46" s="2">
        <f t="shared" si="3"/>
        <v>0</v>
      </c>
      <c r="S46" s="2">
        <f t="shared" si="3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1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1"/>
        <v>0</v>
      </c>
      <c r="Q48" s="2">
        <f t="shared" si="3"/>
        <v>0</v>
      </c>
      <c r="R48" s="2">
        <f t="shared" si="3"/>
        <v>0</v>
      </c>
      <c r="S48" s="2">
        <f t="shared" si="3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1"/>
        <v>0</v>
      </c>
      <c r="Q49" s="2">
        <f t="shared" si="3"/>
        <v>0</v>
      </c>
      <c r="R49" s="2">
        <f t="shared" si="3"/>
        <v>0</v>
      </c>
      <c r="S49" s="2">
        <f t="shared" si="3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1"/>
        <v>0</v>
      </c>
      <c r="Q50" s="2">
        <f t="shared" si="3"/>
        <v>0</v>
      </c>
      <c r="R50" s="2">
        <f t="shared" si="3"/>
        <v>0</v>
      </c>
      <c r="S50" s="2">
        <f t="shared" si="3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1"/>
        <v>0</v>
      </c>
      <c r="Q51" s="2">
        <f t="shared" ref="Q51:S66" si="4">IF(ISBLANK($O51), ,IF($O51,IF($B51=Q$1,Q50-$P51,Q50),IF($B51=Q$1,Q50,Q50+$P51)))</f>
        <v>0</v>
      </c>
      <c r="R51" s="2">
        <f t="shared" si="4"/>
        <v>0</v>
      </c>
      <c r="S51" s="2">
        <f t="shared" si="4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1"/>
        <v>0</v>
      </c>
      <c r="Q52" s="2">
        <f t="shared" si="4"/>
        <v>0</v>
      </c>
      <c r="R52" s="2">
        <f t="shared" si="4"/>
        <v>0</v>
      </c>
      <c r="S52" s="2">
        <f t="shared" si="4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1"/>
        <v>0</v>
      </c>
      <c r="Q53" s="2">
        <f t="shared" si="4"/>
        <v>0</v>
      </c>
      <c r="R53" s="2">
        <f t="shared" si="4"/>
        <v>0</v>
      </c>
      <c r="S53" s="2">
        <f t="shared" si="4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1"/>
        <v>0</v>
      </c>
      <c r="Q54" s="2">
        <f t="shared" si="4"/>
        <v>0</v>
      </c>
      <c r="R54" s="2">
        <f t="shared" si="4"/>
        <v>0</v>
      </c>
      <c r="S54" s="2">
        <f t="shared" si="4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1"/>
        <v>0</v>
      </c>
      <c r="Q55" s="2">
        <f t="shared" si="4"/>
        <v>0</v>
      </c>
      <c r="R55" s="2">
        <f t="shared" si="4"/>
        <v>0</v>
      </c>
      <c r="S55" s="2">
        <f t="shared" si="4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1"/>
        <v>0</v>
      </c>
      <c r="Q56" s="2">
        <f t="shared" si="4"/>
        <v>0</v>
      </c>
      <c r="R56" s="2">
        <f t="shared" si="4"/>
        <v>0</v>
      </c>
      <c r="S56" s="2">
        <f t="shared" si="4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1"/>
        <v>0</v>
      </c>
      <c r="Q57" s="2">
        <f t="shared" si="4"/>
        <v>0</v>
      </c>
      <c r="R57" s="2">
        <f t="shared" si="4"/>
        <v>0</v>
      </c>
      <c r="S57" s="2">
        <f t="shared" si="4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1"/>
        <v>0</v>
      </c>
      <c r="Q58" s="2">
        <f t="shared" si="4"/>
        <v>0</v>
      </c>
      <c r="R58" s="2">
        <f t="shared" si="4"/>
        <v>0</v>
      </c>
      <c r="S58" s="2">
        <f t="shared" si="4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1"/>
        <v>0</v>
      </c>
      <c r="Q59" s="2">
        <f t="shared" si="4"/>
        <v>0</v>
      </c>
      <c r="R59" s="2">
        <f t="shared" si="4"/>
        <v>0</v>
      </c>
      <c r="S59" s="2">
        <f t="shared" si="4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1"/>
        <v>0</v>
      </c>
      <c r="Q60" s="2">
        <f t="shared" si="4"/>
        <v>0</v>
      </c>
      <c r="R60" s="2">
        <f t="shared" si="4"/>
        <v>0</v>
      </c>
      <c r="S60" s="2">
        <f t="shared" si="4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1"/>
        <v>0</v>
      </c>
      <c r="Q61" s="2">
        <f t="shared" si="4"/>
        <v>0</v>
      </c>
      <c r="R61" s="2">
        <f t="shared" si="4"/>
        <v>0</v>
      </c>
      <c r="S61" s="2">
        <f t="shared" si="4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1"/>
        <v>0</v>
      </c>
      <c r="Q62" s="2">
        <f t="shared" si="4"/>
        <v>0</v>
      </c>
      <c r="R62" s="2">
        <f t="shared" si="4"/>
        <v>0</v>
      </c>
      <c r="S62" s="2">
        <f t="shared" si="4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1"/>
        <v>0</v>
      </c>
      <c r="Q63" s="2">
        <f t="shared" si="4"/>
        <v>0</v>
      </c>
      <c r="R63" s="2">
        <f t="shared" si="4"/>
        <v>0</v>
      </c>
      <c r="S63" s="2">
        <f t="shared" si="4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1"/>
        <v>0</v>
      </c>
      <c r="Q64" s="2">
        <f t="shared" si="4"/>
        <v>0</v>
      </c>
      <c r="R64" s="2">
        <f t="shared" si="4"/>
        <v>0</v>
      </c>
      <c r="S64" s="2">
        <f t="shared" si="4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1"/>
        <v>0</v>
      </c>
      <c r="Q65" s="2">
        <f t="shared" si="4"/>
        <v>0</v>
      </c>
      <c r="R65" s="2">
        <f t="shared" si="4"/>
        <v>0</v>
      </c>
      <c r="S65" s="2">
        <f t="shared" si="4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1"/>
        <v>0</v>
      </c>
      <c r="Q66" s="2">
        <f t="shared" si="4"/>
        <v>0</v>
      </c>
      <c r="R66" s="2">
        <f t="shared" si="4"/>
        <v>0</v>
      </c>
      <c r="S66" s="2">
        <f t="shared" si="4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si="1"/>
        <v>0</v>
      </c>
      <c r="Q67" s="2">
        <f t="shared" ref="Q67:S82" si="5">IF(ISBLANK($O67), ,IF($O67,IF($B67=Q$1,Q66-$P67,Q66),IF($B67=Q$1,Q66,Q66+$P67)))</f>
        <v>0</v>
      </c>
      <c r="R67" s="2">
        <f t="shared" si="5"/>
        <v>0</v>
      </c>
      <c r="S67" s="2">
        <f t="shared" si="5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ref="P68:P102" si="6">IF(D68=23,IF(O68,CHOOSE(G68+2*L68+1,23,35,46,59),-2*CHOOSE(G68+2*L68+1,23,35,46,59)),IF(ISBLANK(O68),,IF(O68,D68*(SUM(E68:L68)+1)*(1+M68)*(1+N68),-2*D68*(SUM(E68:L68)+1)*(1+M68)*(1+N68))))</f>
        <v>0</v>
      </c>
      <c r="Q68" s="2">
        <f t="shared" si="5"/>
        <v>0</v>
      </c>
      <c r="R68" s="2">
        <f t="shared" si="5"/>
        <v>0</v>
      </c>
      <c r="S68" s="2">
        <f t="shared" si="5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6"/>
        <v>0</v>
      </c>
      <c r="Q69" s="2">
        <f t="shared" si="5"/>
        <v>0</v>
      </c>
      <c r="R69" s="2">
        <f t="shared" si="5"/>
        <v>0</v>
      </c>
      <c r="S69" s="2">
        <f t="shared" si="5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6"/>
        <v>0</v>
      </c>
      <c r="Q70" s="2">
        <f t="shared" si="5"/>
        <v>0</v>
      </c>
      <c r="R70" s="2">
        <f t="shared" si="5"/>
        <v>0</v>
      </c>
      <c r="S70" s="2">
        <f t="shared" si="5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6"/>
        <v>0</v>
      </c>
      <c r="Q71" s="2">
        <f t="shared" si="5"/>
        <v>0</v>
      </c>
      <c r="R71" s="2">
        <f t="shared" si="5"/>
        <v>0</v>
      </c>
      <c r="S71" s="2">
        <f t="shared" si="5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6"/>
        <v>0</v>
      </c>
      <c r="Q72" s="2">
        <f t="shared" si="5"/>
        <v>0</v>
      </c>
      <c r="R72" s="2">
        <f t="shared" si="5"/>
        <v>0</v>
      </c>
      <c r="S72" s="2">
        <f t="shared" si="5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6"/>
        <v>0</v>
      </c>
      <c r="Q73" s="2">
        <f t="shared" si="5"/>
        <v>0</v>
      </c>
      <c r="R73" s="2">
        <f t="shared" si="5"/>
        <v>0</v>
      </c>
      <c r="S73" s="2">
        <f t="shared" si="5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6"/>
        <v>0</v>
      </c>
      <c r="Q74" s="2">
        <f t="shared" si="5"/>
        <v>0</v>
      </c>
      <c r="R74" s="2">
        <f t="shared" si="5"/>
        <v>0</v>
      </c>
      <c r="S74" s="2">
        <f t="shared" si="5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6"/>
        <v>0</v>
      </c>
      <c r="Q75" s="2">
        <f t="shared" si="5"/>
        <v>0</v>
      </c>
      <c r="R75" s="2">
        <f t="shared" si="5"/>
        <v>0</v>
      </c>
      <c r="S75" s="2">
        <f t="shared" si="5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6"/>
        <v>0</v>
      </c>
      <c r="Q76" s="2">
        <f t="shared" si="5"/>
        <v>0</v>
      </c>
      <c r="R76" s="2">
        <f t="shared" si="5"/>
        <v>0</v>
      </c>
      <c r="S76" s="2">
        <f t="shared" si="5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6"/>
        <v>0</v>
      </c>
      <c r="Q77" s="2">
        <f t="shared" si="5"/>
        <v>0</v>
      </c>
      <c r="R77" s="2">
        <f t="shared" si="5"/>
        <v>0</v>
      </c>
      <c r="S77" s="2">
        <f t="shared" si="5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6"/>
        <v>0</v>
      </c>
      <c r="Q78" s="2">
        <f t="shared" si="5"/>
        <v>0</v>
      </c>
      <c r="R78" s="2">
        <f t="shared" si="5"/>
        <v>0</v>
      </c>
      <c r="S78" s="2">
        <f t="shared" si="5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6"/>
        <v>0</v>
      </c>
      <c r="Q79" s="2">
        <f t="shared" si="5"/>
        <v>0</v>
      </c>
      <c r="R79" s="2">
        <f t="shared" si="5"/>
        <v>0</v>
      </c>
      <c r="S79" s="2">
        <f t="shared" si="5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6"/>
        <v>0</v>
      </c>
      <c r="Q80" s="2">
        <f t="shared" si="5"/>
        <v>0</v>
      </c>
      <c r="R80" s="2">
        <f t="shared" si="5"/>
        <v>0</v>
      </c>
      <c r="S80" s="2">
        <f t="shared" si="5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6"/>
        <v>0</v>
      </c>
      <c r="Q81" s="2">
        <f t="shared" si="5"/>
        <v>0</v>
      </c>
      <c r="R81" s="2">
        <f t="shared" si="5"/>
        <v>0</v>
      </c>
      <c r="S81" s="2">
        <f t="shared" si="5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6"/>
        <v>0</v>
      </c>
      <c r="Q82" s="2">
        <f t="shared" si="5"/>
        <v>0</v>
      </c>
      <c r="R82" s="2">
        <f t="shared" si="5"/>
        <v>0</v>
      </c>
      <c r="S82" s="2">
        <f t="shared" si="5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6"/>
        <v>0</v>
      </c>
      <c r="Q83" s="2">
        <f t="shared" ref="Q83:S98" si="7">IF(ISBLANK($O83), ,IF($O83,IF($B83=Q$1,Q82-$P83,Q82),IF($B83=Q$1,Q82,Q82+$P83)))</f>
        <v>0</v>
      </c>
      <c r="R83" s="2">
        <f t="shared" si="7"/>
        <v>0</v>
      </c>
      <c r="S83" s="2">
        <f t="shared" si="7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6"/>
        <v>0</v>
      </c>
      <c r="Q84" s="2">
        <f t="shared" si="7"/>
        <v>0</v>
      </c>
      <c r="R84" s="2">
        <f t="shared" si="7"/>
        <v>0</v>
      </c>
      <c r="S84" s="2">
        <f t="shared" si="7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6"/>
        <v>0</v>
      </c>
      <c r="Q85" s="2">
        <f t="shared" si="7"/>
        <v>0</v>
      </c>
      <c r="R85" s="2">
        <f t="shared" si="7"/>
        <v>0</v>
      </c>
      <c r="S85" s="2">
        <f t="shared" si="7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6"/>
        <v>0</v>
      </c>
      <c r="Q86" s="2">
        <f t="shared" si="7"/>
        <v>0</v>
      </c>
      <c r="R86" s="2">
        <f t="shared" si="7"/>
        <v>0</v>
      </c>
      <c r="S86" s="2">
        <f t="shared" si="7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6"/>
        <v>0</v>
      </c>
      <c r="Q87" s="2">
        <f t="shared" si="7"/>
        <v>0</v>
      </c>
      <c r="R87" s="2">
        <f t="shared" si="7"/>
        <v>0</v>
      </c>
      <c r="S87" s="2">
        <f t="shared" si="7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6"/>
        <v>0</v>
      </c>
      <c r="Q88" s="2">
        <f t="shared" si="7"/>
        <v>0</v>
      </c>
      <c r="R88" s="2">
        <f t="shared" si="7"/>
        <v>0</v>
      </c>
      <c r="S88" s="2">
        <f t="shared" si="7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6"/>
        <v>0</v>
      </c>
      <c r="Q89" s="2">
        <f t="shared" si="7"/>
        <v>0</v>
      </c>
      <c r="R89" s="2">
        <f t="shared" si="7"/>
        <v>0</v>
      </c>
      <c r="S89" s="2">
        <f t="shared" si="7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6"/>
        <v>0</v>
      </c>
      <c r="Q90" s="2">
        <f t="shared" si="7"/>
        <v>0</v>
      </c>
      <c r="R90" s="2">
        <f t="shared" si="7"/>
        <v>0</v>
      </c>
      <c r="S90" s="2">
        <f t="shared" si="7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6"/>
        <v>0</v>
      </c>
      <c r="Q91" s="2">
        <f t="shared" si="7"/>
        <v>0</v>
      </c>
      <c r="R91" s="2">
        <f t="shared" si="7"/>
        <v>0</v>
      </c>
      <c r="S91" s="2">
        <f t="shared" si="7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6"/>
        <v>0</v>
      </c>
      <c r="Q92" s="2">
        <f t="shared" si="7"/>
        <v>0</v>
      </c>
      <c r="R92" s="2">
        <f t="shared" si="7"/>
        <v>0</v>
      </c>
      <c r="S92" s="2">
        <f t="shared" si="7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6"/>
        <v>0</v>
      </c>
      <c r="Q93" s="2">
        <f t="shared" si="7"/>
        <v>0</v>
      </c>
      <c r="R93" s="2">
        <f t="shared" si="7"/>
        <v>0</v>
      </c>
      <c r="S93" s="2">
        <f t="shared" si="7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6"/>
        <v>0</v>
      </c>
      <c r="Q94" s="2">
        <f t="shared" si="7"/>
        <v>0</v>
      </c>
      <c r="R94" s="2">
        <f t="shared" si="7"/>
        <v>0</v>
      </c>
      <c r="S94" s="2">
        <f t="shared" si="7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6"/>
        <v>0</v>
      </c>
      <c r="Q95" s="2">
        <f t="shared" si="7"/>
        <v>0</v>
      </c>
      <c r="R95" s="2">
        <f t="shared" si="7"/>
        <v>0</v>
      </c>
      <c r="S95" s="2">
        <f t="shared" si="7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6"/>
        <v>0</v>
      </c>
      <c r="Q96" s="2">
        <f t="shared" si="7"/>
        <v>0</v>
      </c>
      <c r="R96" s="2">
        <f t="shared" si="7"/>
        <v>0</v>
      </c>
      <c r="S96" s="2">
        <f t="shared" si="7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6"/>
        <v>0</v>
      </c>
      <c r="Q97" s="2">
        <f t="shared" si="7"/>
        <v>0</v>
      </c>
      <c r="R97" s="2">
        <f t="shared" si="7"/>
        <v>0</v>
      </c>
      <c r="S97" s="2">
        <f t="shared" si="7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6"/>
        <v>0</v>
      </c>
      <c r="Q98" s="2">
        <f t="shared" si="7"/>
        <v>0</v>
      </c>
      <c r="R98" s="2">
        <f t="shared" si="7"/>
        <v>0</v>
      </c>
      <c r="S98" s="2">
        <f t="shared" si="7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6"/>
        <v>0</v>
      </c>
      <c r="Q99" s="2">
        <f t="shared" ref="Q99:S102" si="8">IF(ISBLANK($O99), ,IF($O99,IF($B99=Q$1,Q98-$P99,Q98),IF($B99=Q$1,Q98,Q98+$P99)))</f>
        <v>0</v>
      </c>
      <c r="R99" s="2">
        <f t="shared" si="8"/>
        <v>0</v>
      </c>
      <c r="S99" s="2">
        <f t="shared" si="8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6"/>
        <v>0</v>
      </c>
      <c r="Q100" s="2">
        <f t="shared" si="8"/>
        <v>0</v>
      </c>
      <c r="R100" s="2">
        <f t="shared" si="8"/>
        <v>0</v>
      </c>
      <c r="S100" s="2">
        <f t="shared" si="8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6"/>
        <v>0</v>
      </c>
      <c r="Q101" s="2">
        <f t="shared" si="8"/>
        <v>0</v>
      </c>
      <c r="R101" s="2">
        <f t="shared" si="8"/>
        <v>0</v>
      </c>
      <c r="S101" s="2">
        <f t="shared" si="8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6"/>
        <v>0</v>
      </c>
      <c r="Q102" s="2">
        <f t="shared" si="8"/>
        <v>0</v>
      </c>
      <c r="R102" s="2">
        <f t="shared" si="8"/>
        <v>0</v>
      </c>
      <c r="S102" s="2">
        <f t="shared" si="8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40</v>
      </c>
      <c r="R103" s="8">
        <f ca="1">IF(MIN(INDIRECT("" &amp; "R3:R" &amp; 2+$T$104))&lt;0,0,MIN(INDIRECT("" &amp; "R3:R" &amp; 2+$T$104)))</f>
        <v>197</v>
      </c>
      <c r="S103" s="8">
        <f ca="1">IF(MIN(INDIRECT("" &amp; "S3:S" &amp; 2+$T$104))&lt;0,0,MIN(INDIRECT("" &amp; "S3:S" &amp; 2+$T$104)))</f>
        <v>0</v>
      </c>
      <c r="T103" s="9">
        <f ca="1">SUM(Q103:S103)</f>
        <v>237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7</v>
      </c>
      <c r="R104" s="9">
        <f t="shared" ref="R104:S104" si="9">COUNTIF($B$3:$B$102,R$1)</f>
        <v>5</v>
      </c>
      <c r="S104" s="9">
        <f t="shared" si="9"/>
        <v>7</v>
      </c>
      <c r="T104" s="9">
        <f>SUM(Q104:S104)</f>
        <v>19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6</v>
      </c>
      <c r="R105" s="7">
        <f>COUNTIFS($B$3:$B$102,R$1,$O$3:$O$102,1)</f>
        <v>3</v>
      </c>
      <c r="S105" s="7">
        <f>COUNTIFS($B$3:$B$102,S$1,$O$3:$O$102,1)</f>
        <v>6</v>
      </c>
      <c r="T105" s="7">
        <f>SUM(Q105:S105)</f>
        <v>15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1</v>
      </c>
      <c r="R106" s="9">
        <f t="shared" ref="R106:S106" si="10">COUNTIFS($B$3:$B$102,R$1,$D$3:$D$102,9)</f>
        <v>0</v>
      </c>
      <c r="S106" s="9">
        <f t="shared" si="10"/>
        <v>1</v>
      </c>
      <c r="T106" s="9">
        <f t="shared" ref="T106:T117" si="11">SUM(Q106:S106)</f>
        <v>2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1</v>
      </c>
      <c r="R107" s="7">
        <f>COUNTIFS($B$3:$B$102,R$1,$D$3:$D$102,9,$O$3:$O$102,1)</f>
        <v>0</v>
      </c>
      <c r="S107" s="7">
        <f>COUNTIFS($B$3:$B$102,S$1,$D$3:$D$102,9,$O$3:$O$102,1)</f>
        <v>1</v>
      </c>
      <c r="T107" s="7">
        <f t="shared" si="11"/>
        <v>2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2</v>
      </c>
      <c r="R108" s="9">
        <f t="shared" ref="R108:S108" si="12">COUNTIFS($B$3:$B$102,R$1,$D$3:$D$102,10)</f>
        <v>1</v>
      </c>
      <c r="S108" s="9">
        <f t="shared" si="12"/>
        <v>1</v>
      </c>
      <c r="T108" s="9">
        <f t="shared" si="11"/>
        <v>4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2</v>
      </c>
      <c r="R109" s="7">
        <f>COUNTIFS($B$3:$B$102,R$1,$D$3:$D$102,10,$O$3:$O$102,1)</f>
        <v>0</v>
      </c>
      <c r="S109" s="7">
        <f>COUNTIFS($B$3:$B$102,S$1,$D$3:$D$102,10,$O$3:$O$102,1)</f>
        <v>1</v>
      </c>
      <c r="T109" s="7">
        <f t="shared" si="11"/>
        <v>3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1</v>
      </c>
      <c r="R110" s="9">
        <f t="shared" ref="R110:S110" si="13">COUNTIFS($B$3:$B$102,R$1,$D$3:$D$102,11)</f>
        <v>0</v>
      </c>
      <c r="S110" s="9">
        <f t="shared" si="13"/>
        <v>2</v>
      </c>
      <c r="T110" s="9">
        <f t="shared" si="11"/>
        <v>3</v>
      </c>
    </row>
    <row r="111" spans="1:20" ht="15.75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1</v>
      </c>
      <c r="R111" s="7">
        <f>COUNTIFS($B$3:$B$102,R$1,$D$3:$D$102,11,$O$3:$O$102,1)</f>
        <v>0</v>
      </c>
      <c r="S111" s="7">
        <f>COUNTIFS($B$3:$B$102,S$1,$D$3:$D$102,11,$O$3:$O$102,1)</f>
        <v>1</v>
      </c>
      <c r="T111" s="7">
        <f t="shared" si="11"/>
        <v>2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2</v>
      </c>
      <c r="R112" s="9">
        <f t="shared" ref="R112:S112" si="14">COUNTIFS($B$3:$B$102,R$1,$D$3:$D$102,12)</f>
        <v>4</v>
      </c>
      <c r="S112" s="9">
        <f t="shared" si="14"/>
        <v>1</v>
      </c>
      <c r="T112" s="9">
        <f t="shared" si="11"/>
        <v>7</v>
      </c>
    </row>
    <row r="113" spans="1:20" ht="15.75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2</v>
      </c>
      <c r="R113" s="7">
        <f>COUNTIFS($B$3:$B$102,R$1,$D$3:$D$102,12,$O$3:$O$102,1)</f>
        <v>3</v>
      </c>
      <c r="S113" s="7">
        <f>COUNTIFS($B$3:$B$102,S$1,$D$3:$D$102,12,$O$3:$O$102,1)</f>
        <v>1</v>
      </c>
      <c r="T113" s="7">
        <f t="shared" si="11"/>
        <v>6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1</v>
      </c>
      <c r="R114" s="9">
        <f t="shared" ref="R114:S114" si="15">COUNTIFS($B$3:$B$102,R$1,$D$3:$D$102,24)</f>
        <v>0</v>
      </c>
      <c r="S114" s="9">
        <f t="shared" si="15"/>
        <v>2</v>
      </c>
      <c r="T114" s="9">
        <f t="shared" si="11"/>
        <v>3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0</v>
      </c>
      <c r="R115" s="7">
        <f>COUNTIFS($B$3:$B$102,R$1,$D$3:$D$102,24,$O$3:$O$102,1)</f>
        <v>0</v>
      </c>
      <c r="S115" s="7">
        <f>COUNTIFS($B$3:$B$102,S$1,$D$3:$D$102,24,$O$3:$O$102,1)</f>
        <v>2</v>
      </c>
      <c r="T115" s="7">
        <f t="shared" si="11"/>
        <v>2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 t="shared" ref="R116:S116" si="16">COUNTIFS($B$3:$B$102,R$1,$D$3:$D$102,23)</f>
        <v>0</v>
      </c>
      <c r="S116" s="9">
        <f t="shared" si="16"/>
        <v>0</v>
      </c>
      <c r="T116" s="9">
        <f t="shared" si="11"/>
        <v>0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0</v>
      </c>
      <c r="T117" s="7">
        <f t="shared" si="11"/>
        <v>0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1</v>
      </c>
      <c r="R118" s="21">
        <f>COUNTIFS(E1:E100, A$3, B1:B100, R$1)</f>
        <v>0</v>
      </c>
      <c r="S118" s="21">
        <f>COUNTIFS(E1:E100, A$3, B1:B100, S$1)</f>
        <v>2</v>
      </c>
      <c r="T118" s="21">
        <f>SUM(Q118:S118)</f>
        <v>3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1</v>
      </c>
      <c r="R119" s="25">
        <f>COUNTIFS($E$1:$E$100, $A$3, $B$1:$B$100, R$1,$O$1:$O$100,1)</f>
        <v>0</v>
      </c>
      <c r="S119" s="25">
        <f>COUNTIFS($E$1:$E$100, $A$3, $B$1:$B$100, S$1,$O$1:$O$100,1)</f>
        <v>1</v>
      </c>
      <c r="T119" s="7">
        <f t="shared" ref="T119:T157" si="17">SUM(Q119:S119)</f>
        <v>2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0</v>
      </c>
      <c r="S120" s="21">
        <f>COUNTIFS(E1:E100, A$3, B1:B100, S$1, D1:D100, "=24")</f>
        <v>0</v>
      </c>
      <c r="T120" s="21">
        <f t="shared" si="17"/>
        <v>0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0</v>
      </c>
      <c r="T121" s="7">
        <f t="shared" si="17"/>
        <v>0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1</v>
      </c>
      <c r="R122" s="21">
        <f>COUNTIFS(E2:E101, A$4, B2:B101, R$1)</f>
        <v>0</v>
      </c>
      <c r="S122" s="21">
        <f>COUNTIFS(E1:E100, A$4, B1:B100, S$1)</f>
        <v>1</v>
      </c>
      <c r="T122" s="21">
        <f t="shared" si="17"/>
        <v>2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1</v>
      </c>
      <c r="R123" s="25">
        <f>COUNTIFS($E$1:$E$100, $A$4, $B$1:$B$100, R$1,$O$1:$O$100,1)</f>
        <v>0</v>
      </c>
      <c r="S123" s="25">
        <f>COUNTIFS($E$1:$E$100, $A$4, $B$1:$B$100, S$1,$O$1:$O$100,1)</f>
        <v>1</v>
      </c>
      <c r="T123" s="7">
        <f t="shared" si="17"/>
        <v>2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0</v>
      </c>
      <c r="R124" s="21">
        <f>COUNTIFS(E1:E100, A$4, B1:B100, R$1, D1:D100, "=24")</f>
        <v>0</v>
      </c>
      <c r="S124" s="21">
        <f>COUNTIFS(E1:E100, A$4, B1:B100, S$1, D1:D100, "=24")</f>
        <v>0</v>
      </c>
      <c r="T124" s="21">
        <f t="shared" si="17"/>
        <v>0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0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0</v>
      </c>
      <c r="T125" s="7">
        <f t="shared" si="17"/>
        <v>0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0</v>
      </c>
      <c r="R126" s="21">
        <f>COUNTIFS(E1:E102, A$5, B1:B102, R$1)</f>
        <v>2</v>
      </c>
      <c r="S126" s="21">
        <f>COUNTIFS(E1:E100, A$5, B1:B100, S$1)</f>
        <v>1</v>
      </c>
      <c r="T126" s="21">
        <f t="shared" si="17"/>
        <v>3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0</v>
      </c>
      <c r="R127" s="25">
        <f>COUNTIFS($E$1:$E$100, $A$5, $B$1:$B$100, R$1,$O$1:$O$100,1)</f>
        <v>2</v>
      </c>
      <c r="S127" s="25">
        <f>COUNTIFS($E$1:$E$100, $A$5, $B$1:$B$100, S$1,$O$1:$O$100,1)</f>
        <v>1</v>
      </c>
      <c r="T127" s="7">
        <f t="shared" si="17"/>
        <v>3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0</v>
      </c>
      <c r="S128" s="21">
        <f>COUNTIFS(E1:E100, A$5, B1:B100, S$1, D1:D100, "=24")</f>
        <v>1</v>
      </c>
      <c r="T128" s="21">
        <f t="shared" si="17"/>
        <v>1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1</v>
      </c>
      <c r="T129" s="7">
        <f t="shared" si="17"/>
        <v>1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0</v>
      </c>
      <c r="S130" s="21">
        <f>COUNTIFS(E1:E100, A$6, B1:B100, S$1)</f>
        <v>0</v>
      </c>
      <c r="T130" s="21">
        <f t="shared" si="17"/>
        <v>0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0</v>
      </c>
      <c r="S131" s="25">
        <f>COUNTIFS($E$1:$E$100, $A$6, $B$1:$B$100, S$1,$O$1:$O$100,1)</f>
        <v>0</v>
      </c>
      <c r="T131" s="7">
        <f t="shared" si="17"/>
        <v>0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7"/>
        <v>0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7"/>
        <v>0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7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7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7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7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2</v>
      </c>
      <c r="R138" s="21">
        <f>COUNTIFS(F1:F100, A$3, B1:B100, R$1)</f>
        <v>2</v>
      </c>
      <c r="S138" s="21">
        <f>COUNTIFS(F1:F100, A$3, B1:B100, S$1)</f>
        <v>3</v>
      </c>
      <c r="T138" s="21">
        <f t="shared" si="17"/>
        <v>7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1</v>
      </c>
      <c r="R139" s="25">
        <f>COUNTIFS($F$1:$F$100, $A$3, $B$1:$B$100, R$1,$O$1:$O$100,1)</f>
        <v>1</v>
      </c>
      <c r="S139" s="25">
        <f>COUNTIFS($F$1:$F$100, $A$3, $B$1:$B$100, S$1,$O$1:$O$100,1)</f>
        <v>3</v>
      </c>
      <c r="T139" s="7">
        <f t="shared" si="17"/>
        <v>5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1</v>
      </c>
      <c r="R140" s="21">
        <f>COUNTIFS(F1:F100, A$3, B1:B100, R$1, D1:D100, "=24")</f>
        <v>0</v>
      </c>
      <c r="S140" s="21">
        <f>COUNTIFS(F1:F100, A$3, B1:B100, S$1, D1:D100, "=24")</f>
        <v>1</v>
      </c>
      <c r="T140" s="21">
        <f t="shared" si="17"/>
        <v>2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1</v>
      </c>
      <c r="T141" s="7">
        <f t="shared" si="17"/>
        <v>1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2</v>
      </c>
      <c r="R142" s="21">
        <f>COUNTIFS(F1:F100, A$4, B1:B100, R$1)</f>
        <v>0</v>
      </c>
      <c r="S142" s="21">
        <f>COUNTIFS(F1:F100, A$4, B1:B100, S$1)</f>
        <v>0</v>
      </c>
      <c r="T142" s="21">
        <f t="shared" si="17"/>
        <v>2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2</v>
      </c>
      <c r="R143" s="25">
        <f>COUNTIFS($F$1:$F$100, $A$4, $B$1:$B$100, R$1,$O$1:$O$100,1)</f>
        <v>0</v>
      </c>
      <c r="S143" s="25">
        <f>COUNTIFS($F$1:$F$100, $A$4, $B$1:$B$100, S$1,$O$1:$O$100,1)</f>
        <v>0</v>
      </c>
      <c r="T143" s="7">
        <f t="shared" si="17"/>
        <v>2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7"/>
        <v>0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7"/>
        <v>0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1</v>
      </c>
      <c r="S146" s="21">
        <f>COUNTIFS(F1:F100, A$5, B1:B100, S$1)</f>
        <v>0</v>
      </c>
      <c r="T146" s="21">
        <f t="shared" si="17"/>
        <v>1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7"/>
        <v>0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7"/>
        <v>0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7"/>
        <v>0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1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17"/>
        <v>1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1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7"/>
        <v>1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7"/>
        <v>0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7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7"/>
        <v>0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7"/>
        <v>0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7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7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A150:P150"/>
    <mergeCell ref="A154:P154"/>
    <mergeCell ref="A113:P113"/>
    <mergeCell ref="A114:P114"/>
    <mergeCell ref="A138:P138"/>
    <mergeCell ref="A142:P142"/>
    <mergeCell ref="A146:P146"/>
    <mergeCell ref="I1:I2"/>
    <mergeCell ref="J1:J2"/>
    <mergeCell ref="A130:P130"/>
    <mergeCell ref="A118:P118"/>
    <mergeCell ref="A122:P122"/>
    <mergeCell ref="A126:P126"/>
    <mergeCell ref="A103:P103"/>
    <mergeCell ref="A104:P104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K1:K2"/>
    <mergeCell ref="L1:L2"/>
    <mergeCell ref="A115:P115"/>
    <mergeCell ref="A116:P116"/>
    <mergeCell ref="A105:P105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</mergeCells>
  <conditionalFormatting sqref="D3:D102">
    <cfRule type="cellIs" dxfId="59" priority="3" operator="equal">
      <formula>24</formula>
    </cfRule>
    <cfRule type="cellIs" dxfId="58" priority="4" operator="equal">
      <formula>23</formula>
    </cfRule>
    <cfRule type="cellIs" dxfId="57" priority="5" operator="equal">
      <formula>35</formula>
    </cfRule>
    <cfRule type="cellIs" dxfId="56" priority="6" operator="equal">
      <formula>46</formula>
    </cfRule>
    <cfRule type="cellIs" dxfId="55" priority="7" operator="equal">
      <formula>59</formula>
    </cfRule>
  </conditionalFormatting>
  <conditionalFormatting sqref="O3:O102">
    <cfRule type="cellIs" dxfId="54" priority="1" operator="equal">
      <formula>1</formula>
    </cfRule>
    <cfRule type="cellIs" dxfId="53" priority="2" operator="equal">
      <formula>0</formula>
    </cfRule>
  </conditionalFormatting>
  <conditionalFormatting sqref="P3:P102">
    <cfRule type="expression" dxfId="52" priority="15">
      <formula>IF(P3&lt;0, 1, IF(C3&gt;P3, 1, 0))</formula>
    </cfRule>
    <cfRule type="notContainsBlanks" dxfId="51" priority="16">
      <formula>LEN(TRIM(P3))&gt;0</formula>
    </cfRule>
  </conditionalFormatting>
  <conditionalFormatting sqref="Q3:S102">
    <cfRule type="cellIs" dxfId="50" priority="17" stopIfTrue="1" operator="notEqual">
      <formula>Q2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27CD-5B31-4601-979D-9AAFCFB8944B}">
  <dimension ref="A1:T1005"/>
  <sheetViews>
    <sheetView workbookViewId="0">
      <pane ySplit="2" topLeftCell="A21" activePane="bottomLeft" state="frozen"/>
      <selection pane="bottomLeft" activeCell="H25" sqref="H25"/>
    </sheetView>
  </sheetViews>
  <sheetFormatPr defaultColWidth="12.5390625" defaultRowHeight="12.75" x14ac:dyDescent="0.15"/>
  <cols>
    <col min="1" max="12" width="4.04296875" customWidth="1"/>
    <col min="13" max="13" width="4.04296875" style="10" customWidth="1"/>
    <col min="14" max="15" width="4.04296875" customWidth="1"/>
    <col min="16" max="16" width="6.3359375" customWidth="1"/>
    <col min="17" max="19" width="11.32421875" customWidth="1"/>
  </cols>
  <sheetData>
    <row r="1" spans="1:20" ht="15.75" customHeight="1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1" t="s">
        <v>21</v>
      </c>
      <c r="R1" s="11" t="s">
        <v>20</v>
      </c>
      <c r="S1" s="11" t="s">
        <v>19</v>
      </c>
      <c r="T1" s="32">
        <v>45407</v>
      </c>
    </row>
    <row r="2" spans="1:20" ht="15.75" customHeight="1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20" ht="15.75" customHeight="1" x14ac:dyDescent="0.15">
      <c r="A3" s="2">
        <v>1</v>
      </c>
      <c r="B3" s="3" t="s">
        <v>20</v>
      </c>
      <c r="C3" s="3">
        <v>18</v>
      </c>
      <c r="D3" s="4">
        <v>10</v>
      </c>
      <c r="E3">
        <v>1</v>
      </c>
      <c r="F3" s="4"/>
      <c r="M3" s="13"/>
      <c r="O3" s="5">
        <v>0</v>
      </c>
      <c r="P3" s="6">
        <f>IF(D3=23,IF(O3,CHOOSE(G3+2*L3+1,23,35,46,59),-2*CHOOSE(G3+2*L3+1,23,35,46,59)),IF(ISBLANK(O3),,IF(O3,D3*(SUM(E3:L3)+1)*(1+M3)*(1+N3),-2*D3*(SUM(E3:L3)+1)*(1+M3)*(1+N3))))</f>
        <v>-40</v>
      </c>
      <c r="Q3" s="15">
        <f t="shared" ref="Q3:S18" si="0">IF(ISBLANK($O3), ,IF($O3,IF($B3=Q$1,Q2-$P3,Q2),IF($B3=Q$1,Q2,Q2+$P3)))</f>
        <v>461</v>
      </c>
      <c r="R3" s="2">
        <f t="shared" si="0"/>
        <v>501</v>
      </c>
      <c r="S3" s="2">
        <f t="shared" si="0"/>
        <v>461</v>
      </c>
    </row>
    <row r="4" spans="1:20" ht="15.75" customHeight="1" x14ac:dyDescent="0.15">
      <c r="A4" s="2">
        <v>2</v>
      </c>
      <c r="B4" s="3" t="s">
        <v>19</v>
      </c>
      <c r="C4" s="3">
        <v>22</v>
      </c>
      <c r="D4" s="4">
        <v>24</v>
      </c>
      <c r="E4" s="4">
        <v>2</v>
      </c>
      <c r="L4">
        <v>1</v>
      </c>
      <c r="M4" s="13"/>
      <c r="O4" s="5">
        <v>1</v>
      </c>
      <c r="P4" s="6">
        <f t="shared" ref="P4:P67" si="1">IF(D4=23,IF(O4,CHOOSE(G4+2*L4+1,23,35,46,59),-2*CHOOSE(G4+2*L4+1,23,35,46,59)),IF(ISBLANK(O4),,IF(O4,D4*(SUM(E4:L4)+1)*(1+M4)*(1+N4),-2*D4*(SUM(E4:L4)+1)*(1+M4)*(1+N4))))</f>
        <v>96</v>
      </c>
      <c r="Q4" s="2">
        <f t="shared" si="0"/>
        <v>461</v>
      </c>
      <c r="R4" s="2">
        <f t="shared" si="0"/>
        <v>501</v>
      </c>
      <c r="S4" s="2">
        <f t="shared" si="0"/>
        <v>365</v>
      </c>
    </row>
    <row r="5" spans="1:20" ht="15.75" customHeight="1" x14ac:dyDescent="0.15">
      <c r="A5" s="2">
        <v>3</v>
      </c>
      <c r="B5" s="3" t="s">
        <v>20</v>
      </c>
      <c r="C5" s="3">
        <v>27</v>
      </c>
      <c r="D5" s="4">
        <v>11</v>
      </c>
      <c r="E5" s="4">
        <v>2</v>
      </c>
      <c r="G5" s="4"/>
      <c r="M5" s="13"/>
      <c r="O5" s="5">
        <v>1</v>
      </c>
      <c r="P5" s="6">
        <f t="shared" si="1"/>
        <v>33</v>
      </c>
      <c r="Q5" s="2">
        <f t="shared" si="0"/>
        <v>461</v>
      </c>
      <c r="R5" s="2">
        <f t="shared" si="0"/>
        <v>468</v>
      </c>
      <c r="S5" s="2">
        <f t="shared" si="0"/>
        <v>365</v>
      </c>
    </row>
    <row r="6" spans="1:20" ht="15.75" customHeight="1" x14ac:dyDescent="0.15">
      <c r="A6" s="2">
        <v>4</v>
      </c>
      <c r="B6" s="3" t="s">
        <v>19</v>
      </c>
      <c r="C6" s="3">
        <v>18</v>
      </c>
      <c r="D6" s="4">
        <v>10</v>
      </c>
      <c r="F6" s="4">
        <v>2</v>
      </c>
      <c r="M6" s="13"/>
      <c r="O6" s="5">
        <v>0</v>
      </c>
      <c r="P6" s="6">
        <f t="shared" si="1"/>
        <v>-60</v>
      </c>
      <c r="Q6" s="2">
        <f t="shared" si="0"/>
        <v>401</v>
      </c>
      <c r="R6" s="2">
        <f t="shared" si="0"/>
        <v>408</v>
      </c>
      <c r="S6" s="2">
        <f t="shared" si="0"/>
        <v>365</v>
      </c>
    </row>
    <row r="7" spans="1:20" ht="15.75" customHeight="1" x14ac:dyDescent="0.15">
      <c r="A7" s="2">
        <v>5</v>
      </c>
      <c r="B7" s="3" t="s">
        <v>21</v>
      </c>
      <c r="C7" s="3">
        <v>24</v>
      </c>
      <c r="D7" s="4">
        <v>24</v>
      </c>
      <c r="E7" s="4">
        <v>3</v>
      </c>
      <c r="H7">
        <v>1</v>
      </c>
      <c r="M7" s="13"/>
      <c r="O7" s="5">
        <v>1</v>
      </c>
      <c r="P7" s="6">
        <f t="shared" si="1"/>
        <v>120</v>
      </c>
      <c r="Q7" s="2">
        <f t="shared" si="0"/>
        <v>281</v>
      </c>
      <c r="R7" s="2">
        <f t="shared" si="0"/>
        <v>408</v>
      </c>
      <c r="S7" s="2">
        <f t="shared" si="0"/>
        <v>365</v>
      </c>
    </row>
    <row r="8" spans="1:20" ht="15.75" customHeight="1" x14ac:dyDescent="0.15">
      <c r="A8" s="2">
        <v>6</v>
      </c>
      <c r="B8" s="3" t="s">
        <v>21</v>
      </c>
      <c r="C8" s="3">
        <v>18</v>
      </c>
      <c r="D8" s="4">
        <v>9</v>
      </c>
      <c r="E8" s="4"/>
      <c r="F8">
        <v>1</v>
      </c>
      <c r="H8" s="4"/>
      <c r="M8" s="13"/>
      <c r="O8" s="3">
        <v>0</v>
      </c>
      <c r="P8" s="6">
        <f>IF(D8=23,IF(O8,CHOOSE(G8+2*L8+1,23,35,46,59),-2*CHOOSE(G8+2*L8+1,23,35,46,59)),IF(ISBLANK(O8),,IF(O8,D8*(SUM(E8:L8)+1)*(1+M8)*(1+N8),-2*D8*(SUM(E8:L8)+1)*(1+M8)*(1+N8))))</f>
        <v>-36</v>
      </c>
      <c r="Q8" s="2">
        <f t="shared" si="0"/>
        <v>281</v>
      </c>
      <c r="R8" s="2">
        <f t="shared" si="0"/>
        <v>372</v>
      </c>
      <c r="S8" s="2">
        <f>IF(ISBLANK($O8), ,IF($O8,IF($B8=S$1,S7-$P8,S7),IF($B8=S$1,S7,S7+$P8)))</f>
        <v>329</v>
      </c>
    </row>
    <row r="9" spans="1:20" ht="15.75" customHeight="1" x14ac:dyDescent="0.15">
      <c r="A9" s="2">
        <v>7</v>
      </c>
      <c r="B9" s="3" t="s">
        <v>20</v>
      </c>
      <c r="C9" s="3">
        <v>18</v>
      </c>
      <c r="D9" s="4">
        <v>12</v>
      </c>
      <c r="E9" s="4"/>
      <c r="F9">
        <v>1</v>
      </c>
      <c r="M9" s="13"/>
      <c r="O9" s="3">
        <v>1</v>
      </c>
      <c r="P9" s="6">
        <f t="shared" si="1"/>
        <v>24</v>
      </c>
      <c r="Q9" s="2">
        <f t="shared" si="0"/>
        <v>281</v>
      </c>
      <c r="R9" s="2">
        <f t="shared" si="0"/>
        <v>348</v>
      </c>
      <c r="S9" s="2">
        <f>IF(ISBLANK($O9), ,IF($O9,IF($B9=S$1,S8-$P9,S8),IF($B9=S$1,S8,S8+$P9)))</f>
        <v>329</v>
      </c>
    </row>
    <row r="10" spans="1:20" ht="15.75" customHeight="1" x14ac:dyDescent="0.15">
      <c r="A10" s="2">
        <v>8</v>
      </c>
      <c r="B10" s="3" t="s">
        <v>20</v>
      </c>
      <c r="C10" s="3">
        <v>22</v>
      </c>
      <c r="D10" s="4">
        <v>12</v>
      </c>
      <c r="E10" s="4"/>
      <c r="F10">
        <v>4</v>
      </c>
      <c r="M10" s="13"/>
      <c r="O10" s="3">
        <v>1</v>
      </c>
      <c r="P10" s="6">
        <f t="shared" si="1"/>
        <v>60</v>
      </c>
      <c r="Q10" s="2">
        <f t="shared" si="0"/>
        <v>281</v>
      </c>
      <c r="R10" s="2">
        <f t="shared" si="0"/>
        <v>288</v>
      </c>
      <c r="S10" s="2">
        <f t="shared" si="0"/>
        <v>329</v>
      </c>
    </row>
    <row r="11" spans="1:20" ht="15.75" customHeight="1" x14ac:dyDescent="0.15">
      <c r="A11" s="2">
        <v>9</v>
      </c>
      <c r="B11" s="3" t="s">
        <v>20</v>
      </c>
      <c r="C11" s="3">
        <v>18</v>
      </c>
      <c r="D11" s="4">
        <v>12</v>
      </c>
      <c r="E11">
        <v>3</v>
      </c>
      <c r="F11" s="4"/>
      <c r="H11">
        <v>1</v>
      </c>
      <c r="M11" s="13"/>
      <c r="O11" s="3">
        <v>1</v>
      </c>
      <c r="P11" s="6">
        <f t="shared" si="1"/>
        <v>60</v>
      </c>
      <c r="Q11" s="2">
        <f t="shared" si="0"/>
        <v>281</v>
      </c>
      <c r="R11" s="2">
        <f t="shared" si="0"/>
        <v>228</v>
      </c>
      <c r="S11" s="2">
        <f t="shared" si="0"/>
        <v>329</v>
      </c>
    </row>
    <row r="12" spans="1:20" ht="15.75" customHeight="1" x14ac:dyDescent="0.15">
      <c r="A12" s="2">
        <v>10</v>
      </c>
      <c r="B12" s="3" t="s">
        <v>21</v>
      </c>
      <c r="C12" s="3">
        <v>22</v>
      </c>
      <c r="D12" s="4">
        <v>9</v>
      </c>
      <c r="F12" s="4">
        <v>2</v>
      </c>
      <c r="G12" s="4"/>
      <c r="H12">
        <v>1</v>
      </c>
      <c r="M12" s="13"/>
      <c r="O12" s="3">
        <v>1</v>
      </c>
      <c r="P12" s="6">
        <f t="shared" si="1"/>
        <v>36</v>
      </c>
      <c r="Q12" s="2">
        <f t="shared" si="0"/>
        <v>245</v>
      </c>
      <c r="R12" s="2">
        <f t="shared" si="0"/>
        <v>228</v>
      </c>
      <c r="S12" s="2">
        <f t="shared" si="0"/>
        <v>329</v>
      </c>
    </row>
    <row r="13" spans="1:20" ht="15.75" customHeight="1" x14ac:dyDescent="0.15">
      <c r="A13" s="2">
        <v>11</v>
      </c>
      <c r="B13" s="3" t="s">
        <v>21</v>
      </c>
      <c r="C13" s="3">
        <v>18</v>
      </c>
      <c r="D13" s="4">
        <v>12</v>
      </c>
      <c r="E13">
        <v>1</v>
      </c>
      <c r="F13" s="4"/>
      <c r="M13" s="13"/>
      <c r="O13" s="3">
        <v>1</v>
      </c>
      <c r="P13" s="6">
        <f t="shared" si="1"/>
        <v>24</v>
      </c>
      <c r="Q13" s="2">
        <f t="shared" si="0"/>
        <v>221</v>
      </c>
      <c r="R13" s="2">
        <f t="shared" si="0"/>
        <v>228</v>
      </c>
      <c r="S13" s="2">
        <f t="shared" si="0"/>
        <v>329</v>
      </c>
    </row>
    <row r="14" spans="1:20" ht="15.75" customHeight="1" x14ac:dyDescent="0.15">
      <c r="A14" s="2">
        <v>12</v>
      </c>
      <c r="B14" s="3" t="s">
        <v>19</v>
      </c>
      <c r="C14" s="3">
        <v>50</v>
      </c>
      <c r="D14" s="4">
        <v>11</v>
      </c>
      <c r="E14" s="4">
        <v>3</v>
      </c>
      <c r="G14" s="4">
        <v>1</v>
      </c>
      <c r="M14" s="13"/>
      <c r="O14" s="3">
        <v>1</v>
      </c>
      <c r="P14" s="6">
        <f t="shared" si="1"/>
        <v>55</v>
      </c>
      <c r="Q14" s="2">
        <f t="shared" si="0"/>
        <v>221</v>
      </c>
      <c r="R14" s="2">
        <f t="shared" si="0"/>
        <v>228</v>
      </c>
      <c r="S14" s="2">
        <f t="shared" si="0"/>
        <v>274</v>
      </c>
    </row>
    <row r="15" spans="1:20" ht="15.75" customHeight="1" x14ac:dyDescent="0.15">
      <c r="A15" s="2">
        <v>13</v>
      </c>
      <c r="B15" s="3" t="s">
        <v>21</v>
      </c>
      <c r="C15" s="3">
        <v>48</v>
      </c>
      <c r="D15" s="4">
        <v>24</v>
      </c>
      <c r="E15" s="4"/>
      <c r="F15">
        <v>1</v>
      </c>
      <c r="M15" s="13"/>
      <c r="O15" s="3">
        <v>1</v>
      </c>
      <c r="P15" s="6">
        <f t="shared" si="1"/>
        <v>48</v>
      </c>
      <c r="Q15" s="2">
        <f t="shared" si="0"/>
        <v>173</v>
      </c>
      <c r="R15" s="2">
        <f t="shared" si="0"/>
        <v>228</v>
      </c>
      <c r="S15" s="2">
        <f t="shared" si="0"/>
        <v>274</v>
      </c>
    </row>
    <row r="16" spans="1:20" ht="15.75" customHeight="1" x14ac:dyDescent="0.15">
      <c r="A16" s="2">
        <v>14</v>
      </c>
      <c r="B16" s="3" t="s">
        <v>19</v>
      </c>
      <c r="C16" s="3">
        <v>20</v>
      </c>
      <c r="D16" s="4">
        <v>24</v>
      </c>
      <c r="E16">
        <v>1</v>
      </c>
      <c r="M16" s="13"/>
      <c r="O16" s="3">
        <v>1</v>
      </c>
      <c r="P16" s="6">
        <f t="shared" si="1"/>
        <v>48</v>
      </c>
      <c r="Q16" s="2">
        <f t="shared" si="0"/>
        <v>173</v>
      </c>
      <c r="R16" s="2">
        <f t="shared" si="0"/>
        <v>228</v>
      </c>
      <c r="S16" s="2">
        <f t="shared" si="0"/>
        <v>226</v>
      </c>
    </row>
    <row r="17" spans="1:19" ht="15.75" customHeight="1" x14ac:dyDescent="0.15">
      <c r="A17" s="2">
        <v>15</v>
      </c>
      <c r="B17" s="3" t="s">
        <v>19</v>
      </c>
      <c r="C17" s="3">
        <v>22</v>
      </c>
      <c r="D17" s="4">
        <v>11</v>
      </c>
      <c r="E17">
        <v>1</v>
      </c>
      <c r="F17" s="4"/>
      <c r="M17" s="13"/>
      <c r="O17" s="3">
        <v>1</v>
      </c>
      <c r="P17" s="6">
        <f t="shared" si="1"/>
        <v>22</v>
      </c>
      <c r="Q17" s="2">
        <f t="shared" si="0"/>
        <v>173</v>
      </c>
      <c r="R17" s="2">
        <f t="shared" si="0"/>
        <v>228</v>
      </c>
      <c r="S17" s="2">
        <f t="shared" si="0"/>
        <v>204</v>
      </c>
    </row>
    <row r="18" spans="1:19" ht="15.75" customHeight="1" x14ac:dyDescent="0.15">
      <c r="A18" s="2">
        <v>16</v>
      </c>
      <c r="B18" s="3" t="s">
        <v>21</v>
      </c>
      <c r="C18" s="3">
        <v>20</v>
      </c>
      <c r="D18" s="4">
        <v>10</v>
      </c>
      <c r="F18" s="4">
        <v>1</v>
      </c>
      <c r="L18">
        <v>1</v>
      </c>
      <c r="M18" s="13"/>
      <c r="O18" s="3">
        <v>1</v>
      </c>
      <c r="P18" s="6">
        <f t="shared" si="1"/>
        <v>30</v>
      </c>
      <c r="Q18" s="2">
        <f t="shared" si="0"/>
        <v>143</v>
      </c>
      <c r="R18" s="2">
        <f t="shared" si="0"/>
        <v>228</v>
      </c>
      <c r="S18" s="2">
        <f t="shared" si="0"/>
        <v>204</v>
      </c>
    </row>
    <row r="19" spans="1:19" ht="15.75" customHeight="1" x14ac:dyDescent="0.15">
      <c r="A19" s="2">
        <v>17</v>
      </c>
      <c r="B19" s="3" t="s">
        <v>19</v>
      </c>
      <c r="C19" s="3">
        <v>18</v>
      </c>
      <c r="D19" s="4">
        <v>9</v>
      </c>
      <c r="E19">
        <v>1</v>
      </c>
      <c r="F19" s="4"/>
      <c r="G19" s="4"/>
      <c r="M19" s="13"/>
      <c r="O19" s="3">
        <v>1</v>
      </c>
      <c r="P19" s="6">
        <f t="shared" si="1"/>
        <v>18</v>
      </c>
      <c r="Q19" s="2">
        <f t="shared" ref="Q19:S34" si="2">IF(ISBLANK($O19), ,IF($O19,IF($B19=Q$1,Q18-$P19,Q18),IF($B19=Q$1,Q18,Q18+$P19)))</f>
        <v>143</v>
      </c>
      <c r="R19" s="2">
        <f t="shared" si="2"/>
        <v>228</v>
      </c>
      <c r="S19" s="2">
        <f t="shared" si="2"/>
        <v>186</v>
      </c>
    </row>
    <row r="20" spans="1:19" ht="15.75" customHeight="1" x14ac:dyDescent="0.15">
      <c r="A20" s="2">
        <v>18</v>
      </c>
      <c r="B20" s="3" t="s">
        <v>19</v>
      </c>
      <c r="C20" s="3">
        <v>18</v>
      </c>
      <c r="D20" s="4">
        <v>60</v>
      </c>
      <c r="E20" s="4"/>
      <c r="M20" s="13"/>
      <c r="O20" s="3">
        <v>0</v>
      </c>
      <c r="P20" s="6">
        <f t="shared" si="1"/>
        <v>-120</v>
      </c>
      <c r="Q20" s="2">
        <f t="shared" si="2"/>
        <v>23</v>
      </c>
      <c r="R20" s="2">
        <f t="shared" si="2"/>
        <v>108</v>
      </c>
      <c r="S20" s="2">
        <f t="shared" si="2"/>
        <v>186</v>
      </c>
    </row>
    <row r="21" spans="1:19" ht="15.75" customHeight="1" x14ac:dyDescent="0.15">
      <c r="A21" s="2">
        <v>19</v>
      </c>
      <c r="B21" s="3" t="s">
        <v>19</v>
      </c>
      <c r="C21" s="3">
        <v>20</v>
      </c>
      <c r="D21" s="4">
        <v>11</v>
      </c>
      <c r="E21">
        <v>1</v>
      </c>
      <c r="F21" s="4"/>
      <c r="G21" s="4"/>
      <c r="M21" s="13"/>
      <c r="O21" s="3">
        <v>1</v>
      </c>
      <c r="P21" s="6">
        <f t="shared" si="1"/>
        <v>22</v>
      </c>
      <c r="Q21" s="2">
        <f t="shared" si="2"/>
        <v>23</v>
      </c>
      <c r="R21" s="2">
        <f t="shared" si="2"/>
        <v>108</v>
      </c>
      <c r="S21" s="2">
        <f t="shared" si="2"/>
        <v>164</v>
      </c>
    </row>
    <row r="22" spans="1:19" ht="15.75" customHeight="1" x14ac:dyDescent="0.15">
      <c r="A22" s="2">
        <v>20</v>
      </c>
      <c r="B22" s="3" t="s">
        <v>20</v>
      </c>
      <c r="C22" s="3">
        <v>20</v>
      </c>
      <c r="D22" s="4">
        <v>11</v>
      </c>
      <c r="E22" s="4">
        <v>2</v>
      </c>
      <c r="H22" s="4"/>
      <c r="M22" s="13"/>
      <c r="O22" s="3">
        <v>1</v>
      </c>
      <c r="P22" s="6">
        <f t="shared" si="1"/>
        <v>33</v>
      </c>
      <c r="Q22" s="2">
        <f t="shared" si="2"/>
        <v>23</v>
      </c>
      <c r="R22" s="2">
        <f t="shared" si="2"/>
        <v>75</v>
      </c>
      <c r="S22" s="2">
        <f t="shared" si="2"/>
        <v>164</v>
      </c>
    </row>
    <row r="23" spans="1:19" ht="15.75" customHeight="1" x14ac:dyDescent="0.15">
      <c r="A23" s="2">
        <v>21</v>
      </c>
      <c r="B23" s="3" t="s">
        <v>19</v>
      </c>
      <c r="C23" s="3">
        <v>22</v>
      </c>
      <c r="D23" s="4">
        <v>11</v>
      </c>
      <c r="E23">
        <v>1</v>
      </c>
      <c r="F23" s="4"/>
      <c r="M23" s="13"/>
      <c r="O23" s="3">
        <v>1</v>
      </c>
      <c r="P23" s="6">
        <f t="shared" si="1"/>
        <v>22</v>
      </c>
      <c r="Q23" s="2">
        <f t="shared" si="2"/>
        <v>23</v>
      </c>
      <c r="R23" s="2">
        <f t="shared" si="2"/>
        <v>75</v>
      </c>
      <c r="S23" s="2">
        <f t="shared" si="2"/>
        <v>142</v>
      </c>
    </row>
    <row r="24" spans="1:19" ht="15.75" customHeight="1" x14ac:dyDescent="0.15">
      <c r="A24" s="2">
        <v>22</v>
      </c>
      <c r="B24" s="3" t="s">
        <v>21</v>
      </c>
      <c r="C24" s="3">
        <v>20</v>
      </c>
      <c r="D24" s="4">
        <v>11</v>
      </c>
      <c r="E24">
        <v>1</v>
      </c>
      <c r="F24" s="4"/>
      <c r="G24" s="4"/>
      <c r="M24" s="13"/>
      <c r="O24" s="3">
        <v>1</v>
      </c>
      <c r="P24" s="6">
        <f t="shared" si="1"/>
        <v>22</v>
      </c>
      <c r="Q24" s="2">
        <f t="shared" si="2"/>
        <v>1</v>
      </c>
      <c r="R24" s="2">
        <f t="shared" si="2"/>
        <v>75</v>
      </c>
      <c r="S24" s="2">
        <f>IF(ISBLANK($O24), ,IF($O24,IF($B24=S$1,S23-$P24,S23),IF($B24=S$1,S23,S23+$P24)))</f>
        <v>142</v>
      </c>
    </row>
    <row r="25" spans="1:19" ht="15.75" customHeight="1" x14ac:dyDescent="0.15">
      <c r="A25" s="2">
        <v>23</v>
      </c>
      <c r="B25" s="3" t="s">
        <v>21</v>
      </c>
      <c r="C25" s="3">
        <v>18</v>
      </c>
      <c r="D25" s="4">
        <v>11</v>
      </c>
      <c r="E25">
        <v>4</v>
      </c>
      <c r="F25" s="4"/>
      <c r="H25">
        <v>1</v>
      </c>
      <c r="L25">
        <v>1</v>
      </c>
      <c r="M25" s="13"/>
      <c r="O25" s="3">
        <v>1</v>
      </c>
      <c r="P25" s="6">
        <f t="shared" si="1"/>
        <v>77</v>
      </c>
      <c r="Q25" s="2">
        <f t="shared" si="2"/>
        <v>-76</v>
      </c>
      <c r="R25" s="2">
        <f t="shared" si="2"/>
        <v>75</v>
      </c>
      <c r="S25" s="2">
        <f t="shared" si="2"/>
        <v>142</v>
      </c>
    </row>
    <row r="26" spans="1:19" ht="15.75" customHeight="1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1"/>
        <v>0</v>
      </c>
      <c r="Q26" s="2">
        <f t="shared" si="2"/>
        <v>0</v>
      </c>
      <c r="R26" s="2">
        <f t="shared" si="2"/>
        <v>0</v>
      </c>
      <c r="S26" s="2">
        <f t="shared" si="2"/>
        <v>0</v>
      </c>
    </row>
    <row r="27" spans="1:19" ht="15.75" customHeight="1" x14ac:dyDescent="0.15">
      <c r="A27" s="2">
        <v>25</v>
      </c>
      <c r="B27" s="3"/>
      <c r="C27" s="3"/>
      <c r="O27" s="3"/>
      <c r="P27" s="6">
        <f t="shared" si="1"/>
        <v>0</v>
      </c>
      <c r="Q27" s="2">
        <f t="shared" si="2"/>
        <v>0</v>
      </c>
      <c r="R27" s="2">
        <f t="shared" si="2"/>
        <v>0</v>
      </c>
      <c r="S27" s="2">
        <f t="shared" si="2"/>
        <v>0</v>
      </c>
    </row>
    <row r="28" spans="1:19" ht="15.75" customHeight="1" x14ac:dyDescent="0.15">
      <c r="A28" s="2">
        <v>26</v>
      </c>
      <c r="B28" s="3"/>
      <c r="C28" s="3"/>
      <c r="O28" s="3"/>
      <c r="P28" s="6">
        <f t="shared" si="1"/>
        <v>0</v>
      </c>
      <c r="Q28" s="2">
        <f t="shared" si="2"/>
        <v>0</v>
      </c>
      <c r="R28" s="2">
        <f t="shared" si="2"/>
        <v>0</v>
      </c>
      <c r="S28" s="2">
        <f t="shared" si="2"/>
        <v>0</v>
      </c>
    </row>
    <row r="29" spans="1:19" ht="15.75" customHeight="1" x14ac:dyDescent="0.15">
      <c r="A29" s="2">
        <v>27</v>
      </c>
      <c r="B29" s="3"/>
      <c r="C29" s="3"/>
      <c r="O29" s="3"/>
      <c r="P29" s="6">
        <f t="shared" si="1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</row>
    <row r="30" spans="1:19" ht="15.75" customHeight="1" x14ac:dyDescent="0.15">
      <c r="A30" s="2">
        <v>28</v>
      </c>
      <c r="B30" s="3"/>
      <c r="C30" s="3"/>
      <c r="O30" s="3"/>
      <c r="P30" s="6">
        <f t="shared" si="1"/>
        <v>0</v>
      </c>
      <c r="Q30" s="2">
        <f t="shared" si="2"/>
        <v>0</v>
      </c>
      <c r="R30" s="2">
        <f t="shared" si="2"/>
        <v>0</v>
      </c>
      <c r="S30" s="2">
        <f t="shared" si="2"/>
        <v>0</v>
      </c>
    </row>
    <row r="31" spans="1:19" ht="15.75" customHeight="1" x14ac:dyDescent="0.15">
      <c r="A31" s="2">
        <v>29</v>
      </c>
      <c r="B31" s="3"/>
      <c r="C31" s="3"/>
      <c r="O31" s="3"/>
      <c r="P31" s="6">
        <f t="shared" si="1"/>
        <v>0</v>
      </c>
      <c r="Q31" s="2">
        <f t="shared" si="2"/>
        <v>0</v>
      </c>
      <c r="R31" s="2">
        <f t="shared" si="2"/>
        <v>0</v>
      </c>
      <c r="S31" s="2">
        <f t="shared" si="2"/>
        <v>0</v>
      </c>
    </row>
    <row r="32" spans="1:19" ht="15.75" customHeight="1" x14ac:dyDescent="0.15">
      <c r="A32" s="2">
        <v>30</v>
      </c>
      <c r="B32" s="3"/>
      <c r="C32" s="3"/>
      <c r="O32" s="3"/>
      <c r="P32" s="6">
        <f t="shared" si="1"/>
        <v>0</v>
      </c>
      <c r="Q32" s="2">
        <f t="shared" si="2"/>
        <v>0</v>
      </c>
      <c r="R32" s="2">
        <f t="shared" si="2"/>
        <v>0</v>
      </c>
      <c r="S32" s="2">
        <f t="shared" si="2"/>
        <v>0</v>
      </c>
    </row>
    <row r="33" spans="1:19" ht="15.75" customHeight="1" x14ac:dyDescent="0.15">
      <c r="A33" s="2">
        <v>31</v>
      </c>
      <c r="B33" s="3"/>
      <c r="C33" s="3"/>
      <c r="O33" s="3"/>
      <c r="P33" s="6">
        <f t="shared" si="1"/>
        <v>0</v>
      </c>
      <c r="Q33" s="2">
        <f t="shared" si="2"/>
        <v>0</v>
      </c>
      <c r="R33" s="2">
        <f t="shared" si="2"/>
        <v>0</v>
      </c>
      <c r="S33" s="2">
        <f t="shared" si="2"/>
        <v>0</v>
      </c>
    </row>
    <row r="34" spans="1:19" ht="15.75" customHeight="1" x14ac:dyDescent="0.15">
      <c r="A34" s="2">
        <v>32</v>
      </c>
      <c r="B34" s="3"/>
      <c r="C34" s="3"/>
      <c r="O34" s="3"/>
      <c r="P34" s="6">
        <f t="shared" si="1"/>
        <v>0</v>
      </c>
      <c r="Q34" s="2">
        <f t="shared" si="2"/>
        <v>0</v>
      </c>
      <c r="R34" s="2">
        <f t="shared" si="2"/>
        <v>0</v>
      </c>
      <c r="S34" s="2">
        <f t="shared" si="2"/>
        <v>0</v>
      </c>
    </row>
    <row r="35" spans="1:19" ht="15.75" customHeight="1" x14ac:dyDescent="0.15">
      <c r="A35" s="2">
        <v>33</v>
      </c>
      <c r="B35" s="3"/>
      <c r="C35" s="3"/>
      <c r="O35" s="3"/>
      <c r="P35" s="6">
        <f t="shared" si="1"/>
        <v>0</v>
      </c>
      <c r="Q35" s="2">
        <f t="shared" ref="Q35:S50" si="3">IF(ISBLANK($O35), ,IF($O35,IF($B35=Q$1,Q34-$P35,Q34),IF($B35=Q$1,Q34,Q34+$P35)))</f>
        <v>0</v>
      </c>
      <c r="R35" s="2">
        <f t="shared" si="3"/>
        <v>0</v>
      </c>
      <c r="S35" s="2">
        <f t="shared" si="3"/>
        <v>0</v>
      </c>
    </row>
    <row r="36" spans="1:19" ht="15.75" customHeight="1" x14ac:dyDescent="0.15">
      <c r="A36" s="2">
        <v>34</v>
      </c>
      <c r="B36" s="3"/>
      <c r="C36" s="3"/>
      <c r="O36" s="3"/>
      <c r="P36" s="6">
        <f t="shared" si="1"/>
        <v>0</v>
      </c>
      <c r="Q36" s="2">
        <f t="shared" si="3"/>
        <v>0</v>
      </c>
      <c r="R36" s="2">
        <f t="shared" si="3"/>
        <v>0</v>
      </c>
      <c r="S36" s="2">
        <f t="shared" si="3"/>
        <v>0</v>
      </c>
    </row>
    <row r="37" spans="1:19" ht="15.75" customHeight="1" x14ac:dyDescent="0.15">
      <c r="A37" s="2">
        <v>35</v>
      </c>
      <c r="B37" s="3"/>
      <c r="C37" s="3"/>
      <c r="O37" s="3"/>
      <c r="P37" s="6">
        <f t="shared" si="1"/>
        <v>0</v>
      </c>
      <c r="Q37" s="2">
        <f t="shared" si="3"/>
        <v>0</v>
      </c>
      <c r="R37" s="2">
        <f t="shared" si="3"/>
        <v>0</v>
      </c>
      <c r="S37" s="2">
        <f t="shared" si="3"/>
        <v>0</v>
      </c>
    </row>
    <row r="38" spans="1:19" ht="15.75" customHeight="1" x14ac:dyDescent="0.15">
      <c r="A38" s="2">
        <v>36</v>
      </c>
      <c r="B38" s="3"/>
      <c r="C38" s="3"/>
      <c r="O38" s="3"/>
      <c r="P38" s="6">
        <f t="shared" si="1"/>
        <v>0</v>
      </c>
      <c r="Q38" s="2">
        <f t="shared" si="3"/>
        <v>0</v>
      </c>
      <c r="R38" s="2">
        <f t="shared" si="3"/>
        <v>0</v>
      </c>
      <c r="S38" s="2">
        <f t="shared" si="3"/>
        <v>0</v>
      </c>
    </row>
    <row r="39" spans="1:19" ht="15.75" customHeight="1" x14ac:dyDescent="0.15">
      <c r="A39" s="2">
        <v>37</v>
      </c>
      <c r="B39" s="3"/>
      <c r="C39" s="3"/>
      <c r="O39" s="3"/>
      <c r="P39" s="6">
        <f t="shared" si="1"/>
        <v>0</v>
      </c>
      <c r="Q39" s="2">
        <f t="shared" si="3"/>
        <v>0</v>
      </c>
      <c r="R39" s="2">
        <f t="shared" si="3"/>
        <v>0</v>
      </c>
      <c r="S39" s="2">
        <f t="shared" si="3"/>
        <v>0</v>
      </c>
    </row>
    <row r="40" spans="1:19" ht="15.75" customHeight="1" x14ac:dyDescent="0.15">
      <c r="A40" s="2">
        <v>38</v>
      </c>
      <c r="B40" s="3"/>
      <c r="C40" s="3"/>
      <c r="O40" s="3"/>
      <c r="P40" s="6">
        <f t="shared" si="1"/>
        <v>0</v>
      </c>
      <c r="Q40" s="2">
        <f t="shared" si="3"/>
        <v>0</v>
      </c>
      <c r="R40" s="2">
        <f t="shared" si="3"/>
        <v>0</v>
      </c>
      <c r="S40" s="2">
        <f t="shared" si="3"/>
        <v>0</v>
      </c>
    </row>
    <row r="41" spans="1:19" ht="15.75" customHeight="1" x14ac:dyDescent="0.15">
      <c r="A41" s="2">
        <v>39</v>
      </c>
      <c r="B41" s="3"/>
      <c r="C41" s="3"/>
      <c r="O41" s="3"/>
      <c r="P41" s="6">
        <f t="shared" si="1"/>
        <v>0</v>
      </c>
      <c r="Q41" s="2">
        <f t="shared" si="3"/>
        <v>0</v>
      </c>
      <c r="R41" s="2">
        <f t="shared" si="3"/>
        <v>0</v>
      </c>
      <c r="S41" s="2">
        <f t="shared" si="3"/>
        <v>0</v>
      </c>
    </row>
    <row r="42" spans="1:19" ht="15.75" customHeight="1" x14ac:dyDescent="0.15">
      <c r="A42" s="2">
        <v>40</v>
      </c>
      <c r="B42" s="3"/>
      <c r="C42" s="3"/>
      <c r="O42" s="3"/>
      <c r="P42" s="6">
        <f t="shared" si="1"/>
        <v>0</v>
      </c>
      <c r="Q42" s="2">
        <f t="shared" si="3"/>
        <v>0</v>
      </c>
      <c r="R42" s="2">
        <f t="shared" si="3"/>
        <v>0</v>
      </c>
      <c r="S42" s="2">
        <f t="shared" si="3"/>
        <v>0</v>
      </c>
    </row>
    <row r="43" spans="1:19" ht="15.75" customHeight="1" x14ac:dyDescent="0.15">
      <c r="A43" s="2">
        <v>41</v>
      </c>
      <c r="B43" s="3"/>
      <c r="C43" s="3"/>
      <c r="O43" s="3"/>
      <c r="P43" s="6">
        <f t="shared" si="1"/>
        <v>0</v>
      </c>
      <c r="Q43" s="2">
        <f t="shared" si="3"/>
        <v>0</v>
      </c>
      <c r="R43" s="2">
        <f t="shared" si="3"/>
        <v>0</v>
      </c>
      <c r="S43" s="2">
        <f t="shared" si="3"/>
        <v>0</v>
      </c>
    </row>
    <row r="44" spans="1:19" ht="15.75" customHeight="1" x14ac:dyDescent="0.15">
      <c r="A44" s="2">
        <v>42</v>
      </c>
      <c r="B44" s="3"/>
      <c r="C44" s="3"/>
      <c r="O44" s="3"/>
      <c r="P44" s="6">
        <f t="shared" si="1"/>
        <v>0</v>
      </c>
      <c r="Q44" s="2">
        <f t="shared" si="3"/>
        <v>0</v>
      </c>
      <c r="R44" s="2">
        <f t="shared" si="3"/>
        <v>0</v>
      </c>
      <c r="S44" s="2">
        <f t="shared" si="3"/>
        <v>0</v>
      </c>
    </row>
    <row r="45" spans="1:19" ht="15.75" customHeight="1" x14ac:dyDescent="0.15">
      <c r="A45" s="2">
        <v>43</v>
      </c>
      <c r="B45" s="3"/>
      <c r="C45" s="3"/>
      <c r="O45" s="3"/>
      <c r="P45" s="6">
        <f t="shared" si="1"/>
        <v>0</v>
      </c>
      <c r="Q45" s="2">
        <f t="shared" si="3"/>
        <v>0</v>
      </c>
      <c r="R45" s="2">
        <f t="shared" si="3"/>
        <v>0</v>
      </c>
      <c r="S45" s="2">
        <f t="shared" si="3"/>
        <v>0</v>
      </c>
    </row>
    <row r="46" spans="1:19" ht="15.75" customHeight="1" x14ac:dyDescent="0.15">
      <c r="A46" s="2">
        <v>44</v>
      </c>
      <c r="B46" s="3"/>
      <c r="C46" s="3"/>
      <c r="O46" s="3"/>
      <c r="P46" s="6">
        <f t="shared" si="1"/>
        <v>0</v>
      </c>
      <c r="Q46" s="2">
        <f t="shared" si="3"/>
        <v>0</v>
      </c>
      <c r="R46" s="2">
        <f t="shared" si="3"/>
        <v>0</v>
      </c>
      <c r="S46" s="2">
        <f t="shared" si="3"/>
        <v>0</v>
      </c>
    </row>
    <row r="47" spans="1:19" ht="15.75" customHeight="1" x14ac:dyDescent="0.15">
      <c r="A47" s="2">
        <v>45</v>
      </c>
      <c r="B47" s="3"/>
      <c r="C47" s="3"/>
      <c r="O47" s="3"/>
      <c r="P47" s="6">
        <f t="shared" si="1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</row>
    <row r="48" spans="1:19" ht="15.75" customHeight="1" x14ac:dyDescent="0.15">
      <c r="A48" s="2">
        <v>46</v>
      </c>
      <c r="B48" s="3"/>
      <c r="C48" s="3"/>
      <c r="O48" s="3"/>
      <c r="P48" s="6">
        <f t="shared" si="1"/>
        <v>0</v>
      </c>
      <c r="Q48" s="2">
        <f t="shared" si="3"/>
        <v>0</v>
      </c>
      <c r="R48" s="2">
        <f t="shared" si="3"/>
        <v>0</v>
      </c>
      <c r="S48" s="2">
        <f t="shared" si="3"/>
        <v>0</v>
      </c>
    </row>
    <row r="49" spans="1:19" ht="15.75" customHeight="1" x14ac:dyDescent="0.15">
      <c r="A49" s="2">
        <v>47</v>
      </c>
      <c r="B49" s="3"/>
      <c r="C49" s="3"/>
      <c r="O49" s="3"/>
      <c r="P49" s="6">
        <f t="shared" si="1"/>
        <v>0</v>
      </c>
      <c r="Q49" s="2">
        <f t="shared" si="3"/>
        <v>0</v>
      </c>
      <c r="R49" s="2">
        <f t="shared" si="3"/>
        <v>0</v>
      </c>
      <c r="S49" s="2">
        <f t="shared" si="3"/>
        <v>0</v>
      </c>
    </row>
    <row r="50" spans="1:19" ht="15.75" customHeight="1" x14ac:dyDescent="0.15">
      <c r="A50" s="2">
        <v>48</v>
      </c>
      <c r="B50" s="3"/>
      <c r="C50" s="3"/>
      <c r="O50" s="3"/>
      <c r="P50" s="6">
        <f t="shared" si="1"/>
        <v>0</v>
      </c>
      <c r="Q50" s="2">
        <f t="shared" si="3"/>
        <v>0</v>
      </c>
      <c r="R50" s="2">
        <f t="shared" si="3"/>
        <v>0</v>
      </c>
      <c r="S50" s="2">
        <f t="shared" si="3"/>
        <v>0</v>
      </c>
    </row>
    <row r="51" spans="1:19" ht="15.75" customHeight="1" x14ac:dyDescent="0.15">
      <c r="A51" s="2">
        <v>49</v>
      </c>
      <c r="B51" s="3"/>
      <c r="C51" s="3"/>
      <c r="O51" s="3"/>
      <c r="P51" s="6">
        <f t="shared" si="1"/>
        <v>0</v>
      </c>
      <c r="Q51" s="2">
        <f t="shared" ref="Q51:S66" si="4">IF(ISBLANK($O51), ,IF($O51,IF($B51=Q$1,Q50-$P51,Q50),IF($B51=Q$1,Q50,Q50+$P51)))</f>
        <v>0</v>
      </c>
      <c r="R51" s="2">
        <f t="shared" si="4"/>
        <v>0</v>
      </c>
      <c r="S51" s="2">
        <f t="shared" si="4"/>
        <v>0</v>
      </c>
    </row>
    <row r="52" spans="1:19" ht="15.75" customHeight="1" x14ac:dyDescent="0.15">
      <c r="A52" s="2">
        <v>50</v>
      </c>
      <c r="B52" s="3"/>
      <c r="C52" s="3"/>
      <c r="O52" s="3"/>
      <c r="P52" s="6">
        <f t="shared" si="1"/>
        <v>0</v>
      </c>
      <c r="Q52" s="2">
        <f t="shared" si="4"/>
        <v>0</v>
      </c>
      <c r="R52" s="2">
        <f t="shared" si="4"/>
        <v>0</v>
      </c>
      <c r="S52" s="2">
        <f t="shared" si="4"/>
        <v>0</v>
      </c>
    </row>
    <row r="53" spans="1:19" ht="15.75" customHeight="1" x14ac:dyDescent="0.15">
      <c r="A53" s="2">
        <v>51</v>
      </c>
      <c r="B53" s="3"/>
      <c r="C53" s="3"/>
      <c r="O53" s="3"/>
      <c r="P53" s="6">
        <f t="shared" si="1"/>
        <v>0</v>
      </c>
      <c r="Q53" s="2">
        <f t="shared" si="4"/>
        <v>0</v>
      </c>
      <c r="R53" s="2">
        <f t="shared" si="4"/>
        <v>0</v>
      </c>
      <c r="S53" s="2">
        <f t="shared" si="4"/>
        <v>0</v>
      </c>
    </row>
    <row r="54" spans="1:19" ht="15.75" customHeight="1" x14ac:dyDescent="0.15">
      <c r="A54" s="2">
        <v>52</v>
      </c>
      <c r="B54" s="3"/>
      <c r="C54" s="3"/>
      <c r="O54" s="3"/>
      <c r="P54" s="6">
        <f t="shared" si="1"/>
        <v>0</v>
      </c>
      <c r="Q54" s="2">
        <f t="shared" si="4"/>
        <v>0</v>
      </c>
      <c r="R54" s="2">
        <f t="shared" si="4"/>
        <v>0</v>
      </c>
      <c r="S54" s="2">
        <f t="shared" si="4"/>
        <v>0</v>
      </c>
    </row>
    <row r="55" spans="1:19" ht="15.75" customHeight="1" x14ac:dyDescent="0.15">
      <c r="A55" s="2">
        <v>53</v>
      </c>
      <c r="B55" s="3"/>
      <c r="C55" s="3"/>
      <c r="O55" s="3"/>
      <c r="P55" s="6">
        <f t="shared" si="1"/>
        <v>0</v>
      </c>
      <c r="Q55" s="2">
        <f t="shared" si="4"/>
        <v>0</v>
      </c>
      <c r="R55" s="2">
        <f t="shared" si="4"/>
        <v>0</v>
      </c>
      <c r="S55" s="2">
        <f t="shared" si="4"/>
        <v>0</v>
      </c>
    </row>
    <row r="56" spans="1:19" ht="15.75" customHeight="1" x14ac:dyDescent="0.15">
      <c r="A56" s="2">
        <v>54</v>
      </c>
      <c r="B56" s="3"/>
      <c r="C56" s="3"/>
      <c r="O56" s="3"/>
      <c r="P56" s="6">
        <f t="shared" si="1"/>
        <v>0</v>
      </c>
      <c r="Q56" s="2">
        <f t="shared" si="4"/>
        <v>0</v>
      </c>
      <c r="R56" s="2">
        <f t="shared" si="4"/>
        <v>0</v>
      </c>
      <c r="S56" s="2">
        <f t="shared" si="4"/>
        <v>0</v>
      </c>
    </row>
    <row r="57" spans="1:19" ht="15.75" customHeight="1" x14ac:dyDescent="0.15">
      <c r="A57" s="2">
        <v>55</v>
      </c>
      <c r="B57" s="3"/>
      <c r="C57" s="3"/>
      <c r="O57" s="3"/>
      <c r="P57" s="6">
        <f t="shared" si="1"/>
        <v>0</v>
      </c>
      <c r="Q57" s="2">
        <f t="shared" si="4"/>
        <v>0</v>
      </c>
      <c r="R57" s="2">
        <f t="shared" si="4"/>
        <v>0</v>
      </c>
      <c r="S57" s="2">
        <f t="shared" si="4"/>
        <v>0</v>
      </c>
    </row>
    <row r="58" spans="1:19" ht="15.75" customHeight="1" x14ac:dyDescent="0.15">
      <c r="A58" s="2">
        <v>56</v>
      </c>
      <c r="B58" s="3"/>
      <c r="C58" s="3"/>
      <c r="O58" s="3"/>
      <c r="P58" s="6">
        <f t="shared" si="1"/>
        <v>0</v>
      </c>
      <c r="Q58" s="2">
        <f t="shared" si="4"/>
        <v>0</v>
      </c>
      <c r="R58" s="2">
        <f t="shared" si="4"/>
        <v>0</v>
      </c>
      <c r="S58" s="2">
        <f t="shared" si="4"/>
        <v>0</v>
      </c>
    </row>
    <row r="59" spans="1:19" ht="15.75" customHeight="1" x14ac:dyDescent="0.15">
      <c r="A59" s="2">
        <v>57</v>
      </c>
      <c r="B59" s="3"/>
      <c r="C59" s="3"/>
      <c r="O59" s="3"/>
      <c r="P59" s="6">
        <f t="shared" si="1"/>
        <v>0</v>
      </c>
      <c r="Q59" s="2">
        <f t="shared" si="4"/>
        <v>0</v>
      </c>
      <c r="R59" s="2">
        <f t="shared" si="4"/>
        <v>0</v>
      </c>
      <c r="S59" s="2">
        <f t="shared" si="4"/>
        <v>0</v>
      </c>
    </row>
    <row r="60" spans="1:19" ht="15.75" customHeight="1" x14ac:dyDescent="0.15">
      <c r="A60" s="2">
        <v>58</v>
      </c>
      <c r="B60" s="3"/>
      <c r="C60" s="3"/>
      <c r="O60" s="3"/>
      <c r="P60" s="6">
        <f t="shared" si="1"/>
        <v>0</v>
      </c>
      <c r="Q60" s="2">
        <f t="shared" si="4"/>
        <v>0</v>
      </c>
      <c r="R60" s="2">
        <f t="shared" si="4"/>
        <v>0</v>
      </c>
      <c r="S60" s="2">
        <f t="shared" si="4"/>
        <v>0</v>
      </c>
    </row>
    <row r="61" spans="1:19" ht="15.75" customHeight="1" x14ac:dyDescent="0.15">
      <c r="A61" s="2">
        <v>59</v>
      </c>
      <c r="B61" s="3"/>
      <c r="C61" s="3"/>
      <c r="O61" s="3"/>
      <c r="P61" s="6">
        <f t="shared" si="1"/>
        <v>0</v>
      </c>
      <c r="Q61" s="2">
        <f t="shared" si="4"/>
        <v>0</v>
      </c>
      <c r="R61" s="2">
        <f t="shared" si="4"/>
        <v>0</v>
      </c>
      <c r="S61" s="2">
        <f t="shared" si="4"/>
        <v>0</v>
      </c>
    </row>
    <row r="62" spans="1:19" ht="15.75" customHeight="1" x14ac:dyDescent="0.15">
      <c r="A62" s="2">
        <v>60</v>
      </c>
      <c r="B62" s="3"/>
      <c r="C62" s="3"/>
      <c r="O62" s="3"/>
      <c r="P62" s="6">
        <f t="shared" si="1"/>
        <v>0</v>
      </c>
      <c r="Q62" s="2">
        <f t="shared" si="4"/>
        <v>0</v>
      </c>
      <c r="R62" s="2">
        <f t="shared" si="4"/>
        <v>0</v>
      </c>
      <c r="S62" s="2">
        <f t="shared" si="4"/>
        <v>0</v>
      </c>
    </row>
    <row r="63" spans="1:19" ht="15.75" customHeight="1" x14ac:dyDescent="0.15">
      <c r="A63" s="2">
        <v>61</v>
      </c>
      <c r="B63" s="3"/>
      <c r="C63" s="3"/>
      <c r="O63" s="3"/>
      <c r="P63" s="6">
        <f t="shared" si="1"/>
        <v>0</v>
      </c>
      <c r="Q63" s="2">
        <f t="shared" si="4"/>
        <v>0</v>
      </c>
      <c r="R63" s="2">
        <f t="shared" si="4"/>
        <v>0</v>
      </c>
      <c r="S63" s="2">
        <f t="shared" si="4"/>
        <v>0</v>
      </c>
    </row>
    <row r="64" spans="1:19" ht="15.75" customHeight="1" x14ac:dyDescent="0.15">
      <c r="A64" s="2">
        <v>62</v>
      </c>
      <c r="B64" s="3"/>
      <c r="C64" s="3"/>
      <c r="O64" s="3"/>
      <c r="P64" s="6">
        <f t="shared" si="1"/>
        <v>0</v>
      </c>
      <c r="Q64" s="2">
        <f t="shared" si="4"/>
        <v>0</v>
      </c>
      <c r="R64" s="2">
        <f t="shared" si="4"/>
        <v>0</v>
      </c>
      <c r="S64" s="2">
        <f t="shared" si="4"/>
        <v>0</v>
      </c>
    </row>
    <row r="65" spans="1:19" ht="15.75" customHeight="1" x14ac:dyDescent="0.15">
      <c r="A65" s="2">
        <v>63</v>
      </c>
      <c r="B65" s="3"/>
      <c r="C65" s="3"/>
      <c r="O65" s="3"/>
      <c r="P65" s="6">
        <f t="shared" si="1"/>
        <v>0</v>
      </c>
      <c r="Q65" s="2">
        <f t="shared" si="4"/>
        <v>0</v>
      </c>
      <c r="R65" s="2">
        <f t="shared" si="4"/>
        <v>0</v>
      </c>
      <c r="S65" s="2">
        <f t="shared" si="4"/>
        <v>0</v>
      </c>
    </row>
    <row r="66" spans="1:19" ht="15.75" customHeight="1" x14ac:dyDescent="0.15">
      <c r="A66" s="2">
        <v>64</v>
      </c>
      <c r="B66" s="3"/>
      <c r="C66" s="3"/>
      <c r="O66" s="3"/>
      <c r="P66" s="6">
        <f t="shared" si="1"/>
        <v>0</v>
      </c>
      <c r="Q66" s="2">
        <f t="shared" si="4"/>
        <v>0</v>
      </c>
      <c r="R66" s="2">
        <f t="shared" si="4"/>
        <v>0</v>
      </c>
      <c r="S66" s="2">
        <f t="shared" si="4"/>
        <v>0</v>
      </c>
    </row>
    <row r="67" spans="1:19" ht="15.75" customHeight="1" x14ac:dyDescent="0.15">
      <c r="A67" s="2">
        <v>65</v>
      </c>
      <c r="B67" s="3"/>
      <c r="C67" s="3"/>
      <c r="O67" s="3"/>
      <c r="P67" s="6">
        <f t="shared" si="1"/>
        <v>0</v>
      </c>
      <c r="Q67" s="2">
        <f t="shared" ref="Q67:S82" si="5">IF(ISBLANK($O67), ,IF($O67,IF($B67=Q$1,Q66-$P67,Q66),IF($B67=Q$1,Q66,Q66+$P67)))</f>
        <v>0</v>
      </c>
      <c r="R67" s="2">
        <f t="shared" si="5"/>
        <v>0</v>
      </c>
      <c r="S67" s="2">
        <f t="shared" si="5"/>
        <v>0</v>
      </c>
    </row>
    <row r="68" spans="1:19" ht="15.75" customHeight="1" x14ac:dyDescent="0.15">
      <c r="A68" s="2">
        <v>66</v>
      </c>
      <c r="B68" s="3"/>
      <c r="C68" s="3"/>
      <c r="O68" s="3"/>
      <c r="P68" s="6">
        <f t="shared" ref="P68:P102" si="6">IF(D68=23,IF(O68,CHOOSE(G68+2*L68+1,23,35,46,59),-2*CHOOSE(G68+2*L68+1,23,35,46,59)),IF(ISBLANK(O68),,IF(O68,D68*(SUM(E68:L68)+1)*(1+M68)*(1+N68),-2*D68*(SUM(E68:L68)+1)*(1+M68)*(1+N68))))</f>
        <v>0</v>
      </c>
      <c r="Q68" s="2">
        <f t="shared" si="5"/>
        <v>0</v>
      </c>
      <c r="R68" s="2">
        <f t="shared" si="5"/>
        <v>0</v>
      </c>
      <c r="S68" s="2">
        <f t="shared" si="5"/>
        <v>0</v>
      </c>
    </row>
    <row r="69" spans="1:19" ht="15.75" customHeight="1" x14ac:dyDescent="0.15">
      <c r="A69" s="2">
        <v>67</v>
      </c>
      <c r="B69" s="3"/>
      <c r="C69" s="3"/>
      <c r="O69" s="3"/>
      <c r="P69" s="6">
        <f t="shared" si="6"/>
        <v>0</v>
      </c>
      <c r="Q69" s="2">
        <f t="shared" si="5"/>
        <v>0</v>
      </c>
      <c r="R69" s="2">
        <f t="shared" si="5"/>
        <v>0</v>
      </c>
      <c r="S69" s="2">
        <f t="shared" si="5"/>
        <v>0</v>
      </c>
    </row>
    <row r="70" spans="1:19" ht="15.75" customHeight="1" x14ac:dyDescent="0.15">
      <c r="A70" s="2">
        <v>68</v>
      </c>
      <c r="B70" s="3"/>
      <c r="C70" s="3"/>
      <c r="O70" s="3"/>
      <c r="P70" s="6">
        <f t="shared" si="6"/>
        <v>0</v>
      </c>
      <c r="Q70" s="2">
        <f t="shared" si="5"/>
        <v>0</v>
      </c>
      <c r="R70" s="2">
        <f t="shared" si="5"/>
        <v>0</v>
      </c>
      <c r="S70" s="2">
        <f t="shared" si="5"/>
        <v>0</v>
      </c>
    </row>
    <row r="71" spans="1:19" ht="15.75" customHeight="1" x14ac:dyDescent="0.15">
      <c r="A71" s="2">
        <v>69</v>
      </c>
      <c r="B71" s="3"/>
      <c r="C71" s="3"/>
      <c r="O71" s="3"/>
      <c r="P71" s="6">
        <f t="shared" si="6"/>
        <v>0</v>
      </c>
      <c r="Q71" s="2">
        <f t="shared" si="5"/>
        <v>0</v>
      </c>
      <c r="R71" s="2">
        <f t="shared" si="5"/>
        <v>0</v>
      </c>
      <c r="S71" s="2">
        <f t="shared" si="5"/>
        <v>0</v>
      </c>
    </row>
    <row r="72" spans="1:19" ht="15.75" customHeight="1" x14ac:dyDescent="0.15">
      <c r="A72" s="2">
        <v>70</v>
      </c>
      <c r="B72" s="3"/>
      <c r="C72" s="3"/>
      <c r="O72" s="3"/>
      <c r="P72" s="6">
        <f t="shared" si="6"/>
        <v>0</v>
      </c>
      <c r="Q72" s="2">
        <f t="shared" si="5"/>
        <v>0</v>
      </c>
      <c r="R72" s="2">
        <f t="shared" si="5"/>
        <v>0</v>
      </c>
      <c r="S72" s="2">
        <f t="shared" si="5"/>
        <v>0</v>
      </c>
    </row>
    <row r="73" spans="1:19" ht="15.75" customHeight="1" x14ac:dyDescent="0.15">
      <c r="A73" s="2">
        <v>71</v>
      </c>
      <c r="B73" s="3"/>
      <c r="C73" s="3"/>
      <c r="O73" s="3"/>
      <c r="P73" s="6">
        <f t="shared" si="6"/>
        <v>0</v>
      </c>
      <c r="Q73" s="2">
        <f t="shared" si="5"/>
        <v>0</v>
      </c>
      <c r="R73" s="2">
        <f t="shared" si="5"/>
        <v>0</v>
      </c>
      <c r="S73" s="2">
        <f t="shared" si="5"/>
        <v>0</v>
      </c>
    </row>
    <row r="74" spans="1:19" ht="15.75" customHeight="1" x14ac:dyDescent="0.15">
      <c r="A74" s="2">
        <v>72</v>
      </c>
      <c r="B74" s="3"/>
      <c r="C74" s="3"/>
      <c r="O74" s="3"/>
      <c r="P74" s="6">
        <f t="shared" si="6"/>
        <v>0</v>
      </c>
      <c r="Q74" s="2">
        <f t="shared" si="5"/>
        <v>0</v>
      </c>
      <c r="R74" s="2">
        <f t="shared" si="5"/>
        <v>0</v>
      </c>
      <c r="S74" s="2">
        <f t="shared" si="5"/>
        <v>0</v>
      </c>
    </row>
    <row r="75" spans="1:19" ht="15.75" customHeight="1" x14ac:dyDescent="0.15">
      <c r="A75" s="2">
        <v>73</v>
      </c>
      <c r="B75" s="3"/>
      <c r="C75" s="3"/>
      <c r="O75" s="3"/>
      <c r="P75" s="6">
        <f t="shared" si="6"/>
        <v>0</v>
      </c>
      <c r="Q75" s="2">
        <f t="shared" si="5"/>
        <v>0</v>
      </c>
      <c r="R75" s="2">
        <f t="shared" si="5"/>
        <v>0</v>
      </c>
      <c r="S75" s="2">
        <f t="shared" si="5"/>
        <v>0</v>
      </c>
    </row>
    <row r="76" spans="1:19" ht="15.75" customHeight="1" x14ac:dyDescent="0.15">
      <c r="A76" s="2">
        <v>74</v>
      </c>
      <c r="B76" s="3"/>
      <c r="C76" s="3"/>
      <c r="O76" s="3"/>
      <c r="P76" s="6">
        <f t="shared" si="6"/>
        <v>0</v>
      </c>
      <c r="Q76" s="2">
        <f t="shared" si="5"/>
        <v>0</v>
      </c>
      <c r="R76" s="2">
        <f t="shared" si="5"/>
        <v>0</v>
      </c>
      <c r="S76" s="2">
        <f t="shared" si="5"/>
        <v>0</v>
      </c>
    </row>
    <row r="77" spans="1:19" ht="15.75" customHeight="1" x14ac:dyDescent="0.15">
      <c r="A77" s="2">
        <v>75</v>
      </c>
      <c r="B77" s="3"/>
      <c r="C77" s="3"/>
      <c r="O77" s="3"/>
      <c r="P77" s="6">
        <f t="shared" si="6"/>
        <v>0</v>
      </c>
      <c r="Q77" s="2">
        <f t="shared" si="5"/>
        <v>0</v>
      </c>
      <c r="R77" s="2">
        <f t="shared" si="5"/>
        <v>0</v>
      </c>
      <c r="S77" s="2">
        <f t="shared" si="5"/>
        <v>0</v>
      </c>
    </row>
    <row r="78" spans="1:19" ht="15.75" customHeight="1" x14ac:dyDescent="0.15">
      <c r="A78" s="2">
        <v>76</v>
      </c>
      <c r="B78" s="3"/>
      <c r="C78" s="3"/>
      <c r="O78" s="3"/>
      <c r="P78" s="6">
        <f t="shared" si="6"/>
        <v>0</v>
      </c>
      <c r="Q78" s="2">
        <f t="shared" si="5"/>
        <v>0</v>
      </c>
      <c r="R78" s="2">
        <f t="shared" si="5"/>
        <v>0</v>
      </c>
      <c r="S78" s="2">
        <f t="shared" si="5"/>
        <v>0</v>
      </c>
    </row>
    <row r="79" spans="1:19" ht="15.75" customHeight="1" x14ac:dyDescent="0.15">
      <c r="A79" s="2">
        <v>77</v>
      </c>
      <c r="B79" s="3"/>
      <c r="C79" s="3"/>
      <c r="O79" s="3"/>
      <c r="P79" s="6">
        <f t="shared" si="6"/>
        <v>0</v>
      </c>
      <c r="Q79" s="2">
        <f t="shared" si="5"/>
        <v>0</v>
      </c>
      <c r="R79" s="2">
        <f t="shared" si="5"/>
        <v>0</v>
      </c>
      <c r="S79" s="2">
        <f t="shared" si="5"/>
        <v>0</v>
      </c>
    </row>
    <row r="80" spans="1:19" ht="15.75" customHeight="1" x14ac:dyDescent="0.15">
      <c r="A80" s="2">
        <v>78</v>
      </c>
      <c r="B80" s="3"/>
      <c r="C80" s="3"/>
      <c r="O80" s="3"/>
      <c r="P80" s="6">
        <f t="shared" si="6"/>
        <v>0</v>
      </c>
      <c r="Q80" s="2">
        <f t="shared" si="5"/>
        <v>0</v>
      </c>
      <c r="R80" s="2">
        <f t="shared" si="5"/>
        <v>0</v>
      </c>
      <c r="S80" s="2">
        <f t="shared" si="5"/>
        <v>0</v>
      </c>
    </row>
    <row r="81" spans="1:19" ht="15.75" customHeight="1" x14ac:dyDescent="0.15">
      <c r="A81" s="2">
        <v>79</v>
      </c>
      <c r="B81" s="3"/>
      <c r="C81" s="3"/>
      <c r="O81" s="3"/>
      <c r="P81" s="6">
        <f t="shared" si="6"/>
        <v>0</v>
      </c>
      <c r="Q81" s="2">
        <f t="shared" si="5"/>
        <v>0</v>
      </c>
      <c r="R81" s="2">
        <f t="shared" si="5"/>
        <v>0</v>
      </c>
      <c r="S81" s="2">
        <f t="shared" si="5"/>
        <v>0</v>
      </c>
    </row>
    <row r="82" spans="1:19" ht="15.75" customHeight="1" x14ac:dyDescent="0.15">
      <c r="A82" s="2">
        <v>80</v>
      </c>
      <c r="B82" s="3"/>
      <c r="C82" s="3"/>
      <c r="O82" s="3"/>
      <c r="P82" s="6">
        <f t="shared" si="6"/>
        <v>0</v>
      </c>
      <c r="Q82" s="2">
        <f t="shared" si="5"/>
        <v>0</v>
      </c>
      <c r="R82" s="2">
        <f t="shared" si="5"/>
        <v>0</v>
      </c>
      <c r="S82" s="2">
        <f t="shared" si="5"/>
        <v>0</v>
      </c>
    </row>
    <row r="83" spans="1:19" ht="15.75" customHeight="1" x14ac:dyDescent="0.15">
      <c r="A83" s="2">
        <v>81</v>
      </c>
      <c r="B83" s="3"/>
      <c r="C83" s="3"/>
      <c r="O83" s="3"/>
      <c r="P83" s="6">
        <f t="shared" si="6"/>
        <v>0</v>
      </c>
      <c r="Q83" s="2">
        <f t="shared" ref="Q83:S98" si="7">IF(ISBLANK($O83), ,IF($O83,IF($B83=Q$1,Q82-$P83,Q82),IF($B83=Q$1,Q82,Q82+$P83)))</f>
        <v>0</v>
      </c>
      <c r="R83" s="2">
        <f t="shared" si="7"/>
        <v>0</v>
      </c>
      <c r="S83" s="2">
        <f t="shared" si="7"/>
        <v>0</v>
      </c>
    </row>
    <row r="84" spans="1:19" ht="15.75" customHeight="1" x14ac:dyDescent="0.15">
      <c r="A84" s="2">
        <v>82</v>
      </c>
      <c r="B84" s="3"/>
      <c r="C84" s="3"/>
      <c r="O84" s="3"/>
      <c r="P84" s="6">
        <f t="shared" si="6"/>
        <v>0</v>
      </c>
      <c r="Q84" s="2">
        <f t="shared" si="7"/>
        <v>0</v>
      </c>
      <c r="R84" s="2">
        <f t="shared" si="7"/>
        <v>0</v>
      </c>
      <c r="S84" s="2">
        <f t="shared" si="7"/>
        <v>0</v>
      </c>
    </row>
    <row r="85" spans="1:19" ht="15.75" customHeight="1" x14ac:dyDescent="0.15">
      <c r="A85" s="2">
        <v>83</v>
      </c>
      <c r="B85" s="3"/>
      <c r="C85" s="3"/>
      <c r="O85" s="3"/>
      <c r="P85" s="6">
        <f t="shared" si="6"/>
        <v>0</v>
      </c>
      <c r="Q85" s="2">
        <f t="shared" si="7"/>
        <v>0</v>
      </c>
      <c r="R85" s="2">
        <f t="shared" si="7"/>
        <v>0</v>
      </c>
      <c r="S85" s="2">
        <f t="shared" si="7"/>
        <v>0</v>
      </c>
    </row>
    <row r="86" spans="1:19" ht="15.75" customHeight="1" x14ac:dyDescent="0.15">
      <c r="A86" s="2">
        <v>84</v>
      </c>
      <c r="B86" s="3"/>
      <c r="C86" s="3"/>
      <c r="O86" s="3"/>
      <c r="P86" s="6">
        <f t="shared" si="6"/>
        <v>0</v>
      </c>
      <c r="Q86" s="2">
        <f t="shared" si="7"/>
        <v>0</v>
      </c>
      <c r="R86" s="2">
        <f t="shared" si="7"/>
        <v>0</v>
      </c>
      <c r="S86" s="2">
        <f t="shared" si="7"/>
        <v>0</v>
      </c>
    </row>
    <row r="87" spans="1:19" ht="15.75" customHeight="1" x14ac:dyDescent="0.15">
      <c r="A87" s="2">
        <v>85</v>
      </c>
      <c r="B87" s="3"/>
      <c r="C87" s="3"/>
      <c r="O87" s="3"/>
      <c r="P87" s="6">
        <f t="shared" si="6"/>
        <v>0</v>
      </c>
      <c r="Q87" s="2">
        <f t="shared" si="7"/>
        <v>0</v>
      </c>
      <c r="R87" s="2">
        <f t="shared" si="7"/>
        <v>0</v>
      </c>
      <c r="S87" s="2">
        <f t="shared" si="7"/>
        <v>0</v>
      </c>
    </row>
    <row r="88" spans="1:19" ht="15.75" customHeight="1" x14ac:dyDescent="0.15">
      <c r="A88" s="2">
        <v>86</v>
      </c>
      <c r="B88" s="3"/>
      <c r="C88" s="3"/>
      <c r="O88" s="3"/>
      <c r="P88" s="6">
        <f t="shared" si="6"/>
        <v>0</v>
      </c>
      <c r="Q88" s="2">
        <f t="shared" si="7"/>
        <v>0</v>
      </c>
      <c r="R88" s="2">
        <f t="shared" si="7"/>
        <v>0</v>
      </c>
      <c r="S88" s="2">
        <f t="shared" si="7"/>
        <v>0</v>
      </c>
    </row>
    <row r="89" spans="1:19" ht="15.75" customHeight="1" x14ac:dyDescent="0.15">
      <c r="A89" s="2">
        <v>87</v>
      </c>
      <c r="B89" s="3"/>
      <c r="C89" s="3"/>
      <c r="O89" s="3"/>
      <c r="P89" s="6">
        <f t="shared" si="6"/>
        <v>0</v>
      </c>
      <c r="Q89" s="2">
        <f t="shared" si="7"/>
        <v>0</v>
      </c>
      <c r="R89" s="2">
        <f t="shared" si="7"/>
        <v>0</v>
      </c>
      <c r="S89" s="2">
        <f t="shared" si="7"/>
        <v>0</v>
      </c>
    </row>
    <row r="90" spans="1:19" ht="15.75" customHeight="1" x14ac:dyDescent="0.15">
      <c r="A90" s="2">
        <v>88</v>
      </c>
      <c r="B90" s="3"/>
      <c r="C90" s="3"/>
      <c r="O90" s="3"/>
      <c r="P90" s="6">
        <f t="shared" si="6"/>
        <v>0</v>
      </c>
      <c r="Q90" s="2">
        <f t="shared" si="7"/>
        <v>0</v>
      </c>
      <c r="R90" s="2">
        <f t="shared" si="7"/>
        <v>0</v>
      </c>
      <c r="S90" s="2">
        <f t="shared" si="7"/>
        <v>0</v>
      </c>
    </row>
    <row r="91" spans="1:19" ht="15.75" customHeight="1" x14ac:dyDescent="0.15">
      <c r="A91" s="2">
        <v>89</v>
      </c>
      <c r="B91" s="3"/>
      <c r="C91" s="3"/>
      <c r="O91" s="3"/>
      <c r="P91" s="6">
        <f t="shared" si="6"/>
        <v>0</v>
      </c>
      <c r="Q91" s="2">
        <f t="shared" si="7"/>
        <v>0</v>
      </c>
      <c r="R91" s="2">
        <f t="shared" si="7"/>
        <v>0</v>
      </c>
      <c r="S91" s="2">
        <f t="shared" si="7"/>
        <v>0</v>
      </c>
    </row>
    <row r="92" spans="1:19" ht="15.75" customHeight="1" x14ac:dyDescent="0.15">
      <c r="A92" s="2">
        <v>90</v>
      </c>
      <c r="B92" s="3"/>
      <c r="C92" s="3"/>
      <c r="O92" s="3"/>
      <c r="P92" s="6">
        <f t="shared" si="6"/>
        <v>0</v>
      </c>
      <c r="Q92" s="2">
        <f t="shared" si="7"/>
        <v>0</v>
      </c>
      <c r="R92" s="2">
        <f t="shared" si="7"/>
        <v>0</v>
      </c>
      <c r="S92" s="2">
        <f t="shared" si="7"/>
        <v>0</v>
      </c>
    </row>
    <row r="93" spans="1:19" ht="15.75" customHeight="1" x14ac:dyDescent="0.15">
      <c r="A93" s="2">
        <v>91</v>
      </c>
      <c r="B93" s="3"/>
      <c r="C93" s="3"/>
      <c r="O93" s="3"/>
      <c r="P93" s="6">
        <f t="shared" si="6"/>
        <v>0</v>
      </c>
      <c r="Q93" s="2">
        <f t="shared" si="7"/>
        <v>0</v>
      </c>
      <c r="R93" s="2">
        <f t="shared" si="7"/>
        <v>0</v>
      </c>
      <c r="S93" s="2">
        <f t="shared" si="7"/>
        <v>0</v>
      </c>
    </row>
    <row r="94" spans="1:19" ht="15.75" customHeight="1" x14ac:dyDescent="0.15">
      <c r="A94" s="2">
        <v>92</v>
      </c>
      <c r="B94" s="3"/>
      <c r="C94" s="3"/>
      <c r="O94" s="3"/>
      <c r="P94" s="6">
        <f t="shared" si="6"/>
        <v>0</v>
      </c>
      <c r="Q94" s="2">
        <f t="shared" si="7"/>
        <v>0</v>
      </c>
      <c r="R94" s="2">
        <f t="shared" si="7"/>
        <v>0</v>
      </c>
      <c r="S94" s="2">
        <f t="shared" si="7"/>
        <v>0</v>
      </c>
    </row>
    <row r="95" spans="1:19" ht="15.75" customHeight="1" x14ac:dyDescent="0.15">
      <c r="A95" s="2">
        <v>93</v>
      </c>
      <c r="B95" s="3"/>
      <c r="C95" s="3"/>
      <c r="O95" s="3"/>
      <c r="P95" s="6">
        <f t="shared" si="6"/>
        <v>0</v>
      </c>
      <c r="Q95" s="2">
        <f t="shared" si="7"/>
        <v>0</v>
      </c>
      <c r="R95" s="2">
        <f t="shared" si="7"/>
        <v>0</v>
      </c>
      <c r="S95" s="2">
        <f t="shared" si="7"/>
        <v>0</v>
      </c>
    </row>
    <row r="96" spans="1:19" ht="15.75" customHeight="1" x14ac:dyDescent="0.15">
      <c r="A96" s="2">
        <v>94</v>
      </c>
      <c r="B96" s="3"/>
      <c r="C96" s="3"/>
      <c r="O96" s="3"/>
      <c r="P96" s="6">
        <f t="shared" si="6"/>
        <v>0</v>
      </c>
      <c r="Q96" s="2">
        <f t="shared" si="7"/>
        <v>0</v>
      </c>
      <c r="R96" s="2">
        <f t="shared" si="7"/>
        <v>0</v>
      </c>
      <c r="S96" s="2">
        <f t="shared" si="7"/>
        <v>0</v>
      </c>
    </row>
    <row r="97" spans="1:20" ht="15.75" customHeight="1" x14ac:dyDescent="0.15">
      <c r="A97" s="2">
        <v>95</v>
      </c>
      <c r="B97" s="3"/>
      <c r="C97" s="3"/>
      <c r="O97" s="3"/>
      <c r="P97" s="6">
        <f t="shared" si="6"/>
        <v>0</v>
      </c>
      <c r="Q97" s="2">
        <f t="shared" si="7"/>
        <v>0</v>
      </c>
      <c r="R97" s="2">
        <f t="shared" si="7"/>
        <v>0</v>
      </c>
      <c r="S97" s="2">
        <f t="shared" si="7"/>
        <v>0</v>
      </c>
    </row>
    <row r="98" spans="1:20" ht="15.75" customHeight="1" x14ac:dyDescent="0.15">
      <c r="A98" s="2">
        <v>96</v>
      </c>
      <c r="B98" s="3"/>
      <c r="C98" s="3"/>
      <c r="O98" s="3"/>
      <c r="P98" s="6">
        <f t="shared" si="6"/>
        <v>0</v>
      </c>
      <c r="Q98" s="2">
        <f t="shared" si="7"/>
        <v>0</v>
      </c>
      <c r="R98" s="2">
        <f t="shared" si="7"/>
        <v>0</v>
      </c>
      <c r="S98" s="2">
        <f t="shared" si="7"/>
        <v>0</v>
      </c>
    </row>
    <row r="99" spans="1:20" ht="15.75" customHeight="1" x14ac:dyDescent="0.15">
      <c r="A99" s="2">
        <v>97</v>
      </c>
      <c r="B99" s="3"/>
      <c r="C99" s="3"/>
      <c r="O99" s="3"/>
      <c r="P99" s="6">
        <f t="shared" si="6"/>
        <v>0</v>
      </c>
      <c r="Q99" s="2">
        <f t="shared" ref="Q99:S102" si="8">IF(ISBLANK($O99), ,IF($O99,IF($B99=Q$1,Q98-$P99,Q98),IF($B99=Q$1,Q98,Q98+$P99)))</f>
        <v>0</v>
      </c>
      <c r="R99" s="2">
        <f t="shared" si="8"/>
        <v>0</v>
      </c>
      <c r="S99" s="2">
        <f t="shared" si="8"/>
        <v>0</v>
      </c>
    </row>
    <row r="100" spans="1:20" ht="15.75" customHeight="1" x14ac:dyDescent="0.15">
      <c r="A100" s="2">
        <v>98</v>
      </c>
      <c r="B100" s="3"/>
      <c r="C100" s="3"/>
      <c r="O100" s="3"/>
      <c r="P100" s="6">
        <f t="shared" si="6"/>
        <v>0</v>
      </c>
      <c r="Q100" s="2">
        <f t="shared" si="8"/>
        <v>0</v>
      </c>
      <c r="R100" s="2">
        <f t="shared" si="8"/>
        <v>0</v>
      </c>
      <c r="S100" s="2">
        <f t="shared" si="8"/>
        <v>0</v>
      </c>
    </row>
    <row r="101" spans="1:20" ht="15.75" customHeight="1" x14ac:dyDescent="0.15">
      <c r="A101" s="2">
        <v>99</v>
      </c>
      <c r="B101" s="3"/>
      <c r="C101" s="3"/>
      <c r="O101" s="3"/>
      <c r="P101" s="6">
        <f t="shared" si="6"/>
        <v>0</v>
      </c>
      <c r="Q101" s="2">
        <f t="shared" si="8"/>
        <v>0</v>
      </c>
      <c r="R101" s="2">
        <f t="shared" si="8"/>
        <v>0</v>
      </c>
      <c r="S101" s="2">
        <f t="shared" si="8"/>
        <v>0</v>
      </c>
    </row>
    <row r="102" spans="1:20" ht="15.75" customHeight="1" x14ac:dyDescent="0.15">
      <c r="A102" s="2">
        <v>100</v>
      </c>
      <c r="B102" s="3"/>
      <c r="C102" s="3"/>
      <c r="O102" s="3"/>
      <c r="P102" s="6">
        <f t="shared" si="6"/>
        <v>0</v>
      </c>
      <c r="Q102" s="2">
        <f t="shared" si="8"/>
        <v>0</v>
      </c>
      <c r="R102" s="2">
        <f t="shared" si="8"/>
        <v>0</v>
      </c>
      <c r="S102" s="2">
        <f t="shared" si="8"/>
        <v>0</v>
      </c>
      <c r="T102" s="9" t="s">
        <v>22</v>
      </c>
    </row>
    <row r="103" spans="1:20" ht="15.75" customHeight="1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0</v>
      </c>
      <c r="R103" s="8">
        <f ca="1">IF(MIN(INDIRECT("" &amp; "R3:R" &amp; 2+$T$104))&lt;0,0,MIN(INDIRECT("" &amp; "R3:R" &amp; 2+$T$104)))</f>
        <v>75</v>
      </c>
      <c r="S103" s="8">
        <f ca="1">IF(MIN(INDIRECT("" &amp; "S3:S" &amp; 2+$T$104))&lt;0,0,MIN(INDIRECT("" &amp; "S3:S" &amp; 2+$T$104)))</f>
        <v>142</v>
      </c>
      <c r="T103" s="9">
        <f ca="1">SUM(Q103:S103)</f>
        <v>217</v>
      </c>
    </row>
    <row r="104" spans="1:20" ht="15.75" customHeight="1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8</v>
      </c>
      <c r="R104" s="9">
        <f t="shared" ref="R104:S104" si="9">COUNTIF($B$3:$B$102,R$1)</f>
        <v>6</v>
      </c>
      <c r="S104" s="9">
        <f t="shared" si="9"/>
        <v>9</v>
      </c>
      <c r="T104" s="9">
        <f>SUM(Q104:S104)</f>
        <v>23</v>
      </c>
    </row>
    <row r="105" spans="1:20" ht="15.75" customHeight="1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7</v>
      </c>
      <c r="R105" s="7">
        <f>COUNTIFS($B$3:$B$102,R$1,$O$3:$O$102,1)</f>
        <v>5</v>
      </c>
      <c r="S105" s="7">
        <f>COUNTIFS($B$3:$B$102,S$1,$O$3:$O$102,1)</f>
        <v>7</v>
      </c>
      <c r="T105" s="7">
        <f>SUM(Q105:S105)</f>
        <v>19</v>
      </c>
    </row>
    <row r="106" spans="1:20" ht="15.75" customHeight="1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2</v>
      </c>
      <c r="R106" s="9">
        <f t="shared" ref="R106:S106" si="10">COUNTIFS($B$3:$B$102,R$1,$D$3:$D$102,9)</f>
        <v>0</v>
      </c>
      <c r="S106" s="9">
        <f t="shared" si="10"/>
        <v>1</v>
      </c>
      <c r="T106" s="9">
        <f t="shared" ref="T106:T117" si="11">SUM(Q106:S106)</f>
        <v>3</v>
      </c>
    </row>
    <row r="107" spans="1:20" ht="15.75" customHeight="1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1</v>
      </c>
      <c r="R107" s="7">
        <f>COUNTIFS($B$3:$B$102,R$1,$D$3:$D$102,9,$O$3:$O$102,1)</f>
        <v>0</v>
      </c>
      <c r="S107" s="7">
        <f>COUNTIFS($B$3:$B$102,S$1,$D$3:$D$102,9,$O$3:$O$102,1)</f>
        <v>1</v>
      </c>
      <c r="T107" s="7">
        <f t="shared" si="11"/>
        <v>2</v>
      </c>
    </row>
    <row r="108" spans="1:20" ht="15.75" customHeight="1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1</v>
      </c>
      <c r="R108" s="9">
        <f t="shared" ref="R108:S108" si="12">COUNTIFS($B$3:$B$102,R$1,$D$3:$D$102,10)</f>
        <v>1</v>
      </c>
      <c r="S108" s="9">
        <f t="shared" si="12"/>
        <v>1</v>
      </c>
      <c r="T108" s="9">
        <f t="shared" si="11"/>
        <v>3</v>
      </c>
    </row>
    <row r="109" spans="1:20" ht="15.75" customHeight="1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1</v>
      </c>
      <c r="R109" s="7">
        <f>COUNTIFS($B$3:$B$102,R$1,$D$3:$D$102,10,$O$3:$O$102,1)</f>
        <v>0</v>
      </c>
      <c r="S109" s="7">
        <f>COUNTIFS($B$3:$B$102,S$1,$D$3:$D$102,10,$O$3:$O$102,1)</f>
        <v>0</v>
      </c>
      <c r="T109" s="7">
        <f t="shared" si="11"/>
        <v>1</v>
      </c>
    </row>
    <row r="110" spans="1:20" ht="15.75" customHeight="1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2</v>
      </c>
      <c r="R110" s="9">
        <f t="shared" ref="R110:S110" si="13">COUNTIFS($B$3:$B$102,R$1,$D$3:$D$102,11)</f>
        <v>2</v>
      </c>
      <c r="S110" s="9">
        <f t="shared" si="13"/>
        <v>4</v>
      </c>
      <c r="T110" s="9">
        <f t="shared" si="11"/>
        <v>8</v>
      </c>
    </row>
    <row r="111" spans="1:20" ht="15.75" customHeight="1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2</v>
      </c>
      <c r="R111" s="7">
        <f>COUNTIFS($B$3:$B$102,R$1,$D$3:$D$102,11,$O$3:$O$102,1)</f>
        <v>2</v>
      </c>
      <c r="S111" s="7">
        <f>COUNTIFS($B$3:$B$102,S$1,$D$3:$D$102,11,$O$3:$O$102,1)</f>
        <v>4</v>
      </c>
      <c r="T111" s="7">
        <f t="shared" si="11"/>
        <v>8</v>
      </c>
    </row>
    <row r="112" spans="1:20" ht="15.75" customHeight="1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1</v>
      </c>
      <c r="R112" s="9">
        <f t="shared" ref="R112:S112" si="14">COUNTIFS($B$3:$B$102,R$1,$D$3:$D$102,12)</f>
        <v>3</v>
      </c>
      <c r="S112" s="9">
        <f t="shared" si="14"/>
        <v>0</v>
      </c>
      <c r="T112" s="9">
        <f t="shared" si="11"/>
        <v>4</v>
      </c>
    </row>
    <row r="113" spans="1:20" ht="15.75" customHeight="1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1</v>
      </c>
      <c r="R113" s="7">
        <f>COUNTIFS($B$3:$B$102,R$1,$D$3:$D$102,12,$O$3:$O$102,1)</f>
        <v>3</v>
      </c>
      <c r="S113" s="7">
        <f>COUNTIFS($B$3:$B$102,S$1,$D$3:$D$102,12,$O$3:$O$102,1)</f>
        <v>0</v>
      </c>
      <c r="T113" s="7">
        <f t="shared" si="11"/>
        <v>4</v>
      </c>
    </row>
    <row r="114" spans="1:20" ht="15.75" customHeight="1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2</v>
      </c>
      <c r="R114" s="9">
        <f t="shared" ref="R114:S114" si="15">COUNTIFS($B$3:$B$102,R$1,$D$3:$D$102,24)</f>
        <v>0</v>
      </c>
      <c r="S114" s="9">
        <f t="shared" si="15"/>
        <v>2</v>
      </c>
      <c r="T114" s="9">
        <f t="shared" si="11"/>
        <v>4</v>
      </c>
    </row>
    <row r="115" spans="1:20" ht="15.75" customHeight="1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2</v>
      </c>
      <c r="R115" s="7">
        <f>COUNTIFS($B$3:$B$102,R$1,$D$3:$D$102,24,$O$3:$O$102,1)</f>
        <v>0</v>
      </c>
      <c r="S115" s="7">
        <f>COUNTIFS($B$3:$B$102,S$1,$D$3:$D$102,24,$O$3:$O$102,1)</f>
        <v>2</v>
      </c>
      <c r="T115" s="7">
        <f t="shared" si="11"/>
        <v>4</v>
      </c>
    </row>
    <row r="116" spans="1:20" ht="15.75" customHeight="1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 t="shared" ref="R116:S116" si="16">COUNTIFS($B$3:$B$102,R$1,$D$3:$D$102,23)</f>
        <v>0</v>
      </c>
      <c r="S116" s="9">
        <f t="shared" si="16"/>
        <v>0</v>
      </c>
      <c r="T116" s="9">
        <f t="shared" si="11"/>
        <v>0</v>
      </c>
    </row>
    <row r="117" spans="1:20" ht="15.75" customHeight="1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0</v>
      </c>
      <c r="T117" s="7">
        <f t="shared" si="11"/>
        <v>0</v>
      </c>
    </row>
    <row r="118" spans="1:20" ht="15.75" customHeight="1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2</v>
      </c>
      <c r="R118" s="21">
        <f>COUNTIFS(E1:E100, A$3, B1:B100, R$1)</f>
        <v>1</v>
      </c>
      <c r="S118" s="21">
        <f>COUNTIFS(E1:E100, A$3, B1:B100, S$1)</f>
        <v>5</v>
      </c>
      <c r="T118" s="21">
        <f>SUM(Q118:S118)</f>
        <v>8</v>
      </c>
    </row>
    <row r="119" spans="1:20" ht="15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2</v>
      </c>
      <c r="R119" s="25">
        <f>COUNTIFS($E$1:$E$100, $A$3, $B$1:$B$100, R$1,$O$1:$O$100,1)</f>
        <v>0</v>
      </c>
      <c r="S119" s="25">
        <f>COUNTIFS($E$1:$E$100, $A$3, $B$1:$B$100, S$1,$O$1:$O$100,1)</f>
        <v>5</v>
      </c>
      <c r="T119" s="7">
        <f t="shared" ref="T119:T157" si="17">SUM(Q119:S119)</f>
        <v>7</v>
      </c>
    </row>
    <row r="120" spans="1:20" ht="15.75" customHeight="1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0</v>
      </c>
      <c r="S120" s="21">
        <f>COUNTIFS(E1:E100, A$3, B1:B100, S$1, D1:D100, "=24")</f>
        <v>1</v>
      </c>
      <c r="T120" s="21">
        <f t="shared" si="17"/>
        <v>1</v>
      </c>
    </row>
    <row r="121" spans="1:20" ht="15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1</v>
      </c>
      <c r="T121" s="7">
        <f t="shared" si="17"/>
        <v>1</v>
      </c>
    </row>
    <row r="122" spans="1:20" ht="15.75" customHeight="1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0</v>
      </c>
      <c r="R122" s="21">
        <f>COUNTIFS(E2:E101, A$4, B2:B101, R$1)</f>
        <v>2</v>
      </c>
      <c r="S122" s="21">
        <f>COUNTIFS(E1:E100, A$4, B1:B100, S$1)</f>
        <v>1</v>
      </c>
      <c r="T122" s="21">
        <f t="shared" si="17"/>
        <v>3</v>
      </c>
    </row>
    <row r="123" spans="1:20" ht="15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0</v>
      </c>
      <c r="R123" s="25">
        <f>COUNTIFS($E$1:$E$100, $A$4, $B$1:$B$100, R$1,$O$1:$O$100,1)</f>
        <v>2</v>
      </c>
      <c r="S123" s="25">
        <f>COUNTIFS($E$1:$E$100, $A$4, $B$1:$B$100, S$1,$O$1:$O$100,1)</f>
        <v>1</v>
      </c>
      <c r="T123" s="7">
        <f t="shared" si="17"/>
        <v>3</v>
      </c>
    </row>
    <row r="124" spans="1:20" ht="15.7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0</v>
      </c>
      <c r="R124" s="21">
        <f>COUNTIFS(E1:E100, A$4, B1:B100, R$1, D1:D100, "=24")</f>
        <v>0</v>
      </c>
      <c r="S124" s="21">
        <f>COUNTIFS(E1:E100, A$4, B1:B100, S$1, D1:D100, "=24")</f>
        <v>1</v>
      </c>
      <c r="T124" s="21">
        <f t="shared" si="17"/>
        <v>1</v>
      </c>
    </row>
    <row r="125" spans="1:20" ht="15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0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1</v>
      </c>
      <c r="T125" s="7">
        <f t="shared" si="17"/>
        <v>1</v>
      </c>
    </row>
    <row r="126" spans="1:20" ht="15.75" customHeight="1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1</v>
      </c>
      <c r="R126" s="21">
        <f>COUNTIFS(E1:E102, A$5, B1:B102, R$1)</f>
        <v>1</v>
      </c>
      <c r="S126" s="21">
        <f>COUNTIFS(E1:E100, A$5, B1:B100, S$1)</f>
        <v>1</v>
      </c>
      <c r="T126" s="21">
        <f t="shared" si="17"/>
        <v>3</v>
      </c>
    </row>
    <row r="127" spans="1:20" ht="15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1</v>
      </c>
      <c r="R127" s="25">
        <f>COUNTIFS($E$1:$E$100, $A$5, $B$1:$B$100, R$1,$O$1:$O$100,1)</f>
        <v>1</v>
      </c>
      <c r="S127" s="25">
        <f>COUNTIFS($E$1:$E$100, $A$5, $B$1:$B$100, S$1,$O$1:$O$100,1)</f>
        <v>1</v>
      </c>
      <c r="T127" s="7">
        <f t="shared" si="17"/>
        <v>3</v>
      </c>
    </row>
    <row r="128" spans="1:20" ht="15.75" customHeight="1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1</v>
      </c>
      <c r="R128" s="21">
        <f>COUNTIFS(E1:E100, A$5, B1:B100, R$1, D1:D100, "=24")</f>
        <v>0</v>
      </c>
      <c r="S128" s="21">
        <f>COUNTIFS(E1:E100, A$5, B1:B100, S$1, D1:D100, "=24")</f>
        <v>0</v>
      </c>
      <c r="T128" s="21">
        <f t="shared" si="17"/>
        <v>1</v>
      </c>
    </row>
    <row r="129" spans="1:20" ht="15.75" customHeight="1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1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0</v>
      </c>
      <c r="T129" s="7">
        <f t="shared" si="17"/>
        <v>1</v>
      </c>
    </row>
    <row r="130" spans="1:20" ht="15.75" customHeight="1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1</v>
      </c>
      <c r="R130" s="21">
        <f>COUNTIFS(E1:E103, A$6, B1:B103, R$1)</f>
        <v>0</v>
      </c>
      <c r="S130" s="21">
        <f>COUNTIFS(E1:E100, A$6, B1:B100, S$1)</f>
        <v>0</v>
      </c>
      <c r="T130" s="21">
        <f t="shared" si="17"/>
        <v>1</v>
      </c>
    </row>
    <row r="131" spans="1:20" ht="15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1</v>
      </c>
      <c r="R131" s="25">
        <f>COUNTIFS($E$1:$E$100, $A$6, $B$1:$B$100, R$1,$O$1:$O$100,1)</f>
        <v>0</v>
      </c>
      <c r="S131" s="25">
        <f>COUNTIFS($E$1:$E$100, $A$6, $B$1:$B$100, S$1,$O$1:$O$100,1)</f>
        <v>0</v>
      </c>
      <c r="T131" s="7">
        <f t="shared" si="17"/>
        <v>1</v>
      </c>
    </row>
    <row r="132" spans="1:20" ht="15.7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7"/>
        <v>0</v>
      </c>
    </row>
    <row r="133" spans="1:20" ht="15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7"/>
        <v>0</v>
      </c>
    </row>
    <row r="134" spans="1:20" ht="15.7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7"/>
        <v>0</v>
      </c>
    </row>
    <row r="135" spans="1:20" ht="15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7"/>
        <v>0</v>
      </c>
    </row>
    <row r="136" spans="1:20" ht="15.7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7"/>
        <v>0</v>
      </c>
    </row>
    <row r="137" spans="1:20" ht="15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7"/>
        <v>0</v>
      </c>
    </row>
    <row r="138" spans="1:20" ht="15.75" customHeight="1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3</v>
      </c>
      <c r="R138" s="21">
        <f>COUNTIFS(F1:F100, A$3, B1:B100, R$1)</f>
        <v>1</v>
      </c>
      <c r="S138" s="21">
        <f>COUNTIFS(F1:F100, A$3, B1:B100, S$1)</f>
        <v>0</v>
      </c>
      <c r="T138" s="21">
        <f t="shared" si="17"/>
        <v>4</v>
      </c>
    </row>
    <row r="139" spans="1:20" ht="15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2</v>
      </c>
      <c r="R139" s="25">
        <f>COUNTIFS($F$1:$F$100, $A$3, $B$1:$B$100, R$1,$O$1:$O$100,1)</f>
        <v>1</v>
      </c>
      <c r="S139" s="25">
        <f>COUNTIFS($F$1:$F$100, $A$3, $B$1:$B$100, S$1,$O$1:$O$100,1)</f>
        <v>0</v>
      </c>
      <c r="T139" s="7">
        <f t="shared" si="17"/>
        <v>3</v>
      </c>
    </row>
    <row r="140" spans="1:20" ht="15.75" customHeight="1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1</v>
      </c>
      <c r="R140" s="21">
        <f>COUNTIFS(F1:F100, A$3, B1:B100, R$1, D1:D100, "=24")</f>
        <v>0</v>
      </c>
      <c r="S140" s="21">
        <f>COUNTIFS(F1:F100, A$3, B1:B100, S$1, D1:D100, "=24")</f>
        <v>0</v>
      </c>
      <c r="T140" s="21">
        <f t="shared" si="17"/>
        <v>1</v>
      </c>
    </row>
    <row r="141" spans="1:20" ht="15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1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0</v>
      </c>
      <c r="T141" s="7">
        <f t="shared" si="17"/>
        <v>1</v>
      </c>
    </row>
    <row r="142" spans="1:20" ht="15.75" customHeight="1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1</v>
      </c>
      <c r="R142" s="21">
        <f>COUNTIFS(F1:F100, A$4, B1:B100, R$1)</f>
        <v>0</v>
      </c>
      <c r="S142" s="21">
        <f>COUNTIFS(F1:F100, A$4, B1:B100, S$1)</f>
        <v>1</v>
      </c>
      <c r="T142" s="21">
        <f t="shared" si="17"/>
        <v>2</v>
      </c>
    </row>
    <row r="143" spans="1:20" ht="15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1</v>
      </c>
      <c r="R143" s="25">
        <f>COUNTIFS($F$1:$F$100, $A$4, $B$1:$B$100, R$1,$O$1:$O$100,1)</f>
        <v>0</v>
      </c>
      <c r="S143" s="25">
        <f>COUNTIFS($F$1:$F$100, $A$4, $B$1:$B$100, S$1,$O$1:$O$100,1)</f>
        <v>0</v>
      </c>
      <c r="T143" s="7">
        <f t="shared" si="17"/>
        <v>1</v>
      </c>
    </row>
    <row r="144" spans="1:20" ht="15.7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7"/>
        <v>0</v>
      </c>
    </row>
    <row r="145" spans="1:20" ht="15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7"/>
        <v>0</v>
      </c>
    </row>
    <row r="146" spans="1:20" ht="15.75" customHeight="1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0</v>
      </c>
      <c r="S146" s="21">
        <f>COUNTIFS(F1:F100, A$5, B1:B100, S$1)</f>
        <v>0</v>
      </c>
      <c r="T146" s="21">
        <f t="shared" si="17"/>
        <v>0</v>
      </c>
    </row>
    <row r="147" spans="1:20" ht="15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7"/>
        <v>0</v>
      </c>
    </row>
    <row r="148" spans="1:20" ht="15.75" customHeight="1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7"/>
        <v>0</v>
      </c>
    </row>
    <row r="149" spans="1:20" ht="15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7"/>
        <v>0</v>
      </c>
    </row>
    <row r="150" spans="1:20" ht="15.75" customHeight="1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1</v>
      </c>
      <c r="S150" s="21">
        <f>COUNTIFS(F1:F100, A$6, B1:B100, S$1)</f>
        <v>0</v>
      </c>
      <c r="T150" s="21">
        <f t="shared" si="17"/>
        <v>1</v>
      </c>
    </row>
    <row r="151" spans="1:20" ht="15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1</v>
      </c>
      <c r="S151" s="25">
        <f>COUNTIFS($F$1:$F$100, $A$6, $B$1:$B$100, S$1,$O$1:$O$100, "=1")</f>
        <v>0</v>
      </c>
      <c r="T151" s="7">
        <f t="shared" si="17"/>
        <v>1</v>
      </c>
    </row>
    <row r="152" spans="1:20" ht="15.7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7"/>
        <v>0</v>
      </c>
    </row>
    <row r="153" spans="1:20" ht="15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7"/>
        <v>0</v>
      </c>
    </row>
    <row r="154" spans="1:20" ht="15.75" customHeight="1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COUNTIFS($F$1:$F$100, "&gt;4", $B$1:$B$100,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7"/>
        <v>0</v>
      </c>
    </row>
    <row r="155" spans="1:20" ht="15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7"/>
        <v>0</v>
      </c>
    </row>
    <row r="156" spans="1:20" ht="15.7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7"/>
        <v>0</v>
      </c>
    </row>
    <row r="157" spans="1:20" ht="15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7"/>
        <v>0</v>
      </c>
    </row>
    <row r="158" spans="1:20" ht="15.75" customHeight="1" x14ac:dyDescent="0.15">
      <c r="A158" s="4"/>
      <c r="B158" s="3"/>
      <c r="C158" s="3"/>
      <c r="O158" s="3"/>
      <c r="P158" s="3"/>
    </row>
    <row r="159" spans="1:20" ht="15.75" customHeight="1" x14ac:dyDescent="0.15">
      <c r="A159" s="4"/>
      <c r="B159" s="3"/>
      <c r="C159" s="3"/>
      <c r="O159" s="3"/>
      <c r="P159" s="3"/>
    </row>
    <row r="160" spans="1:20" ht="15.75" customHeight="1" x14ac:dyDescent="0.15">
      <c r="A160" s="4"/>
      <c r="B160" s="3"/>
      <c r="C160" s="3"/>
      <c r="O160" s="3"/>
      <c r="P160" s="3"/>
    </row>
    <row r="161" spans="1:16" ht="15.75" customHeight="1" x14ac:dyDescent="0.15">
      <c r="A161" s="4"/>
      <c r="B161" s="3"/>
      <c r="C161" s="3"/>
      <c r="O161" s="3"/>
      <c r="P161" s="3"/>
    </row>
    <row r="162" spans="1:16" ht="15.75" customHeight="1" x14ac:dyDescent="0.15">
      <c r="A162" s="4"/>
      <c r="B162" s="3"/>
      <c r="C162" s="3"/>
      <c r="O162" s="3"/>
      <c r="P162" s="3"/>
    </row>
    <row r="163" spans="1:16" ht="15.75" customHeight="1" x14ac:dyDescent="0.15">
      <c r="A163" s="4"/>
      <c r="B163" s="3"/>
      <c r="C163" s="3"/>
      <c r="O163" s="3"/>
      <c r="P163" s="3"/>
    </row>
    <row r="164" spans="1:16" ht="15.75" customHeight="1" x14ac:dyDescent="0.15">
      <c r="A164" s="4"/>
      <c r="B164" s="3"/>
      <c r="C164" s="3"/>
      <c r="O164" s="3"/>
      <c r="P164" s="3"/>
    </row>
    <row r="165" spans="1:16" ht="15.75" customHeight="1" x14ac:dyDescent="0.15">
      <c r="A165" s="4"/>
      <c r="B165" s="3"/>
      <c r="C165" s="3"/>
      <c r="O165" s="3"/>
      <c r="P165" s="3"/>
    </row>
    <row r="166" spans="1:16" ht="15.75" customHeight="1" x14ac:dyDescent="0.15">
      <c r="A166" s="4"/>
      <c r="B166" s="3"/>
      <c r="C166" s="3"/>
      <c r="O166" s="3"/>
      <c r="P166" s="3"/>
    </row>
    <row r="167" spans="1:16" ht="15.75" customHeight="1" x14ac:dyDescent="0.15">
      <c r="A167" s="4"/>
      <c r="B167" s="3"/>
      <c r="C167" s="3"/>
      <c r="O167" s="3"/>
      <c r="P167" s="3"/>
    </row>
    <row r="168" spans="1:16" ht="15.75" customHeight="1" x14ac:dyDescent="0.15">
      <c r="A168" s="4"/>
      <c r="B168" s="3"/>
      <c r="C168" s="3"/>
      <c r="O168" s="3"/>
      <c r="P168" s="3"/>
    </row>
    <row r="169" spans="1:16" ht="15.75" customHeight="1" x14ac:dyDescent="0.15">
      <c r="A169" s="4"/>
      <c r="B169" s="3"/>
      <c r="C169" s="3"/>
      <c r="O169" s="3"/>
      <c r="P169" s="3"/>
    </row>
    <row r="170" spans="1:16" ht="15.75" customHeight="1" x14ac:dyDescent="0.15">
      <c r="A170" s="4"/>
      <c r="B170" s="3"/>
      <c r="C170" s="3"/>
      <c r="O170" s="3"/>
      <c r="P170" s="3"/>
    </row>
    <row r="171" spans="1:16" ht="15.75" customHeight="1" x14ac:dyDescent="0.15">
      <c r="A171" s="4"/>
      <c r="B171" s="3"/>
      <c r="C171" s="3"/>
      <c r="O171" s="3"/>
      <c r="P171" s="3"/>
    </row>
    <row r="172" spans="1:16" ht="15.75" customHeight="1" x14ac:dyDescent="0.15">
      <c r="A172" s="4"/>
      <c r="B172" s="3"/>
      <c r="C172" s="3"/>
      <c r="O172" s="3"/>
      <c r="P172" s="3"/>
    </row>
    <row r="173" spans="1:16" ht="15.75" customHeight="1" x14ac:dyDescent="0.15">
      <c r="A173" s="4"/>
      <c r="B173" s="3"/>
      <c r="C173" s="3"/>
      <c r="O173" s="3"/>
      <c r="P173" s="3"/>
    </row>
    <row r="174" spans="1:16" ht="15.75" customHeight="1" x14ac:dyDescent="0.15">
      <c r="A174" s="4"/>
      <c r="B174" s="3"/>
      <c r="C174" s="3"/>
      <c r="O174" s="3"/>
      <c r="P174" s="3"/>
    </row>
    <row r="175" spans="1:16" ht="15.75" customHeight="1" x14ac:dyDescent="0.15">
      <c r="A175" s="4"/>
      <c r="B175" s="3"/>
      <c r="C175" s="3"/>
      <c r="O175" s="3"/>
      <c r="P175" s="3"/>
    </row>
    <row r="176" spans="1:16" ht="15.75" customHeight="1" x14ac:dyDescent="0.15">
      <c r="A176" s="4"/>
      <c r="B176" s="3"/>
      <c r="C176" s="3"/>
      <c r="O176" s="3"/>
      <c r="P176" s="3"/>
    </row>
    <row r="177" spans="1:16" ht="15.75" customHeight="1" x14ac:dyDescent="0.15">
      <c r="A177" s="4"/>
      <c r="B177" s="3"/>
      <c r="C177" s="3"/>
      <c r="O177" s="3"/>
      <c r="P177" s="3"/>
    </row>
    <row r="178" spans="1:16" ht="15.75" customHeight="1" x14ac:dyDescent="0.15">
      <c r="A178" s="4"/>
      <c r="B178" s="3"/>
      <c r="C178" s="3"/>
      <c r="O178" s="3"/>
      <c r="P178" s="3"/>
    </row>
    <row r="179" spans="1:16" ht="15.75" customHeight="1" x14ac:dyDescent="0.15">
      <c r="A179" s="4"/>
      <c r="B179" s="3"/>
      <c r="C179" s="3"/>
      <c r="O179" s="3"/>
      <c r="P179" s="3"/>
    </row>
    <row r="180" spans="1:16" ht="15.75" customHeight="1" x14ac:dyDescent="0.15">
      <c r="A180" s="4"/>
      <c r="B180" s="3"/>
      <c r="C180" s="3"/>
      <c r="O180" s="3"/>
      <c r="P180" s="3"/>
    </row>
    <row r="181" spans="1:16" ht="15.75" customHeight="1" x14ac:dyDescent="0.15">
      <c r="A181" s="4"/>
      <c r="B181" s="3"/>
      <c r="C181" s="3"/>
      <c r="O181" s="3"/>
      <c r="P181" s="3"/>
    </row>
    <row r="182" spans="1:16" ht="15.75" customHeight="1" x14ac:dyDescent="0.15">
      <c r="A182" s="4"/>
      <c r="B182" s="3"/>
      <c r="C182" s="3"/>
      <c r="O182" s="3"/>
      <c r="P182" s="3"/>
    </row>
    <row r="183" spans="1:16" ht="15.75" customHeight="1" x14ac:dyDescent="0.15">
      <c r="A183" s="4"/>
      <c r="B183" s="3"/>
      <c r="C183" s="3"/>
      <c r="O183" s="3"/>
      <c r="P183" s="3"/>
    </row>
    <row r="184" spans="1:16" ht="15.75" customHeight="1" x14ac:dyDescent="0.15">
      <c r="A184" s="4"/>
      <c r="B184" s="3"/>
      <c r="C184" s="3"/>
      <c r="O184" s="3"/>
      <c r="P184" s="3"/>
    </row>
    <row r="185" spans="1:16" ht="15.75" customHeight="1" x14ac:dyDescent="0.15">
      <c r="A185" s="4"/>
      <c r="B185" s="3"/>
      <c r="C185" s="3"/>
      <c r="O185" s="3"/>
      <c r="P185" s="3"/>
    </row>
    <row r="186" spans="1:16" ht="15.75" customHeight="1" x14ac:dyDescent="0.15">
      <c r="A186" s="4"/>
      <c r="B186" s="3"/>
      <c r="C186" s="3"/>
      <c r="O186" s="3"/>
      <c r="P186" s="3"/>
    </row>
    <row r="187" spans="1:16" ht="15.75" customHeight="1" x14ac:dyDescent="0.15">
      <c r="A187" s="4"/>
      <c r="B187" s="3"/>
      <c r="C187" s="3"/>
      <c r="O187" s="3"/>
      <c r="P187" s="3"/>
    </row>
    <row r="188" spans="1:16" ht="15.75" customHeight="1" x14ac:dyDescent="0.15">
      <c r="A188" s="4"/>
      <c r="B188" s="3"/>
      <c r="C188" s="3"/>
      <c r="O188" s="3"/>
      <c r="P188" s="3"/>
    </row>
    <row r="189" spans="1:16" ht="15.75" customHeight="1" x14ac:dyDescent="0.15">
      <c r="A189" s="4"/>
      <c r="B189" s="3"/>
      <c r="C189" s="3"/>
      <c r="O189" s="3"/>
      <c r="P189" s="3"/>
    </row>
    <row r="190" spans="1:16" ht="15.75" customHeight="1" x14ac:dyDescent="0.15">
      <c r="A190" s="4"/>
      <c r="B190" s="3"/>
      <c r="C190" s="3"/>
      <c r="O190" s="3"/>
      <c r="P190" s="3"/>
    </row>
    <row r="191" spans="1:16" ht="15.75" customHeight="1" x14ac:dyDescent="0.15">
      <c r="A191" s="4"/>
      <c r="B191" s="3"/>
      <c r="C191" s="3"/>
      <c r="O191" s="3"/>
      <c r="P191" s="3"/>
    </row>
    <row r="192" spans="1:16" ht="15.75" customHeight="1" x14ac:dyDescent="0.15">
      <c r="A192" s="4"/>
      <c r="B192" s="3"/>
      <c r="C192" s="3"/>
      <c r="O192" s="3"/>
      <c r="P192" s="3"/>
    </row>
    <row r="193" spans="1:16" ht="15.75" customHeight="1" x14ac:dyDescent="0.15">
      <c r="A193" s="4"/>
      <c r="B193" s="3"/>
      <c r="C193" s="3"/>
      <c r="O193" s="3"/>
      <c r="P193" s="3"/>
    </row>
    <row r="194" spans="1:16" ht="15.75" customHeight="1" x14ac:dyDescent="0.15">
      <c r="A194" s="4"/>
      <c r="B194" s="3"/>
      <c r="C194" s="3"/>
      <c r="O194" s="3"/>
      <c r="P194" s="3"/>
    </row>
    <row r="195" spans="1:16" ht="15.75" customHeight="1" x14ac:dyDescent="0.15">
      <c r="A195" s="4"/>
      <c r="B195" s="3"/>
      <c r="C195" s="3"/>
      <c r="O195" s="3"/>
      <c r="P195" s="3"/>
    </row>
    <row r="196" spans="1:16" ht="15.75" customHeight="1" x14ac:dyDescent="0.15">
      <c r="A196" s="4"/>
      <c r="B196" s="3"/>
      <c r="C196" s="3"/>
      <c r="O196" s="3"/>
      <c r="P196" s="3"/>
    </row>
    <row r="197" spans="1:16" ht="15.75" customHeight="1" x14ac:dyDescent="0.15">
      <c r="A197" s="4"/>
      <c r="B197" s="3"/>
      <c r="C197" s="3"/>
      <c r="O197" s="3"/>
      <c r="P197" s="3"/>
    </row>
    <row r="198" spans="1:16" ht="15.75" customHeight="1" x14ac:dyDescent="0.15">
      <c r="A198" s="4"/>
      <c r="B198" s="3"/>
      <c r="C198" s="3"/>
      <c r="O198" s="3"/>
      <c r="P198" s="3"/>
    </row>
    <row r="199" spans="1:16" ht="15.75" customHeight="1" x14ac:dyDescent="0.15">
      <c r="A199" s="4"/>
      <c r="B199" s="3"/>
      <c r="C199" s="3"/>
      <c r="O199" s="3"/>
      <c r="P199" s="3"/>
    </row>
    <row r="200" spans="1:16" ht="15.75" customHeight="1" x14ac:dyDescent="0.15">
      <c r="A200" s="4"/>
      <c r="B200" s="3"/>
      <c r="C200" s="3"/>
      <c r="O200" s="3"/>
      <c r="P200" s="3"/>
    </row>
    <row r="201" spans="1:16" ht="15.75" customHeight="1" x14ac:dyDescent="0.15">
      <c r="A201" s="4"/>
      <c r="B201" s="3"/>
      <c r="C201" s="3"/>
      <c r="O201" s="3"/>
      <c r="P201" s="3"/>
    </row>
    <row r="202" spans="1:16" ht="15.75" customHeight="1" x14ac:dyDescent="0.15">
      <c r="A202" s="4"/>
      <c r="B202" s="3"/>
      <c r="C202" s="3"/>
      <c r="O202" s="3"/>
      <c r="P202" s="3"/>
    </row>
    <row r="203" spans="1:16" ht="15.75" customHeight="1" x14ac:dyDescent="0.15">
      <c r="A203" s="4"/>
      <c r="B203" s="3"/>
      <c r="C203" s="3"/>
      <c r="O203" s="3"/>
      <c r="P203" s="3"/>
    </row>
    <row r="204" spans="1:16" ht="15.75" customHeight="1" x14ac:dyDescent="0.15">
      <c r="A204" s="4"/>
      <c r="B204" s="3"/>
      <c r="C204" s="3"/>
      <c r="O204" s="3"/>
      <c r="P204" s="3"/>
    </row>
    <row r="205" spans="1:16" ht="15.75" customHeight="1" x14ac:dyDescent="0.15">
      <c r="A205" s="4"/>
      <c r="B205" s="3"/>
      <c r="C205" s="3"/>
      <c r="O205" s="3"/>
      <c r="P205" s="3"/>
    </row>
    <row r="206" spans="1:16" ht="15.75" customHeight="1" x14ac:dyDescent="0.15">
      <c r="A206" s="4"/>
      <c r="B206" s="3"/>
      <c r="C206" s="3"/>
      <c r="O206" s="3"/>
      <c r="P206" s="3"/>
    </row>
    <row r="207" spans="1:16" ht="15.75" customHeight="1" x14ac:dyDescent="0.15">
      <c r="A207" s="4"/>
      <c r="B207" s="3"/>
      <c r="C207" s="3"/>
      <c r="O207" s="3"/>
      <c r="P207" s="3"/>
    </row>
    <row r="208" spans="1:16" ht="15.75" customHeight="1" x14ac:dyDescent="0.15">
      <c r="A208" s="4"/>
      <c r="B208" s="3"/>
      <c r="C208" s="3"/>
      <c r="O208" s="3"/>
      <c r="P208" s="3"/>
    </row>
    <row r="209" spans="1:16" ht="15.75" customHeight="1" x14ac:dyDescent="0.15">
      <c r="A209" s="4"/>
      <c r="B209" s="3"/>
      <c r="C209" s="3"/>
      <c r="O209" s="3"/>
      <c r="P209" s="3"/>
    </row>
    <row r="210" spans="1:16" ht="15.75" customHeight="1" x14ac:dyDescent="0.15">
      <c r="A210" s="4"/>
      <c r="B210" s="3"/>
      <c r="C210" s="3"/>
      <c r="O210" s="3"/>
      <c r="P210" s="3"/>
    </row>
    <row r="211" spans="1:16" ht="15.75" customHeight="1" x14ac:dyDescent="0.15">
      <c r="A211" s="4"/>
      <c r="B211" s="3"/>
      <c r="C211" s="3"/>
      <c r="O211" s="3"/>
      <c r="P211" s="3"/>
    </row>
    <row r="212" spans="1:16" ht="15.75" customHeight="1" x14ac:dyDescent="0.15">
      <c r="A212" s="4"/>
      <c r="B212" s="3"/>
      <c r="C212" s="3"/>
      <c r="O212" s="3"/>
      <c r="P212" s="3"/>
    </row>
    <row r="213" spans="1:16" ht="15.75" customHeight="1" x14ac:dyDescent="0.15">
      <c r="A213" s="4"/>
      <c r="B213" s="3"/>
      <c r="C213" s="3"/>
      <c r="O213" s="3"/>
      <c r="P213" s="3"/>
    </row>
    <row r="214" spans="1:16" ht="15.75" customHeight="1" x14ac:dyDescent="0.15">
      <c r="A214" s="4"/>
      <c r="B214" s="3"/>
      <c r="C214" s="3"/>
      <c r="O214" s="3"/>
      <c r="P214" s="3"/>
    </row>
    <row r="215" spans="1:16" ht="15.75" customHeight="1" x14ac:dyDescent="0.15">
      <c r="A215" s="4"/>
      <c r="B215" s="3"/>
      <c r="C215" s="3"/>
      <c r="O215" s="3"/>
      <c r="P215" s="3"/>
    </row>
    <row r="216" spans="1:16" ht="15.75" customHeight="1" x14ac:dyDescent="0.15">
      <c r="A216" s="4"/>
      <c r="B216" s="3"/>
      <c r="C216" s="3"/>
      <c r="O216" s="3"/>
      <c r="P216" s="3"/>
    </row>
    <row r="217" spans="1:16" ht="15.75" customHeight="1" x14ac:dyDescent="0.15">
      <c r="A217" s="4"/>
      <c r="B217" s="3"/>
      <c r="C217" s="3"/>
      <c r="O217" s="3"/>
      <c r="P217" s="3"/>
    </row>
    <row r="218" spans="1:16" ht="15.75" customHeight="1" x14ac:dyDescent="0.15">
      <c r="A218" s="4"/>
      <c r="B218" s="3"/>
      <c r="C218" s="3"/>
      <c r="O218" s="3"/>
      <c r="P218" s="3"/>
    </row>
    <row r="219" spans="1:16" ht="15.75" customHeight="1" x14ac:dyDescent="0.15">
      <c r="A219" s="4"/>
      <c r="B219" s="3"/>
      <c r="C219" s="3"/>
      <c r="O219" s="3"/>
      <c r="P219" s="3"/>
    </row>
    <row r="220" spans="1:16" ht="15.75" customHeight="1" x14ac:dyDescent="0.15">
      <c r="A220" s="4"/>
      <c r="B220" s="3"/>
      <c r="C220" s="3"/>
      <c r="O220" s="3"/>
      <c r="P220" s="3"/>
    </row>
    <row r="221" spans="1:16" ht="15.75" customHeight="1" x14ac:dyDescent="0.15">
      <c r="A221" s="4"/>
      <c r="B221" s="3"/>
      <c r="C221" s="3"/>
      <c r="O221" s="3"/>
      <c r="P221" s="3"/>
    </row>
    <row r="222" spans="1:16" ht="15.75" customHeight="1" x14ac:dyDescent="0.15">
      <c r="A222" s="4"/>
      <c r="B222" s="3"/>
      <c r="C222" s="3"/>
      <c r="O222" s="3"/>
      <c r="P222" s="3"/>
    </row>
    <row r="223" spans="1:16" ht="15.75" customHeight="1" x14ac:dyDescent="0.15">
      <c r="A223" s="4"/>
      <c r="B223" s="3"/>
      <c r="C223" s="3"/>
      <c r="O223" s="3"/>
      <c r="P223" s="3"/>
    </row>
    <row r="224" spans="1:16" ht="15.75" customHeight="1" x14ac:dyDescent="0.15">
      <c r="A224" s="4"/>
      <c r="B224" s="3"/>
      <c r="C224" s="3"/>
      <c r="O224" s="3"/>
      <c r="P224" s="3"/>
    </row>
    <row r="225" spans="1:16" ht="15.75" customHeight="1" x14ac:dyDescent="0.15">
      <c r="A225" s="4"/>
      <c r="B225" s="3"/>
      <c r="C225" s="3"/>
      <c r="O225" s="3"/>
      <c r="P225" s="3"/>
    </row>
    <row r="226" spans="1:16" ht="15.75" customHeight="1" x14ac:dyDescent="0.15">
      <c r="A226" s="4"/>
      <c r="B226" s="3"/>
      <c r="C226" s="3"/>
      <c r="O226" s="3"/>
      <c r="P226" s="3"/>
    </row>
    <row r="227" spans="1:16" ht="15.75" customHeight="1" x14ac:dyDescent="0.15">
      <c r="A227" s="4"/>
      <c r="B227" s="3"/>
      <c r="C227" s="3"/>
      <c r="O227" s="3"/>
      <c r="P227" s="3"/>
    </row>
    <row r="228" spans="1:16" ht="15.75" customHeight="1" x14ac:dyDescent="0.15">
      <c r="A228" s="4"/>
      <c r="B228" s="3"/>
      <c r="C228" s="3"/>
      <c r="O228" s="3"/>
      <c r="P228" s="3"/>
    </row>
    <row r="229" spans="1:16" ht="15.75" customHeight="1" x14ac:dyDescent="0.15">
      <c r="A229" s="4"/>
      <c r="B229" s="3"/>
      <c r="C229" s="3"/>
      <c r="O229" s="3"/>
      <c r="P229" s="3"/>
    </row>
    <row r="230" spans="1:16" ht="15.75" customHeight="1" x14ac:dyDescent="0.15">
      <c r="A230" s="4"/>
      <c r="B230" s="3"/>
      <c r="C230" s="3"/>
      <c r="O230" s="3"/>
      <c r="P230" s="3"/>
    </row>
    <row r="231" spans="1:16" ht="15.75" customHeight="1" x14ac:dyDescent="0.15">
      <c r="A231" s="4"/>
      <c r="B231" s="3"/>
      <c r="C231" s="3"/>
      <c r="O231" s="3"/>
      <c r="P231" s="3"/>
    </row>
    <row r="232" spans="1:16" ht="15.75" customHeight="1" x14ac:dyDescent="0.15">
      <c r="A232" s="4"/>
      <c r="B232" s="3"/>
      <c r="C232" s="3"/>
      <c r="O232" s="3"/>
      <c r="P232" s="3"/>
    </row>
    <row r="233" spans="1:16" ht="15.75" customHeight="1" x14ac:dyDescent="0.15">
      <c r="A233" s="4"/>
      <c r="B233" s="3"/>
      <c r="C233" s="3"/>
      <c r="O233" s="3"/>
      <c r="P233" s="3"/>
    </row>
    <row r="234" spans="1:16" ht="15.75" customHeight="1" x14ac:dyDescent="0.15">
      <c r="A234" s="4"/>
      <c r="B234" s="3"/>
      <c r="C234" s="3"/>
      <c r="O234" s="3"/>
      <c r="P234" s="3"/>
    </row>
    <row r="235" spans="1:16" ht="15.75" customHeight="1" x14ac:dyDescent="0.15">
      <c r="A235" s="4"/>
      <c r="B235" s="3"/>
      <c r="C235" s="3"/>
      <c r="O235" s="3"/>
      <c r="P235" s="3"/>
    </row>
    <row r="236" spans="1:16" ht="15.75" customHeight="1" x14ac:dyDescent="0.15">
      <c r="A236" s="4"/>
      <c r="B236" s="3"/>
      <c r="C236" s="3"/>
      <c r="O236" s="3"/>
      <c r="P236" s="3"/>
    </row>
    <row r="237" spans="1:16" ht="15.75" customHeight="1" x14ac:dyDescent="0.15">
      <c r="A237" s="4"/>
      <c r="B237" s="3"/>
      <c r="C237" s="3"/>
      <c r="O237" s="3"/>
      <c r="P237" s="3"/>
    </row>
    <row r="238" spans="1:16" ht="15.75" customHeight="1" x14ac:dyDescent="0.15">
      <c r="A238" s="4"/>
      <c r="B238" s="3"/>
      <c r="C238" s="3"/>
      <c r="O238" s="3"/>
      <c r="P238" s="3"/>
    </row>
    <row r="239" spans="1:16" ht="15.75" customHeight="1" x14ac:dyDescent="0.15">
      <c r="A239" s="4"/>
      <c r="B239" s="3"/>
      <c r="C239" s="3"/>
      <c r="O239" s="3"/>
      <c r="P239" s="3"/>
    </row>
    <row r="240" spans="1:16" ht="15.75" customHeight="1" x14ac:dyDescent="0.15">
      <c r="A240" s="4"/>
      <c r="B240" s="3"/>
      <c r="C240" s="3"/>
      <c r="O240" s="3"/>
      <c r="P240" s="3"/>
    </row>
    <row r="241" spans="1:16" ht="15.75" customHeight="1" x14ac:dyDescent="0.15">
      <c r="A241" s="4"/>
      <c r="B241" s="3"/>
      <c r="C241" s="3"/>
      <c r="O241" s="3"/>
      <c r="P241" s="3"/>
    </row>
    <row r="242" spans="1:16" ht="15.75" customHeight="1" x14ac:dyDescent="0.15">
      <c r="A242" s="4"/>
      <c r="B242" s="3"/>
      <c r="C242" s="3"/>
      <c r="O242" s="3"/>
      <c r="P242" s="3"/>
    </row>
    <row r="243" spans="1:16" ht="15.75" customHeight="1" x14ac:dyDescent="0.15">
      <c r="A243" s="4"/>
      <c r="B243" s="3"/>
      <c r="C243" s="3"/>
      <c r="O243" s="3"/>
      <c r="P243" s="3"/>
    </row>
    <row r="244" spans="1:16" ht="15.75" customHeight="1" x14ac:dyDescent="0.15">
      <c r="A244" s="4"/>
      <c r="B244" s="3"/>
      <c r="C244" s="3"/>
      <c r="O244" s="3"/>
      <c r="P244" s="3"/>
    </row>
    <row r="245" spans="1:16" ht="15.75" customHeight="1" x14ac:dyDescent="0.15">
      <c r="A245" s="4"/>
      <c r="B245" s="3"/>
      <c r="C245" s="3"/>
      <c r="O245" s="3"/>
      <c r="P245" s="3"/>
    </row>
    <row r="246" spans="1:16" ht="15.75" customHeight="1" x14ac:dyDescent="0.15">
      <c r="A246" s="4"/>
      <c r="B246" s="3"/>
      <c r="C246" s="3"/>
      <c r="O246" s="3"/>
      <c r="P246" s="3"/>
    </row>
    <row r="247" spans="1:16" ht="15.75" customHeight="1" x14ac:dyDescent="0.15">
      <c r="A247" s="4"/>
      <c r="B247" s="3"/>
      <c r="C247" s="3"/>
      <c r="O247" s="3"/>
      <c r="P247" s="3"/>
    </row>
    <row r="248" spans="1:16" ht="15.75" customHeight="1" x14ac:dyDescent="0.15">
      <c r="A248" s="4"/>
      <c r="B248" s="3"/>
      <c r="C248" s="3"/>
      <c r="O248" s="3"/>
      <c r="P248" s="3"/>
    </row>
    <row r="249" spans="1:16" ht="15.75" customHeight="1" x14ac:dyDescent="0.15">
      <c r="A249" s="4"/>
      <c r="B249" s="3"/>
      <c r="C249" s="3"/>
      <c r="O249" s="3"/>
      <c r="P249" s="3"/>
    </row>
    <row r="250" spans="1:16" ht="15.75" customHeight="1" x14ac:dyDescent="0.15">
      <c r="A250" s="4"/>
      <c r="B250" s="3"/>
      <c r="C250" s="3"/>
      <c r="O250" s="3"/>
      <c r="P250" s="3"/>
    </row>
    <row r="251" spans="1:16" ht="15.75" customHeight="1" x14ac:dyDescent="0.15">
      <c r="A251" s="4"/>
      <c r="B251" s="3"/>
      <c r="C251" s="3"/>
      <c r="O251" s="3"/>
      <c r="P251" s="3"/>
    </row>
    <row r="252" spans="1:16" ht="15.75" customHeight="1" x14ac:dyDescent="0.15">
      <c r="A252" s="4"/>
      <c r="B252" s="3"/>
      <c r="C252" s="3"/>
      <c r="O252" s="3"/>
      <c r="P252" s="3"/>
    </row>
    <row r="253" spans="1:16" ht="15.75" customHeight="1" x14ac:dyDescent="0.15">
      <c r="A253" s="4"/>
      <c r="B253" s="3"/>
      <c r="C253" s="3"/>
      <c r="O253" s="3"/>
      <c r="P253" s="3"/>
    </row>
    <row r="254" spans="1:16" ht="15.75" customHeight="1" x14ac:dyDescent="0.15">
      <c r="A254" s="4"/>
      <c r="B254" s="3"/>
      <c r="C254" s="3"/>
      <c r="O254" s="3"/>
      <c r="P254" s="3"/>
    </row>
    <row r="255" spans="1:16" ht="15.75" customHeight="1" x14ac:dyDescent="0.15">
      <c r="A255" s="4"/>
      <c r="B255" s="3"/>
      <c r="C255" s="3"/>
      <c r="O255" s="3"/>
      <c r="P255" s="3"/>
    </row>
    <row r="256" spans="1:16" ht="15.75" customHeight="1" x14ac:dyDescent="0.15">
      <c r="A256" s="4"/>
      <c r="B256" s="3"/>
      <c r="C256" s="3"/>
      <c r="O256" s="3"/>
      <c r="P256" s="3"/>
    </row>
    <row r="257" spans="1:16" ht="15.75" customHeight="1" x14ac:dyDescent="0.15">
      <c r="A257" s="4"/>
      <c r="B257" s="3"/>
      <c r="C257" s="3"/>
      <c r="O257" s="3"/>
      <c r="P257" s="3"/>
    </row>
    <row r="258" spans="1:16" ht="15.75" customHeight="1" x14ac:dyDescent="0.15">
      <c r="A258" s="4"/>
      <c r="B258" s="3"/>
      <c r="C258" s="3"/>
      <c r="O258" s="3"/>
      <c r="P258" s="3"/>
    </row>
    <row r="259" spans="1:16" ht="15.75" customHeight="1" x14ac:dyDescent="0.15">
      <c r="A259" s="4"/>
      <c r="B259" s="3"/>
      <c r="C259" s="3"/>
      <c r="O259" s="3"/>
      <c r="P259" s="3"/>
    </row>
    <row r="260" spans="1:16" ht="15.75" customHeight="1" x14ac:dyDescent="0.15">
      <c r="A260" s="4"/>
      <c r="B260" s="3"/>
      <c r="C260" s="3"/>
      <c r="O260" s="3"/>
      <c r="P260" s="3"/>
    </row>
    <row r="261" spans="1:16" ht="15.75" customHeight="1" x14ac:dyDescent="0.15">
      <c r="A261" s="4"/>
      <c r="B261" s="3"/>
      <c r="C261" s="3"/>
      <c r="O261" s="3"/>
      <c r="P261" s="3"/>
    </row>
    <row r="262" spans="1:16" ht="15.75" customHeight="1" x14ac:dyDescent="0.15">
      <c r="A262" s="4"/>
      <c r="B262" s="3"/>
      <c r="C262" s="3"/>
      <c r="O262" s="3"/>
      <c r="P262" s="3"/>
    </row>
    <row r="263" spans="1:16" ht="15.75" customHeight="1" x14ac:dyDescent="0.15">
      <c r="A263" s="4"/>
      <c r="B263" s="3"/>
      <c r="C263" s="3"/>
      <c r="O263" s="3"/>
      <c r="P263" s="3"/>
    </row>
    <row r="264" spans="1:16" ht="15.75" customHeight="1" x14ac:dyDescent="0.15">
      <c r="A264" s="4"/>
      <c r="B264" s="3"/>
      <c r="C264" s="3"/>
      <c r="O264" s="3"/>
      <c r="P264" s="3"/>
    </row>
    <row r="265" spans="1:16" ht="15.75" customHeight="1" x14ac:dyDescent="0.15">
      <c r="A265" s="4"/>
      <c r="B265" s="3"/>
      <c r="C265" s="3"/>
      <c r="O265" s="3"/>
      <c r="P265" s="3"/>
    </row>
    <row r="266" spans="1:16" ht="15.75" customHeight="1" x14ac:dyDescent="0.15">
      <c r="A266" s="4"/>
      <c r="B266" s="3"/>
      <c r="C266" s="3"/>
      <c r="O266" s="3"/>
      <c r="P266" s="3"/>
    </row>
    <row r="267" spans="1:16" ht="15.75" customHeight="1" x14ac:dyDescent="0.15">
      <c r="A267" s="4"/>
      <c r="B267" s="3"/>
      <c r="C267" s="3"/>
      <c r="O267" s="3"/>
      <c r="P267" s="3"/>
    </row>
    <row r="268" spans="1:16" ht="15.75" customHeight="1" x14ac:dyDescent="0.15">
      <c r="A268" s="4"/>
      <c r="B268" s="3"/>
      <c r="C268" s="3"/>
      <c r="O268" s="3"/>
      <c r="P268" s="3"/>
    </row>
    <row r="269" spans="1:16" ht="15.75" customHeight="1" x14ac:dyDescent="0.15">
      <c r="A269" s="4"/>
      <c r="B269" s="3"/>
      <c r="C269" s="3"/>
      <c r="O269" s="3"/>
      <c r="P269" s="3"/>
    </row>
    <row r="270" spans="1:16" ht="15.75" customHeight="1" x14ac:dyDescent="0.15">
      <c r="A270" s="4"/>
      <c r="B270" s="3"/>
      <c r="C270" s="3"/>
      <c r="O270" s="3"/>
      <c r="P270" s="3"/>
    </row>
    <row r="271" spans="1:16" ht="15.75" customHeight="1" x14ac:dyDescent="0.15">
      <c r="A271" s="4"/>
      <c r="B271" s="3"/>
      <c r="C271" s="3"/>
      <c r="O271" s="3"/>
      <c r="P271" s="3"/>
    </row>
    <row r="272" spans="1:16" ht="15.75" customHeight="1" x14ac:dyDescent="0.15">
      <c r="A272" s="4"/>
      <c r="B272" s="3"/>
      <c r="C272" s="3"/>
      <c r="O272" s="3"/>
      <c r="P272" s="3"/>
    </row>
    <row r="273" spans="1:16" ht="15.75" customHeight="1" x14ac:dyDescent="0.15">
      <c r="A273" s="4"/>
      <c r="B273" s="3"/>
      <c r="C273" s="3"/>
      <c r="O273" s="3"/>
      <c r="P273" s="3"/>
    </row>
    <row r="274" spans="1:16" ht="15.75" customHeight="1" x14ac:dyDescent="0.15">
      <c r="A274" s="4"/>
      <c r="B274" s="3"/>
      <c r="C274" s="3"/>
      <c r="O274" s="3"/>
      <c r="P274" s="3"/>
    </row>
    <row r="275" spans="1:16" ht="15.75" customHeight="1" x14ac:dyDescent="0.15">
      <c r="A275" s="4"/>
      <c r="B275" s="3"/>
      <c r="C275" s="3"/>
      <c r="O275" s="3"/>
      <c r="P275" s="3"/>
    </row>
    <row r="276" spans="1:16" ht="15.75" customHeight="1" x14ac:dyDescent="0.15">
      <c r="A276" s="4"/>
      <c r="B276" s="3"/>
      <c r="C276" s="3"/>
      <c r="O276" s="3"/>
      <c r="P276" s="3"/>
    </row>
    <row r="277" spans="1:16" ht="15.75" customHeight="1" x14ac:dyDescent="0.15">
      <c r="A277" s="4"/>
      <c r="B277" s="3"/>
      <c r="C277" s="3"/>
      <c r="O277" s="3"/>
      <c r="P277" s="3"/>
    </row>
    <row r="278" spans="1:16" ht="15.75" customHeight="1" x14ac:dyDescent="0.15">
      <c r="A278" s="4"/>
      <c r="B278" s="3"/>
      <c r="C278" s="3"/>
      <c r="O278" s="3"/>
      <c r="P278" s="3"/>
    </row>
    <row r="279" spans="1:16" ht="15.75" customHeight="1" x14ac:dyDescent="0.15">
      <c r="A279" s="4"/>
      <c r="B279" s="3"/>
      <c r="C279" s="3"/>
      <c r="O279" s="3"/>
      <c r="P279" s="3"/>
    </row>
    <row r="280" spans="1:16" ht="15.75" customHeight="1" x14ac:dyDescent="0.15">
      <c r="A280" s="4"/>
      <c r="B280" s="3"/>
      <c r="C280" s="3"/>
      <c r="O280" s="3"/>
      <c r="P280" s="3"/>
    </row>
    <row r="281" spans="1:16" ht="15.75" customHeight="1" x14ac:dyDescent="0.15">
      <c r="A281" s="4"/>
      <c r="B281" s="3"/>
      <c r="C281" s="3"/>
      <c r="O281" s="3"/>
      <c r="P281" s="3"/>
    </row>
    <row r="282" spans="1:16" ht="15.75" customHeight="1" x14ac:dyDescent="0.15">
      <c r="A282" s="4"/>
      <c r="B282" s="3"/>
      <c r="C282" s="3"/>
      <c r="O282" s="3"/>
      <c r="P282" s="3"/>
    </row>
    <row r="283" spans="1:16" ht="15.75" customHeight="1" x14ac:dyDescent="0.15">
      <c r="A283" s="4"/>
      <c r="B283" s="3"/>
      <c r="C283" s="3"/>
      <c r="O283" s="3"/>
      <c r="P283" s="3"/>
    </row>
    <row r="284" spans="1:16" ht="15.75" customHeight="1" x14ac:dyDescent="0.15">
      <c r="A284" s="4"/>
      <c r="B284" s="3"/>
      <c r="C284" s="3"/>
      <c r="O284" s="3"/>
      <c r="P284" s="3"/>
    </row>
    <row r="285" spans="1:16" ht="15.75" customHeight="1" x14ac:dyDescent="0.15">
      <c r="A285" s="4"/>
      <c r="B285" s="3"/>
      <c r="C285" s="3"/>
      <c r="O285" s="3"/>
      <c r="P285" s="3"/>
    </row>
    <row r="286" spans="1:16" ht="15.75" customHeight="1" x14ac:dyDescent="0.15">
      <c r="A286" s="4"/>
      <c r="B286" s="3"/>
      <c r="C286" s="3"/>
      <c r="O286" s="3"/>
      <c r="P286" s="3"/>
    </row>
    <row r="287" spans="1:16" ht="15.75" customHeight="1" x14ac:dyDescent="0.15">
      <c r="A287" s="4"/>
      <c r="B287" s="3"/>
      <c r="C287" s="3"/>
      <c r="O287" s="3"/>
      <c r="P287" s="3"/>
    </row>
    <row r="288" spans="1:16" ht="15.75" customHeight="1" x14ac:dyDescent="0.15">
      <c r="A288" s="4"/>
      <c r="B288" s="3"/>
      <c r="C288" s="3"/>
      <c r="O288" s="3"/>
      <c r="P288" s="3"/>
    </row>
    <row r="289" spans="1:16" ht="15.75" customHeight="1" x14ac:dyDescent="0.15">
      <c r="A289" s="4"/>
      <c r="B289" s="3"/>
      <c r="C289" s="3"/>
      <c r="O289" s="3"/>
      <c r="P289" s="3"/>
    </row>
    <row r="290" spans="1:16" ht="15.75" customHeight="1" x14ac:dyDescent="0.15">
      <c r="A290" s="4"/>
      <c r="B290" s="3"/>
      <c r="C290" s="3"/>
      <c r="O290" s="3"/>
      <c r="P290" s="3"/>
    </row>
    <row r="291" spans="1:16" ht="15.75" customHeight="1" x14ac:dyDescent="0.15">
      <c r="A291" s="4"/>
      <c r="B291" s="3"/>
      <c r="C291" s="3"/>
      <c r="O291" s="3"/>
      <c r="P291" s="3"/>
    </row>
    <row r="292" spans="1:16" ht="15.75" customHeight="1" x14ac:dyDescent="0.15">
      <c r="A292" s="4"/>
      <c r="B292" s="3"/>
      <c r="C292" s="3"/>
      <c r="O292" s="3"/>
      <c r="P292" s="3"/>
    </row>
    <row r="293" spans="1:16" ht="15.75" customHeight="1" x14ac:dyDescent="0.15">
      <c r="A293" s="4"/>
      <c r="B293" s="3"/>
      <c r="C293" s="3"/>
      <c r="O293" s="3"/>
      <c r="P293" s="3"/>
    </row>
    <row r="294" spans="1:16" ht="15.75" customHeight="1" x14ac:dyDescent="0.15">
      <c r="A294" s="4"/>
      <c r="B294" s="3"/>
      <c r="C294" s="3"/>
      <c r="O294" s="3"/>
      <c r="P294" s="3"/>
    </row>
    <row r="295" spans="1:16" ht="15.75" customHeight="1" x14ac:dyDescent="0.15">
      <c r="A295" s="4"/>
      <c r="B295" s="3"/>
      <c r="C295" s="3"/>
      <c r="O295" s="3"/>
      <c r="P295" s="3"/>
    </row>
    <row r="296" spans="1:16" ht="15.75" customHeight="1" x14ac:dyDescent="0.15">
      <c r="A296" s="4"/>
      <c r="B296" s="3"/>
      <c r="C296" s="3"/>
      <c r="O296" s="3"/>
      <c r="P296" s="3"/>
    </row>
    <row r="297" spans="1:16" ht="15.75" customHeight="1" x14ac:dyDescent="0.15">
      <c r="A297" s="4"/>
      <c r="B297" s="3"/>
      <c r="C297" s="3"/>
      <c r="O297" s="3"/>
      <c r="P297" s="3"/>
    </row>
    <row r="298" spans="1:16" ht="15.75" customHeight="1" x14ac:dyDescent="0.15">
      <c r="A298" s="4"/>
      <c r="B298" s="3"/>
      <c r="C298" s="3"/>
      <c r="O298" s="3"/>
      <c r="P298" s="3"/>
    </row>
    <row r="299" spans="1:16" ht="15.75" customHeight="1" x14ac:dyDescent="0.15">
      <c r="A299" s="4"/>
      <c r="B299" s="3"/>
      <c r="C299" s="3"/>
      <c r="O299" s="3"/>
      <c r="P299" s="3"/>
    </row>
    <row r="300" spans="1:16" ht="15.75" customHeight="1" x14ac:dyDescent="0.15">
      <c r="A300" s="4"/>
      <c r="B300" s="3"/>
      <c r="C300" s="3"/>
      <c r="O300" s="3"/>
      <c r="P300" s="3"/>
    </row>
    <row r="301" spans="1:16" ht="15.75" customHeight="1" x14ac:dyDescent="0.15">
      <c r="A301" s="4"/>
      <c r="B301" s="3"/>
      <c r="C301" s="3"/>
      <c r="O301" s="3"/>
      <c r="P301" s="3"/>
    </row>
    <row r="302" spans="1:16" ht="15.75" customHeight="1" x14ac:dyDescent="0.15">
      <c r="A302" s="4"/>
      <c r="B302" s="3"/>
      <c r="C302" s="3"/>
      <c r="O302" s="3"/>
      <c r="P302" s="3"/>
    </row>
    <row r="303" spans="1:16" ht="15.75" customHeight="1" x14ac:dyDescent="0.15">
      <c r="A303" s="4"/>
      <c r="B303" s="3"/>
      <c r="C303" s="3"/>
      <c r="O303" s="3"/>
      <c r="P303" s="3"/>
    </row>
    <row r="304" spans="1:16" ht="15.75" customHeight="1" x14ac:dyDescent="0.15">
      <c r="A304" s="4"/>
      <c r="B304" s="3"/>
      <c r="C304" s="3"/>
      <c r="O304" s="3"/>
      <c r="P304" s="3"/>
    </row>
    <row r="305" spans="1:16" ht="15.75" customHeight="1" x14ac:dyDescent="0.15">
      <c r="A305" s="4"/>
      <c r="B305" s="3"/>
      <c r="C305" s="3"/>
      <c r="O305" s="3"/>
      <c r="P305" s="3"/>
    </row>
    <row r="306" spans="1:16" ht="15.75" customHeight="1" x14ac:dyDescent="0.15"/>
    <row r="307" spans="1:16" ht="15.75" customHeight="1" x14ac:dyDescent="0.15"/>
    <row r="308" spans="1:16" ht="15.75" customHeight="1" x14ac:dyDescent="0.15"/>
    <row r="309" spans="1:16" ht="15.75" customHeight="1" x14ac:dyDescent="0.15"/>
    <row r="310" spans="1:16" ht="15.75" customHeight="1" x14ac:dyDescent="0.15"/>
    <row r="311" spans="1:16" ht="15.75" customHeight="1" x14ac:dyDescent="0.15"/>
    <row r="312" spans="1:16" ht="15.75" customHeight="1" x14ac:dyDescent="0.15"/>
    <row r="313" spans="1:16" ht="15.75" customHeight="1" x14ac:dyDescent="0.15"/>
    <row r="314" spans="1:16" ht="15.75" customHeight="1" x14ac:dyDescent="0.15"/>
    <row r="315" spans="1:16" ht="15.75" customHeight="1" x14ac:dyDescent="0.15"/>
    <row r="316" spans="1:16" ht="15.75" customHeight="1" x14ac:dyDescent="0.15"/>
    <row r="317" spans="1:16" ht="15.75" customHeight="1" x14ac:dyDescent="0.15"/>
    <row r="318" spans="1:16" ht="15.75" customHeight="1" x14ac:dyDescent="0.15"/>
    <row r="319" spans="1:16" ht="15.75" customHeight="1" x14ac:dyDescent="0.15"/>
    <row r="320" spans="1:16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39">
    <mergeCell ref="A150:P150"/>
    <mergeCell ref="A154:P154"/>
    <mergeCell ref="A113:P113"/>
    <mergeCell ref="A114:P114"/>
    <mergeCell ref="A138:P138"/>
    <mergeCell ref="A142:P142"/>
    <mergeCell ref="A146:P146"/>
    <mergeCell ref="I1:I2"/>
    <mergeCell ref="J1:J2"/>
    <mergeCell ref="A130:P130"/>
    <mergeCell ref="A118:P118"/>
    <mergeCell ref="A122:P122"/>
    <mergeCell ref="A126:P126"/>
    <mergeCell ref="A103:P103"/>
    <mergeCell ref="A104:P104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K1:K2"/>
    <mergeCell ref="L1:L2"/>
    <mergeCell ref="A115:P115"/>
    <mergeCell ref="A116:P116"/>
    <mergeCell ref="A105:P105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</mergeCells>
  <conditionalFormatting sqref="D3:D102">
    <cfRule type="cellIs" dxfId="49" priority="3" operator="equal">
      <formula>24</formula>
    </cfRule>
    <cfRule type="cellIs" dxfId="48" priority="4" operator="equal">
      <formula>23</formula>
    </cfRule>
    <cfRule type="cellIs" dxfId="47" priority="5" operator="equal">
      <formula>35</formula>
    </cfRule>
    <cfRule type="cellIs" dxfId="46" priority="6" operator="equal">
      <formula>46</formula>
    </cfRule>
    <cfRule type="cellIs" dxfId="45" priority="7" operator="equal">
      <formula>59</formula>
    </cfRule>
  </conditionalFormatting>
  <conditionalFormatting sqref="O3:O102">
    <cfRule type="cellIs" dxfId="44" priority="1" operator="equal">
      <formula>1</formula>
    </cfRule>
    <cfRule type="cellIs" dxfId="43" priority="2" operator="equal">
      <formula>0</formula>
    </cfRule>
  </conditionalFormatting>
  <conditionalFormatting sqref="P3:P102">
    <cfRule type="expression" dxfId="42" priority="15">
      <formula>IF(P3&lt;0, 1, IF(C3&gt;P3, 1, 0))</formula>
    </cfRule>
    <cfRule type="notContainsBlanks" dxfId="41" priority="16">
      <formula>LEN(TRIM(P3))&gt;0</formula>
    </cfRule>
  </conditionalFormatting>
  <conditionalFormatting sqref="Q3:S102">
    <cfRule type="cellIs" dxfId="40" priority="17" stopIfTrue="1" operator="notEqual">
      <formula>Q2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F602-C54D-4AB2-9B94-60CA2D77CE3A}">
  <dimension ref="A1:T157"/>
  <sheetViews>
    <sheetView workbookViewId="0">
      <pane ySplit="4" topLeftCell="A5" activePane="bottomLeft" state="frozen"/>
      <selection pane="bottomLeft" activeCell="G19" sqref="G19"/>
    </sheetView>
  </sheetViews>
  <sheetFormatPr defaultRowHeight="12.75" x14ac:dyDescent="0.15"/>
  <cols>
    <col min="1" max="1" width="4.3125" bestFit="1" customWidth="1"/>
    <col min="2" max="2" width="2.55859375" bestFit="1" customWidth="1"/>
    <col min="3" max="3" width="4.3125" bestFit="1" customWidth="1"/>
    <col min="4" max="4" width="3.1015625" bestFit="1" customWidth="1"/>
    <col min="5" max="5" width="2.6953125" bestFit="1" customWidth="1"/>
    <col min="6" max="7" width="2.55859375" bestFit="1" customWidth="1"/>
    <col min="8" max="8" width="3.1015625" bestFit="1" customWidth="1"/>
    <col min="9" max="14" width="2.55859375" bestFit="1" customWidth="1"/>
  </cols>
  <sheetData>
    <row r="1" spans="1:19" ht="33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1" t="s">
        <v>19</v>
      </c>
      <c r="R1" s="11" t="s">
        <v>21</v>
      </c>
      <c r="S1" s="11" t="s">
        <v>20</v>
      </c>
    </row>
    <row r="2" spans="1:19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19" x14ac:dyDescent="0.15">
      <c r="A3" s="2">
        <v>1</v>
      </c>
      <c r="B3" s="3" t="s">
        <v>20</v>
      </c>
      <c r="C3" s="3">
        <v>23</v>
      </c>
      <c r="D3" s="4">
        <v>9</v>
      </c>
      <c r="F3" s="4">
        <v>4</v>
      </c>
      <c r="H3">
        <v>1</v>
      </c>
      <c r="M3" s="13"/>
      <c r="O3" s="5">
        <v>1</v>
      </c>
      <c r="P3" s="6">
        <f>IF(D3=23,IF(O3,CHOOSE(G3+2*L3+1,23,35,46,59),-2*CHOOSE(G3+2*L3+1,23,35,46,59)),IF(ISBLANK(O3),,IF(O3,D3*(SUM(E3:L3)+1)*(1+M3)*(1+N3),-2*D3*(SUM(E3:L3)+1)*(1+M3)*(1+N3))))</f>
        <v>54</v>
      </c>
      <c r="Q3" s="15">
        <f t="shared" ref="Q3:S18" si="0">IF(ISBLANK($O3), ,IF($O3,IF($B3=Q$1,Q2-$P3,Q2),IF($B3=Q$1,Q2,Q2+$P3)))</f>
        <v>501</v>
      </c>
      <c r="R3" s="2">
        <f t="shared" si="0"/>
        <v>501</v>
      </c>
      <c r="S3" s="2">
        <f t="shared" si="0"/>
        <v>447</v>
      </c>
    </row>
    <row r="4" spans="1:19" x14ac:dyDescent="0.15">
      <c r="A4" s="2">
        <v>2</v>
      </c>
      <c r="B4" s="3" t="s">
        <v>21</v>
      </c>
      <c r="C4" s="3">
        <v>22</v>
      </c>
      <c r="D4" s="4">
        <v>24</v>
      </c>
      <c r="E4" s="4">
        <v>3</v>
      </c>
      <c r="H4">
        <v>1</v>
      </c>
      <c r="M4" s="13"/>
      <c r="O4" s="5">
        <v>1</v>
      </c>
      <c r="P4" s="6">
        <f t="shared" ref="P4:P67" si="1">IF(D4=23,IF(O4,CHOOSE(G4+2*L4+1,23,35,46,59),-2*CHOOSE(G4+2*L4+1,23,35,46,59)),IF(ISBLANK(O4),,IF(O4,D4*(SUM(E4:L4)+1)*(1+M4)*(1+N4),-2*D4*(SUM(E4:L4)+1)*(1+M4)*(1+N4))))</f>
        <v>120</v>
      </c>
      <c r="Q4" s="2">
        <f t="shared" si="0"/>
        <v>501</v>
      </c>
      <c r="R4" s="2">
        <f t="shared" si="0"/>
        <v>381</v>
      </c>
      <c r="S4" s="2">
        <f t="shared" si="0"/>
        <v>447</v>
      </c>
    </row>
    <row r="5" spans="1:19" x14ac:dyDescent="0.15">
      <c r="A5" s="2">
        <v>3</v>
      </c>
      <c r="B5" s="3" t="s">
        <v>21</v>
      </c>
      <c r="C5" s="3">
        <v>23</v>
      </c>
      <c r="D5" s="4">
        <v>24</v>
      </c>
      <c r="E5" s="4">
        <v>3</v>
      </c>
      <c r="G5" s="4"/>
      <c r="H5">
        <v>1</v>
      </c>
      <c r="M5" s="13"/>
      <c r="O5" s="5">
        <v>1</v>
      </c>
      <c r="P5" s="6">
        <f t="shared" si="1"/>
        <v>120</v>
      </c>
      <c r="Q5" s="2">
        <f t="shared" si="0"/>
        <v>501</v>
      </c>
      <c r="R5" s="2">
        <f t="shared" si="0"/>
        <v>261</v>
      </c>
      <c r="S5" s="2">
        <f t="shared" si="0"/>
        <v>447</v>
      </c>
    </row>
    <row r="6" spans="1:19" x14ac:dyDescent="0.15">
      <c r="A6" s="2">
        <v>4</v>
      </c>
      <c r="B6" s="3" t="s">
        <v>21</v>
      </c>
      <c r="C6" s="3">
        <v>20</v>
      </c>
      <c r="D6" s="4">
        <v>23</v>
      </c>
      <c r="F6" s="4"/>
      <c r="M6" s="13"/>
      <c r="O6" s="5">
        <v>0</v>
      </c>
      <c r="P6" s="6">
        <f t="shared" si="1"/>
        <v>-46</v>
      </c>
      <c r="Q6" s="2">
        <f t="shared" si="0"/>
        <v>455</v>
      </c>
      <c r="R6" s="2">
        <f t="shared" si="0"/>
        <v>261</v>
      </c>
      <c r="S6" s="2">
        <f t="shared" si="0"/>
        <v>401</v>
      </c>
    </row>
    <row r="7" spans="1:19" x14ac:dyDescent="0.15">
      <c r="A7" s="2">
        <v>5</v>
      </c>
      <c r="B7" s="3" t="s">
        <v>19</v>
      </c>
      <c r="C7" s="3">
        <v>40</v>
      </c>
      <c r="D7" s="4">
        <v>12</v>
      </c>
      <c r="E7" s="4">
        <v>5</v>
      </c>
      <c r="M7" s="13"/>
      <c r="O7" s="5">
        <v>1</v>
      </c>
      <c r="P7" s="6">
        <f t="shared" si="1"/>
        <v>72</v>
      </c>
      <c r="Q7" s="2">
        <f t="shared" si="0"/>
        <v>383</v>
      </c>
      <c r="R7" s="2">
        <f t="shared" si="0"/>
        <v>261</v>
      </c>
      <c r="S7" s="2">
        <f t="shared" si="0"/>
        <v>401</v>
      </c>
    </row>
    <row r="8" spans="1:19" x14ac:dyDescent="0.15">
      <c r="A8" s="2">
        <v>6</v>
      </c>
      <c r="B8" s="3" t="s">
        <v>19</v>
      </c>
      <c r="C8" s="3">
        <v>20</v>
      </c>
      <c r="D8" s="4">
        <v>12</v>
      </c>
      <c r="E8" s="4">
        <v>1</v>
      </c>
      <c r="H8" s="4"/>
      <c r="M8" s="13"/>
      <c r="O8" s="3">
        <v>1</v>
      </c>
      <c r="P8" s="6">
        <f>IF(D8=23,IF(O8,CHOOSE(G8+2*L8+1,23,35,46,59),-2*CHOOSE(G8+2*L8+1,23,35,46,59)),IF(ISBLANK(O8),,IF(O8,D8*(SUM(E8:L8)+1)*(1+M8)*(1+N8),-2*D8*(SUM(E8:L8)+1)*(1+M8)*(1+N8))))</f>
        <v>24</v>
      </c>
      <c r="Q8" s="2">
        <f t="shared" si="0"/>
        <v>359</v>
      </c>
      <c r="R8" s="2">
        <f t="shared" si="0"/>
        <v>261</v>
      </c>
      <c r="S8" s="2">
        <f>IF(ISBLANK($O8), ,IF($O8,IF($B8=S$1,S7-$P8,S7),IF($B8=S$1,S7,S7+$P8)))</f>
        <v>401</v>
      </c>
    </row>
    <row r="9" spans="1:19" x14ac:dyDescent="0.15">
      <c r="A9" s="2">
        <v>7</v>
      </c>
      <c r="B9" s="3" t="s">
        <v>21</v>
      </c>
      <c r="C9" s="3">
        <v>18</v>
      </c>
      <c r="D9" s="4">
        <v>12</v>
      </c>
      <c r="E9" s="4">
        <v>1</v>
      </c>
      <c r="M9" s="13"/>
      <c r="O9" s="3">
        <v>1</v>
      </c>
      <c r="P9" s="6">
        <f t="shared" si="1"/>
        <v>24</v>
      </c>
      <c r="Q9" s="2">
        <f t="shared" si="0"/>
        <v>359</v>
      </c>
      <c r="R9" s="2">
        <f t="shared" si="0"/>
        <v>237</v>
      </c>
      <c r="S9" s="2">
        <f>IF(ISBLANK($O9), ,IF($O9,IF($B9=S$1,S8-$P9,S8),IF($B9=S$1,S8,S8+$P9)))</f>
        <v>401</v>
      </c>
    </row>
    <row r="10" spans="1:19" x14ac:dyDescent="0.15">
      <c r="A10" s="2">
        <v>8</v>
      </c>
      <c r="B10" s="3" t="s">
        <v>20</v>
      </c>
      <c r="C10" s="3">
        <v>24</v>
      </c>
      <c r="D10" s="4">
        <v>24</v>
      </c>
      <c r="E10" s="4">
        <v>1</v>
      </c>
      <c r="M10" s="13"/>
      <c r="O10" s="3">
        <v>1</v>
      </c>
      <c r="P10" s="6">
        <f t="shared" si="1"/>
        <v>48</v>
      </c>
      <c r="Q10" s="2">
        <f t="shared" si="0"/>
        <v>359</v>
      </c>
      <c r="R10" s="2">
        <f t="shared" si="0"/>
        <v>237</v>
      </c>
      <c r="S10" s="2">
        <f t="shared" si="0"/>
        <v>353</v>
      </c>
    </row>
    <row r="11" spans="1:19" x14ac:dyDescent="0.15">
      <c r="A11" s="2">
        <v>9</v>
      </c>
      <c r="B11" s="3" t="s">
        <v>20</v>
      </c>
      <c r="C11" s="3">
        <v>22</v>
      </c>
      <c r="D11" s="4">
        <v>12</v>
      </c>
      <c r="F11" s="4">
        <v>1</v>
      </c>
      <c r="M11" s="13"/>
      <c r="O11" s="3">
        <v>1</v>
      </c>
      <c r="P11" s="6">
        <f t="shared" si="1"/>
        <v>24</v>
      </c>
      <c r="Q11" s="2">
        <f t="shared" si="0"/>
        <v>359</v>
      </c>
      <c r="R11" s="2">
        <f t="shared" si="0"/>
        <v>237</v>
      </c>
      <c r="S11" s="2">
        <f t="shared" si="0"/>
        <v>329</v>
      </c>
    </row>
    <row r="12" spans="1:19" x14ac:dyDescent="0.15">
      <c r="A12" s="2">
        <v>10</v>
      </c>
      <c r="B12" s="3" t="s">
        <v>19</v>
      </c>
      <c r="C12" s="3">
        <v>20</v>
      </c>
      <c r="D12" s="4">
        <v>24</v>
      </c>
      <c r="E12">
        <v>2</v>
      </c>
      <c r="F12" s="4"/>
      <c r="G12" s="4"/>
      <c r="M12" s="13"/>
      <c r="O12" s="3">
        <v>1</v>
      </c>
      <c r="P12" s="6">
        <f t="shared" si="1"/>
        <v>72</v>
      </c>
      <c r="Q12" s="2">
        <f t="shared" si="0"/>
        <v>287</v>
      </c>
      <c r="R12" s="2">
        <f t="shared" si="0"/>
        <v>237</v>
      </c>
      <c r="S12" s="2">
        <f t="shared" si="0"/>
        <v>329</v>
      </c>
    </row>
    <row r="13" spans="1:19" x14ac:dyDescent="0.15">
      <c r="A13" s="2">
        <v>11</v>
      </c>
      <c r="B13" s="3" t="s">
        <v>20</v>
      </c>
      <c r="C13" s="3">
        <v>20</v>
      </c>
      <c r="D13" s="4">
        <v>9</v>
      </c>
      <c r="E13">
        <v>1</v>
      </c>
      <c r="F13" s="4"/>
      <c r="G13">
        <v>1</v>
      </c>
      <c r="M13" s="13"/>
      <c r="O13" s="3">
        <v>1</v>
      </c>
      <c r="P13" s="6">
        <f t="shared" si="1"/>
        <v>27</v>
      </c>
      <c r="Q13" s="2">
        <f t="shared" si="0"/>
        <v>287</v>
      </c>
      <c r="R13" s="2">
        <f t="shared" si="0"/>
        <v>237</v>
      </c>
      <c r="S13" s="2">
        <f t="shared" si="0"/>
        <v>302</v>
      </c>
    </row>
    <row r="14" spans="1:19" x14ac:dyDescent="0.15">
      <c r="A14" s="2">
        <v>12</v>
      </c>
      <c r="B14" s="3" t="s">
        <v>21</v>
      </c>
      <c r="C14" s="3">
        <v>27</v>
      </c>
      <c r="D14" s="4">
        <v>12</v>
      </c>
      <c r="E14" s="4"/>
      <c r="F14">
        <v>1</v>
      </c>
      <c r="G14" s="4">
        <v>1</v>
      </c>
      <c r="H14">
        <v>1</v>
      </c>
      <c r="M14" s="13"/>
      <c r="O14" s="3">
        <v>1</v>
      </c>
      <c r="P14" s="6">
        <f t="shared" si="1"/>
        <v>48</v>
      </c>
      <c r="Q14" s="2">
        <f t="shared" si="0"/>
        <v>287</v>
      </c>
      <c r="R14" s="2">
        <f t="shared" si="0"/>
        <v>189</v>
      </c>
      <c r="S14" s="2">
        <f t="shared" si="0"/>
        <v>302</v>
      </c>
    </row>
    <row r="15" spans="1:19" x14ac:dyDescent="0.15">
      <c r="A15" s="2">
        <v>13</v>
      </c>
      <c r="B15" s="3" t="s">
        <v>19</v>
      </c>
      <c r="C15" s="3">
        <v>20</v>
      </c>
      <c r="D15" s="4">
        <v>9</v>
      </c>
      <c r="E15" s="4"/>
      <c r="F15">
        <v>3</v>
      </c>
      <c r="M15" s="13"/>
      <c r="O15" s="3">
        <v>1</v>
      </c>
      <c r="P15" s="6">
        <f t="shared" si="1"/>
        <v>36</v>
      </c>
      <c r="Q15" s="2">
        <f t="shared" si="0"/>
        <v>251</v>
      </c>
      <c r="R15" s="2">
        <f t="shared" si="0"/>
        <v>189</v>
      </c>
      <c r="S15" s="2">
        <f t="shared" si="0"/>
        <v>302</v>
      </c>
    </row>
    <row r="16" spans="1:19" x14ac:dyDescent="0.15">
      <c r="A16" s="2">
        <v>14</v>
      </c>
      <c r="B16" s="3" t="s">
        <v>21</v>
      </c>
      <c r="C16" s="3">
        <v>36</v>
      </c>
      <c r="D16" s="4">
        <v>24</v>
      </c>
      <c r="F16">
        <v>1</v>
      </c>
      <c r="M16" s="13"/>
      <c r="O16" s="3">
        <v>0</v>
      </c>
      <c r="P16" s="6">
        <f t="shared" si="1"/>
        <v>-96</v>
      </c>
      <c r="Q16" s="2">
        <f t="shared" si="0"/>
        <v>155</v>
      </c>
      <c r="R16" s="2">
        <f t="shared" si="0"/>
        <v>189</v>
      </c>
      <c r="S16" s="2">
        <f t="shared" si="0"/>
        <v>206</v>
      </c>
    </row>
    <row r="17" spans="1:19" x14ac:dyDescent="0.15">
      <c r="A17" s="2">
        <v>15</v>
      </c>
      <c r="B17" s="3" t="s">
        <v>20</v>
      </c>
      <c r="C17" s="3">
        <v>20</v>
      </c>
      <c r="D17" s="4">
        <v>10</v>
      </c>
      <c r="E17">
        <v>3</v>
      </c>
      <c r="F17" s="4"/>
      <c r="M17" s="13"/>
      <c r="O17" s="3">
        <v>1</v>
      </c>
      <c r="P17" s="6">
        <f t="shared" si="1"/>
        <v>40</v>
      </c>
      <c r="Q17" s="2">
        <f t="shared" si="0"/>
        <v>155</v>
      </c>
      <c r="R17" s="2">
        <f t="shared" si="0"/>
        <v>189</v>
      </c>
      <c r="S17" s="2">
        <f t="shared" si="0"/>
        <v>166</v>
      </c>
    </row>
    <row r="18" spans="1:19" x14ac:dyDescent="0.15">
      <c r="A18" s="2">
        <v>16</v>
      </c>
      <c r="B18" s="3" t="s">
        <v>20</v>
      </c>
      <c r="C18" s="3">
        <v>18</v>
      </c>
      <c r="D18" s="4">
        <v>11</v>
      </c>
      <c r="E18">
        <v>1</v>
      </c>
      <c r="F18" s="4"/>
      <c r="M18" s="13"/>
      <c r="O18" s="3">
        <v>0</v>
      </c>
      <c r="P18" s="6">
        <f t="shared" si="1"/>
        <v>-44</v>
      </c>
      <c r="Q18" s="2">
        <f t="shared" si="0"/>
        <v>111</v>
      </c>
      <c r="R18" s="2">
        <f t="shared" si="0"/>
        <v>145</v>
      </c>
      <c r="S18" s="2">
        <f t="shared" si="0"/>
        <v>166</v>
      </c>
    </row>
    <row r="19" spans="1:19" x14ac:dyDescent="0.15">
      <c r="A19" s="2">
        <v>17</v>
      </c>
      <c r="B19" s="3" t="s">
        <v>14</v>
      </c>
      <c r="C19" s="3">
        <v>20</v>
      </c>
      <c r="D19" s="4">
        <v>23</v>
      </c>
      <c r="F19" s="4"/>
      <c r="G19" s="4"/>
      <c r="M19" s="13"/>
      <c r="O19" s="3">
        <v>0</v>
      </c>
      <c r="P19" s="6">
        <f t="shared" si="1"/>
        <v>-46</v>
      </c>
      <c r="Q19" s="2">
        <f t="shared" ref="Q19:S34" si="2">IF(ISBLANK($O19), ,IF($O19,IF($B19=Q$1,Q18-$P19,Q18),IF($B19=Q$1,Q18,Q18+$P19)))</f>
        <v>65</v>
      </c>
      <c r="R19" s="2">
        <f t="shared" si="2"/>
        <v>145</v>
      </c>
      <c r="S19" s="2">
        <f t="shared" si="2"/>
        <v>120</v>
      </c>
    </row>
    <row r="20" spans="1:19" x14ac:dyDescent="0.15">
      <c r="A20" s="2">
        <v>18</v>
      </c>
      <c r="B20" s="3" t="s">
        <v>15</v>
      </c>
      <c r="C20" s="3">
        <v>18</v>
      </c>
      <c r="D20" s="4">
        <v>24</v>
      </c>
      <c r="E20" s="4">
        <v>4</v>
      </c>
      <c r="G20">
        <v>0</v>
      </c>
      <c r="H20">
        <v>1</v>
      </c>
      <c r="M20" s="13"/>
      <c r="O20" s="3">
        <v>1</v>
      </c>
      <c r="P20" s="6">
        <f t="shared" si="1"/>
        <v>144</v>
      </c>
      <c r="Q20" s="2">
        <f t="shared" si="2"/>
        <v>-79</v>
      </c>
      <c r="R20" s="2">
        <f t="shared" si="2"/>
        <v>145</v>
      </c>
      <c r="S20" s="2">
        <f t="shared" si="2"/>
        <v>120</v>
      </c>
    </row>
    <row r="21" spans="1:19" x14ac:dyDescent="0.15">
      <c r="A21" s="2">
        <v>19</v>
      </c>
      <c r="B21" s="3"/>
      <c r="C21" s="3"/>
      <c r="D21" s="4"/>
      <c r="F21" s="4"/>
      <c r="G21" s="4"/>
      <c r="M21" s="13"/>
      <c r="O21" s="3"/>
      <c r="P21" s="6">
        <f t="shared" si="1"/>
        <v>0</v>
      </c>
      <c r="Q21" s="2">
        <f t="shared" si="2"/>
        <v>0</v>
      </c>
      <c r="R21" s="2">
        <f t="shared" si="2"/>
        <v>0</v>
      </c>
      <c r="S21" s="2">
        <f t="shared" si="2"/>
        <v>0</v>
      </c>
    </row>
    <row r="22" spans="1:19" x14ac:dyDescent="0.15">
      <c r="A22" s="2">
        <v>20</v>
      </c>
      <c r="B22" s="3"/>
      <c r="C22" s="3"/>
      <c r="D22" s="4"/>
      <c r="E22" s="4"/>
      <c r="H22" s="4"/>
      <c r="M22" s="13"/>
      <c r="O22" s="3"/>
      <c r="P22" s="6">
        <f t="shared" si="1"/>
        <v>0</v>
      </c>
      <c r="Q22" s="2">
        <f t="shared" si="2"/>
        <v>0</v>
      </c>
      <c r="R22" s="2">
        <f t="shared" si="2"/>
        <v>0</v>
      </c>
      <c r="S22" s="2">
        <f t="shared" si="2"/>
        <v>0</v>
      </c>
    </row>
    <row r="23" spans="1:19" x14ac:dyDescent="0.15">
      <c r="A23" s="2">
        <v>21</v>
      </c>
      <c r="B23" s="3"/>
      <c r="C23" s="3"/>
      <c r="D23" s="4"/>
      <c r="F23" s="4"/>
      <c r="M23" s="13"/>
      <c r="O23" s="3"/>
      <c r="P23" s="6">
        <f t="shared" si="1"/>
        <v>0</v>
      </c>
      <c r="Q23" s="2">
        <f t="shared" si="2"/>
        <v>0</v>
      </c>
      <c r="R23" s="2">
        <f t="shared" si="2"/>
        <v>0</v>
      </c>
      <c r="S23" s="2">
        <f t="shared" si="2"/>
        <v>0</v>
      </c>
    </row>
    <row r="24" spans="1:19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1"/>
        <v>0</v>
      </c>
      <c r="Q24" s="2">
        <f t="shared" si="2"/>
        <v>0</v>
      </c>
      <c r="R24" s="2">
        <f t="shared" si="2"/>
        <v>0</v>
      </c>
      <c r="S24" s="2">
        <f t="shared" si="2"/>
        <v>0</v>
      </c>
    </row>
    <row r="25" spans="1:19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1"/>
        <v>0</v>
      </c>
      <c r="Q25" s="2">
        <f t="shared" si="2"/>
        <v>0</v>
      </c>
      <c r="R25" s="2">
        <f t="shared" si="2"/>
        <v>0</v>
      </c>
      <c r="S25" s="2">
        <f t="shared" si="2"/>
        <v>0</v>
      </c>
    </row>
    <row r="26" spans="1:19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1"/>
        <v>0</v>
      </c>
      <c r="Q26" s="2">
        <f t="shared" si="2"/>
        <v>0</v>
      </c>
      <c r="R26" s="2">
        <f t="shared" si="2"/>
        <v>0</v>
      </c>
      <c r="S26" s="2">
        <f t="shared" si="2"/>
        <v>0</v>
      </c>
    </row>
    <row r="27" spans="1:19" x14ac:dyDescent="0.15">
      <c r="A27" s="2">
        <v>25</v>
      </c>
      <c r="B27" s="3"/>
      <c r="C27" s="3"/>
      <c r="M27" s="10"/>
      <c r="O27" s="3"/>
      <c r="P27" s="6">
        <f t="shared" si="1"/>
        <v>0</v>
      </c>
      <c r="Q27" s="2">
        <f t="shared" si="2"/>
        <v>0</v>
      </c>
      <c r="R27" s="2">
        <f t="shared" si="2"/>
        <v>0</v>
      </c>
      <c r="S27" s="2">
        <f t="shared" si="2"/>
        <v>0</v>
      </c>
    </row>
    <row r="28" spans="1:19" x14ac:dyDescent="0.15">
      <c r="A28" s="2">
        <v>26</v>
      </c>
      <c r="B28" s="3"/>
      <c r="C28" s="3"/>
      <c r="M28" s="10"/>
      <c r="O28" s="3"/>
      <c r="P28" s="6">
        <f t="shared" si="1"/>
        <v>0</v>
      </c>
      <c r="Q28" s="2">
        <f t="shared" si="2"/>
        <v>0</v>
      </c>
      <c r="R28" s="2">
        <f t="shared" si="2"/>
        <v>0</v>
      </c>
      <c r="S28" s="2">
        <f t="shared" si="2"/>
        <v>0</v>
      </c>
    </row>
    <row r="29" spans="1:19" x14ac:dyDescent="0.15">
      <c r="A29" s="2">
        <v>27</v>
      </c>
      <c r="B29" s="3"/>
      <c r="C29" s="3"/>
      <c r="M29" s="10"/>
      <c r="O29" s="3"/>
      <c r="P29" s="6">
        <f t="shared" si="1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</row>
    <row r="30" spans="1:19" x14ac:dyDescent="0.15">
      <c r="A30" s="2">
        <v>28</v>
      </c>
      <c r="B30" s="3"/>
      <c r="C30" s="3"/>
      <c r="M30" s="10"/>
      <c r="O30" s="3"/>
      <c r="P30" s="6">
        <f t="shared" si="1"/>
        <v>0</v>
      </c>
      <c r="Q30" s="2">
        <f t="shared" si="2"/>
        <v>0</v>
      </c>
      <c r="R30" s="2">
        <f t="shared" si="2"/>
        <v>0</v>
      </c>
      <c r="S30" s="2">
        <f t="shared" si="2"/>
        <v>0</v>
      </c>
    </row>
    <row r="31" spans="1:19" x14ac:dyDescent="0.15">
      <c r="A31" s="2">
        <v>29</v>
      </c>
      <c r="B31" s="3"/>
      <c r="C31" s="3"/>
      <c r="M31" s="10"/>
      <c r="O31" s="3"/>
      <c r="P31" s="6">
        <f t="shared" si="1"/>
        <v>0</v>
      </c>
      <c r="Q31" s="2">
        <f t="shared" si="2"/>
        <v>0</v>
      </c>
      <c r="R31" s="2">
        <f t="shared" si="2"/>
        <v>0</v>
      </c>
      <c r="S31" s="2">
        <f t="shared" si="2"/>
        <v>0</v>
      </c>
    </row>
    <row r="32" spans="1:19" x14ac:dyDescent="0.15">
      <c r="A32" s="2">
        <v>30</v>
      </c>
      <c r="B32" s="3"/>
      <c r="C32" s="3"/>
      <c r="M32" s="10"/>
      <c r="O32" s="3"/>
      <c r="P32" s="6">
        <f t="shared" si="1"/>
        <v>0</v>
      </c>
      <c r="Q32" s="2">
        <f t="shared" si="2"/>
        <v>0</v>
      </c>
      <c r="R32" s="2">
        <f t="shared" si="2"/>
        <v>0</v>
      </c>
      <c r="S32" s="2">
        <f t="shared" si="2"/>
        <v>0</v>
      </c>
    </row>
    <row r="33" spans="1:19" x14ac:dyDescent="0.15">
      <c r="A33" s="2">
        <v>31</v>
      </c>
      <c r="B33" s="3"/>
      <c r="C33" s="3"/>
      <c r="M33" s="10"/>
      <c r="O33" s="3"/>
      <c r="P33" s="6">
        <f t="shared" si="1"/>
        <v>0</v>
      </c>
      <c r="Q33" s="2">
        <f t="shared" si="2"/>
        <v>0</v>
      </c>
      <c r="R33" s="2">
        <f t="shared" si="2"/>
        <v>0</v>
      </c>
      <c r="S33" s="2">
        <f t="shared" si="2"/>
        <v>0</v>
      </c>
    </row>
    <row r="34" spans="1:19" x14ac:dyDescent="0.15">
      <c r="A34" s="2">
        <v>32</v>
      </c>
      <c r="B34" s="3"/>
      <c r="C34" s="3"/>
      <c r="M34" s="10"/>
      <c r="O34" s="3"/>
      <c r="P34" s="6">
        <f t="shared" si="1"/>
        <v>0</v>
      </c>
      <c r="Q34" s="2">
        <f t="shared" si="2"/>
        <v>0</v>
      </c>
      <c r="R34" s="2">
        <f t="shared" si="2"/>
        <v>0</v>
      </c>
      <c r="S34" s="2">
        <f t="shared" si="2"/>
        <v>0</v>
      </c>
    </row>
    <row r="35" spans="1:19" x14ac:dyDescent="0.15">
      <c r="A35" s="2">
        <v>33</v>
      </c>
      <c r="B35" s="3"/>
      <c r="C35" s="3"/>
      <c r="M35" s="10"/>
      <c r="O35" s="3"/>
      <c r="P35" s="6">
        <f t="shared" si="1"/>
        <v>0</v>
      </c>
      <c r="Q35" s="2">
        <f t="shared" ref="Q35:S50" si="3">IF(ISBLANK($O35), ,IF($O35,IF($B35=Q$1,Q34-$P35,Q34),IF($B35=Q$1,Q34,Q34+$P35)))</f>
        <v>0</v>
      </c>
      <c r="R35" s="2">
        <f t="shared" si="3"/>
        <v>0</v>
      </c>
      <c r="S35" s="2">
        <f t="shared" si="3"/>
        <v>0</v>
      </c>
    </row>
    <row r="36" spans="1:19" x14ac:dyDescent="0.15">
      <c r="A36" s="2">
        <v>34</v>
      </c>
      <c r="B36" s="3"/>
      <c r="C36" s="3"/>
      <c r="M36" s="10"/>
      <c r="O36" s="3"/>
      <c r="P36" s="6">
        <f t="shared" si="1"/>
        <v>0</v>
      </c>
      <c r="Q36" s="2">
        <f t="shared" si="3"/>
        <v>0</v>
      </c>
      <c r="R36" s="2">
        <f t="shared" si="3"/>
        <v>0</v>
      </c>
      <c r="S36" s="2">
        <f t="shared" si="3"/>
        <v>0</v>
      </c>
    </row>
    <row r="37" spans="1:19" x14ac:dyDescent="0.15">
      <c r="A37" s="2">
        <v>35</v>
      </c>
      <c r="B37" s="3"/>
      <c r="C37" s="3"/>
      <c r="M37" s="10"/>
      <c r="O37" s="3"/>
      <c r="P37" s="6">
        <f t="shared" si="1"/>
        <v>0</v>
      </c>
      <c r="Q37" s="2">
        <f t="shared" si="3"/>
        <v>0</v>
      </c>
      <c r="R37" s="2">
        <f t="shared" si="3"/>
        <v>0</v>
      </c>
      <c r="S37" s="2">
        <f t="shared" si="3"/>
        <v>0</v>
      </c>
    </row>
    <row r="38" spans="1:19" x14ac:dyDescent="0.15">
      <c r="A38" s="2">
        <v>36</v>
      </c>
      <c r="B38" s="3"/>
      <c r="C38" s="3"/>
      <c r="M38" s="10"/>
      <c r="O38" s="3"/>
      <c r="P38" s="6">
        <f t="shared" si="1"/>
        <v>0</v>
      </c>
      <c r="Q38" s="2">
        <f t="shared" si="3"/>
        <v>0</v>
      </c>
      <c r="R38" s="2">
        <f t="shared" si="3"/>
        <v>0</v>
      </c>
      <c r="S38" s="2">
        <f t="shared" si="3"/>
        <v>0</v>
      </c>
    </row>
    <row r="39" spans="1:19" x14ac:dyDescent="0.15">
      <c r="A39" s="2">
        <v>37</v>
      </c>
      <c r="B39" s="3"/>
      <c r="C39" s="3"/>
      <c r="M39" s="10"/>
      <c r="O39" s="3"/>
      <c r="P39" s="6">
        <f t="shared" si="1"/>
        <v>0</v>
      </c>
      <c r="Q39" s="2">
        <f t="shared" si="3"/>
        <v>0</v>
      </c>
      <c r="R39" s="2">
        <f t="shared" si="3"/>
        <v>0</v>
      </c>
      <c r="S39" s="2">
        <f t="shared" si="3"/>
        <v>0</v>
      </c>
    </row>
    <row r="40" spans="1:19" x14ac:dyDescent="0.15">
      <c r="A40" s="2">
        <v>38</v>
      </c>
      <c r="B40" s="3"/>
      <c r="C40" s="3"/>
      <c r="M40" s="10"/>
      <c r="O40" s="3"/>
      <c r="P40" s="6">
        <f t="shared" si="1"/>
        <v>0</v>
      </c>
      <c r="Q40" s="2">
        <f t="shared" si="3"/>
        <v>0</v>
      </c>
      <c r="R40" s="2">
        <f t="shared" si="3"/>
        <v>0</v>
      </c>
      <c r="S40" s="2">
        <f t="shared" si="3"/>
        <v>0</v>
      </c>
    </row>
    <row r="41" spans="1:19" x14ac:dyDescent="0.15">
      <c r="A41" s="2">
        <v>39</v>
      </c>
      <c r="B41" s="3"/>
      <c r="C41" s="3"/>
      <c r="M41" s="10"/>
      <c r="O41" s="3"/>
      <c r="P41" s="6">
        <f t="shared" si="1"/>
        <v>0</v>
      </c>
      <c r="Q41" s="2">
        <f t="shared" si="3"/>
        <v>0</v>
      </c>
      <c r="R41" s="2">
        <f t="shared" si="3"/>
        <v>0</v>
      </c>
      <c r="S41" s="2">
        <f t="shared" si="3"/>
        <v>0</v>
      </c>
    </row>
    <row r="42" spans="1:19" x14ac:dyDescent="0.15">
      <c r="A42" s="2">
        <v>40</v>
      </c>
      <c r="B42" s="3"/>
      <c r="C42" s="3"/>
      <c r="M42" s="10"/>
      <c r="O42" s="3"/>
      <c r="P42" s="6">
        <f t="shared" si="1"/>
        <v>0</v>
      </c>
      <c r="Q42" s="2">
        <f t="shared" si="3"/>
        <v>0</v>
      </c>
      <c r="R42" s="2">
        <f t="shared" si="3"/>
        <v>0</v>
      </c>
      <c r="S42" s="2">
        <f t="shared" si="3"/>
        <v>0</v>
      </c>
    </row>
    <row r="43" spans="1:19" x14ac:dyDescent="0.15">
      <c r="A43" s="2">
        <v>41</v>
      </c>
      <c r="B43" s="3"/>
      <c r="C43" s="3"/>
      <c r="M43" s="10"/>
      <c r="O43" s="3"/>
      <c r="P43" s="6">
        <f t="shared" si="1"/>
        <v>0</v>
      </c>
      <c r="Q43" s="2">
        <f t="shared" si="3"/>
        <v>0</v>
      </c>
      <c r="R43" s="2">
        <f t="shared" si="3"/>
        <v>0</v>
      </c>
      <c r="S43" s="2">
        <f t="shared" si="3"/>
        <v>0</v>
      </c>
    </row>
    <row r="44" spans="1:19" x14ac:dyDescent="0.15">
      <c r="A44" s="2">
        <v>42</v>
      </c>
      <c r="B44" s="3"/>
      <c r="C44" s="3"/>
      <c r="M44" s="10"/>
      <c r="O44" s="3"/>
      <c r="P44" s="6">
        <f t="shared" si="1"/>
        <v>0</v>
      </c>
      <c r="Q44" s="2">
        <f t="shared" si="3"/>
        <v>0</v>
      </c>
      <c r="R44" s="2">
        <f t="shared" si="3"/>
        <v>0</v>
      </c>
      <c r="S44" s="2">
        <f t="shared" si="3"/>
        <v>0</v>
      </c>
    </row>
    <row r="45" spans="1:19" x14ac:dyDescent="0.15">
      <c r="A45" s="2">
        <v>43</v>
      </c>
      <c r="B45" s="3"/>
      <c r="C45" s="3"/>
      <c r="M45" s="10"/>
      <c r="O45" s="3"/>
      <c r="P45" s="6">
        <f t="shared" si="1"/>
        <v>0</v>
      </c>
      <c r="Q45" s="2">
        <f t="shared" si="3"/>
        <v>0</v>
      </c>
      <c r="R45" s="2">
        <f t="shared" si="3"/>
        <v>0</v>
      </c>
      <c r="S45" s="2">
        <f t="shared" si="3"/>
        <v>0</v>
      </c>
    </row>
    <row r="46" spans="1:19" x14ac:dyDescent="0.15">
      <c r="A46" s="2">
        <v>44</v>
      </c>
      <c r="B46" s="3"/>
      <c r="C46" s="3"/>
      <c r="M46" s="10"/>
      <c r="O46" s="3"/>
      <c r="P46" s="6">
        <f t="shared" si="1"/>
        <v>0</v>
      </c>
      <c r="Q46" s="2">
        <f t="shared" si="3"/>
        <v>0</v>
      </c>
      <c r="R46" s="2">
        <f t="shared" si="3"/>
        <v>0</v>
      </c>
      <c r="S46" s="2">
        <f t="shared" si="3"/>
        <v>0</v>
      </c>
    </row>
    <row r="47" spans="1:19" x14ac:dyDescent="0.15">
      <c r="A47" s="2">
        <v>45</v>
      </c>
      <c r="B47" s="3"/>
      <c r="C47" s="3"/>
      <c r="M47" s="10"/>
      <c r="O47" s="3"/>
      <c r="P47" s="6">
        <f t="shared" si="1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</row>
    <row r="48" spans="1:19" x14ac:dyDescent="0.15">
      <c r="A48" s="2">
        <v>46</v>
      </c>
      <c r="B48" s="3"/>
      <c r="C48" s="3"/>
      <c r="M48" s="10"/>
      <c r="O48" s="3"/>
      <c r="P48" s="6">
        <f t="shared" si="1"/>
        <v>0</v>
      </c>
      <c r="Q48" s="2">
        <f t="shared" si="3"/>
        <v>0</v>
      </c>
      <c r="R48" s="2">
        <f t="shared" si="3"/>
        <v>0</v>
      </c>
      <c r="S48" s="2">
        <f t="shared" si="3"/>
        <v>0</v>
      </c>
    </row>
    <row r="49" spans="1:19" x14ac:dyDescent="0.15">
      <c r="A49" s="2">
        <v>47</v>
      </c>
      <c r="B49" s="3"/>
      <c r="C49" s="3"/>
      <c r="M49" s="10"/>
      <c r="O49" s="3"/>
      <c r="P49" s="6">
        <f t="shared" si="1"/>
        <v>0</v>
      </c>
      <c r="Q49" s="2">
        <f t="shared" si="3"/>
        <v>0</v>
      </c>
      <c r="R49" s="2">
        <f t="shared" si="3"/>
        <v>0</v>
      </c>
      <c r="S49" s="2">
        <f t="shared" si="3"/>
        <v>0</v>
      </c>
    </row>
    <row r="50" spans="1:19" x14ac:dyDescent="0.15">
      <c r="A50" s="2">
        <v>48</v>
      </c>
      <c r="B50" s="3"/>
      <c r="C50" s="3"/>
      <c r="M50" s="10"/>
      <c r="O50" s="3"/>
      <c r="P50" s="6">
        <f t="shared" si="1"/>
        <v>0</v>
      </c>
      <c r="Q50" s="2">
        <f t="shared" si="3"/>
        <v>0</v>
      </c>
      <c r="R50" s="2">
        <f t="shared" si="3"/>
        <v>0</v>
      </c>
      <c r="S50" s="2">
        <f t="shared" si="3"/>
        <v>0</v>
      </c>
    </row>
    <row r="51" spans="1:19" x14ac:dyDescent="0.15">
      <c r="A51" s="2">
        <v>49</v>
      </c>
      <c r="B51" s="3"/>
      <c r="C51" s="3"/>
      <c r="M51" s="10"/>
      <c r="O51" s="3"/>
      <c r="P51" s="6">
        <f t="shared" si="1"/>
        <v>0</v>
      </c>
      <c r="Q51" s="2">
        <f t="shared" ref="Q51:S66" si="4">IF(ISBLANK($O51), ,IF($O51,IF($B51=Q$1,Q50-$P51,Q50),IF($B51=Q$1,Q50,Q50+$P51)))</f>
        <v>0</v>
      </c>
      <c r="R51" s="2">
        <f t="shared" si="4"/>
        <v>0</v>
      </c>
      <c r="S51" s="2">
        <f t="shared" si="4"/>
        <v>0</v>
      </c>
    </row>
    <row r="52" spans="1:19" x14ac:dyDescent="0.15">
      <c r="A52" s="2">
        <v>50</v>
      </c>
      <c r="B52" s="3"/>
      <c r="C52" s="3"/>
      <c r="M52" s="10"/>
      <c r="O52" s="3"/>
      <c r="P52" s="6">
        <f t="shared" si="1"/>
        <v>0</v>
      </c>
      <c r="Q52" s="2">
        <f t="shared" si="4"/>
        <v>0</v>
      </c>
      <c r="R52" s="2">
        <f t="shared" si="4"/>
        <v>0</v>
      </c>
      <c r="S52" s="2">
        <f t="shared" si="4"/>
        <v>0</v>
      </c>
    </row>
    <row r="53" spans="1:19" x14ac:dyDescent="0.15">
      <c r="A53" s="2">
        <v>51</v>
      </c>
      <c r="B53" s="3"/>
      <c r="C53" s="3"/>
      <c r="M53" s="10"/>
      <c r="O53" s="3"/>
      <c r="P53" s="6">
        <f t="shared" si="1"/>
        <v>0</v>
      </c>
      <c r="Q53" s="2">
        <f t="shared" si="4"/>
        <v>0</v>
      </c>
      <c r="R53" s="2">
        <f t="shared" si="4"/>
        <v>0</v>
      </c>
      <c r="S53" s="2">
        <f t="shared" si="4"/>
        <v>0</v>
      </c>
    </row>
    <row r="54" spans="1:19" x14ac:dyDescent="0.15">
      <c r="A54" s="2">
        <v>52</v>
      </c>
      <c r="B54" s="3"/>
      <c r="C54" s="3"/>
      <c r="M54" s="10"/>
      <c r="O54" s="3"/>
      <c r="P54" s="6">
        <f t="shared" si="1"/>
        <v>0</v>
      </c>
      <c r="Q54" s="2">
        <f t="shared" si="4"/>
        <v>0</v>
      </c>
      <c r="R54" s="2">
        <f t="shared" si="4"/>
        <v>0</v>
      </c>
      <c r="S54" s="2">
        <f t="shared" si="4"/>
        <v>0</v>
      </c>
    </row>
    <row r="55" spans="1:19" x14ac:dyDescent="0.15">
      <c r="A55" s="2">
        <v>53</v>
      </c>
      <c r="B55" s="3"/>
      <c r="C55" s="3"/>
      <c r="M55" s="10"/>
      <c r="O55" s="3"/>
      <c r="P55" s="6">
        <f t="shared" si="1"/>
        <v>0</v>
      </c>
      <c r="Q55" s="2">
        <f t="shared" si="4"/>
        <v>0</v>
      </c>
      <c r="R55" s="2">
        <f t="shared" si="4"/>
        <v>0</v>
      </c>
      <c r="S55" s="2">
        <f t="shared" si="4"/>
        <v>0</v>
      </c>
    </row>
    <row r="56" spans="1:19" x14ac:dyDescent="0.15">
      <c r="A56" s="2">
        <v>54</v>
      </c>
      <c r="B56" s="3"/>
      <c r="C56" s="3"/>
      <c r="M56" s="10"/>
      <c r="O56" s="3"/>
      <c r="P56" s="6">
        <f t="shared" si="1"/>
        <v>0</v>
      </c>
      <c r="Q56" s="2">
        <f t="shared" si="4"/>
        <v>0</v>
      </c>
      <c r="R56" s="2">
        <f t="shared" si="4"/>
        <v>0</v>
      </c>
      <c r="S56" s="2">
        <f t="shared" si="4"/>
        <v>0</v>
      </c>
    </row>
    <row r="57" spans="1:19" x14ac:dyDescent="0.15">
      <c r="A57" s="2">
        <v>55</v>
      </c>
      <c r="B57" s="3"/>
      <c r="C57" s="3"/>
      <c r="M57" s="10"/>
      <c r="O57" s="3"/>
      <c r="P57" s="6">
        <f t="shared" si="1"/>
        <v>0</v>
      </c>
      <c r="Q57" s="2">
        <f t="shared" si="4"/>
        <v>0</v>
      </c>
      <c r="R57" s="2">
        <f t="shared" si="4"/>
        <v>0</v>
      </c>
      <c r="S57" s="2">
        <f t="shared" si="4"/>
        <v>0</v>
      </c>
    </row>
    <row r="58" spans="1:19" x14ac:dyDescent="0.15">
      <c r="A58" s="2">
        <v>56</v>
      </c>
      <c r="B58" s="3"/>
      <c r="C58" s="3"/>
      <c r="M58" s="10"/>
      <c r="O58" s="3"/>
      <c r="P58" s="6">
        <f t="shared" si="1"/>
        <v>0</v>
      </c>
      <c r="Q58" s="2">
        <f t="shared" si="4"/>
        <v>0</v>
      </c>
      <c r="R58" s="2">
        <f t="shared" si="4"/>
        <v>0</v>
      </c>
      <c r="S58" s="2">
        <f t="shared" si="4"/>
        <v>0</v>
      </c>
    </row>
    <row r="59" spans="1:19" x14ac:dyDescent="0.15">
      <c r="A59" s="2">
        <v>57</v>
      </c>
      <c r="B59" s="3"/>
      <c r="C59" s="3"/>
      <c r="M59" s="10"/>
      <c r="O59" s="3"/>
      <c r="P59" s="6">
        <f t="shared" si="1"/>
        <v>0</v>
      </c>
      <c r="Q59" s="2">
        <f t="shared" si="4"/>
        <v>0</v>
      </c>
      <c r="R59" s="2">
        <f t="shared" si="4"/>
        <v>0</v>
      </c>
      <c r="S59" s="2">
        <f t="shared" si="4"/>
        <v>0</v>
      </c>
    </row>
    <row r="60" spans="1:19" x14ac:dyDescent="0.15">
      <c r="A60" s="2">
        <v>58</v>
      </c>
      <c r="B60" s="3"/>
      <c r="C60" s="3"/>
      <c r="M60" s="10"/>
      <c r="O60" s="3"/>
      <c r="P60" s="6">
        <f t="shared" si="1"/>
        <v>0</v>
      </c>
      <c r="Q60" s="2">
        <f t="shared" si="4"/>
        <v>0</v>
      </c>
      <c r="R60" s="2">
        <f t="shared" si="4"/>
        <v>0</v>
      </c>
      <c r="S60" s="2">
        <f t="shared" si="4"/>
        <v>0</v>
      </c>
    </row>
    <row r="61" spans="1:19" x14ac:dyDescent="0.15">
      <c r="A61" s="2">
        <v>59</v>
      </c>
      <c r="B61" s="3"/>
      <c r="C61" s="3"/>
      <c r="M61" s="10"/>
      <c r="O61" s="3"/>
      <c r="P61" s="6">
        <f t="shared" si="1"/>
        <v>0</v>
      </c>
      <c r="Q61" s="2">
        <f t="shared" si="4"/>
        <v>0</v>
      </c>
      <c r="R61" s="2">
        <f t="shared" si="4"/>
        <v>0</v>
      </c>
      <c r="S61" s="2">
        <f t="shared" si="4"/>
        <v>0</v>
      </c>
    </row>
    <row r="62" spans="1:19" x14ac:dyDescent="0.15">
      <c r="A62" s="2">
        <v>60</v>
      </c>
      <c r="B62" s="3"/>
      <c r="C62" s="3"/>
      <c r="M62" s="10"/>
      <c r="O62" s="3"/>
      <c r="P62" s="6">
        <f t="shared" si="1"/>
        <v>0</v>
      </c>
      <c r="Q62" s="2">
        <f t="shared" si="4"/>
        <v>0</v>
      </c>
      <c r="R62" s="2">
        <f t="shared" si="4"/>
        <v>0</v>
      </c>
      <c r="S62" s="2">
        <f t="shared" si="4"/>
        <v>0</v>
      </c>
    </row>
    <row r="63" spans="1:19" x14ac:dyDescent="0.15">
      <c r="A63" s="2">
        <v>61</v>
      </c>
      <c r="B63" s="3"/>
      <c r="C63" s="3"/>
      <c r="M63" s="10"/>
      <c r="O63" s="3"/>
      <c r="P63" s="6">
        <f t="shared" si="1"/>
        <v>0</v>
      </c>
      <c r="Q63" s="2">
        <f t="shared" si="4"/>
        <v>0</v>
      </c>
      <c r="R63" s="2">
        <f t="shared" si="4"/>
        <v>0</v>
      </c>
      <c r="S63" s="2">
        <f t="shared" si="4"/>
        <v>0</v>
      </c>
    </row>
    <row r="64" spans="1:19" x14ac:dyDescent="0.15">
      <c r="A64" s="2">
        <v>62</v>
      </c>
      <c r="B64" s="3"/>
      <c r="C64" s="3"/>
      <c r="M64" s="10"/>
      <c r="O64" s="3"/>
      <c r="P64" s="6">
        <f t="shared" si="1"/>
        <v>0</v>
      </c>
      <c r="Q64" s="2">
        <f t="shared" si="4"/>
        <v>0</v>
      </c>
      <c r="R64" s="2">
        <f t="shared" si="4"/>
        <v>0</v>
      </c>
      <c r="S64" s="2">
        <f t="shared" si="4"/>
        <v>0</v>
      </c>
    </row>
    <row r="65" spans="1:19" x14ac:dyDescent="0.15">
      <c r="A65" s="2">
        <v>63</v>
      </c>
      <c r="B65" s="3"/>
      <c r="C65" s="3"/>
      <c r="M65" s="10"/>
      <c r="O65" s="3"/>
      <c r="P65" s="6">
        <f t="shared" si="1"/>
        <v>0</v>
      </c>
      <c r="Q65" s="2">
        <f t="shared" si="4"/>
        <v>0</v>
      </c>
      <c r="R65" s="2">
        <f t="shared" si="4"/>
        <v>0</v>
      </c>
      <c r="S65" s="2">
        <f t="shared" si="4"/>
        <v>0</v>
      </c>
    </row>
    <row r="66" spans="1:19" x14ac:dyDescent="0.15">
      <c r="A66" s="2">
        <v>64</v>
      </c>
      <c r="B66" s="3"/>
      <c r="C66" s="3"/>
      <c r="M66" s="10"/>
      <c r="O66" s="3"/>
      <c r="P66" s="6">
        <f t="shared" si="1"/>
        <v>0</v>
      </c>
      <c r="Q66" s="2">
        <f t="shared" si="4"/>
        <v>0</v>
      </c>
      <c r="R66" s="2">
        <f t="shared" si="4"/>
        <v>0</v>
      </c>
      <c r="S66" s="2">
        <f t="shared" si="4"/>
        <v>0</v>
      </c>
    </row>
    <row r="67" spans="1:19" x14ac:dyDescent="0.15">
      <c r="A67" s="2">
        <v>65</v>
      </c>
      <c r="B67" s="3"/>
      <c r="C67" s="3"/>
      <c r="M67" s="10"/>
      <c r="O67" s="3"/>
      <c r="P67" s="6">
        <f t="shared" si="1"/>
        <v>0</v>
      </c>
      <c r="Q67" s="2">
        <f t="shared" ref="Q67:S82" si="5">IF(ISBLANK($O67), ,IF($O67,IF($B67=Q$1,Q66-$P67,Q66),IF($B67=Q$1,Q66,Q66+$P67)))</f>
        <v>0</v>
      </c>
      <c r="R67" s="2">
        <f t="shared" si="5"/>
        <v>0</v>
      </c>
      <c r="S67" s="2">
        <f t="shared" si="5"/>
        <v>0</v>
      </c>
    </row>
    <row r="68" spans="1:19" x14ac:dyDescent="0.15">
      <c r="A68" s="2">
        <v>66</v>
      </c>
      <c r="B68" s="3"/>
      <c r="C68" s="3"/>
      <c r="M68" s="10"/>
      <c r="O68" s="3"/>
      <c r="P68" s="6">
        <f t="shared" ref="P68:P102" si="6">IF(D68=23,IF(O68,CHOOSE(G68+2*L68+1,23,35,46,59),-2*CHOOSE(G68+2*L68+1,23,35,46,59)),IF(ISBLANK(O68),,IF(O68,D68*(SUM(E68:L68)+1)*(1+M68)*(1+N68),-2*D68*(SUM(E68:L68)+1)*(1+M68)*(1+N68))))</f>
        <v>0</v>
      </c>
      <c r="Q68" s="2">
        <f t="shared" si="5"/>
        <v>0</v>
      </c>
      <c r="R68" s="2">
        <f t="shared" si="5"/>
        <v>0</v>
      </c>
      <c r="S68" s="2">
        <f t="shared" si="5"/>
        <v>0</v>
      </c>
    </row>
    <row r="69" spans="1:19" x14ac:dyDescent="0.15">
      <c r="A69" s="2">
        <v>67</v>
      </c>
      <c r="B69" s="3"/>
      <c r="C69" s="3"/>
      <c r="M69" s="10"/>
      <c r="O69" s="3"/>
      <c r="P69" s="6">
        <f t="shared" si="6"/>
        <v>0</v>
      </c>
      <c r="Q69" s="2">
        <f t="shared" si="5"/>
        <v>0</v>
      </c>
      <c r="R69" s="2">
        <f t="shared" si="5"/>
        <v>0</v>
      </c>
      <c r="S69" s="2">
        <f t="shared" si="5"/>
        <v>0</v>
      </c>
    </row>
    <row r="70" spans="1:19" x14ac:dyDescent="0.15">
      <c r="A70" s="2">
        <v>68</v>
      </c>
      <c r="B70" s="3"/>
      <c r="C70" s="3"/>
      <c r="M70" s="10"/>
      <c r="O70" s="3"/>
      <c r="P70" s="6">
        <f t="shared" si="6"/>
        <v>0</v>
      </c>
      <c r="Q70" s="2">
        <f t="shared" si="5"/>
        <v>0</v>
      </c>
      <c r="R70" s="2">
        <f t="shared" si="5"/>
        <v>0</v>
      </c>
      <c r="S70" s="2">
        <f t="shared" si="5"/>
        <v>0</v>
      </c>
    </row>
    <row r="71" spans="1:19" x14ac:dyDescent="0.15">
      <c r="A71" s="2">
        <v>69</v>
      </c>
      <c r="B71" s="3"/>
      <c r="C71" s="3"/>
      <c r="M71" s="10"/>
      <c r="O71" s="3"/>
      <c r="P71" s="6">
        <f t="shared" si="6"/>
        <v>0</v>
      </c>
      <c r="Q71" s="2">
        <f t="shared" si="5"/>
        <v>0</v>
      </c>
      <c r="R71" s="2">
        <f t="shared" si="5"/>
        <v>0</v>
      </c>
      <c r="S71" s="2">
        <f t="shared" si="5"/>
        <v>0</v>
      </c>
    </row>
    <row r="72" spans="1:19" x14ac:dyDescent="0.15">
      <c r="A72" s="2">
        <v>70</v>
      </c>
      <c r="B72" s="3"/>
      <c r="C72" s="3"/>
      <c r="M72" s="10"/>
      <c r="O72" s="3"/>
      <c r="P72" s="6">
        <f t="shared" si="6"/>
        <v>0</v>
      </c>
      <c r="Q72" s="2">
        <f t="shared" si="5"/>
        <v>0</v>
      </c>
      <c r="R72" s="2">
        <f t="shared" si="5"/>
        <v>0</v>
      </c>
      <c r="S72" s="2">
        <f t="shared" si="5"/>
        <v>0</v>
      </c>
    </row>
    <row r="73" spans="1:19" x14ac:dyDescent="0.15">
      <c r="A73" s="2">
        <v>71</v>
      </c>
      <c r="B73" s="3"/>
      <c r="C73" s="3"/>
      <c r="M73" s="10"/>
      <c r="O73" s="3"/>
      <c r="P73" s="6">
        <f t="shared" si="6"/>
        <v>0</v>
      </c>
      <c r="Q73" s="2">
        <f t="shared" si="5"/>
        <v>0</v>
      </c>
      <c r="R73" s="2">
        <f t="shared" si="5"/>
        <v>0</v>
      </c>
      <c r="S73" s="2">
        <f t="shared" si="5"/>
        <v>0</v>
      </c>
    </row>
    <row r="74" spans="1:19" x14ac:dyDescent="0.15">
      <c r="A74" s="2">
        <v>72</v>
      </c>
      <c r="B74" s="3"/>
      <c r="C74" s="3"/>
      <c r="M74" s="10"/>
      <c r="O74" s="3"/>
      <c r="P74" s="6">
        <f t="shared" si="6"/>
        <v>0</v>
      </c>
      <c r="Q74" s="2">
        <f t="shared" si="5"/>
        <v>0</v>
      </c>
      <c r="R74" s="2">
        <f t="shared" si="5"/>
        <v>0</v>
      </c>
      <c r="S74" s="2">
        <f t="shared" si="5"/>
        <v>0</v>
      </c>
    </row>
    <row r="75" spans="1:19" x14ac:dyDescent="0.15">
      <c r="A75" s="2">
        <v>73</v>
      </c>
      <c r="B75" s="3"/>
      <c r="C75" s="3"/>
      <c r="M75" s="10"/>
      <c r="O75" s="3"/>
      <c r="P75" s="6">
        <f t="shared" si="6"/>
        <v>0</v>
      </c>
      <c r="Q75" s="2">
        <f t="shared" si="5"/>
        <v>0</v>
      </c>
      <c r="R75" s="2">
        <f t="shared" si="5"/>
        <v>0</v>
      </c>
      <c r="S75" s="2">
        <f t="shared" si="5"/>
        <v>0</v>
      </c>
    </row>
    <row r="76" spans="1:19" x14ac:dyDescent="0.15">
      <c r="A76" s="2">
        <v>74</v>
      </c>
      <c r="B76" s="3"/>
      <c r="C76" s="3"/>
      <c r="M76" s="10"/>
      <c r="O76" s="3"/>
      <c r="P76" s="6">
        <f t="shared" si="6"/>
        <v>0</v>
      </c>
      <c r="Q76" s="2">
        <f t="shared" si="5"/>
        <v>0</v>
      </c>
      <c r="R76" s="2">
        <f t="shared" si="5"/>
        <v>0</v>
      </c>
      <c r="S76" s="2">
        <f t="shared" si="5"/>
        <v>0</v>
      </c>
    </row>
    <row r="77" spans="1:19" x14ac:dyDescent="0.15">
      <c r="A77" s="2">
        <v>75</v>
      </c>
      <c r="B77" s="3"/>
      <c r="C77" s="3"/>
      <c r="M77" s="10"/>
      <c r="O77" s="3"/>
      <c r="P77" s="6">
        <f t="shared" si="6"/>
        <v>0</v>
      </c>
      <c r="Q77" s="2">
        <f t="shared" si="5"/>
        <v>0</v>
      </c>
      <c r="R77" s="2">
        <f t="shared" si="5"/>
        <v>0</v>
      </c>
      <c r="S77" s="2">
        <f t="shared" si="5"/>
        <v>0</v>
      </c>
    </row>
    <row r="78" spans="1:19" x14ac:dyDescent="0.15">
      <c r="A78" s="2">
        <v>76</v>
      </c>
      <c r="B78" s="3"/>
      <c r="C78" s="3"/>
      <c r="M78" s="10"/>
      <c r="O78" s="3"/>
      <c r="P78" s="6">
        <f t="shared" si="6"/>
        <v>0</v>
      </c>
      <c r="Q78" s="2">
        <f t="shared" si="5"/>
        <v>0</v>
      </c>
      <c r="R78" s="2">
        <f t="shared" si="5"/>
        <v>0</v>
      </c>
      <c r="S78" s="2">
        <f t="shared" si="5"/>
        <v>0</v>
      </c>
    </row>
    <row r="79" spans="1:19" x14ac:dyDescent="0.15">
      <c r="A79" s="2">
        <v>77</v>
      </c>
      <c r="B79" s="3"/>
      <c r="C79" s="3"/>
      <c r="M79" s="10"/>
      <c r="O79" s="3"/>
      <c r="P79" s="6">
        <f t="shared" si="6"/>
        <v>0</v>
      </c>
      <c r="Q79" s="2">
        <f t="shared" si="5"/>
        <v>0</v>
      </c>
      <c r="R79" s="2">
        <f t="shared" si="5"/>
        <v>0</v>
      </c>
      <c r="S79" s="2">
        <f t="shared" si="5"/>
        <v>0</v>
      </c>
    </row>
    <row r="80" spans="1:19" x14ac:dyDescent="0.15">
      <c r="A80" s="2">
        <v>78</v>
      </c>
      <c r="B80" s="3"/>
      <c r="C80" s="3"/>
      <c r="M80" s="10"/>
      <c r="O80" s="3"/>
      <c r="P80" s="6">
        <f t="shared" si="6"/>
        <v>0</v>
      </c>
      <c r="Q80" s="2">
        <f t="shared" si="5"/>
        <v>0</v>
      </c>
      <c r="R80" s="2">
        <f t="shared" si="5"/>
        <v>0</v>
      </c>
      <c r="S80" s="2">
        <f t="shared" si="5"/>
        <v>0</v>
      </c>
    </row>
    <row r="81" spans="1:19" x14ac:dyDescent="0.15">
      <c r="A81" s="2">
        <v>79</v>
      </c>
      <c r="B81" s="3"/>
      <c r="C81" s="3"/>
      <c r="M81" s="10"/>
      <c r="O81" s="3"/>
      <c r="P81" s="6">
        <f t="shared" si="6"/>
        <v>0</v>
      </c>
      <c r="Q81" s="2">
        <f t="shared" si="5"/>
        <v>0</v>
      </c>
      <c r="R81" s="2">
        <f t="shared" si="5"/>
        <v>0</v>
      </c>
      <c r="S81" s="2">
        <f t="shared" si="5"/>
        <v>0</v>
      </c>
    </row>
    <row r="82" spans="1:19" x14ac:dyDescent="0.15">
      <c r="A82" s="2">
        <v>80</v>
      </c>
      <c r="B82" s="3"/>
      <c r="C82" s="3"/>
      <c r="M82" s="10"/>
      <c r="O82" s="3"/>
      <c r="P82" s="6">
        <f t="shared" si="6"/>
        <v>0</v>
      </c>
      <c r="Q82" s="2">
        <f t="shared" si="5"/>
        <v>0</v>
      </c>
      <c r="R82" s="2">
        <f t="shared" si="5"/>
        <v>0</v>
      </c>
      <c r="S82" s="2">
        <f t="shared" si="5"/>
        <v>0</v>
      </c>
    </row>
    <row r="83" spans="1:19" x14ac:dyDescent="0.15">
      <c r="A83" s="2">
        <v>81</v>
      </c>
      <c r="B83" s="3"/>
      <c r="C83" s="3"/>
      <c r="M83" s="10"/>
      <c r="O83" s="3"/>
      <c r="P83" s="6">
        <f t="shared" si="6"/>
        <v>0</v>
      </c>
      <c r="Q83" s="2">
        <f t="shared" ref="Q83:S98" si="7">IF(ISBLANK($O83), ,IF($O83,IF($B83=Q$1,Q82-$P83,Q82),IF($B83=Q$1,Q82,Q82+$P83)))</f>
        <v>0</v>
      </c>
      <c r="R83" s="2">
        <f t="shared" si="7"/>
        <v>0</v>
      </c>
      <c r="S83" s="2">
        <f t="shared" si="7"/>
        <v>0</v>
      </c>
    </row>
    <row r="84" spans="1:19" x14ac:dyDescent="0.15">
      <c r="A84" s="2">
        <v>82</v>
      </c>
      <c r="B84" s="3"/>
      <c r="C84" s="3"/>
      <c r="M84" s="10"/>
      <c r="O84" s="3"/>
      <c r="P84" s="6">
        <f t="shared" si="6"/>
        <v>0</v>
      </c>
      <c r="Q84" s="2">
        <f t="shared" si="7"/>
        <v>0</v>
      </c>
      <c r="R84" s="2">
        <f t="shared" si="7"/>
        <v>0</v>
      </c>
      <c r="S84" s="2">
        <f t="shared" si="7"/>
        <v>0</v>
      </c>
    </row>
    <row r="85" spans="1:19" x14ac:dyDescent="0.15">
      <c r="A85" s="2">
        <v>83</v>
      </c>
      <c r="B85" s="3"/>
      <c r="C85" s="3"/>
      <c r="M85" s="10"/>
      <c r="O85" s="3"/>
      <c r="P85" s="6">
        <f t="shared" si="6"/>
        <v>0</v>
      </c>
      <c r="Q85" s="2">
        <f t="shared" si="7"/>
        <v>0</v>
      </c>
      <c r="R85" s="2">
        <f t="shared" si="7"/>
        <v>0</v>
      </c>
      <c r="S85" s="2">
        <f t="shared" si="7"/>
        <v>0</v>
      </c>
    </row>
    <row r="86" spans="1:19" x14ac:dyDescent="0.15">
      <c r="A86" s="2">
        <v>84</v>
      </c>
      <c r="B86" s="3"/>
      <c r="C86" s="3"/>
      <c r="M86" s="10"/>
      <c r="O86" s="3"/>
      <c r="P86" s="6">
        <f t="shared" si="6"/>
        <v>0</v>
      </c>
      <c r="Q86" s="2">
        <f t="shared" si="7"/>
        <v>0</v>
      </c>
      <c r="R86" s="2">
        <f t="shared" si="7"/>
        <v>0</v>
      </c>
      <c r="S86" s="2">
        <f t="shared" si="7"/>
        <v>0</v>
      </c>
    </row>
    <row r="87" spans="1:19" x14ac:dyDescent="0.15">
      <c r="A87" s="2">
        <v>85</v>
      </c>
      <c r="B87" s="3"/>
      <c r="C87" s="3"/>
      <c r="M87" s="10"/>
      <c r="O87" s="3"/>
      <c r="P87" s="6">
        <f t="shared" si="6"/>
        <v>0</v>
      </c>
      <c r="Q87" s="2">
        <f t="shared" si="7"/>
        <v>0</v>
      </c>
      <c r="R87" s="2">
        <f t="shared" si="7"/>
        <v>0</v>
      </c>
      <c r="S87" s="2">
        <f t="shared" si="7"/>
        <v>0</v>
      </c>
    </row>
    <row r="88" spans="1:19" x14ac:dyDescent="0.15">
      <c r="A88" s="2">
        <v>86</v>
      </c>
      <c r="B88" s="3"/>
      <c r="C88" s="3"/>
      <c r="M88" s="10"/>
      <c r="O88" s="3"/>
      <c r="P88" s="6">
        <f t="shared" si="6"/>
        <v>0</v>
      </c>
      <c r="Q88" s="2">
        <f t="shared" si="7"/>
        <v>0</v>
      </c>
      <c r="R88" s="2">
        <f t="shared" si="7"/>
        <v>0</v>
      </c>
      <c r="S88" s="2">
        <f t="shared" si="7"/>
        <v>0</v>
      </c>
    </row>
    <row r="89" spans="1:19" x14ac:dyDescent="0.15">
      <c r="A89" s="2">
        <v>87</v>
      </c>
      <c r="B89" s="3"/>
      <c r="C89" s="3"/>
      <c r="M89" s="10"/>
      <c r="O89" s="3"/>
      <c r="P89" s="6">
        <f t="shared" si="6"/>
        <v>0</v>
      </c>
      <c r="Q89" s="2">
        <f t="shared" si="7"/>
        <v>0</v>
      </c>
      <c r="R89" s="2">
        <f t="shared" si="7"/>
        <v>0</v>
      </c>
      <c r="S89" s="2">
        <f t="shared" si="7"/>
        <v>0</v>
      </c>
    </row>
    <row r="90" spans="1:19" x14ac:dyDescent="0.15">
      <c r="A90" s="2">
        <v>88</v>
      </c>
      <c r="B90" s="3"/>
      <c r="C90" s="3"/>
      <c r="M90" s="10"/>
      <c r="O90" s="3"/>
      <c r="P90" s="6">
        <f t="shared" si="6"/>
        <v>0</v>
      </c>
      <c r="Q90" s="2">
        <f t="shared" si="7"/>
        <v>0</v>
      </c>
      <c r="R90" s="2">
        <f t="shared" si="7"/>
        <v>0</v>
      </c>
      <c r="S90" s="2">
        <f t="shared" si="7"/>
        <v>0</v>
      </c>
    </row>
    <row r="91" spans="1:19" x14ac:dyDescent="0.15">
      <c r="A91" s="2">
        <v>89</v>
      </c>
      <c r="B91" s="3"/>
      <c r="C91" s="3"/>
      <c r="M91" s="10"/>
      <c r="O91" s="3"/>
      <c r="P91" s="6">
        <f t="shared" si="6"/>
        <v>0</v>
      </c>
      <c r="Q91" s="2">
        <f t="shared" si="7"/>
        <v>0</v>
      </c>
      <c r="R91" s="2">
        <f t="shared" si="7"/>
        <v>0</v>
      </c>
      <c r="S91" s="2">
        <f t="shared" si="7"/>
        <v>0</v>
      </c>
    </row>
    <row r="92" spans="1:19" x14ac:dyDescent="0.15">
      <c r="A92" s="2">
        <v>90</v>
      </c>
      <c r="B92" s="3"/>
      <c r="C92" s="3"/>
      <c r="M92" s="10"/>
      <c r="O92" s="3"/>
      <c r="P92" s="6">
        <f t="shared" si="6"/>
        <v>0</v>
      </c>
      <c r="Q92" s="2">
        <f t="shared" si="7"/>
        <v>0</v>
      </c>
      <c r="R92" s="2">
        <f t="shared" si="7"/>
        <v>0</v>
      </c>
      <c r="S92" s="2">
        <f t="shared" si="7"/>
        <v>0</v>
      </c>
    </row>
    <row r="93" spans="1:19" x14ac:dyDescent="0.15">
      <c r="A93" s="2">
        <v>91</v>
      </c>
      <c r="B93" s="3"/>
      <c r="C93" s="3"/>
      <c r="M93" s="10"/>
      <c r="O93" s="3"/>
      <c r="P93" s="6">
        <f t="shared" si="6"/>
        <v>0</v>
      </c>
      <c r="Q93" s="2">
        <f t="shared" si="7"/>
        <v>0</v>
      </c>
      <c r="R93" s="2">
        <f t="shared" si="7"/>
        <v>0</v>
      </c>
      <c r="S93" s="2">
        <f t="shared" si="7"/>
        <v>0</v>
      </c>
    </row>
    <row r="94" spans="1:19" x14ac:dyDescent="0.15">
      <c r="A94" s="2">
        <v>92</v>
      </c>
      <c r="B94" s="3"/>
      <c r="C94" s="3"/>
      <c r="M94" s="10"/>
      <c r="O94" s="3"/>
      <c r="P94" s="6">
        <f t="shared" si="6"/>
        <v>0</v>
      </c>
      <c r="Q94" s="2">
        <f t="shared" si="7"/>
        <v>0</v>
      </c>
      <c r="R94" s="2">
        <f t="shared" si="7"/>
        <v>0</v>
      </c>
      <c r="S94" s="2">
        <f t="shared" si="7"/>
        <v>0</v>
      </c>
    </row>
    <row r="95" spans="1:19" x14ac:dyDescent="0.15">
      <c r="A95" s="2">
        <v>93</v>
      </c>
      <c r="B95" s="3"/>
      <c r="C95" s="3"/>
      <c r="M95" s="10"/>
      <c r="O95" s="3"/>
      <c r="P95" s="6">
        <f t="shared" si="6"/>
        <v>0</v>
      </c>
      <c r="Q95" s="2">
        <f t="shared" si="7"/>
        <v>0</v>
      </c>
      <c r="R95" s="2">
        <f t="shared" si="7"/>
        <v>0</v>
      </c>
      <c r="S95" s="2">
        <f t="shared" si="7"/>
        <v>0</v>
      </c>
    </row>
    <row r="96" spans="1:19" x14ac:dyDescent="0.15">
      <c r="A96" s="2">
        <v>94</v>
      </c>
      <c r="B96" s="3"/>
      <c r="C96" s="3"/>
      <c r="M96" s="10"/>
      <c r="O96" s="3"/>
      <c r="P96" s="6">
        <f t="shared" si="6"/>
        <v>0</v>
      </c>
      <c r="Q96" s="2">
        <f t="shared" si="7"/>
        <v>0</v>
      </c>
      <c r="R96" s="2">
        <f t="shared" si="7"/>
        <v>0</v>
      </c>
      <c r="S96" s="2">
        <f t="shared" si="7"/>
        <v>0</v>
      </c>
    </row>
    <row r="97" spans="1:20" x14ac:dyDescent="0.15">
      <c r="A97" s="2">
        <v>95</v>
      </c>
      <c r="B97" s="3"/>
      <c r="C97" s="3"/>
      <c r="M97" s="10"/>
      <c r="O97" s="3"/>
      <c r="P97" s="6">
        <f t="shared" si="6"/>
        <v>0</v>
      </c>
      <c r="Q97" s="2">
        <f t="shared" si="7"/>
        <v>0</v>
      </c>
      <c r="R97" s="2">
        <f t="shared" si="7"/>
        <v>0</v>
      </c>
      <c r="S97" s="2">
        <f t="shared" si="7"/>
        <v>0</v>
      </c>
    </row>
    <row r="98" spans="1:20" x14ac:dyDescent="0.15">
      <c r="A98" s="2">
        <v>96</v>
      </c>
      <c r="B98" s="3"/>
      <c r="C98" s="3"/>
      <c r="M98" s="10"/>
      <c r="O98" s="3"/>
      <c r="P98" s="6">
        <f t="shared" si="6"/>
        <v>0</v>
      </c>
      <c r="Q98" s="2">
        <f t="shared" si="7"/>
        <v>0</v>
      </c>
      <c r="R98" s="2">
        <f t="shared" si="7"/>
        <v>0</v>
      </c>
      <c r="S98" s="2">
        <f t="shared" si="7"/>
        <v>0</v>
      </c>
    </row>
    <row r="99" spans="1:20" x14ac:dyDescent="0.15">
      <c r="A99" s="2">
        <v>97</v>
      </c>
      <c r="B99" s="3"/>
      <c r="C99" s="3"/>
      <c r="M99" s="10"/>
      <c r="O99" s="3"/>
      <c r="P99" s="6">
        <f t="shared" si="6"/>
        <v>0</v>
      </c>
      <c r="Q99" s="2">
        <f t="shared" ref="Q99:S102" si="8">IF(ISBLANK($O99), ,IF($O99,IF($B99=Q$1,Q98-$P99,Q98),IF($B99=Q$1,Q98,Q98+$P99)))</f>
        <v>0</v>
      </c>
      <c r="R99" s="2">
        <f t="shared" si="8"/>
        <v>0</v>
      </c>
      <c r="S99" s="2">
        <f t="shared" si="8"/>
        <v>0</v>
      </c>
    </row>
    <row r="100" spans="1:20" x14ac:dyDescent="0.15">
      <c r="A100" s="2">
        <v>98</v>
      </c>
      <c r="B100" s="3"/>
      <c r="C100" s="3"/>
      <c r="M100" s="10"/>
      <c r="O100" s="3"/>
      <c r="P100" s="6">
        <f t="shared" si="6"/>
        <v>0</v>
      </c>
      <c r="Q100" s="2">
        <f t="shared" si="8"/>
        <v>0</v>
      </c>
      <c r="R100" s="2">
        <f t="shared" si="8"/>
        <v>0</v>
      </c>
      <c r="S100" s="2">
        <f t="shared" si="8"/>
        <v>0</v>
      </c>
    </row>
    <row r="101" spans="1:20" x14ac:dyDescent="0.15">
      <c r="A101" s="2">
        <v>99</v>
      </c>
      <c r="B101" s="3"/>
      <c r="C101" s="3"/>
      <c r="M101" s="10"/>
      <c r="O101" s="3"/>
      <c r="P101" s="6">
        <f t="shared" si="6"/>
        <v>0</v>
      </c>
      <c r="Q101" s="2">
        <f t="shared" si="8"/>
        <v>0</v>
      </c>
      <c r="R101" s="2">
        <f t="shared" si="8"/>
        <v>0</v>
      </c>
      <c r="S101" s="2">
        <f t="shared" si="8"/>
        <v>0</v>
      </c>
    </row>
    <row r="102" spans="1:20" x14ac:dyDescent="0.15">
      <c r="A102" s="2">
        <v>100</v>
      </c>
      <c r="B102" s="3"/>
      <c r="C102" s="3"/>
      <c r="M102" s="10"/>
      <c r="O102" s="3"/>
      <c r="P102" s="6">
        <f t="shared" si="6"/>
        <v>0</v>
      </c>
      <c r="Q102" s="2">
        <f t="shared" si="8"/>
        <v>0</v>
      </c>
      <c r="R102" s="2">
        <f t="shared" si="8"/>
        <v>0</v>
      </c>
      <c r="S102" s="2">
        <f t="shared" si="8"/>
        <v>0</v>
      </c>
      <c r="T102" s="9" t="s">
        <v>22</v>
      </c>
    </row>
    <row r="103" spans="1:20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0</v>
      </c>
      <c r="R103" s="8">
        <f ca="1">IF(MIN(INDIRECT("" &amp; "R3:R" &amp; 2+$T$104))&lt;0,0,MIN(INDIRECT("" &amp; "R3:R" &amp; 2+$T$104)))</f>
        <v>145</v>
      </c>
      <c r="S103" s="8">
        <f ca="1">IF(MIN(INDIRECT("" &amp; "S3:S" &amp; 2+$T$104))&lt;0,0,MIN(INDIRECT("" &amp; "S3:S" &amp; 2+$T$104)))</f>
        <v>120</v>
      </c>
      <c r="T103" s="9">
        <f ca="1">SUM(Q103:S103)</f>
        <v>265</v>
      </c>
    </row>
    <row r="104" spans="1:20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5</v>
      </c>
      <c r="R104" s="9">
        <f t="shared" ref="R104:S104" si="9">COUNTIF($B$3:$B$102,R$1)</f>
        <v>7</v>
      </c>
      <c r="S104" s="9">
        <f t="shared" si="9"/>
        <v>6</v>
      </c>
      <c r="T104" s="9">
        <f>SUM(Q104:S104)</f>
        <v>18</v>
      </c>
    </row>
    <row r="105" spans="1:20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5</v>
      </c>
      <c r="R105" s="7">
        <f>COUNTIFS($B$3:$B$102,R$1,$O$3:$O$102,1)</f>
        <v>4</v>
      </c>
      <c r="S105" s="7">
        <f>COUNTIFS($B$3:$B$102,S$1,$O$3:$O$102,1)</f>
        <v>5</v>
      </c>
      <c r="T105" s="7">
        <f>SUM(Q105:S105)</f>
        <v>14</v>
      </c>
    </row>
    <row r="106" spans="1:20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1</v>
      </c>
      <c r="R106" s="9">
        <f t="shared" ref="R106:S106" si="10">COUNTIFS($B$3:$B$102,R$1,$D$3:$D$102,9)</f>
        <v>0</v>
      </c>
      <c r="S106" s="9">
        <f t="shared" si="10"/>
        <v>2</v>
      </c>
      <c r="T106" s="9">
        <f t="shared" ref="T106:T117" si="11">SUM(Q106:S106)</f>
        <v>3</v>
      </c>
    </row>
    <row r="107" spans="1:20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1</v>
      </c>
      <c r="R107" s="7">
        <f>COUNTIFS($B$3:$B$102,R$1,$D$3:$D$102,9,$O$3:$O$102,1)</f>
        <v>0</v>
      </c>
      <c r="S107" s="7">
        <f>COUNTIFS($B$3:$B$102,S$1,$D$3:$D$102,9,$O$3:$O$102,1)</f>
        <v>2</v>
      </c>
      <c r="T107" s="7">
        <f t="shared" si="11"/>
        <v>3</v>
      </c>
    </row>
    <row r="108" spans="1:20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0</v>
      </c>
      <c r="R108" s="9">
        <f t="shared" ref="R108:S108" si="12">COUNTIFS($B$3:$B$102,R$1,$D$3:$D$102,10)</f>
        <v>0</v>
      </c>
      <c r="S108" s="9">
        <f t="shared" si="12"/>
        <v>1</v>
      </c>
      <c r="T108" s="9">
        <f t="shared" si="11"/>
        <v>1</v>
      </c>
    </row>
    <row r="109" spans="1:20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0</v>
      </c>
      <c r="R109" s="7">
        <f>COUNTIFS($B$3:$B$102,R$1,$D$3:$D$102,10,$O$3:$O$102,1)</f>
        <v>0</v>
      </c>
      <c r="S109" s="7">
        <f>COUNTIFS($B$3:$B$102,S$1,$D$3:$D$102,10,$O$3:$O$102,1)</f>
        <v>1</v>
      </c>
      <c r="T109" s="7">
        <f t="shared" si="11"/>
        <v>1</v>
      </c>
    </row>
    <row r="110" spans="1:20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0</v>
      </c>
      <c r="R110" s="9">
        <f t="shared" ref="R110:S110" si="13">COUNTIFS($B$3:$B$102,R$1,$D$3:$D$102,11)</f>
        <v>0</v>
      </c>
      <c r="S110" s="9">
        <f t="shared" si="13"/>
        <v>1</v>
      </c>
      <c r="T110" s="9">
        <f t="shared" si="11"/>
        <v>1</v>
      </c>
    </row>
    <row r="111" spans="1:20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0</v>
      </c>
      <c r="R111" s="7">
        <f>COUNTIFS($B$3:$B$102,R$1,$D$3:$D$102,11,$O$3:$O$102,1)</f>
        <v>0</v>
      </c>
      <c r="S111" s="7">
        <f>COUNTIFS($B$3:$B$102,S$1,$D$3:$D$102,11,$O$3:$O$102,1)</f>
        <v>0</v>
      </c>
      <c r="T111" s="7">
        <f t="shared" si="11"/>
        <v>0</v>
      </c>
    </row>
    <row r="112" spans="1:20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2</v>
      </c>
      <c r="R112" s="9">
        <f t="shared" ref="R112:S112" si="14">COUNTIFS($B$3:$B$102,R$1,$D$3:$D$102,12)</f>
        <v>2</v>
      </c>
      <c r="S112" s="9">
        <f t="shared" si="14"/>
        <v>1</v>
      </c>
      <c r="T112" s="9">
        <f t="shared" si="11"/>
        <v>5</v>
      </c>
    </row>
    <row r="113" spans="1:20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2</v>
      </c>
      <c r="R113" s="7">
        <f>COUNTIFS($B$3:$B$102,R$1,$D$3:$D$102,12,$O$3:$O$102,1)</f>
        <v>2</v>
      </c>
      <c r="S113" s="7">
        <f>COUNTIFS($B$3:$B$102,S$1,$D$3:$D$102,12,$O$3:$O$102,1)</f>
        <v>1</v>
      </c>
      <c r="T113" s="7">
        <f t="shared" si="11"/>
        <v>5</v>
      </c>
    </row>
    <row r="114" spans="1:20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2</v>
      </c>
      <c r="R114" s="9">
        <f t="shared" ref="R114:S114" si="15">COUNTIFS($B$3:$B$102,R$1,$D$3:$D$102,24)</f>
        <v>3</v>
      </c>
      <c r="S114" s="9">
        <f t="shared" si="15"/>
        <v>1</v>
      </c>
      <c r="T114" s="9">
        <f t="shared" si="11"/>
        <v>6</v>
      </c>
    </row>
    <row r="115" spans="1:20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2</v>
      </c>
      <c r="R115" s="7">
        <f>COUNTIFS($B$3:$B$102,R$1,$D$3:$D$102,24,$O$3:$O$102,1)</f>
        <v>2</v>
      </c>
      <c r="S115" s="7">
        <f>COUNTIFS($B$3:$B$102,S$1,$D$3:$D$102,24,$O$3:$O$102,1)</f>
        <v>1</v>
      </c>
      <c r="T115" s="7">
        <f t="shared" si="11"/>
        <v>5</v>
      </c>
    </row>
    <row r="116" spans="1:20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 t="shared" ref="R116:S116" si="16">COUNTIFS($B$3:$B$102,R$1,$D$3:$D$102,23)</f>
        <v>2</v>
      </c>
      <c r="S116" s="9">
        <f t="shared" si="16"/>
        <v>0</v>
      </c>
      <c r="T116" s="9">
        <f t="shared" si="11"/>
        <v>2</v>
      </c>
    </row>
    <row r="117" spans="1:20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0</v>
      </c>
      <c r="T117" s="7">
        <f t="shared" si="11"/>
        <v>0</v>
      </c>
    </row>
    <row r="118" spans="1:20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1</v>
      </c>
      <c r="R118" s="21">
        <f>COUNTIFS(E1:E100, A$3, B1:B100, R$1)</f>
        <v>1</v>
      </c>
      <c r="S118" s="21">
        <f>COUNTIFS(E1:E100, A$3, B1:B100, S$1)</f>
        <v>3</v>
      </c>
      <c r="T118" s="21">
        <f>SUM(Q118:S118)</f>
        <v>5</v>
      </c>
    </row>
    <row r="119" spans="1:20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1</v>
      </c>
      <c r="R119" s="25">
        <f>COUNTIFS($E$1:$E$100, $A$3, $B$1:$B$100, R$1,$O$1:$O$100,1)</f>
        <v>1</v>
      </c>
      <c r="S119" s="25">
        <f>COUNTIFS($E$1:$E$100, $A$3, $B$1:$B$100, S$1,$O$1:$O$100,1)</f>
        <v>2</v>
      </c>
      <c r="T119" s="7">
        <f t="shared" ref="T119:T157" si="17">SUM(Q119:S119)</f>
        <v>4</v>
      </c>
    </row>
    <row r="120" spans="1:20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0</v>
      </c>
      <c r="S120" s="21">
        <f>COUNTIFS(E1:E100, A$3, B1:B100, S$1, D1:D100, "=24")</f>
        <v>1</v>
      </c>
      <c r="T120" s="21">
        <f t="shared" si="17"/>
        <v>1</v>
      </c>
    </row>
    <row r="121" spans="1:20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1</v>
      </c>
      <c r="T121" s="7">
        <f t="shared" si="17"/>
        <v>1</v>
      </c>
    </row>
    <row r="122" spans="1:20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1</v>
      </c>
      <c r="R122" s="21">
        <f>COUNTIFS(E2:E101, A$4, B2:B101, R$1)</f>
        <v>0</v>
      </c>
      <c r="S122" s="21">
        <f>COUNTIFS(E1:E100, A$4, B1:B100, S$1)</f>
        <v>0</v>
      </c>
      <c r="T122" s="21">
        <f t="shared" si="17"/>
        <v>1</v>
      </c>
    </row>
    <row r="123" spans="1:20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1</v>
      </c>
      <c r="R123" s="25">
        <f>COUNTIFS($E$1:$E$100, $A$4, $B$1:$B$100, R$1,$O$1:$O$100,1)</f>
        <v>0</v>
      </c>
      <c r="S123" s="25">
        <f>COUNTIFS($E$1:$E$100, $A$4, $B$1:$B$100, S$1,$O$1:$O$100,1)</f>
        <v>0</v>
      </c>
      <c r="T123" s="7">
        <f t="shared" si="17"/>
        <v>1</v>
      </c>
    </row>
    <row r="124" spans="1:20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1</v>
      </c>
      <c r="R124" s="21">
        <f>COUNTIFS(E1:E100, A$4, B1:B100, R$1, D1:D100, "=24")</f>
        <v>0</v>
      </c>
      <c r="S124" s="21">
        <f>COUNTIFS(E1:E100, A$4, B1:B100, S$1, D1:D100, "=24")</f>
        <v>0</v>
      </c>
      <c r="T124" s="21">
        <f t="shared" si="17"/>
        <v>1</v>
      </c>
    </row>
    <row r="125" spans="1:20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1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0</v>
      </c>
      <c r="T125" s="7">
        <f t="shared" si="17"/>
        <v>1</v>
      </c>
    </row>
    <row r="126" spans="1:20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0</v>
      </c>
      <c r="R126" s="21">
        <f>COUNTIFS(E1:E102, A$5, B1:B102, R$1)</f>
        <v>2</v>
      </c>
      <c r="S126" s="21">
        <f>COUNTIFS(E1:E100, A$5, B1:B100, S$1)</f>
        <v>1</v>
      </c>
      <c r="T126" s="21">
        <f t="shared" si="17"/>
        <v>3</v>
      </c>
    </row>
    <row r="127" spans="1:20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0</v>
      </c>
      <c r="R127" s="25">
        <f>COUNTIFS($E$1:$E$100, $A$5, $B$1:$B$100, R$1,$O$1:$O$100,1)</f>
        <v>2</v>
      </c>
      <c r="S127" s="25">
        <f>COUNTIFS($E$1:$E$100, $A$5, $B$1:$B$100, S$1,$O$1:$O$100,1)</f>
        <v>1</v>
      </c>
      <c r="T127" s="7">
        <f t="shared" si="17"/>
        <v>3</v>
      </c>
    </row>
    <row r="128" spans="1:20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2</v>
      </c>
      <c r="S128" s="21">
        <f>COUNTIFS(E1:E100, A$5, B1:B100, S$1, D1:D100, "=24")</f>
        <v>0</v>
      </c>
      <c r="T128" s="21">
        <f t="shared" si="17"/>
        <v>2</v>
      </c>
    </row>
    <row r="129" spans="1:20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2</v>
      </c>
      <c r="S129" s="25">
        <f>COUNTIFS($E$1:$E$100, $A$5, $B$1:$B$100, S$1, $D$1:$D$100, "=24", $O$1:$O$100, "=1")</f>
        <v>0</v>
      </c>
      <c r="T129" s="7">
        <f t="shared" si="17"/>
        <v>2</v>
      </c>
    </row>
    <row r="130" spans="1:20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1</v>
      </c>
      <c r="R130" s="21">
        <f>COUNTIFS(E1:E103, A$6, B1:B103, R$1)</f>
        <v>0</v>
      </c>
      <c r="S130" s="21">
        <f>COUNTIFS(E1:E100, A$6, B1:B100, S$1)</f>
        <v>0</v>
      </c>
      <c r="T130" s="21">
        <f t="shared" si="17"/>
        <v>1</v>
      </c>
    </row>
    <row r="131" spans="1:20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1</v>
      </c>
      <c r="R131" s="25">
        <f>COUNTIFS($E$1:$E$100, $A$6, $B$1:$B$100, R$1,$O$1:$O$100,1)</f>
        <v>0</v>
      </c>
      <c r="S131" s="25">
        <f>COUNTIFS($E$1:$E$100, $A$6, $B$1:$B$100, S$1,$O$1:$O$100,1)</f>
        <v>0</v>
      </c>
      <c r="T131" s="7">
        <f t="shared" si="17"/>
        <v>1</v>
      </c>
    </row>
    <row r="132" spans="1:20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1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7"/>
        <v>1</v>
      </c>
    </row>
    <row r="133" spans="1:20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1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7"/>
        <v>1</v>
      </c>
    </row>
    <row r="134" spans="1:20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1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7"/>
        <v>1</v>
      </c>
    </row>
    <row r="135" spans="1:20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1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7"/>
        <v>1</v>
      </c>
    </row>
    <row r="136" spans="1:20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7"/>
        <v>0</v>
      </c>
    </row>
    <row r="137" spans="1:20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7"/>
        <v>0</v>
      </c>
    </row>
    <row r="138" spans="1:20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0</v>
      </c>
      <c r="R138" s="21">
        <f>COUNTIFS(F1:F100, A$3, B1:B100, R$1)</f>
        <v>2</v>
      </c>
      <c r="S138" s="21">
        <f>COUNTIFS(F1:F100, A$3, B1:B100, S$1)</f>
        <v>1</v>
      </c>
      <c r="T138" s="21">
        <f t="shared" si="17"/>
        <v>3</v>
      </c>
    </row>
    <row r="139" spans="1:20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0</v>
      </c>
      <c r="R139" s="25">
        <f>COUNTIFS($F$1:$F$100, $A$3, $B$1:$B$100, R$1,$O$1:$O$100,1)</f>
        <v>1</v>
      </c>
      <c r="S139" s="25">
        <f>COUNTIFS($F$1:$F$100, $A$3, $B$1:$B$100, S$1,$O$1:$O$100,1)</f>
        <v>1</v>
      </c>
      <c r="T139" s="7">
        <f t="shared" si="17"/>
        <v>2</v>
      </c>
    </row>
    <row r="140" spans="1:20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1</v>
      </c>
      <c r="S140" s="21">
        <f>COUNTIFS(F1:F100, A$3, B1:B100, S$1, D1:D100, "=24")</f>
        <v>0</v>
      </c>
      <c r="T140" s="21">
        <f t="shared" si="17"/>
        <v>1</v>
      </c>
    </row>
    <row r="141" spans="1:20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0</v>
      </c>
      <c r="T141" s="7">
        <f t="shared" si="17"/>
        <v>0</v>
      </c>
    </row>
    <row r="142" spans="1:20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0</v>
      </c>
      <c r="R142" s="21">
        <f>COUNTIFS(F1:F100, A$4, B1:B100, R$1)</f>
        <v>0</v>
      </c>
      <c r="S142" s="21">
        <f>COUNTIFS(F1:F100, A$4, B1:B100, S$1)</f>
        <v>0</v>
      </c>
      <c r="T142" s="21">
        <f t="shared" si="17"/>
        <v>0</v>
      </c>
    </row>
    <row r="143" spans="1:20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0</v>
      </c>
      <c r="R143" s="25">
        <f>COUNTIFS($F$1:$F$100, $A$4, $B$1:$B$100, R$1,$O$1:$O$100,1)</f>
        <v>0</v>
      </c>
      <c r="S143" s="25">
        <f>COUNTIFS($F$1:$F$100, $A$4, $B$1:$B$100, S$1,$O$1:$O$100,1)</f>
        <v>0</v>
      </c>
      <c r="T143" s="7">
        <f t="shared" si="17"/>
        <v>0</v>
      </c>
    </row>
    <row r="144" spans="1:20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7"/>
        <v>0</v>
      </c>
    </row>
    <row r="145" spans="1:20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7"/>
        <v>0</v>
      </c>
    </row>
    <row r="146" spans="1:20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1</v>
      </c>
      <c r="R146" s="21">
        <f>COUNTIFS(F1:F100, A$5, B1:B100, R$1)</f>
        <v>0</v>
      </c>
      <c r="S146" s="21">
        <f>COUNTIFS(F1:F100, A$5, B1:B100, S$1)</f>
        <v>0</v>
      </c>
      <c r="T146" s="21">
        <f t="shared" si="17"/>
        <v>1</v>
      </c>
    </row>
    <row r="147" spans="1:20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1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7"/>
        <v>1</v>
      </c>
    </row>
    <row r="148" spans="1:20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7"/>
        <v>0</v>
      </c>
    </row>
    <row r="149" spans="1:20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7"/>
        <v>0</v>
      </c>
    </row>
    <row r="150" spans="1:20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0</v>
      </c>
      <c r="S150" s="21">
        <f>COUNTIFS(F1:F100, A$6, B1:B100, S$1)</f>
        <v>1</v>
      </c>
      <c r="T150" s="21">
        <f t="shared" si="17"/>
        <v>1</v>
      </c>
    </row>
    <row r="151" spans="1:20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1</v>
      </c>
      <c r="T151" s="7">
        <f t="shared" si="17"/>
        <v>1</v>
      </c>
    </row>
    <row r="152" spans="1:20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7"/>
        <v>0</v>
      </c>
    </row>
    <row r="153" spans="1:20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7"/>
        <v>0</v>
      </c>
    </row>
    <row r="154" spans="1:20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7"/>
        <v>0</v>
      </c>
    </row>
    <row r="155" spans="1:20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7"/>
        <v>0</v>
      </c>
    </row>
    <row r="156" spans="1:20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7"/>
        <v>0</v>
      </c>
    </row>
    <row r="157" spans="1:20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7"/>
        <v>0</v>
      </c>
    </row>
  </sheetData>
  <mergeCells count="39">
    <mergeCell ref="A150:P150"/>
    <mergeCell ref="A154:P154"/>
    <mergeCell ref="L1:L2"/>
    <mergeCell ref="A118:P118"/>
    <mergeCell ref="A138:P138"/>
    <mergeCell ref="A142:P142"/>
    <mergeCell ref="A146:P146"/>
    <mergeCell ref="A116:P116"/>
    <mergeCell ref="A105:P105"/>
    <mergeCell ref="A130:P130"/>
    <mergeCell ref="N1:N2"/>
    <mergeCell ref="O1:O2"/>
    <mergeCell ref="P1:P2"/>
    <mergeCell ref="M1:M2"/>
    <mergeCell ref="A1:A2"/>
    <mergeCell ref="B1:B2"/>
    <mergeCell ref="A126:P126"/>
    <mergeCell ref="A103:P103"/>
    <mergeCell ref="A104:P104"/>
    <mergeCell ref="J1:J2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A113:P113"/>
    <mergeCell ref="C1:C2"/>
    <mergeCell ref="D1:D2"/>
    <mergeCell ref="E1:F1"/>
    <mergeCell ref="A114:P114"/>
    <mergeCell ref="A115:P115"/>
    <mergeCell ref="I1:I2"/>
    <mergeCell ref="K1:K2"/>
    <mergeCell ref="A122:P122"/>
    <mergeCell ref="G1:G2"/>
    <mergeCell ref="H1:H2"/>
  </mergeCells>
  <conditionalFormatting sqref="D3:D102">
    <cfRule type="cellIs" dxfId="39" priority="3" operator="equal">
      <formula>24</formula>
    </cfRule>
    <cfRule type="cellIs" dxfId="38" priority="4" operator="equal">
      <formula>23</formula>
    </cfRule>
    <cfRule type="cellIs" dxfId="37" priority="5" operator="equal">
      <formula>35</formula>
    </cfRule>
    <cfRule type="cellIs" dxfId="36" priority="6" operator="equal">
      <formula>46</formula>
    </cfRule>
    <cfRule type="cellIs" dxfId="35" priority="7" operator="equal">
      <formula>59</formula>
    </cfRule>
  </conditionalFormatting>
  <conditionalFormatting sqref="O3:O102">
    <cfRule type="cellIs" dxfId="34" priority="1" operator="equal">
      <formula>1</formula>
    </cfRule>
    <cfRule type="cellIs" dxfId="33" priority="2" operator="equal">
      <formula>0</formula>
    </cfRule>
  </conditionalFormatting>
  <conditionalFormatting sqref="P3:P102">
    <cfRule type="expression" dxfId="32" priority="15">
      <formula>IF(P3&lt;0, 1, IF(C3&gt;P3, 1, 0))</formula>
    </cfRule>
    <cfRule type="notContainsBlanks" dxfId="31" priority="16">
      <formula>LEN(TRIM(P3))&gt;0</formula>
    </cfRule>
  </conditionalFormatting>
  <conditionalFormatting sqref="Q3:S102">
    <cfRule type="cellIs" dxfId="30" priority="17" stopIfTrue="1" operator="notEqual">
      <formula>Q2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3FED-513A-45C4-8F8E-C1B1D4C2455D}">
  <dimension ref="A1:T157"/>
  <sheetViews>
    <sheetView workbookViewId="0">
      <pane ySplit="2" topLeftCell="A3" activePane="bottomLeft" state="frozen"/>
      <selection pane="bottomLeft" activeCell="AB16" sqref="AB16"/>
    </sheetView>
  </sheetViews>
  <sheetFormatPr defaultRowHeight="12.75" x14ac:dyDescent="0.15"/>
  <cols>
    <col min="1" max="1" width="4.3125" bestFit="1" customWidth="1"/>
    <col min="2" max="2" width="2.55859375" bestFit="1" customWidth="1"/>
    <col min="3" max="3" width="4.3125" bestFit="1" customWidth="1"/>
    <col min="4" max="4" width="3.1015625" bestFit="1" customWidth="1"/>
    <col min="5" max="5" width="2.6953125" bestFit="1" customWidth="1"/>
    <col min="6" max="7" width="2.55859375" bestFit="1" customWidth="1"/>
    <col min="8" max="8" width="3.1015625" bestFit="1" customWidth="1"/>
    <col min="9" max="14" width="2.55859375" bestFit="1" customWidth="1"/>
  </cols>
  <sheetData>
    <row r="1" spans="1:19" ht="33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1" t="s">
        <v>19</v>
      </c>
      <c r="R1" s="11" t="s">
        <v>20</v>
      </c>
      <c r="S1" s="11" t="s">
        <v>21</v>
      </c>
    </row>
    <row r="2" spans="1:19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19" x14ac:dyDescent="0.15">
      <c r="A3" s="2">
        <v>1</v>
      </c>
      <c r="B3" s="3" t="s">
        <v>21</v>
      </c>
      <c r="C3" s="3">
        <v>18</v>
      </c>
      <c r="D3" s="4">
        <v>11</v>
      </c>
      <c r="E3">
        <v>1</v>
      </c>
      <c r="F3" s="4"/>
      <c r="M3" s="13"/>
      <c r="O3" s="5">
        <v>1</v>
      </c>
      <c r="P3" s="6">
        <f>IF(D3=23,IF(O3,CHOOSE(G3+2*L3+1,23,35,46,59),-2*CHOOSE(G3+2*L3+1,23,35,46,59)),IF(ISBLANK(O3),,IF(O3,D3*(SUM(E3:L3)+1)*(1+M3)*(1+N3),-2*D3*(SUM(E3:L3)+1)*(1+M3)*(1+N3))))</f>
        <v>22</v>
      </c>
      <c r="Q3" s="15">
        <f t="shared" ref="Q3:S18" si="0">IF(ISBLANK($O3), ,IF($O3,IF($B3=Q$1,Q2-$P3,Q2),IF($B3=Q$1,Q2,Q2+$P3)))</f>
        <v>501</v>
      </c>
      <c r="R3" s="2">
        <f t="shared" si="0"/>
        <v>501</v>
      </c>
      <c r="S3" s="2">
        <f t="shared" si="0"/>
        <v>479</v>
      </c>
    </row>
    <row r="4" spans="1:19" x14ac:dyDescent="0.15">
      <c r="A4" s="2">
        <v>2</v>
      </c>
      <c r="B4" s="3" t="s">
        <v>19</v>
      </c>
      <c r="C4" s="3">
        <v>18</v>
      </c>
      <c r="D4" s="4">
        <v>12</v>
      </c>
      <c r="E4" s="4">
        <v>1</v>
      </c>
      <c r="M4" s="13"/>
      <c r="O4" s="5">
        <v>1</v>
      </c>
      <c r="P4" s="6">
        <f t="shared" ref="P4:P67" si="1">IF(D4=23,IF(O4,CHOOSE(G4+2*L4+1,23,35,46,59),-2*CHOOSE(G4+2*L4+1,23,35,46,59)),IF(ISBLANK(O4),,IF(O4,D4*(SUM(E4:L4)+1)*(1+M4)*(1+N4),-2*D4*(SUM(E4:L4)+1)*(1+M4)*(1+N4))))</f>
        <v>24</v>
      </c>
      <c r="Q4" s="2">
        <f t="shared" si="0"/>
        <v>477</v>
      </c>
      <c r="R4" s="2">
        <f t="shared" si="0"/>
        <v>501</v>
      </c>
      <c r="S4" s="2">
        <f t="shared" si="0"/>
        <v>479</v>
      </c>
    </row>
    <row r="5" spans="1:19" x14ac:dyDescent="0.15">
      <c r="A5" s="2">
        <v>3</v>
      </c>
      <c r="B5" s="3" t="s">
        <v>14</v>
      </c>
      <c r="C5" s="3">
        <v>20</v>
      </c>
      <c r="D5" s="4">
        <v>11</v>
      </c>
      <c r="E5" s="4"/>
      <c r="F5">
        <v>1</v>
      </c>
      <c r="G5" s="4"/>
      <c r="M5" s="13"/>
      <c r="O5" s="5">
        <v>1</v>
      </c>
      <c r="P5" s="6">
        <f t="shared" si="1"/>
        <v>22</v>
      </c>
      <c r="Q5" s="2">
        <f t="shared" si="0"/>
        <v>477</v>
      </c>
      <c r="R5" s="2">
        <f t="shared" si="0"/>
        <v>501</v>
      </c>
      <c r="S5" s="2">
        <f t="shared" si="0"/>
        <v>457</v>
      </c>
    </row>
    <row r="6" spans="1:19" x14ac:dyDescent="0.15">
      <c r="A6" s="2">
        <v>4</v>
      </c>
      <c r="B6" s="3" t="s">
        <v>15</v>
      </c>
      <c r="C6" s="3">
        <v>20</v>
      </c>
      <c r="D6" s="4">
        <v>24</v>
      </c>
      <c r="F6" s="4">
        <v>1</v>
      </c>
      <c r="M6" s="13"/>
      <c r="O6" s="5">
        <v>1</v>
      </c>
      <c r="P6" s="6">
        <f t="shared" si="1"/>
        <v>48</v>
      </c>
      <c r="Q6" s="2">
        <f t="shared" si="0"/>
        <v>429</v>
      </c>
      <c r="R6" s="2">
        <f t="shared" si="0"/>
        <v>501</v>
      </c>
      <c r="S6" s="2">
        <f t="shared" si="0"/>
        <v>457</v>
      </c>
    </row>
    <row r="7" spans="1:19" x14ac:dyDescent="0.15">
      <c r="A7" s="2">
        <v>5</v>
      </c>
      <c r="B7" s="3" t="s">
        <v>14</v>
      </c>
      <c r="C7" s="3">
        <v>18</v>
      </c>
      <c r="D7" s="4">
        <v>12</v>
      </c>
      <c r="E7" s="4">
        <v>1</v>
      </c>
      <c r="M7" s="13"/>
      <c r="O7" s="5">
        <v>1</v>
      </c>
      <c r="P7" s="6">
        <f t="shared" si="1"/>
        <v>24</v>
      </c>
      <c r="Q7" s="2">
        <f t="shared" si="0"/>
        <v>429</v>
      </c>
      <c r="R7" s="2">
        <f t="shared" si="0"/>
        <v>501</v>
      </c>
      <c r="S7" s="2">
        <f t="shared" si="0"/>
        <v>433</v>
      </c>
    </row>
    <row r="8" spans="1:19" x14ac:dyDescent="0.15">
      <c r="A8" s="2">
        <v>6</v>
      </c>
      <c r="B8" s="3" t="s">
        <v>16</v>
      </c>
      <c r="C8" s="3">
        <v>20</v>
      </c>
      <c r="D8" s="4">
        <v>24</v>
      </c>
      <c r="E8" s="4">
        <v>4</v>
      </c>
      <c r="H8" s="4"/>
      <c r="M8" s="13"/>
      <c r="O8" s="3">
        <v>1</v>
      </c>
      <c r="P8" s="6">
        <f>IF(D8=23,IF(O8,CHOOSE(G8+2*L8+1,23,35,46,59),-2*CHOOSE(G8+2*L8+1,23,35,46,59)),IF(ISBLANK(O8),,IF(O8,D8*(SUM(E8:L8)+1)*(1+M8)*(1+N8),-2*D8*(SUM(E8:L8)+1)*(1+M8)*(1+N8))))</f>
        <v>120</v>
      </c>
      <c r="Q8" s="2">
        <f t="shared" si="0"/>
        <v>429</v>
      </c>
      <c r="R8" s="2">
        <f t="shared" si="0"/>
        <v>381</v>
      </c>
      <c r="S8" s="2">
        <f>IF(ISBLANK($O8), ,IF($O8,IF($B8=S$1,S7-$P8,S7),IF($B8=S$1,S7,S7+$P8)))</f>
        <v>433</v>
      </c>
    </row>
    <row r="9" spans="1:19" x14ac:dyDescent="0.15">
      <c r="A9" s="2">
        <v>7</v>
      </c>
      <c r="B9" s="3" t="s">
        <v>19</v>
      </c>
      <c r="C9" s="3">
        <v>18</v>
      </c>
      <c r="D9" s="4">
        <v>24</v>
      </c>
      <c r="E9" s="4"/>
      <c r="F9">
        <v>1</v>
      </c>
      <c r="M9" s="13"/>
      <c r="O9" s="3">
        <v>0</v>
      </c>
      <c r="P9" s="6">
        <f t="shared" si="1"/>
        <v>-96</v>
      </c>
      <c r="Q9" s="2">
        <f t="shared" si="0"/>
        <v>429</v>
      </c>
      <c r="R9" s="2">
        <f t="shared" si="0"/>
        <v>285</v>
      </c>
      <c r="S9" s="2">
        <f>IF(ISBLANK($O9), ,IF($O9,IF($B9=S$1,S8-$P9,S8),IF($B9=S$1,S8,S8+$P9)))</f>
        <v>337</v>
      </c>
    </row>
    <row r="10" spans="1:19" x14ac:dyDescent="0.15">
      <c r="A10" s="2">
        <v>8</v>
      </c>
      <c r="B10" s="3" t="s">
        <v>20</v>
      </c>
      <c r="C10" s="3">
        <v>18</v>
      </c>
      <c r="D10" s="4">
        <v>24</v>
      </c>
      <c r="E10" s="4">
        <v>2</v>
      </c>
      <c r="G10">
        <v>1</v>
      </c>
      <c r="M10" s="13"/>
      <c r="O10" s="3">
        <v>1</v>
      </c>
      <c r="P10" s="6">
        <f t="shared" si="1"/>
        <v>96</v>
      </c>
      <c r="Q10" s="2">
        <f t="shared" si="0"/>
        <v>429</v>
      </c>
      <c r="R10" s="2">
        <f t="shared" si="0"/>
        <v>189</v>
      </c>
      <c r="S10" s="2">
        <f t="shared" si="0"/>
        <v>337</v>
      </c>
    </row>
    <row r="11" spans="1:19" x14ac:dyDescent="0.15">
      <c r="A11" s="2">
        <v>9</v>
      </c>
      <c r="B11" s="3" t="s">
        <v>15</v>
      </c>
      <c r="C11" s="3">
        <v>18</v>
      </c>
      <c r="D11" s="4">
        <v>11</v>
      </c>
      <c r="F11" s="4">
        <v>1</v>
      </c>
      <c r="M11" s="13"/>
      <c r="O11" s="3">
        <v>1</v>
      </c>
      <c r="P11" s="6">
        <f t="shared" si="1"/>
        <v>22</v>
      </c>
      <c r="Q11" s="2">
        <f t="shared" si="0"/>
        <v>407</v>
      </c>
      <c r="R11" s="2">
        <f t="shared" si="0"/>
        <v>189</v>
      </c>
      <c r="S11" s="2">
        <f t="shared" si="0"/>
        <v>337</v>
      </c>
    </row>
    <row r="12" spans="1:19" x14ac:dyDescent="0.15">
      <c r="A12" s="2">
        <v>10</v>
      </c>
      <c r="B12" s="3" t="s">
        <v>16</v>
      </c>
      <c r="C12" s="3">
        <v>24</v>
      </c>
      <c r="D12" s="4">
        <v>9</v>
      </c>
      <c r="F12" s="4">
        <v>4</v>
      </c>
      <c r="G12" s="4"/>
      <c r="M12" s="13"/>
      <c r="O12" s="3">
        <v>0</v>
      </c>
      <c r="P12" s="6">
        <f t="shared" si="1"/>
        <v>-90</v>
      </c>
      <c r="Q12" s="2">
        <f t="shared" si="0"/>
        <v>317</v>
      </c>
      <c r="R12" s="2">
        <f t="shared" si="0"/>
        <v>189</v>
      </c>
      <c r="S12" s="2">
        <f t="shared" si="0"/>
        <v>247</v>
      </c>
    </row>
    <row r="13" spans="1:19" x14ac:dyDescent="0.15">
      <c r="A13" s="2">
        <v>11</v>
      </c>
      <c r="B13" s="3" t="s">
        <v>14</v>
      </c>
      <c r="C13" s="3">
        <v>18</v>
      </c>
      <c r="D13" s="4">
        <v>24</v>
      </c>
      <c r="E13">
        <v>1</v>
      </c>
      <c r="F13" s="4"/>
      <c r="M13" s="13"/>
      <c r="O13" s="3">
        <v>1</v>
      </c>
      <c r="P13" s="6">
        <f t="shared" si="1"/>
        <v>48</v>
      </c>
      <c r="Q13" s="2">
        <f t="shared" si="0"/>
        <v>317</v>
      </c>
      <c r="R13" s="2">
        <f t="shared" si="0"/>
        <v>189</v>
      </c>
      <c r="S13" s="2">
        <f t="shared" si="0"/>
        <v>199</v>
      </c>
    </row>
    <row r="14" spans="1:19" x14ac:dyDescent="0.15">
      <c r="A14" s="2">
        <v>12</v>
      </c>
      <c r="B14" s="3" t="s">
        <v>15</v>
      </c>
      <c r="C14" s="3">
        <v>30</v>
      </c>
      <c r="D14" s="4">
        <v>10</v>
      </c>
      <c r="E14" s="4"/>
      <c r="F14">
        <v>2</v>
      </c>
      <c r="G14" s="4"/>
      <c r="M14" s="13">
        <v>1</v>
      </c>
      <c r="O14" s="3">
        <v>1</v>
      </c>
      <c r="P14" s="6">
        <f t="shared" si="1"/>
        <v>60</v>
      </c>
      <c r="Q14" s="2">
        <f t="shared" si="0"/>
        <v>257</v>
      </c>
      <c r="R14" s="2">
        <f t="shared" si="0"/>
        <v>189</v>
      </c>
      <c r="S14" s="2">
        <f t="shared" si="0"/>
        <v>199</v>
      </c>
    </row>
    <row r="15" spans="1:19" x14ac:dyDescent="0.15">
      <c r="A15" s="2">
        <v>13</v>
      </c>
      <c r="B15" s="3" t="s">
        <v>15</v>
      </c>
      <c r="C15" s="3">
        <v>18</v>
      </c>
      <c r="D15" s="4">
        <v>11</v>
      </c>
      <c r="E15" s="4">
        <v>2</v>
      </c>
      <c r="M15" s="13"/>
      <c r="O15" s="3">
        <v>1</v>
      </c>
      <c r="P15" s="6">
        <f t="shared" si="1"/>
        <v>33</v>
      </c>
      <c r="Q15" s="2">
        <f t="shared" si="0"/>
        <v>224</v>
      </c>
      <c r="R15" s="2">
        <f t="shared" si="0"/>
        <v>189</v>
      </c>
      <c r="S15" s="2">
        <f t="shared" si="0"/>
        <v>199</v>
      </c>
    </row>
    <row r="16" spans="1:19" x14ac:dyDescent="0.15">
      <c r="A16" s="2">
        <v>14</v>
      </c>
      <c r="B16" s="3" t="s">
        <v>16</v>
      </c>
      <c r="C16" s="3">
        <v>22</v>
      </c>
      <c r="D16" s="4">
        <v>11</v>
      </c>
      <c r="E16">
        <v>4</v>
      </c>
      <c r="M16" s="13"/>
      <c r="O16" s="3">
        <v>0</v>
      </c>
      <c r="P16" s="6">
        <f t="shared" si="1"/>
        <v>-110</v>
      </c>
      <c r="Q16" s="2">
        <f t="shared" si="0"/>
        <v>114</v>
      </c>
      <c r="R16" s="2">
        <f t="shared" si="0"/>
        <v>189</v>
      </c>
      <c r="S16" s="2">
        <f t="shared" si="0"/>
        <v>89</v>
      </c>
    </row>
    <row r="17" spans="1:19" x14ac:dyDescent="0.15">
      <c r="A17" s="2">
        <v>15</v>
      </c>
      <c r="B17" s="3" t="s">
        <v>14</v>
      </c>
      <c r="C17" s="3">
        <v>18</v>
      </c>
      <c r="D17" s="4">
        <v>12</v>
      </c>
      <c r="F17" s="4">
        <v>1</v>
      </c>
      <c r="G17">
        <v>1</v>
      </c>
      <c r="M17" s="13"/>
      <c r="O17" s="3">
        <v>1</v>
      </c>
      <c r="P17" s="6">
        <f t="shared" si="1"/>
        <v>36</v>
      </c>
      <c r="Q17" s="2">
        <f t="shared" si="0"/>
        <v>114</v>
      </c>
      <c r="R17" s="2">
        <f t="shared" si="0"/>
        <v>189</v>
      </c>
      <c r="S17" s="2">
        <f t="shared" si="0"/>
        <v>53</v>
      </c>
    </row>
    <row r="18" spans="1:19" x14ac:dyDescent="0.15">
      <c r="A18" s="2">
        <v>16</v>
      </c>
      <c r="B18" s="3" t="s">
        <v>15</v>
      </c>
      <c r="C18" s="3">
        <v>20</v>
      </c>
      <c r="D18" s="4">
        <v>11</v>
      </c>
      <c r="F18" s="4">
        <v>2</v>
      </c>
      <c r="M18" s="13"/>
      <c r="O18" s="3">
        <v>0</v>
      </c>
      <c r="P18" s="6">
        <f t="shared" si="1"/>
        <v>-66</v>
      </c>
      <c r="Q18" s="2">
        <f t="shared" si="0"/>
        <v>114</v>
      </c>
      <c r="R18" s="2">
        <f t="shared" si="0"/>
        <v>123</v>
      </c>
      <c r="S18" s="2">
        <f t="shared" si="0"/>
        <v>-13</v>
      </c>
    </row>
    <row r="19" spans="1:19" x14ac:dyDescent="0.15">
      <c r="A19" s="2">
        <v>17</v>
      </c>
      <c r="B19" s="3"/>
      <c r="C19" s="3"/>
      <c r="D19" s="4"/>
      <c r="F19" s="4"/>
      <c r="G19" s="4"/>
      <c r="M19" s="13"/>
      <c r="O19" s="3"/>
      <c r="P19" s="6">
        <f t="shared" si="1"/>
        <v>0</v>
      </c>
      <c r="Q19" s="2">
        <f t="shared" ref="Q19:S34" si="2">IF(ISBLANK($O19), ,IF($O19,IF($B19=Q$1,Q18-$P19,Q18),IF($B19=Q$1,Q18,Q18+$P19)))</f>
        <v>0</v>
      </c>
      <c r="R19" s="2">
        <f t="shared" si="2"/>
        <v>0</v>
      </c>
      <c r="S19" s="2">
        <f t="shared" si="2"/>
        <v>0</v>
      </c>
    </row>
    <row r="20" spans="1:19" x14ac:dyDescent="0.15">
      <c r="A20" s="2">
        <v>18</v>
      </c>
      <c r="B20" s="3"/>
      <c r="C20" s="3"/>
      <c r="D20" s="4"/>
      <c r="E20" s="4"/>
      <c r="M20" s="13"/>
      <c r="O20" s="3"/>
      <c r="P20" s="6">
        <f t="shared" si="1"/>
        <v>0</v>
      </c>
      <c r="Q20" s="2">
        <f t="shared" si="2"/>
        <v>0</v>
      </c>
      <c r="R20" s="2">
        <f t="shared" si="2"/>
        <v>0</v>
      </c>
      <c r="S20" s="2">
        <f t="shared" si="2"/>
        <v>0</v>
      </c>
    </row>
    <row r="21" spans="1:19" x14ac:dyDescent="0.15">
      <c r="A21" s="2">
        <v>19</v>
      </c>
      <c r="B21" s="3"/>
      <c r="C21" s="3"/>
      <c r="D21" s="4"/>
      <c r="F21" s="4"/>
      <c r="G21" s="4"/>
      <c r="M21" s="13"/>
      <c r="O21" s="3"/>
      <c r="P21" s="6">
        <f t="shared" si="1"/>
        <v>0</v>
      </c>
      <c r="Q21" s="2">
        <f t="shared" si="2"/>
        <v>0</v>
      </c>
      <c r="R21" s="2">
        <f t="shared" si="2"/>
        <v>0</v>
      </c>
      <c r="S21" s="2">
        <f t="shared" si="2"/>
        <v>0</v>
      </c>
    </row>
    <row r="22" spans="1:19" x14ac:dyDescent="0.15">
      <c r="A22" s="2">
        <v>20</v>
      </c>
      <c r="B22" s="3"/>
      <c r="C22" s="3"/>
      <c r="D22" s="4"/>
      <c r="E22" s="4"/>
      <c r="H22" s="4"/>
      <c r="M22" s="13"/>
      <c r="O22" s="3"/>
      <c r="P22" s="6">
        <f t="shared" si="1"/>
        <v>0</v>
      </c>
      <c r="Q22" s="2">
        <f t="shared" si="2"/>
        <v>0</v>
      </c>
      <c r="R22" s="2">
        <f t="shared" si="2"/>
        <v>0</v>
      </c>
      <c r="S22" s="2">
        <f t="shared" si="2"/>
        <v>0</v>
      </c>
    </row>
    <row r="23" spans="1:19" x14ac:dyDescent="0.15">
      <c r="A23" s="2">
        <v>21</v>
      </c>
      <c r="B23" s="3"/>
      <c r="C23" s="3"/>
      <c r="D23" s="4"/>
      <c r="F23" s="4"/>
      <c r="M23" s="13"/>
      <c r="O23" s="3"/>
      <c r="P23" s="6">
        <f t="shared" si="1"/>
        <v>0</v>
      </c>
      <c r="Q23" s="2">
        <f t="shared" si="2"/>
        <v>0</v>
      </c>
      <c r="R23" s="2">
        <f t="shared" si="2"/>
        <v>0</v>
      </c>
      <c r="S23" s="2">
        <f t="shared" si="2"/>
        <v>0</v>
      </c>
    </row>
    <row r="24" spans="1:19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1"/>
        <v>0</v>
      </c>
      <c r="Q24" s="2">
        <f t="shared" si="2"/>
        <v>0</v>
      </c>
      <c r="R24" s="2">
        <f t="shared" si="2"/>
        <v>0</v>
      </c>
      <c r="S24" s="2">
        <f t="shared" si="2"/>
        <v>0</v>
      </c>
    </row>
    <row r="25" spans="1:19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1"/>
        <v>0</v>
      </c>
      <c r="Q25" s="2">
        <f t="shared" si="2"/>
        <v>0</v>
      </c>
      <c r="R25" s="2">
        <f t="shared" si="2"/>
        <v>0</v>
      </c>
      <c r="S25" s="2">
        <f t="shared" si="2"/>
        <v>0</v>
      </c>
    </row>
    <row r="26" spans="1:19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1"/>
        <v>0</v>
      </c>
      <c r="Q26" s="2">
        <f t="shared" si="2"/>
        <v>0</v>
      </c>
      <c r="R26" s="2">
        <f t="shared" si="2"/>
        <v>0</v>
      </c>
      <c r="S26" s="2">
        <f t="shared" si="2"/>
        <v>0</v>
      </c>
    </row>
    <row r="27" spans="1:19" x14ac:dyDescent="0.15">
      <c r="A27" s="2">
        <v>25</v>
      </c>
      <c r="B27" s="3"/>
      <c r="C27" s="3"/>
      <c r="M27" s="10"/>
      <c r="O27" s="3"/>
      <c r="P27" s="6">
        <f t="shared" si="1"/>
        <v>0</v>
      </c>
      <c r="Q27" s="2">
        <f t="shared" si="2"/>
        <v>0</v>
      </c>
      <c r="R27" s="2">
        <f t="shared" si="2"/>
        <v>0</v>
      </c>
      <c r="S27" s="2">
        <f t="shared" si="2"/>
        <v>0</v>
      </c>
    </row>
    <row r="28" spans="1:19" x14ac:dyDescent="0.15">
      <c r="A28" s="2">
        <v>26</v>
      </c>
      <c r="B28" s="3"/>
      <c r="C28" s="3"/>
      <c r="M28" s="10"/>
      <c r="O28" s="3"/>
      <c r="P28" s="6">
        <f t="shared" si="1"/>
        <v>0</v>
      </c>
      <c r="Q28" s="2">
        <f t="shared" si="2"/>
        <v>0</v>
      </c>
      <c r="R28" s="2">
        <f t="shared" si="2"/>
        <v>0</v>
      </c>
      <c r="S28" s="2">
        <f t="shared" si="2"/>
        <v>0</v>
      </c>
    </row>
    <row r="29" spans="1:19" x14ac:dyDescent="0.15">
      <c r="A29" s="2">
        <v>27</v>
      </c>
      <c r="B29" s="3"/>
      <c r="C29" s="3"/>
      <c r="M29" s="10"/>
      <c r="O29" s="3"/>
      <c r="P29" s="6">
        <f t="shared" si="1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</row>
    <row r="30" spans="1:19" x14ac:dyDescent="0.15">
      <c r="A30" s="2">
        <v>28</v>
      </c>
      <c r="B30" s="3"/>
      <c r="C30" s="3"/>
      <c r="M30" s="10"/>
      <c r="O30" s="3"/>
      <c r="P30" s="6">
        <f t="shared" si="1"/>
        <v>0</v>
      </c>
      <c r="Q30" s="2">
        <f t="shared" si="2"/>
        <v>0</v>
      </c>
      <c r="R30" s="2">
        <f t="shared" si="2"/>
        <v>0</v>
      </c>
      <c r="S30" s="2">
        <f t="shared" si="2"/>
        <v>0</v>
      </c>
    </row>
    <row r="31" spans="1:19" x14ac:dyDescent="0.15">
      <c r="A31" s="2">
        <v>29</v>
      </c>
      <c r="B31" s="3"/>
      <c r="C31" s="3"/>
      <c r="M31" s="10"/>
      <c r="O31" s="3"/>
      <c r="P31" s="6">
        <f t="shared" si="1"/>
        <v>0</v>
      </c>
      <c r="Q31" s="2">
        <f t="shared" si="2"/>
        <v>0</v>
      </c>
      <c r="R31" s="2">
        <f t="shared" si="2"/>
        <v>0</v>
      </c>
      <c r="S31" s="2">
        <f t="shared" si="2"/>
        <v>0</v>
      </c>
    </row>
    <row r="32" spans="1:19" x14ac:dyDescent="0.15">
      <c r="A32" s="2">
        <v>30</v>
      </c>
      <c r="B32" s="3"/>
      <c r="C32" s="3"/>
      <c r="M32" s="10"/>
      <c r="O32" s="3"/>
      <c r="P32" s="6">
        <f t="shared" si="1"/>
        <v>0</v>
      </c>
      <c r="Q32" s="2">
        <f t="shared" si="2"/>
        <v>0</v>
      </c>
      <c r="R32" s="2">
        <f t="shared" si="2"/>
        <v>0</v>
      </c>
      <c r="S32" s="2">
        <f t="shared" si="2"/>
        <v>0</v>
      </c>
    </row>
    <row r="33" spans="1:19" x14ac:dyDescent="0.15">
      <c r="A33" s="2">
        <v>31</v>
      </c>
      <c r="B33" s="3"/>
      <c r="C33" s="3"/>
      <c r="M33" s="10"/>
      <c r="O33" s="3"/>
      <c r="P33" s="6">
        <f t="shared" si="1"/>
        <v>0</v>
      </c>
      <c r="Q33" s="2">
        <f t="shared" si="2"/>
        <v>0</v>
      </c>
      <c r="R33" s="2">
        <f t="shared" si="2"/>
        <v>0</v>
      </c>
      <c r="S33" s="2">
        <f t="shared" si="2"/>
        <v>0</v>
      </c>
    </row>
    <row r="34" spans="1:19" x14ac:dyDescent="0.15">
      <c r="A34" s="2">
        <v>32</v>
      </c>
      <c r="B34" s="3"/>
      <c r="C34" s="3"/>
      <c r="M34" s="10"/>
      <c r="O34" s="3"/>
      <c r="P34" s="6">
        <f t="shared" si="1"/>
        <v>0</v>
      </c>
      <c r="Q34" s="2">
        <f t="shared" si="2"/>
        <v>0</v>
      </c>
      <c r="R34" s="2">
        <f t="shared" si="2"/>
        <v>0</v>
      </c>
      <c r="S34" s="2">
        <f t="shared" si="2"/>
        <v>0</v>
      </c>
    </row>
    <row r="35" spans="1:19" x14ac:dyDescent="0.15">
      <c r="A35" s="2">
        <v>33</v>
      </c>
      <c r="B35" s="3"/>
      <c r="C35" s="3"/>
      <c r="M35" s="10"/>
      <c r="O35" s="3"/>
      <c r="P35" s="6">
        <f t="shared" si="1"/>
        <v>0</v>
      </c>
      <c r="Q35" s="2">
        <f t="shared" ref="Q35:S50" si="3">IF(ISBLANK($O35), ,IF($O35,IF($B35=Q$1,Q34-$P35,Q34),IF($B35=Q$1,Q34,Q34+$P35)))</f>
        <v>0</v>
      </c>
      <c r="R35" s="2">
        <f t="shared" si="3"/>
        <v>0</v>
      </c>
      <c r="S35" s="2">
        <f t="shared" si="3"/>
        <v>0</v>
      </c>
    </row>
    <row r="36" spans="1:19" x14ac:dyDescent="0.15">
      <c r="A36" s="2">
        <v>34</v>
      </c>
      <c r="B36" s="3"/>
      <c r="C36" s="3"/>
      <c r="M36" s="10"/>
      <c r="O36" s="3"/>
      <c r="P36" s="6">
        <f t="shared" si="1"/>
        <v>0</v>
      </c>
      <c r="Q36" s="2">
        <f t="shared" si="3"/>
        <v>0</v>
      </c>
      <c r="R36" s="2">
        <f t="shared" si="3"/>
        <v>0</v>
      </c>
      <c r="S36" s="2">
        <f t="shared" si="3"/>
        <v>0</v>
      </c>
    </row>
    <row r="37" spans="1:19" x14ac:dyDescent="0.15">
      <c r="A37" s="2">
        <v>35</v>
      </c>
      <c r="B37" s="3"/>
      <c r="C37" s="3"/>
      <c r="M37" s="10"/>
      <c r="O37" s="3"/>
      <c r="P37" s="6">
        <f t="shared" si="1"/>
        <v>0</v>
      </c>
      <c r="Q37" s="2">
        <f t="shared" si="3"/>
        <v>0</v>
      </c>
      <c r="R37" s="2">
        <f t="shared" si="3"/>
        <v>0</v>
      </c>
      <c r="S37" s="2">
        <f t="shared" si="3"/>
        <v>0</v>
      </c>
    </row>
    <row r="38" spans="1:19" x14ac:dyDescent="0.15">
      <c r="A38" s="2">
        <v>36</v>
      </c>
      <c r="B38" s="3"/>
      <c r="C38" s="3"/>
      <c r="M38" s="10"/>
      <c r="O38" s="3"/>
      <c r="P38" s="6">
        <f t="shared" si="1"/>
        <v>0</v>
      </c>
      <c r="Q38" s="2">
        <f t="shared" si="3"/>
        <v>0</v>
      </c>
      <c r="R38" s="2">
        <f t="shared" si="3"/>
        <v>0</v>
      </c>
      <c r="S38" s="2">
        <f t="shared" si="3"/>
        <v>0</v>
      </c>
    </row>
    <row r="39" spans="1:19" x14ac:dyDescent="0.15">
      <c r="A39" s="2">
        <v>37</v>
      </c>
      <c r="B39" s="3"/>
      <c r="C39" s="3"/>
      <c r="M39" s="10"/>
      <c r="O39" s="3"/>
      <c r="P39" s="6">
        <f t="shared" si="1"/>
        <v>0</v>
      </c>
      <c r="Q39" s="2">
        <f t="shared" si="3"/>
        <v>0</v>
      </c>
      <c r="R39" s="2">
        <f t="shared" si="3"/>
        <v>0</v>
      </c>
      <c r="S39" s="2">
        <f t="shared" si="3"/>
        <v>0</v>
      </c>
    </row>
    <row r="40" spans="1:19" x14ac:dyDescent="0.15">
      <c r="A40" s="2">
        <v>38</v>
      </c>
      <c r="B40" s="3"/>
      <c r="C40" s="3"/>
      <c r="M40" s="10"/>
      <c r="O40" s="3"/>
      <c r="P40" s="6">
        <f t="shared" si="1"/>
        <v>0</v>
      </c>
      <c r="Q40" s="2">
        <f t="shared" si="3"/>
        <v>0</v>
      </c>
      <c r="R40" s="2">
        <f t="shared" si="3"/>
        <v>0</v>
      </c>
      <c r="S40" s="2">
        <f t="shared" si="3"/>
        <v>0</v>
      </c>
    </row>
    <row r="41" spans="1:19" x14ac:dyDescent="0.15">
      <c r="A41" s="2">
        <v>39</v>
      </c>
      <c r="B41" s="3"/>
      <c r="C41" s="3"/>
      <c r="M41" s="10"/>
      <c r="O41" s="3"/>
      <c r="P41" s="6">
        <f t="shared" si="1"/>
        <v>0</v>
      </c>
      <c r="Q41" s="2">
        <f t="shared" si="3"/>
        <v>0</v>
      </c>
      <c r="R41" s="2">
        <f t="shared" si="3"/>
        <v>0</v>
      </c>
      <c r="S41" s="2">
        <f t="shared" si="3"/>
        <v>0</v>
      </c>
    </row>
    <row r="42" spans="1:19" x14ac:dyDescent="0.15">
      <c r="A42" s="2">
        <v>40</v>
      </c>
      <c r="B42" s="3"/>
      <c r="C42" s="3"/>
      <c r="M42" s="10"/>
      <c r="O42" s="3"/>
      <c r="P42" s="6">
        <f t="shared" si="1"/>
        <v>0</v>
      </c>
      <c r="Q42" s="2">
        <f t="shared" si="3"/>
        <v>0</v>
      </c>
      <c r="R42" s="2">
        <f t="shared" si="3"/>
        <v>0</v>
      </c>
      <c r="S42" s="2">
        <f t="shared" si="3"/>
        <v>0</v>
      </c>
    </row>
    <row r="43" spans="1:19" x14ac:dyDescent="0.15">
      <c r="A43" s="2">
        <v>41</v>
      </c>
      <c r="B43" s="3"/>
      <c r="C43" s="3"/>
      <c r="M43" s="10"/>
      <c r="O43" s="3"/>
      <c r="P43" s="6">
        <f t="shared" si="1"/>
        <v>0</v>
      </c>
      <c r="Q43" s="2">
        <f t="shared" si="3"/>
        <v>0</v>
      </c>
      <c r="R43" s="2">
        <f t="shared" si="3"/>
        <v>0</v>
      </c>
      <c r="S43" s="2">
        <f t="shared" si="3"/>
        <v>0</v>
      </c>
    </row>
    <row r="44" spans="1:19" x14ac:dyDescent="0.15">
      <c r="A44" s="2">
        <v>42</v>
      </c>
      <c r="B44" s="3"/>
      <c r="C44" s="3"/>
      <c r="M44" s="10"/>
      <c r="O44" s="3"/>
      <c r="P44" s="6">
        <f t="shared" si="1"/>
        <v>0</v>
      </c>
      <c r="Q44" s="2">
        <f t="shared" si="3"/>
        <v>0</v>
      </c>
      <c r="R44" s="2">
        <f t="shared" si="3"/>
        <v>0</v>
      </c>
      <c r="S44" s="2">
        <f t="shared" si="3"/>
        <v>0</v>
      </c>
    </row>
    <row r="45" spans="1:19" x14ac:dyDescent="0.15">
      <c r="A45" s="2">
        <v>43</v>
      </c>
      <c r="B45" s="3"/>
      <c r="C45" s="3"/>
      <c r="M45" s="10"/>
      <c r="O45" s="3"/>
      <c r="P45" s="6">
        <f t="shared" si="1"/>
        <v>0</v>
      </c>
      <c r="Q45" s="2">
        <f t="shared" si="3"/>
        <v>0</v>
      </c>
      <c r="R45" s="2">
        <f t="shared" si="3"/>
        <v>0</v>
      </c>
      <c r="S45" s="2">
        <f t="shared" si="3"/>
        <v>0</v>
      </c>
    </row>
    <row r="46" spans="1:19" x14ac:dyDescent="0.15">
      <c r="A46" s="2">
        <v>44</v>
      </c>
      <c r="B46" s="3"/>
      <c r="C46" s="3"/>
      <c r="M46" s="10"/>
      <c r="O46" s="3"/>
      <c r="P46" s="6">
        <f t="shared" si="1"/>
        <v>0</v>
      </c>
      <c r="Q46" s="2">
        <f t="shared" si="3"/>
        <v>0</v>
      </c>
      <c r="R46" s="2">
        <f t="shared" si="3"/>
        <v>0</v>
      </c>
      <c r="S46" s="2">
        <f t="shared" si="3"/>
        <v>0</v>
      </c>
    </row>
    <row r="47" spans="1:19" x14ac:dyDescent="0.15">
      <c r="A47" s="2">
        <v>45</v>
      </c>
      <c r="B47" s="3"/>
      <c r="C47" s="3"/>
      <c r="M47" s="10"/>
      <c r="O47" s="3"/>
      <c r="P47" s="6">
        <f t="shared" si="1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</row>
    <row r="48" spans="1:19" x14ac:dyDescent="0.15">
      <c r="A48" s="2">
        <v>46</v>
      </c>
      <c r="B48" s="3"/>
      <c r="C48" s="3"/>
      <c r="M48" s="10"/>
      <c r="O48" s="3"/>
      <c r="P48" s="6">
        <f t="shared" si="1"/>
        <v>0</v>
      </c>
      <c r="Q48" s="2">
        <f t="shared" si="3"/>
        <v>0</v>
      </c>
      <c r="R48" s="2">
        <f t="shared" si="3"/>
        <v>0</v>
      </c>
      <c r="S48" s="2">
        <f t="shared" si="3"/>
        <v>0</v>
      </c>
    </row>
    <row r="49" spans="1:19" x14ac:dyDescent="0.15">
      <c r="A49" s="2">
        <v>47</v>
      </c>
      <c r="B49" s="3"/>
      <c r="C49" s="3"/>
      <c r="M49" s="10"/>
      <c r="O49" s="3"/>
      <c r="P49" s="6">
        <f t="shared" si="1"/>
        <v>0</v>
      </c>
      <c r="Q49" s="2">
        <f t="shared" si="3"/>
        <v>0</v>
      </c>
      <c r="R49" s="2">
        <f t="shared" si="3"/>
        <v>0</v>
      </c>
      <c r="S49" s="2">
        <f t="shared" si="3"/>
        <v>0</v>
      </c>
    </row>
    <row r="50" spans="1:19" x14ac:dyDescent="0.15">
      <c r="A50" s="2">
        <v>48</v>
      </c>
      <c r="B50" s="3"/>
      <c r="C50" s="3"/>
      <c r="M50" s="10"/>
      <c r="O50" s="3"/>
      <c r="P50" s="6">
        <f t="shared" si="1"/>
        <v>0</v>
      </c>
      <c r="Q50" s="2">
        <f t="shared" si="3"/>
        <v>0</v>
      </c>
      <c r="R50" s="2">
        <f t="shared" si="3"/>
        <v>0</v>
      </c>
      <c r="S50" s="2">
        <f t="shared" si="3"/>
        <v>0</v>
      </c>
    </row>
    <row r="51" spans="1:19" x14ac:dyDescent="0.15">
      <c r="A51" s="2">
        <v>49</v>
      </c>
      <c r="B51" s="3"/>
      <c r="C51" s="3"/>
      <c r="M51" s="10"/>
      <c r="O51" s="3"/>
      <c r="P51" s="6">
        <f t="shared" si="1"/>
        <v>0</v>
      </c>
      <c r="Q51" s="2">
        <f t="shared" ref="Q51:S66" si="4">IF(ISBLANK($O51), ,IF($O51,IF($B51=Q$1,Q50-$P51,Q50),IF($B51=Q$1,Q50,Q50+$P51)))</f>
        <v>0</v>
      </c>
      <c r="R51" s="2">
        <f t="shared" si="4"/>
        <v>0</v>
      </c>
      <c r="S51" s="2">
        <f t="shared" si="4"/>
        <v>0</v>
      </c>
    </row>
    <row r="52" spans="1:19" x14ac:dyDescent="0.15">
      <c r="A52" s="2">
        <v>50</v>
      </c>
      <c r="B52" s="3"/>
      <c r="C52" s="3"/>
      <c r="M52" s="10"/>
      <c r="O52" s="3"/>
      <c r="P52" s="6">
        <f t="shared" si="1"/>
        <v>0</v>
      </c>
      <c r="Q52" s="2">
        <f t="shared" si="4"/>
        <v>0</v>
      </c>
      <c r="R52" s="2">
        <f t="shared" si="4"/>
        <v>0</v>
      </c>
      <c r="S52" s="2">
        <f t="shared" si="4"/>
        <v>0</v>
      </c>
    </row>
    <row r="53" spans="1:19" x14ac:dyDescent="0.15">
      <c r="A53" s="2">
        <v>51</v>
      </c>
      <c r="B53" s="3"/>
      <c r="C53" s="3"/>
      <c r="M53" s="10"/>
      <c r="O53" s="3"/>
      <c r="P53" s="6">
        <f t="shared" si="1"/>
        <v>0</v>
      </c>
      <c r="Q53" s="2">
        <f t="shared" si="4"/>
        <v>0</v>
      </c>
      <c r="R53" s="2">
        <f t="shared" si="4"/>
        <v>0</v>
      </c>
      <c r="S53" s="2">
        <f t="shared" si="4"/>
        <v>0</v>
      </c>
    </row>
    <row r="54" spans="1:19" x14ac:dyDescent="0.15">
      <c r="A54" s="2">
        <v>52</v>
      </c>
      <c r="B54" s="3"/>
      <c r="C54" s="3"/>
      <c r="M54" s="10"/>
      <c r="O54" s="3"/>
      <c r="P54" s="6">
        <f t="shared" si="1"/>
        <v>0</v>
      </c>
      <c r="Q54" s="2">
        <f t="shared" si="4"/>
        <v>0</v>
      </c>
      <c r="R54" s="2">
        <f t="shared" si="4"/>
        <v>0</v>
      </c>
      <c r="S54" s="2">
        <f t="shared" si="4"/>
        <v>0</v>
      </c>
    </row>
    <row r="55" spans="1:19" x14ac:dyDescent="0.15">
      <c r="A55" s="2">
        <v>53</v>
      </c>
      <c r="B55" s="3"/>
      <c r="C55" s="3"/>
      <c r="M55" s="10"/>
      <c r="O55" s="3"/>
      <c r="P55" s="6">
        <f t="shared" si="1"/>
        <v>0</v>
      </c>
      <c r="Q55" s="2">
        <f t="shared" si="4"/>
        <v>0</v>
      </c>
      <c r="R55" s="2">
        <f t="shared" si="4"/>
        <v>0</v>
      </c>
      <c r="S55" s="2">
        <f t="shared" si="4"/>
        <v>0</v>
      </c>
    </row>
    <row r="56" spans="1:19" x14ac:dyDescent="0.15">
      <c r="A56" s="2">
        <v>54</v>
      </c>
      <c r="B56" s="3"/>
      <c r="C56" s="3"/>
      <c r="M56" s="10"/>
      <c r="O56" s="3"/>
      <c r="P56" s="6">
        <f t="shared" si="1"/>
        <v>0</v>
      </c>
      <c r="Q56" s="2">
        <f t="shared" si="4"/>
        <v>0</v>
      </c>
      <c r="R56" s="2">
        <f t="shared" si="4"/>
        <v>0</v>
      </c>
      <c r="S56" s="2">
        <f t="shared" si="4"/>
        <v>0</v>
      </c>
    </row>
    <row r="57" spans="1:19" x14ac:dyDescent="0.15">
      <c r="A57" s="2">
        <v>55</v>
      </c>
      <c r="B57" s="3"/>
      <c r="C57" s="3"/>
      <c r="M57" s="10"/>
      <c r="O57" s="3"/>
      <c r="P57" s="6">
        <f t="shared" si="1"/>
        <v>0</v>
      </c>
      <c r="Q57" s="2">
        <f t="shared" si="4"/>
        <v>0</v>
      </c>
      <c r="R57" s="2">
        <f t="shared" si="4"/>
        <v>0</v>
      </c>
      <c r="S57" s="2">
        <f t="shared" si="4"/>
        <v>0</v>
      </c>
    </row>
    <row r="58" spans="1:19" x14ac:dyDescent="0.15">
      <c r="A58" s="2">
        <v>56</v>
      </c>
      <c r="B58" s="3"/>
      <c r="C58" s="3"/>
      <c r="M58" s="10"/>
      <c r="O58" s="3"/>
      <c r="P58" s="6">
        <f t="shared" si="1"/>
        <v>0</v>
      </c>
      <c r="Q58" s="2">
        <f t="shared" si="4"/>
        <v>0</v>
      </c>
      <c r="R58" s="2">
        <f t="shared" si="4"/>
        <v>0</v>
      </c>
      <c r="S58" s="2">
        <f t="shared" si="4"/>
        <v>0</v>
      </c>
    </row>
    <row r="59" spans="1:19" x14ac:dyDescent="0.15">
      <c r="A59" s="2">
        <v>57</v>
      </c>
      <c r="B59" s="3"/>
      <c r="C59" s="3"/>
      <c r="M59" s="10"/>
      <c r="O59" s="3"/>
      <c r="P59" s="6">
        <f t="shared" si="1"/>
        <v>0</v>
      </c>
      <c r="Q59" s="2">
        <f t="shared" si="4"/>
        <v>0</v>
      </c>
      <c r="R59" s="2">
        <f t="shared" si="4"/>
        <v>0</v>
      </c>
      <c r="S59" s="2">
        <f t="shared" si="4"/>
        <v>0</v>
      </c>
    </row>
    <row r="60" spans="1:19" x14ac:dyDescent="0.15">
      <c r="A60" s="2">
        <v>58</v>
      </c>
      <c r="B60" s="3"/>
      <c r="C60" s="3"/>
      <c r="M60" s="10"/>
      <c r="O60" s="3"/>
      <c r="P60" s="6">
        <f t="shared" si="1"/>
        <v>0</v>
      </c>
      <c r="Q60" s="2">
        <f t="shared" si="4"/>
        <v>0</v>
      </c>
      <c r="R60" s="2">
        <f t="shared" si="4"/>
        <v>0</v>
      </c>
      <c r="S60" s="2">
        <f t="shared" si="4"/>
        <v>0</v>
      </c>
    </row>
    <row r="61" spans="1:19" x14ac:dyDescent="0.15">
      <c r="A61" s="2">
        <v>59</v>
      </c>
      <c r="B61" s="3"/>
      <c r="C61" s="3"/>
      <c r="M61" s="10"/>
      <c r="O61" s="3"/>
      <c r="P61" s="6">
        <f t="shared" si="1"/>
        <v>0</v>
      </c>
      <c r="Q61" s="2">
        <f t="shared" si="4"/>
        <v>0</v>
      </c>
      <c r="R61" s="2">
        <f t="shared" si="4"/>
        <v>0</v>
      </c>
      <c r="S61" s="2">
        <f t="shared" si="4"/>
        <v>0</v>
      </c>
    </row>
    <row r="62" spans="1:19" x14ac:dyDescent="0.15">
      <c r="A62" s="2">
        <v>60</v>
      </c>
      <c r="B62" s="3"/>
      <c r="C62" s="3"/>
      <c r="M62" s="10"/>
      <c r="O62" s="3"/>
      <c r="P62" s="6">
        <f t="shared" si="1"/>
        <v>0</v>
      </c>
      <c r="Q62" s="2">
        <f t="shared" si="4"/>
        <v>0</v>
      </c>
      <c r="R62" s="2">
        <f t="shared" si="4"/>
        <v>0</v>
      </c>
      <c r="S62" s="2">
        <f t="shared" si="4"/>
        <v>0</v>
      </c>
    </row>
    <row r="63" spans="1:19" x14ac:dyDescent="0.15">
      <c r="A63" s="2">
        <v>61</v>
      </c>
      <c r="B63" s="3"/>
      <c r="C63" s="3"/>
      <c r="M63" s="10"/>
      <c r="O63" s="3"/>
      <c r="P63" s="6">
        <f t="shared" si="1"/>
        <v>0</v>
      </c>
      <c r="Q63" s="2">
        <f t="shared" si="4"/>
        <v>0</v>
      </c>
      <c r="R63" s="2">
        <f t="shared" si="4"/>
        <v>0</v>
      </c>
      <c r="S63" s="2">
        <f t="shared" si="4"/>
        <v>0</v>
      </c>
    </row>
    <row r="64" spans="1:19" x14ac:dyDescent="0.15">
      <c r="A64" s="2">
        <v>62</v>
      </c>
      <c r="B64" s="3"/>
      <c r="C64" s="3"/>
      <c r="M64" s="10"/>
      <c r="O64" s="3"/>
      <c r="P64" s="6">
        <f t="shared" si="1"/>
        <v>0</v>
      </c>
      <c r="Q64" s="2">
        <f t="shared" si="4"/>
        <v>0</v>
      </c>
      <c r="R64" s="2">
        <f t="shared" si="4"/>
        <v>0</v>
      </c>
      <c r="S64" s="2">
        <f t="shared" si="4"/>
        <v>0</v>
      </c>
    </row>
    <row r="65" spans="1:19" x14ac:dyDescent="0.15">
      <c r="A65" s="2">
        <v>63</v>
      </c>
      <c r="B65" s="3"/>
      <c r="C65" s="3"/>
      <c r="M65" s="10"/>
      <c r="O65" s="3"/>
      <c r="P65" s="6">
        <f t="shared" si="1"/>
        <v>0</v>
      </c>
      <c r="Q65" s="2">
        <f t="shared" si="4"/>
        <v>0</v>
      </c>
      <c r="R65" s="2">
        <f t="shared" si="4"/>
        <v>0</v>
      </c>
      <c r="S65" s="2">
        <f t="shared" si="4"/>
        <v>0</v>
      </c>
    </row>
    <row r="66" spans="1:19" x14ac:dyDescent="0.15">
      <c r="A66" s="2">
        <v>64</v>
      </c>
      <c r="B66" s="3"/>
      <c r="C66" s="3"/>
      <c r="M66" s="10"/>
      <c r="O66" s="3"/>
      <c r="P66" s="6">
        <f t="shared" si="1"/>
        <v>0</v>
      </c>
      <c r="Q66" s="2">
        <f t="shared" si="4"/>
        <v>0</v>
      </c>
      <c r="R66" s="2">
        <f t="shared" si="4"/>
        <v>0</v>
      </c>
      <c r="S66" s="2">
        <f t="shared" si="4"/>
        <v>0</v>
      </c>
    </row>
    <row r="67" spans="1:19" x14ac:dyDescent="0.15">
      <c r="A67" s="2">
        <v>65</v>
      </c>
      <c r="B67" s="3"/>
      <c r="C67" s="3"/>
      <c r="M67" s="10"/>
      <c r="O67" s="3"/>
      <c r="P67" s="6">
        <f t="shared" si="1"/>
        <v>0</v>
      </c>
      <c r="Q67" s="2">
        <f t="shared" ref="Q67:S82" si="5">IF(ISBLANK($O67), ,IF($O67,IF($B67=Q$1,Q66-$P67,Q66),IF($B67=Q$1,Q66,Q66+$P67)))</f>
        <v>0</v>
      </c>
      <c r="R67" s="2">
        <f t="shared" si="5"/>
        <v>0</v>
      </c>
      <c r="S67" s="2">
        <f t="shared" si="5"/>
        <v>0</v>
      </c>
    </row>
    <row r="68" spans="1:19" x14ac:dyDescent="0.15">
      <c r="A68" s="2">
        <v>66</v>
      </c>
      <c r="B68" s="3"/>
      <c r="C68" s="3"/>
      <c r="M68" s="10"/>
      <c r="O68" s="3"/>
      <c r="P68" s="6">
        <f t="shared" ref="P68:P102" si="6">IF(D68=23,IF(O68,CHOOSE(G68+2*L68+1,23,35,46,59),-2*CHOOSE(G68+2*L68+1,23,35,46,59)),IF(ISBLANK(O68),,IF(O68,D68*(SUM(E68:L68)+1)*(1+M68)*(1+N68),-2*D68*(SUM(E68:L68)+1)*(1+M68)*(1+N68))))</f>
        <v>0</v>
      </c>
      <c r="Q68" s="2">
        <f t="shared" si="5"/>
        <v>0</v>
      </c>
      <c r="R68" s="2">
        <f t="shared" si="5"/>
        <v>0</v>
      </c>
      <c r="S68" s="2">
        <f t="shared" si="5"/>
        <v>0</v>
      </c>
    </row>
    <row r="69" spans="1:19" x14ac:dyDescent="0.15">
      <c r="A69" s="2">
        <v>67</v>
      </c>
      <c r="B69" s="3"/>
      <c r="C69" s="3"/>
      <c r="M69" s="10"/>
      <c r="O69" s="3"/>
      <c r="P69" s="6">
        <f t="shared" si="6"/>
        <v>0</v>
      </c>
      <c r="Q69" s="2">
        <f t="shared" si="5"/>
        <v>0</v>
      </c>
      <c r="R69" s="2">
        <f t="shared" si="5"/>
        <v>0</v>
      </c>
      <c r="S69" s="2">
        <f t="shared" si="5"/>
        <v>0</v>
      </c>
    </row>
    <row r="70" spans="1:19" x14ac:dyDescent="0.15">
      <c r="A70" s="2">
        <v>68</v>
      </c>
      <c r="B70" s="3"/>
      <c r="C70" s="3"/>
      <c r="M70" s="10"/>
      <c r="O70" s="3"/>
      <c r="P70" s="6">
        <f t="shared" si="6"/>
        <v>0</v>
      </c>
      <c r="Q70" s="2">
        <f t="shared" si="5"/>
        <v>0</v>
      </c>
      <c r="R70" s="2">
        <f t="shared" si="5"/>
        <v>0</v>
      </c>
      <c r="S70" s="2">
        <f t="shared" si="5"/>
        <v>0</v>
      </c>
    </row>
    <row r="71" spans="1:19" x14ac:dyDescent="0.15">
      <c r="A71" s="2">
        <v>69</v>
      </c>
      <c r="B71" s="3"/>
      <c r="C71" s="3"/>
      <c r="M71" s="10"/>
      <c r="O71" s="3"/>
      <c r="P71" s="6">
        <f t="shared" si="6"/>
        <v>0</v>
      </c>
      <c r="Q71" s="2">
        <f t="shared" si="5"/>
        <v>0</v>
      </c>
      <c r="R71" s="2">
        <f t="shared" si="5"/>
        <v>0</v>
      </c>
      <c r="S71" s="2">
        <f t="shared" si="5"/>
        <v>0</v>
      </c>
    </row>
    <row r="72" spans="1:19" x14ac:dyDescent="0.15">
      <c r="A72" s="2">
        <v>70</v>
      </c>
      <c r="B72" s="3"/>
      <c r="C72" s="3"/>
      <c r="M72" s="10"/>
      <c r="O72" s="3"/>
      <c r="P72" s="6">
        <f t="shared" si="6"/>
        <v>0</v>
      </c>
      <c r="Q72" s="2">
        <f t="shared" si="5"/>
        <v>0</v>
      </c>
      <c r="R72" s="2">
        <f t="shared" si="5"/>
        <v>0</v>
      </c>
      <c r="S72" s="2">
        <f t="shared" si="5"/>
        <v>0</v>
      </c>
    </row>
    <row r="73" spans="1:19" x14ac:dyDescent="0.15">
      <c r="A73" s="2">
        <v>71</v>
      </c>
      <c r="B73" s="3"/>
      <c r="C73" s="3"/>
      <c r="M73" s="10"/>
      <c r="O73" s="3"/>
      <c r="P73" s="6">
        <f t="shared" si="6"/>
        <v>0</v>
      </c>
      <c r="Q73" s="2">
        <f t="shared" si="5"/>
        <v>0</v>
      </c>
      <c r="R73" s="2">
        <f t="shared" si="5"/>
        <v>0</v>
      </c>
      <c r="S73" s="2">
        <f t="shared" si="5"/>
        <v>0</v>
      </c>
    </row>
    <row r="74" spans="1:19" x14ac:dyDescent="0.15">
      <c r="A74" s="2">
        <v>72</v>
      </c>
      <c r="B74" s="3"/>
      <c r="C74" s="3"/>
      <c r="M74" s="10"/>
      <c r="O74" s="3"/>
      <c r="P74" s="6">
        <f t="shared" si="6"/>
        <v>0</v>
      </c>
      <c r="Q74" s="2">
        <f t="shared" si="5"/>
        <v>0</v>
      </c>
      <c r="R74" s="2">
        <f t="shared" si="5"/>
        <v>0</v>
      </c>
      <c r="S74" s="2">
        <f t="shared" si="5"/>
        <v>0</v>
      </c>
    </row>
    <row r="75" spans="1:19" x14ac:dyDescent="0.15">
      <c r="A75" s="2">
        <v>73</v>
      </c>
      <c r="B75" s="3"/>
      <c r="C75" s="3"/>
      <c r="M75" s="10"/>
      <c r="O75" s="3"/>
      <c r="P75" s="6">
        <f t="shared" si="6"/>
        <v>0</v>
      </c>
      <c r="Q75" s="2">
        <f t="shared" si="5"/>
        <v>0</v>
      </c>
      <c r="R75" s="2">
        <f t="shared" si="5"/>
        <v>0</v>
      </c>
      <c r="S75" s="2">
        <f t="shared" si="5"/>
        <v>0</v>
      </c>
    </row>
    <row r="76" spans="1:19" x14ac:dyDescent="0.15">
      <c r="A76" s="2">
        <v>74</v>
      </c>
      <c r="B76" s="3"/>
      <c r="C76" s="3"/>
      <c r="M76" s="10"/>
      <c r="O76" s="3"/>
      <c r="P76" s="6">
        <f t="shared" si="6"/>
        <v>0</v>
      </c>
      <c r="Q76" s="2">
        <f t="shared" si="5"/>
        <v>0</v>
      </c>
      <c r="R76" s="2">
        <f t="shared" si="5"/>
        <v>0</v>
      </c>
      <c r="S76" s="2">
        <f t="shared" si="5"/>
        <v>0</v>
      </c>
    </row>
    <row r="77" spans="1:19" x14ac:dyDescent="0.15">
      <c r="A77" s="2">
        <v>75</v>
      </c>
      <c r="B77" s="3"/>
      <c r="C77" s="3"/>
      <c r="M77" s="10"/>
      <c r="O77" s="3"/>
      <c r="P77" s="6">
        <f t="shared" si="6"/>
        <v>0</v>
      </c>
      <c r="Q77" s="2">
        <f t="shared" si="5"/>
        <v>0</v>
      </c>
      <c r="R77" s="2">
        <f t="shared" si="5"/>
        <v>0</v>
      </c>
      <c r="S77" s="2">
        <f t="shared" si="5"/>
        <v>0</v>
      </c>
    </row>
    <row r="78" spans="1:19" x14ac:dyDescent="0.15">
      <c r="A78" s="2">
        <v>76</v>
      </c>
      <c r="B78" s="3"/>
      <c r="C78" s="3"/>
      <c r="M78" s="10"/>
      <c r="O78" s="3"/>
      <c r="P78" s="6">
        <f t="shared" si="6"/>
        <v>0</v>
      </c>
      <c r="Q78" s="2">
        <f t="shared" si="5"/>
        <v>0</v>
      </c>
      <c r="R78" s="2">
        <f t="shared" si="5"/>
        <v>0</v>
      </c>
      <c r="S78" s="2">
        <f t="shared" si="5"/>
        <v>0</v>
      </c>
    </row>
    <row r="79" spans="1:19" x14ac:dyDescent="0.15">
      <c r="A79" s="2">
        <v>77</v>
      </c>
      <c r="B79" s="3"/>
      <c r="C79" s="3"/>
      <c r="M79" s="10"/>
      <c r="O79" s="3"/>
      <c r="P79" s="6">
        <f t="shared" si="6"/>
        <v>0</v>
      </c>
      <c r="Q79" s="2">
        <f t="shared" si="5"/>
        <v>0</v>
      </c>
      <c r="R79" s="2">
        <f t="shared" si="5"/>
        <v>0</v>
      </c>
      <c r="S79" s="2">
        <f t="shared" si="5"/>
        <v>0</v>
      </c>
    </row>
    <row r="80" spans="1:19" x14ac:dyDescent="0.15">
      <c r="A80" s="2">
        <v>78</v>
      </c>
      <c r="B80" s="3"/>
      <c r="C80" s="3"/>
      <c r="M80" s="10"/>
      <c r="O80" s="3"/>
      <c r="P80" s="6">
        <f t="shared" si="6"/>
        <v>0</v>
      </c>
      <c r="Q80" s="2">
        <f t="shared" si="5"/>
        <v>0</v>
      </c>
      <c r="R80" s="2">
        <f t="shared" si="5"/>
        <v>0</v>
      </c>
      <c r="S80" s="2">
        <f t="shared" si="5"/>
        <v>0</v>
      </c>
    </row>
    <row r="81" spans="1:19" x14ac:dyDescent="0.15">
      <c r="A81" s="2">
        <v>79</v>
      </c>
      <c r="B81" s="3"/>
      <c r="C81" s="3"/>
      <c r="M81" s="10"/>
      <c r="O81" s="3"/>
      <c r="P81" s="6">
        <f t="shared" si="6"/>
        <v>0</v>
      </c>
      <c r="Q81" s="2">
        <f t="shared" si="5"/>
        <v>0</v>
      </c>
      <c r="R81" s="2">
        <f t="shared" si="5"/>
        <v>0</v>
      </c>
      <c r="S81" s="2">
        <f t="shared" si="5"/>
        <v>0</v>
      </c>
    </row>
    <row r="82" spans="1:19" x14ac:dyDescent="0.15">
      <c r="A82" s="2">
        <v>80</v>
      </c>
      <c r="B82" s="3"/>
      <c r="C82" s="3"/>
      <c r="M82" s="10"/>
      <c r="O82" s="3"/>
      <c r="P82" s="6">
        <f t="shared" si="6"/>
        <v>0</v>
      </c>
      <c r="Q82" s="2">
        <f t="shared" si="5"/>
        <v>0</v>
      </c>
      <c r="R82" s="2">
        <f t="shared" si="5"/>
        <v>0</v>
      </c>
      <c r="S82" s="2">
        <f t="shared" si="5"/>
        <v>0</v>
      </c>
    </row>
    <row r="83" spans="1:19" x14ac:dyDescent="0.15">
      <c r="A83" s="2">
        <v>81</v>
      </c>
      <c r="B83" s="3"/>
      <c r="C83" s="3"/>
      <c r="M83" s="10"/>
      <c r="O83" s="3"/>
      <c r="P83" s="6">
        <f t="shared" si="6"/>
        <v>0</v>
      </c>
      <c r="Q83" s="2">
        <f t="shared" ref="Q83:S98" si="7">IF(ISBLANK($O83), ,IF($O83,IF($B83=Q$1,Q82-$P83,Q82),IF($B83=Q$1,Q82,Q82+$P83)))</f>
        <v>0</v>
      </c>
      <c r="R83" s="2">
        <f t="shared" si="7"/>
        <v>0</v>
      </c>
      <c r="S83" s="2">
        <f t="shared" si="7"/>
        <v>0</v>
      </c>
    </row>
    <row r="84" spans="1:19" x14ac:dyDescent="0.15">
      <c r="A84" s="2">
        <v>82</v>
      </c>
      <c r="B84" s="3"/>
      <c r="C84" s="3"/>
      <c r="M84" s="10"/>
      <c r="O84" s="3"/>
      <c r="P84" s="6">
        <f t="shared" si="6"/>
        <v>0</v>
      </c>
      <c r="Q84" s="2">
        <f t="shared" si="7"/>
        <v>0</v>
      </c>
      <c r="R84" s="2">
        <f t="shared" si="7"/>
        <v>0</v>
      </c>
      <c r="S84" s="2">
        <f t="shared" si="7"/>
        <v>0</v>
      </c>
    </row>
    <row r="85" spans="1:19" x14ac:dyDescent="0.15">
      <c r="A85" s="2">
        <v>83</v>
      </c>
      <c r="B85" s="3"/>
      <c r="C85" s="3"/>
      <c r="M85" s="10"/>
      <c r="O85" s="3"/>
      <c r="P85" s="6">
        <f t="shared" si="6"/>
        <v>0</v>
      </c>
      <c r="Q85" s="2">
        <f t="shared" si="7"/>
        <v>0</v>
      </c>
      <c r="R85" s="2">
        <f t="shared" si="7"/>
        <v>0</v>
      </c>
      <c r="S85" s="2">
        <f t="shared" si="7"/>
        <v>0</v>
      </c>
    </row>
    <row r="86" spans="1:19" x14ac:dyDescent="0.15">
      <c r="A86" s="2">
        <v>84</v>
      </c>
      <c r="B86" s="3"/>
      <c r="C86" s="3"/>
      <c r="M86" s="10"/>
      <c r="O86" s="3"/>
      <c r="P86" s="6">
        <f t="shared" si="6"/>
        <v>0</v>
      </c>
      <c r="Q86" s="2">
        <f t="shared" si="7"/>
        <v>0</v>
      </c>
      <c r="R86" s="2">
        <f t="shared" si="7"/>
        <v>0</v>
      </c>
      <c r="S86" s="2">
        <f t="shared" si="7"/>
        <v>0</v>
      </c>
    </row>
    <row r="87" spans="1:19" x14ac:dyDescent="0.15">
      <c r="A87" s="2">
        <v>85</v>
      </c>
      <c r="B87" s="3"/>
      <c r="C87" s="3"/>
      <c r="M87" s="10"/>
      <c r="O87" s="3"/>
      <c r="P87" s="6">
        <f t="shared" si="6"/>
        <v>0</v>
      </c>
      <c r="Q87" s="2">
        <f t="shared" si="7"/>
        <v>0</v>
      </c>
      <c r="R87" s="2">
        <f t="shared" si="7"/>
        <v>0</v>
      </c>
      <c r="S87" s="2">
        <f t="shared" si="7"/>
        <v>0</v>
      </c>
    </row>
    <row r="88" spans="1:19" x14ac:dyDescent="0.15">
      <c r="A88" s="2">
        <v>86</v>
      </c>
      <c r="B88" s="3"/>
      <c r="C88" s="3"/>
      <c r="M88" s="10"/>
      <c r="O88" s="3"/>
      <c r="P88" s="6">
        <f t="shared" si="6"/>
        <v>0</v>
      </c>
      <c r="Q88" s="2">
        <f t="shared" si="7"/>
        <v>0</v>
      </c>
      <c r="R88" s="2">
        <f t="shared" si="7"/>
        <v>0</v>
      </c>
      <c r="S88" s="2">
        <f t="shared" si="7"/>
        <v>0</v>
      </c>
    </row>
    <row r="89" spans="1:19" x14ac:dyDescent="0.15">
      <c r="A89" s="2">
        <v>87</v>
      </c>
      <c r="B89" s="3"/>
      <c r="C89" s="3"/>
      <c r="M89" s="10"/>
      <c r="O89" s="3"/>
      <c r="P89" s="6">
        <f t="shared" si="6"/>
        <v>0</v>
      </c>
      <c r="Q89" s="2">
        <f t="shared" si="7"/>
        <v>0</v>
      </c>
      <c r="R89" s="2">
        <f t="shared" si="7"/>
        <v>0</v>
      </c>
      <c r="S89" s="2">
        <f t="shared" si="7"/>
        <v>0</v>
      </c>
    </row>
    <row r="90" spans="1:19" x14ac:dyDescent="0.15">
      <c r="A90" s="2">
        <v>88</v>
      </c>
      <c r="B90" s="3"/>
      <c r="C90" s="3"/>
      <c r="M90" s="10"/>
      <c r="O90" s="3"/>
      <c r="P90" s="6">
        <f t="shared" si="6"/>
        <v>0</v>
      </c>
      <c r="Q90" s="2">
        <f t="shared" si="7"/>
        <v>0</v>
      </c>
      <c r="R90" s="2">
        <f t="shared" si="7"/>
        <v>0</v>
      </c>
      <c r="S90" s="2">
        <f t="shared" si="7"/>
        <v>0</v>
      </c>
    </row>
    <row r="91" spans="1:19" x14ac:dyDescent="0.15">
      <c r="A91" s="2">
        <v>89</v>
      </c>
      <c r="B91" s="3"/>
      <c r="C91" s="3"/>
      <c r="M91" s="10"/>
      <c r="O91" s="3"/>
      <c r="P91" s="6">
        <f t="shared" si="6"/>
        <v>0</v>
      </c>
      <c r="Q91" s="2">
        <f t="shared" si="7"/>
        <v>0</v>
      </c>
      <c r="R91" s="2">
        <f t="shared" si="7"/>
        <v>0</v>
      </c>
      <c r="S91" s="2">
        <f t="shared" si="7"/>
        <v>0</v>
      </c>
    </row>
    <row r="92" spans="1:19" x14ac:dyDescent="0.15">
      <c r="A92" s="2">
        <v>90</v>
      </c>
      <c r="B92" s="3"/>
      <c r="C92" s="3"/>
      <c r="M92" s="10"/>
      <c r="O92" s="3"/>
      <c r="P92" s="6">
        <f t="shared" si="6"/>
        <v>0</v>
      </c>
      <c r="Q92" s="2">
        <f t="shared" si="7"/>
        <v>0</v>
      </c>
      <c r="R92" s="2">
        <f t="shared" si="7"/>
        <v>0</v>
      </c>
      <c r="S92" s="2">
        <f t="shared" si="7"/>
        <v>0</v>
      </c>
    </row>
    <row r="93" spans="1:19" x14ac:dyDescent="0.15">
      <c r="A93" s="2">
        <v>91</v>
      </c>
      <c r="B93" s="3"/>
      <c r="C93" s="3"/>
      <c r="M93" s="10"/>
      <c r="O93" s="3"/>
      <c r="P93" s="6">
        <f t="shared" si="6"/>
        <v>0</v>
      </c>
      <c r="Q93" s="2">
        <f t="shared" si="7"/>
        <v>0</v>
      </c>
      <c r="R93" s="2">
        <f t="shared" si="7"/>
        <v>0</v>
      </c>
      <c r="S93" s="2">
        <f t="shared" si="7"/>
        <v>0</v>
      </c>
    </row>
    <row r="94" spans="1:19" x14ac:dyDescent="0.15">
      <c r="A94" s="2">
        <v>92</v>
      </c>
      <c r="B94" s="3"/>
      <c r="C94" s="3"/>
      <c r="M94" s="10"/>
      <c r="O94" s="3"/>
      <c r="P94" s="6">
        <f t="shared" si="6"/>
        <v>0</v>
      </c>
      <c r="Q94" s="2">
        <f t="shared" si="7"/>
        <v>0</v>
      </c>
      <c r="R94" s="2">
        <f t="shared" si="7"/>
        <v>0</v>
      </c>
      <c r="S94" s="2">
        <f t="shared" si="7"/>
        <v>0</v>
      </c>
    </row>
    <row r="95" spans="1:19" x14ac:dyDescent="0.15">
      <c r="A95" s="2">
        <v>93</v>
      </c>
      <c r="B95" s="3"/>
      <c r="C95" s="3"/>
      <c r="M95" s="10"/>
      <c r="O95" s="3"/>
      <c r="P95" s="6">
        <f t="shared" si="6"/>
        <v>0</v>
      </c>
      <c r="Q95" s="2">
        <f t="shared" si="7"/>
        <v>0</v>
      </c>
      <c r="R95" s="2">
        <f t="shared" si="7"/>
        <v>0</v>
      </c>
      <c r="S95" s="2">
        <f t="shared" si="7"/>
        <v>0</v>
      </c>
    </row>
    <row r="96" spans="1:19" x14ac:dyDescent="0.15">
      <c r="A96" s="2">
        <v>94</v>
      </c>
      <c r="B96" s="3"/>
      <c r="C96" s="3"/>
      <c r="M96" s="10"/>
      <c r="O96" s="3"/>
      <c r="P96" s="6">
        <f t="shared" si="6"/>
        <v>0</v>
      </c>
      <c r="Q96" s="2">
        <f t="shared" si="7"/>
        <v>0</v>
      </c>
      <c r="R96" s="2">
        <f t="shared" si="7"/>
        <v>0</v>
      </c>
      <c r="S96" s="2">
        <f t="shared" si="7"/>
        <v>0</v>
      </c>
    </row>
    <row r="97" spans="1:20" x14ac:dyDescent="0.15">
      <c r="A97" s="2">
        <v>95</v>
      </c>
      <c r="B97" s="3"/>
      <c r="C97" s="3"/>
      <c r="M97" s="10"/>
      <c r="O97" s="3"/>
      <c r="P97" s="6">
        <f t="shared" si="6"/>
        <v>0</v>
      </c>
      <c r="Q97" s="2">
        <f t="shared" si="7"/>
        <v>0</v>
      </c>
      <c r="R97" s="2">
        <f t="shared" si="7"/>
        <v>0</v>
      </c>
      <c r="S97" s="2">
        <f t="shared" si="7"/>
        <v>0</v>
      </c>
    </row>
    <row r="98" spans="1:20" x14ac:dyDescent="0.15">
      <c r="A98" s="2">
        <v>96</v>
      </c>
      <c r="B98" s="3"/>
      <c r="C98" s="3"/>
      <c r="M98" s="10"/>
      <c r="O98" s="3"/>
      <c r="P98" s="6">
        <f t="shared" si="6"/>
        <v>0</v>
      </c>
      <c r="Q98" s="2">
        <f t="shared" si="7"/>
        <v>0</v>
      </c>
      <c r="R98" s="2">
        <f t="shared" si="7"/>
        <v>0</v>
      </c>
      <c r="S98" s="2">
        <f t="shared" si="7"/>
        <v>0</v>
      </c>
    </row>
    <row r="99" spans="1:20" x14ac:dyDescent="0.15">
      <c r="A99" s="2">
        <v>97</v>
      </c>
      <c r="B99" s="3"/>
      <c r="C99" s="3"/>
      <c r="M99" s="10"/>
      <c r="O99" s="3"/>
      <c r="P99" s="6">
        <f t="shared" si="6"/>
        <v>0</v>
      </c>
      <c r="Q99" s="2">
        <f t="shared" ref="Q99:S102" si="8">IF(ISBLANK($O99), ,IF($O99,IF($B99=Q$1,Q98-$P99,Q98),IF($B99=Q$1,Q98,Q98+$P99)))</f>
        <v>0</v>
      </c>
      <c r="R99" s="2">
        <f t="shared" si="8"/>
        <v>0</v>
      </c>
      <c r="S99" s="2">
        <f t="shared" si="8"/>
        <v>0</v>
      </c>
    </row>
    <row r="100" spans="1:20" x14ac:dyDescent="0.15">
      <c r="A100" s="2">
        <v>98</v>
      </c>
      <c r="B100" s="3"/>
      <c r="C100" s="3"/>
      <c r="M100" s="10"/>
      <c r="O100" s="3"/>
      <c r="P100" s="6">
        <f t="shared" si="6"/>
        <v>0</v>
      </c>
      <c r="Q100" s="2">
        <f t="shared" si="8"/>
        <v>0</v>
      </c>
      <c r="R100" s="2">
        <f t="shared" si="8"/>
        <v>0</v>
      </c>
      <c r="S100" s="2">
        <f t="shared" si="8"/>
        <v>0</v>
      </c>
    </row>
    <row r="101" spans="1:20" x14ac:dyDescent="0.15">
      <c r="A101" s="2">
        <v>99</v>
      </c>
      <c r="B101" s="3"/>
      <c r="C101" s="3"/>
      <c r="M101" s="10"/>
      <c r="O101" s="3"/>
      <c r="P101" s="6">
        <f t="shared" si="6"/>
        <v>0</v>
      </c>
      <c r="Q101" s="2">
        <f t="shared" si="8"/>
        <v>0</v>
      </c>
      <c r="R101" s="2">
        <f t="shared" si="8"/>
        <v>0</v>
      </c>
      <c r="S101" s="2">
        <f t="shared" si="8"/>
        <v>0</v>
      </c>
    </row>
    <row r="102" spans="1:20" x14ac:dyDescent="0.15">
      <c r="A102" s="2">
        <v>100</v>
      </c>
      <c r="B102" s="3"/>
      <c r="C102" s="3"/>
      <c r="M102" s="10"/>
      <c r="O102" s="3"/>
      <c r="P102" s="6">
        <f t="shared" si="6"/>
        <v>0</v>
      </c>
      <c r="Q102" s="2">
        <f t="shared" si="8"/>
        <v>0</v>
      </c>
      <c r="R102" s="2">
        <f t="shared" si="8"/>
        <v>0</v>
      </c>
      <c r="S102" s="2">
        <f t="shared" si="8"/>
        <v>0</v>
      </c>
      <c r="T102" s="9" t="s">
        <v>22</v>
      </c>
    </row>
    <row r="103" spans="1:20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114</v>
      </c>
      <c r="R103" s="8">
        <f ca="1">IF(MIN(INDIRECT("" &amp; "R3:R" &amp; 2+$T$104))&lt;0,0,MIN(INDIRECT("" &amp; "R3:R" &amp; 2+$T$104)))</f>
        <v>123</v>
      </c>
      <c r="S103" s="8">
        <f ca="1">IF(MIN(INDIRECT("" &amp; "S3:S" &amp; 2+$T$104))&lt;0,0,MIN(INDIRECT("" &amp; "S3:S" &amp; 2+$T$104)))</f>
        <v>0</v>
      </c>
      <c r="T103" s="9">
        <f ca="1">SUM(Q103:S103)</f>
        <v>237</v>
      </c>
    </row>
    <row r="104" spans="1:20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7</v>
      </c>
      <c r="R104" s="9">
        <f t="shared" ref="R104:S104" si="9">COUNTIF($B$3:$B$102,R$1)</f>
        <v>4</v>
      </c>
      <c r="S104" s="9">
        <f t="shared" si="9"/>
        <v>5</v>
      </c>
      <c r="T104" s="9">
        <f>SUM(Q104:S104)</f>
        <v>16</v>
      </c>
    </row>
    <row r="105" spans="1:20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5</v>
      </c>
      <c r="R105" s="7">
        <f>COUNTIFS($B$3:$B$102,R$1,$O$3:$O$102,1)</f>
        <v>2</v>
      </c>
      <c r="S105" s="7">
        <f>COUNTIFS($B$3:$B$102,S$1,$O$3:$O$102,1)</f>
        <v>5</v>
      </c>
      <c r="T105" s="7">
        <f>SUM(Q105:S105)</f>
        <v>12</v>
      </c>
    </row>
    <row r="106" spans="1:20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0</v>
      </c>
      <c r="R106" s="9">
        <f t="shared" ref="R106:S106" si="10">COUNTIFS($B$3:$B$102,R$1,$D$3:$D$102,9)</f>
        <v>1</v>
      </c>
      <c r="S106" s="9">
        <f t="shared" si="10"/>
        <v>0</v>
      </c>
      <c r="T106" s="9">
        <f t="shared" ref="T106:T117" si="11">SUM(Q106:S106)</f>
        <v>1</v>
      </c>
    </row>
    <row r="107" spans="1:20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0</v>
      </c>
      <c r="R107" s="7">
        <f>COUNTIFS($B$3:$B$102,R$1,$D$3:$D$102,9,$O$3:$O$102,1)</f>
        <v>0</v>
      </c>
      <c r="S107" s="7">
        <f>COUNTIFS($B$3:$B$102,S$1,$D$3:$D$102,9,$O$3:$O$102,1)</f>
        <v>0</v>
      </c>
      <c r="T107" s="7">
        <f t="shared" si="11"/>
        <v>0</v>
      </c>
    </row>
    <row r="108" spans="1:20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1</v>
      </c>
      <c r="R108" s="9">
        <f t="shared" ref="R108:S108" si="12">COUNTIFS($B$3:$B$102,R$1,$D$3:$D$102,10)</f>
        <v>0</v>
      </c>
      <c r="S108" s="9">
        <f t="shared" si="12"/>
        <v>0</v>
      </c>
      <c r="T108" s="9">
        <f t="shared" si="11"/>
        <v>1</v>
      </c>
    </row>
    <row r="109" spans="1:20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1</v>
      </c>
      <c r="R109" s="7">
        <f>COUNTIFS($B$3:$B$102,R$1,$D$3:$D$102,10,$O$3:$O$102,1)</f>
        <v>0</v>
      </c>
      <c r="S109" s="7">
        <f>COUNTIFS($B$3:$B$102,S$1,$D$3:$D$102,10,$O$3:$O$102,1)</f>
        <v>0</v>
      </c>
      <c r="T109" s="7">
        <f t="shared" si="11"/>
        <v>1</v>
      </c>
    </row>
    <row r="110" spans="1:20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3</v>
      </c>
      <c r="R110" s="9">
        <f t="shared" ref="R110:S110" si="13">COUNTIFS($B$3:$B$102,R$1,$D$3:$D$102,11)</f>
        <v>1</v>
      </c>
      <c r="S110" s="9">
        <f t="shared" si="13"/>
        <v>2</v>
      </c>
      <c r="T110" s="9">
        <f t="shared" si="11"/>
        <v>6</v>
      </c>
    </row>
    <row r="111" spans="1:20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2</v>
      </c>
      <c r="R111" s="7">
        <f>COUNTIFS($B$3:$B$102,R$1,$D$3:$D$102,11,$O$3:$O$102,1)</f>
        <v>0</v>
      </c>
      <c r="S111" s="7">
        <f>COUNTIFS($B$3:$B$102,S$1,$D$3:$D$102,11,$O$3:$O$102,1)</f>
        <v>2</v>
      </c>
      <c r="T111" s="7">
        <f t="shared" si="11"/>
        <v>4</v>
      </c>
    </row>
    <row r="112" spans="1:20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1</v>
      </c>
      <c r="R112" s="9">
        <f t="shared" ref="R112:S112" si="14">COUNTIFS($B$3:$B$102,R$1,$D$3:$D$102,12)</f>
        <v>0</v>
      </c>
      <c r="S112" s="9">
        <f t="shared" si="14"/>
        <v>2</v>
      </c>
      <c r="T112" s="9">
        <f t="shared" si="11"/>
        <v>3</v>
      </c>
    </row>
    <row r="113" spans="1:20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1</v>
      </c>
      <c r="R113" s="7">
        <f>COUNTIFS($B$3:$B$102,R$1,$D$3:$D$102,12,$O$3:$O$102,1)</f>
        <v>0</v>
      </c>
      <c r="S113" s="7">
        <f>COUNTIFS($B$3:$B$102,S$1,$D$3:$D$102,12,$O$3:$O$102,1)</f>
        <v>2</v>
      </c>
      <c r="T113" s="7">
        <f t="shared" si="11"/>
        <v>3</v>
      </c>
    </row>
    <row r="114" spans="1:20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2</v>
      </c>
      <c r="R114" s="9">
        <f t="shared" ref="R114:S114" si="15">COUNTIFS($B$3:$B$102,R$1,$D$3:$D$102,24)</f>
        <v>2</v>
      </c>
      <c r="S114" s="9">
        <f t="shared" si="15"/>
        <v>1</v>
      </c>
      <c r="T114" s="9">
        <f t="shared" si="11"/>
        <v>5</v>
      </c>
    </row>
    <row r="115" spans="1:20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1</v>
      </c>
      <c r="R115" s="7">
        <f>COUNTIFS($B$3:$B$102,R$1,$D$3:$D$102,24,$O$3:$O$102,1)</f>
        <v>2</v>
      </c>
      <c r="S115" s="7">
        <f>COUNTIFS($B$3:$B$102,S$1,$D$3:$D$102,24,$O$3:$O$102,1)</f>
        <v>1</v>
      </c>
      <c r="T115" s="7">
        <f t="shared" si="11"/>
        <v>4</v>
      </c>
    </row>
    <row r="116" spans="1:20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 t="shared" ref="R116:S116" si="16">COUNTIFS($B$3:$B$102,R$1,$D$3:$D$102,23)</f>
        <v>0</v>
      </c>
      <c r="S116" s="9">
        <f t="shared" si="16"/>
        <v>0</v>
      </c>
      <c r="T116" s="9">
        <f t="shared" si="11"/>
        <v>0</v>
      </c>
    </row>
    <row r="117" spans="1:20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0</v>
      </c>
      <c r="T117" s="7">
        <f t="shared" si="11"/>
        <v>0</v>
      </c>
    </row>
    <row r="118" spans="1:20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1</v>
      </c>
      <c r="R118" s="21">
        <f>COUNTIFS(E1:E100, A$3, B1:B100, R$1)</f>
        <v>0</v>
      </c>
      <c r="S118" s="21">
        <f>COUNTIFS(E1:E100, A$3, B1:B100, S$1)</f>
        <v>3</v>
      </c>
      <c r="T118" s="21">
        <f>SUM(Q118:S118)</f>
        <v>4</v>
      </c>
    </row>
    <row r="119" spans="1:20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1</v>
      </c>
      <c r="R119" s="25">
        <f>COUNTIFS($E$1:$E$100, $A$3, $B$1:$B$100, R$1,$O$1:$O$100,1)</f>
        <v>0</v>
      </c>
      <c r="S119" s="25">
        <f>COUNTIFS($E$1:$E$100, $A$3, $B$1:$B$100, S$1,$O$1:$O$100,1)</f>
        <v>3</v>
      </c>
      <c r="T119" s="7">
        <f t="shared" ref="T119:T157" si="17">SUM(Q119:S119)</f>
        <v>4</v>
      </c>
    </row>
    <row r="120" spans="1:20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0</v>
      </c>
      <c r="S120" s="21">
        <f>COUNTIFS(E1:E100, A$3, B1:B100, S$1, D1:D100, "=24")</f>
        <v>1</v>
      </c>
      <c r="T120" s="21">
        <f t="shared" si="17"/>
        <v>1</v>
      </c>
    </row>
    <row r="121" spans="1:20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1</v>
      </c>
      <c r="T121" s="7">
        <f t="shared" si="17"/>
        <v>1</v>
      </c>
    </row>
    <row r="122" spans="1:20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1</v>
      </c>
      <c r="R122" s="21">
        <f>COUNTIFS(E2:E101, A$4, B2:B101, R$1)</f>
        <v>1</v>
      </c>
      <c r="S122" s="21">
        <f>COUNTIFS(E1:E100, A$4, B1:B100, S$1)</f>
        <v>0</v>
      </c>
      <c r="T122" s="21">
        <f t="shared" si="17"/>
        <v>2</v>
      </c>
    </row>
    <row r="123" spans="1:20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1</v>
      </c>
      <c r="R123" s="25">
        <f>COUNTIFS($E$1:$E$100, $A$4, $B$1:$B$100, R$1,$O$1:$O$100,1)</f>
        <v>1</v>
      </c>
      <c r="S123" s="25">
        <f>COUNTIFS($E$1:$E$100, $A$4, $B$1:$B$100, S$1,$O$1:$O$100,1)</f>
        <v>0</v>
      </c>
      <c r="T123" s="7">
        <f t="shared" si="17"/>
        <v>2</v>
      </c>
    </row>
    <row r="124" spans="1:20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0</v>
      </c>
      <c r="R124" s="21">
        <f>COUNTIFS(E1:E100, A$4, B1:B100, R$1, D1:D100, "=24")</f>
        <v>1</v>
      </c>
      <c r="S124" s="21">
        <f>COUNTIFS(E1:E100, A$4, B1:B100, S$1, D1:D100, "=24")</f>
        <v>0</v>
      </c>
      <c r="T124" s="21">
        <f t="shared" si="17"/>
        <v>1</v>
      </c>
    </row>
    <row r="125" spans="1:20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0</v>
      </c>
      <c r="R125" s="25">
        <f>COUNTIFS($E$1:$E$100, $A$4, $B$1:$B$100, R$1, $D$1:$D$100, "=24", $O$1:$O$100, "=1")</f>
        <v>1</v>
      </c>
      <c r="S125" s="25">
        <f>COUNTIFS($E$1:$E$100, $A$4, $B$1:$B$100, S$1, $D$1:$D$100, "=24", $O$1:$O$100, "=1")</f>
        <v>0</v>
      </c>
      <c r="T125" s="7">
        <f t="shared" si="17"/>
        <v>1</v>
      </c>
    </row>
    <row r="126" spans="1:20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0</v>
      </c>
      <c r="R126" s="21">
        <f>COUNTIFS(E1:E102, A$5, B1:B102, R$1)</f>
        <v>0</v>
      </c>
      <c r="S126" s="21">
        <f>COUNTIFS(E1:E100, A$5, B1:B100, S$1)</f>
        <v>0</v>
      </c>
      <c r="T126" s="21">
        <f t="shared" si="17"/>
        <v>0</v>
      </c>
    </row>
    <row r="127" spans="1:20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0</v>
      </c>
      <c r="R127" s="25">
        <f>COUNTIFS($E$1:$E$100, $A$5, $B$1:$B$100, R$1,$O$1:$O$100,1)</f>
        <v>0</v>
      </c>
      <c r="S127" s="25">
        <f>COUNTIFS($E$1:$E$100, $A$5, $B$1:$B$100, S$1,$O$1:$O$100,1)</f>
        <v>0</v>
      </c>
      <c r="T127" s="7">
        <f t="shared" si="17"/>
        <v>0</v>
      </c>
    </row>
    <row r="128" spans="1:20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0</v>
      </c>
      <c r="S128" s="21">
        <f>COUNTIFS(E1:E100, A$5, B1:B100, S$1, D1:D100, "=24")</f>
        <v>0</v>
      </c>
      <c r="T128" s="21">
        <f t="shared" si="17"/>
        <v>0</v>
      </c>
    </row>
    <row r="129" spans="1:20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0</v>
      </c>
      <c r="S129" s="25">
        <f>COUNTIFS($E$1:$E$100, $A$5, $B$1:$B$100, S$1, $D$1:$D$100, "=24", $O$1:$O$100, "=1")</f>
        <v>0</v>
      </c>
      <c r="T129" s="7">
        <f t="shared" si="17"/>
        <v>0</v>
      </c>
    </row>
    <row r="130" spans="1:20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2</v>
      </c>
      <c r="S130" s="21">
        <f>COUNTIFS(E1:E100, A$6, B1:B100, S$1)</f>
        <v>0</v>
      </c>
      <c r="T130" s="21">
        <f t="shared" si="17"/>
        <v>2</v>
      </c>
    </row>
    <row r="131" spans="1:20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1</v>
      </c>
      <c r="S131" s="25">
        <f>COUNTIFS($E$1:$E$100, $A$6, $B$1:$B$100, S$1,$O$1:$O$100,1)</f>
        <v>0</v>
      </c>
      <c r="T131" s="7">
        <f t="shared" si="17"/>
        <v>1</v>
      </c>
    </row>
    <row r="132" spans="1:20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1</v>
      </c>
      <c r="S132" s="21">
        <f>COUNTIFS(E1:E100, A$6, B1:B100, S$1, D1:D100, "=24")</f>
        <v>0</v>
      </c>
      <c r="T132" s="21">
        <f t="shared" si="17"/>
        <v>1</v>
      </c>
    </row>
    <row r="133" spans="1:20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1</v>
      </c>
      <c r="S133" s="25">
        <f>COUNTIFS($E$1:$E$100, $A$6, $B$1:$B$100, S$1, $D$1:$D$100, "=24", $O$1:$O$100, "=1")</f>
        <v>0</v>
      </c>
      <c r="T133" s="7">
        <f t="shared" si="17"/>
        <v>1</v>
      </c>
    </row>
    <row r="134" spans="1:20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7"/>
        <v>0</v>
      </c>
    </row>
    <row r="135" spans="1:20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7"/>
        <v>0</v>
      </c>
    </row>
    <row r="136" spans="1:20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7"/>
        <v>0</v>
      </c>
    </row>
    <row r="137" spans="1:20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7"/>
        <v>0</v>
      </c>
    </row>
    <row r="138" spans="1:20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3</v>
      </c>
      <c r="R138" s="21">
        <f>COUNTIFS(F1:F100, A$3, B1:B100, R$1)</f>
        <v>0</v>
      </c>
      <c r="S138" s="21">
        <f>COUNTIFS(F1:F100, A$3, B1:B100, S$1)</f>
        <v>2</v>
      </c>
      <c r="T138" s="21">
        <f t="shared" si="17"/>
        <v>5</v>
      </c>
    </row>
    <row r="139" spans="1:20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2</v>
      </c>
      <c r="R139" s="25">
        <f>COUNTIFS($F$1:$F$100, $A$3, $B$1:$B$100, R$1,$O$1:$O$100,1)</f>
        <v>0</v>
      </c>
      <c r="S139" s="25">
        <f>COUNTIFS($F$1:$F$100, $A$3, $B$1:$B$100, S$1,$O$1:$O$100,1)</f>
        <v>2</v>
      </c>
      <c r="T139" s="7">
        <f t="shared" si="17"/>
        <v>4</v>
      </c>
    </row>
    <row r="140" spans="1:20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2</v>
      </c>
      <c r="R140" s="21">
        <f>COUNTIFS(F1:F100, A$3, B1:B100, R$1, D1:D100, "=24")</f>
        <v>0</v>
      </c>
      <c r="S140" s="21">
        <f>COUNTIFS(F1:F100, A$3, B1:B100, S$1, D1:D100, "=24")</f>
        <v>0</v>
      </c>
      <c r="T140" s="21">
        <f t="shared" si="17"/>
        <v>2</v>
      </c>
    </row>
    <row r="141" spans="1:20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1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0</v>
      </c>
      <c r="T141" s="7">
        <f t="shared" si="17"/>
        <v>1</v>
      </c>
    </row>
    <row r="142" spans="1:20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2</v>
      </c>
      <c r="R142" s="21">
        <f>COUNTIFS(F1:F100, A$4, B1:B100, R$1)</f>
        <v>0</v>
      </c>
      <c r="S142" s="21">
        <f>COUNTIFS(F1:F100, A$4, B1:B100, S$1)</f>
        <v>0</v>
      </c>
      <c r="T142" s="21">
        <f t="shared" si="17"/>
        <v>2</v>
      </c>
    </row>
    <row r="143" spans="1:20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1</v>
      </c>
      <c r="R143" s="25">
        <f>COUNTIFS($F$1:$F$100, $A$4, $B$1:$B$100, R$1,$O$1:$O$100,1)</f>
        <v>0</v>
      </c>
      <c r="S143" s="25">
        <f>COUNTIFS($F$1:$F$100, $A$4, $B$1:$B$100, S$1,$O$1:$O$100,1)</f>
        <v>0</v>
      </c>
      <c r="T143" s="7">
        <f t="shared" si="17"/>
        <v>1</v>
      </c>
    </row>
    <row r="144" spans="1:20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7"/>
        <v>0</v>
      </c>
    </row>
    <row r="145" spans="1:20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7"/>
        <v>0</v>
      </c>
    </row>
    <row r="146" spans="1:20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0</v>
      </c>
      <c r="S146" s="21">
        <f>COUNTIFS(F1:F100, A$5, B1:B100, S$1)</f>
        <v>0</v>
      </c>
      <c r="T146" s="21">
        <f t="shared" si="17"/>
        <v>0</v>
      </c>
    </row>
    <row r="147" spans="1:20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7"/>
        <v>0</v>
      </c>
    </row>
    <row r="148" spans="1:20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7"/>
        <v>0</v>
      </c>
    </row>
    <row r="149" spans="1:20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7"/>
        <v>0</v>
      </c>
    </row>
    <row r="150" spans="1:20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1</v>
      </c>
      <c r="S150" s="21">
        <f>COUNTIFS(F1:F100, A$6, B1:B100, S$1)</f>
        <v>0</v>
      </c>
      <c r="T150" s="21">
        <f t="shared" si="17"/>
        <v>1</v>
      </c>
    </row>
    <row r="151" spans="1:20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7"/>
        <v>0</v>
      </c>
    </row>
    <row r="152" spans="1:20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7"/>
        <v>0</v>
      </c>
    </row>
    <row r="153" spans="1:20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7"/>
        <v>0</v>
      </c>
    </row>
    <row r="154" spans="1:20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7"/>
        <v>0</v>
      </c>
    </row>
    <row r="155" spans="1:20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7"/>
        <v>0</v>
      </c>
    </row>
    <row r="156" spans="1:20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7"/>
        <v>0</v>
      </c>
    </row>
    <row r="157" spans="1:20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7"/>
        <v>0</v>
      </c>
    </row>
  </sheetData>
  <mergeCells count="39">
    <mergeCell ref="A150:P150"/>
    <mergeCell ref="A154:P154"/>
    <mergeCell ref="A113:P113"/>
    <mergeCell ref="A114:P114"/>
    <mergeCell ref="A138:P138"/>
    <mergeCell ref="A142:P142"/>
    <mergeCell ref="A146:P146"/>
    <mergeCell ref="I1:I2"/>
    <mergeCell ref="J1:J2"/>
    <mergeCell ref="A130:P130"/>
    <mergeCell ref="A118:P118"/>
    <mergeCell ref="A122:P122"/>
    <mergeCell ref="A126:P126"/>
    <mergeCell ref="A103:P103"/>
    <mergeCell ref="A104:P104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K1:K2"/>
    <mergeCell ref="L1:L2"/>
    <mergeCell ref="A115:P115"/>
    <mergeCell ref="A116:P116"/>
    <mergeCell ref="A105:P105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</mergeCells>
  <conditionalFormatting sqref="D3:D102">
    <cfRule type="cellIs" dxfId="29" priority="3" operator="equal">
      <formula>24</formula>
    </cfRule>
    <cfRule type="cellIs" dxfId="28" priority="4" operator="equal">
      <formula>23</formula>
    </cfRule>
    <cfRule type="cellIs" dxfId="27" priority="5" operator="equal">
      <formula>35</formula>
    </cfRule>
    <cfRule type="cellIs" dxfId="26" priority="6" operator="equal">
      <formula>46</formula>
    </cfRule>
    <cfRule type="cellIs" dxfId="25" priority="7" operator="equal">
      <formula>59</formula>
    </cfRule>
  </conditionalFormatting>
  <conditionalFormatting sqref="O3:O102">
    <cfRule type="cellIs" dxfId="24" priority="1" operator="equal">
      <formula>1</formula>
    </cfRule>
    <cfRule type="cellIs" dxfId="23" priority="2" operator="equal">
      <formula>0</formula>
    </cfRule>
  </conditionalFormatting>
  <conditionalFormatting sqref="P3:P102">
    <cfRule type="expression" dxfId="22" priority="15">
      <formula>IF(P3&lt;0, 1, IF(C3&gt;P3, 1, 0))</formula>
    </cfRule>
    <cfRule type="notContainsBlanks" dxfId="21" priority="16">
      <formula>LEN(TRIM(P3))&gt;0</formula>
    </cfRule>
  </conditionalFormatting>
  <conditionalFormatting sqref="Q3:S102">
    <cfRule type="cellIs" dxfId="20" priority="17" stopIfTrue="1" operator="notEqual">
      <formula>Q2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7EEF-7493-4600-A273-FF8856F5FA47}">
  <dimension ref="A1:T157"/>
  <sheetViews>
    <sheetView topLeftCell="M1" workbookViewId="0">
      <selection activeCell="W13" sqref="W13"/>
    </sheetView>
  </sheetViews>
  <sheetFormatPr defaultRowHeight="12.75" x14ac:dyDescent="0.15"/>
  <cols>
    <col min="1" max="1" width="4.3125" bestFit="1" customWidth="1"/>
    <col min="2" max="2" width="2.55859375" bestFit="1" customWidth="1"/>
    <col min="3" max="3" width="4.3125" bestFit="1" customWidth="1"/>
    <col min="4" max="4" width="3.1015625" bestFit="1" customWidth="1"/>
    <col min="5" max="5" width="2.6953125" bestFit="1" customWidth="1"/>
    <col min="6" max="7" width="2.55859375" bestFit="1" customWidth="1"/>
    <col min="8" max="8" width="3.1015625" bestFit="1" customWidth="1"/>
    <col min="9" max="14" width="2.55859375" bestFit="1" customWidth="1"/>
  </cols>
  <sheetData>
    <row r="1" spans="1:19" ht="33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1" t="s">
        <v>20</v>
      </c>
      <c r="R1" s="11" t="s">
        <v>21</v>
      </c>
      <c r="S1" s="11" t="s">
        <v>19</v>
      </c>
    </row>
    <row r="2" spans="1:19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19" x14ac:dyDescent="0.15">
      <c r="A3" s="2">
        <v>1</v>
      </c>
      <c r="B3" s="3" t="s">
        <v>16</v>
      </c>
      <c r="C3" s="3">
        <v>20</v>
      </c>
      <c r="D3" s="4">
        <v>11</v>
      </c>
      <c r="E3">
        <v>1</v>
      </c>
      <c r="F3" s="4"/>
      <c r="M3" s="13"/>
      <c r="O3" s="5">
        <v>1</v>
      </c>
      <c r="P3" s="6">
        <f>IF(D3=23,IF(O3,CHOOSE(G3+2*L3+1,23,35,46,59),-2*CHOOSE(G3+2*L3+1,23,35,46,59)),IF(ISBLANK(O3),,IF(O3,D3*(SUM(E3:L3)+1)*(1+M3)*(1+N3),-2*D3*(SUM(E3:L3)+1)*(1+M3)*(1+N3))))</f>
        <v>22</v>
      </c>
      <c r="Q3" s="15">
        <f>IF(ISBLANK($O3), ,IF($O3,IF($B3=Q$1,Q2-$P3,Q2),IF($B3=Q$1,Q2,Q2+$P3)))</f>
        <v>479</v>
      </c>
      <c r="R3" s="2">
        <f t="shared" ref="Q3:S18" si="0">IF(ISBLANK($O3), ,IF($O3,IF($B3=R$1,R2-$P3,R2),IF($B3=R$1,R2,R2+$P3)))</f>
        <v>501</v>
      </c>
      <c r="S3" s="2">
        <f t="shared" si="0"/>
        <v>501</v>
      </c>
    </row>
    <row r="4" spans="1:19" x14ac:dyDescent="0.15">
      <c r="A4" s="2">
        <v>2</v>
      </c>
      <c r="B4" s="3" t="s">
        <v>19</v>
      </c>
      <c r="C4" s="3">
        <v>20</v>
      </c>
      <c r="D4" s="4">
        <v>24</v>
      </c>
      <c r="E4" s="4">
        <v>2</v>
      </c>
      <c r="L4">
        <v>1</v>
      </c>
      <c r="M4" s="13"/>
      <c r="O4" s="5">
        <v>1</v>
      </c>
      <c r="P4" s="6">
        <f t="shared" ref="P4:P67" si="1">IF(D4=23,IF(O4,CHOOSE(G4+2*L4+1,23,35,46,59),-2*CHOOSE(G4+2*L4+1,23,35,46,59)),IF(ISBLANK(O4),,IF(O4,D4*(SUM(E4:L4)+1)*(1+M4)*(1+N4),-2*D4*(SUM(E4:L4)+1)*(1+M4)*(1+N4))))</f>
        <v>96</v>
      </c>
      <c r="Q4" s="2">
        <f t="shared" si="0"/>
        <v>479</v>
      </c>
      <c r="R4" s="2">
        <f t="shared" si="0"/>
        <v>501</v>
      </c>
      <c r="S4" s="2">
        <f t="shared" si="0"/>
        <v>405</v>
      </c>
    </row>
    <row r="5" spans="1:19" x14ac:dyDescent="0.15">
      <c r="A5" s="2">
        <v>3</v>
      </c>
      <c r="B5" s="3" t="s">
        <v>16</v>
      </c>
      <c r="C5" s="3">
        <v>18</v>
      </c>
      <c r="D5" s="4">
        <v>11</v>
      </c>
      <c r="E5" s="4">
        <v>3</v>
      </c>
      <c r="G5" s="4"/>
      <c r="M5" s="13"/>
      <c r="O5" s="5">
        <v>1</v>
      </c>
      <c r="P5" s="6">
        <f t="shared" si="1"/>
        <v>44</v>
      </c>
      <c r="Q5" s="2">
        <f t="shared" si="0"/>
        <v>435</v>
      </c>
      <c r="R5" s="2">
        <f t="shared" si="0"/>
        <v>501</v>
      </c>
      <c r="S5" s="2">
        <f t="shared" si="0"/>
        <v>405</v>
      </c>
    </row>
    <row r="6" spans="1:19" x14ac:dyDescent="0.15">
      <c r="A6" s="2">
        <v>4</v>
      </c>
      <c r="B6" s="3" t="s">
        <v>15</v>
      </c>
      <c r="C6" s="3">
        <v>22</v>
      </c>
      <c r="D6" s="4">
        <v>11</v>
      </c>
      <c r="E6">
        <v>1</v>
      </c>
      <c r="F6" s="4"/>
      <c r="M6" s="13"/>
      <c r="O6" s="5">
        <v>1</v>
      </c>
      <c r="P6" s="6">
        <f t="shared" si="1"/>
        <v>22</v>
      </c>
      <c r="Q6" s="2">
        <f t="shared" si="0"/>
        <v>435</v>
      </c>
      <c r="R6" s="2">
        <f t="shared" si="0"/>
        <v>501</v>
      </c>
      <c r="S6" s="2">
        <f t="shared" si="0"/>
        <v>383</v>
      </c>
    </row>
    <row r="7" spans="1:19" x14ac:dyDescent="0.15">
      <c r="A7" s="2">
        <v>5</v>
      </c>
      <c r="B7" s="3" t="s">
        <v>15</v>
      </c>
      <c r="C7" s="3">
        <v>20</v>
      </c>
      <c r="D7" s="4">
        <v>10</v>
      </c>
      <c r="E7" s="4">
        <v>1</v>
      </c>
      <c r="M7" s="13"/>
      <c r="O7" s="5">
        <v>1</v>
      </c>
      <c r="P7" s="6">
        <f t="shared" si="1"/>
        <v>20</v>
      </c>
      <c r="Q7" s="2">
        <f t="shared" si="0"/>
        <v>435</v>
      </c>
      <c r="R7" s="2">
        <f t="shared" si="0"/>
        <v>501</v>
      </c>
      <c r="S7" s="2">
        <f t="shared" si="0"/>
        <v>363</v>
      </c>
    </row>
    <row r="8" spans="1:19" x14ac:dyDescent="0.15">
      <c r="A8" s="2">
        <v>6</v>
      </c>
      <c r="B8" s="3" t="s">
        <v>14</v>
      </c>
      <c r="C8" s="3">
        <v>27</v>
      </c>
      <c r="D8" s="4">
        <v>9</v>
      </c>
      <c r="E8" s="4"/>
      <c r="F8">
        <v>2</v>
      </c>
      <c r="H8" s="4"/>
      <c r="M8" s="13"/>
      <c r="O8" s="3">
        <v>1</v>
      </c>
      <c r="P8" s="6">
        <f>IF(D8=23,IF(O8,CHOOSE(G8+2*L8+1,23,35,46,59),-2*CHOOSE(G8+2*L8+1,23,35,46,59)),IF(ISBLANK(O8),,IF(O8,D8*(SUM(E8:L8)+1)*(1+M8)*(1+N8),-2*D8*(SUM(E8:L8)+1)*(1+M8)*(1+N8))))</f>
        <v>27</v>
      </c>
      <c r="Q8" s="2">
        <f t="shared" si="0"/>
        <v>435</v>
      </c>
      <c r="R8" s="2">
        <f t="shared" si="0"/>
        <v>474</v>
      </c>
      <c r="S8" s="2">
        <f>IF(ISBLANK($O8), ,IF($O8,IF($B8=S$1,S7-$P8,S7),IF($B8=S$1,S7,S7+$P8)))</f>
        <v>363</v>
      </c>
    </row>
    <row r="9" spans="1:19" x14ac:dyDescent="0.15">
      <c r="A9" s="2">
        <v>7</v>
      </c>
      <c r="B9" s="3" t="s">
        <v>14</v>
      </c>
      <c r="C9" s="3">
        <v>36</v>
      </c>
      <c r="D9" s="4">
        <v>24</v>
      </c>
      <c r="E9" s="4">
        <v>2</v>
      </c>
      <c r="H9">
        <v>1</v>
      </c>
      <c r="M9" s="13"/>
      <c r="O9" s="3">
        <v>1</v>
      </c>
      <c r="P9" s="6">
        <f t="shared" si="1"/>
        <v>96</v>
      </c>
      <c r="Q9" s="2">
        <f t="shared" si="0"/>
        <v>435</v>
      </c>
      <c r="R9" s="2">
        <f t="shared" si="0"/>
        <v>378</v>
      </c>
      <c r="S9" s="2">
        <f>IF(ISBLANK($O9), ,IF($O9,IF($B9=S$1,S8-$P9,S8),IF($B9=S$1,S8,S8+$P9)))</f>
        <v>363</v>
      </c>
    </row>
    <row r="10" spans="1:19" x14ac:dyDescent="0.15">
      <c r="A10" s="2">
        <v>8</v>
      </c>
      <c r="B10" s="3" t="s">
        <v>15</v>
      </c>
      <c r="C10" s="3">
        <v>18</v>
      </c>
      <c r="D10" s="4">
        <v>24</v>
      </c>
      <c r="E10" s="4">
        <v>1</v>
      </c>
      <c r="M10" s="13"/>
      <c r="O10" s="3">
        <v>1</v>
      </c>
      <c r="P10" s="6">
        <f t="shared" si="1"/>
        <v>48</v>
      </c>
      <c r="Q10" s="2">
        <f t="shared" si="0"/>
        <v>435</v>
      </c>
      <c r="R10" s="2">
        <f t="shared" si="0"/>
        <v>378</v>
      </c>
      <c r="S10" s="2">
        <f t="shared" si="0"/>
        <v>315</v>
      </c>
    </row>
    <row r="11" spans="1:19" x14ac:dyDescent="0.15">
      <c r="A11" s="2">
        <v>9</v>
      </c>
      <c r="B11" s="3" t="s">
        <v>16</v>
      </c>
      <c r="C11" s="3">
        <v>18</v>
      </c>
      <c r="D11" s="4">
        <v>24</v>
      </c>
      <c r="E11">
        <v>1</v>
      </c>
      <c r="F11" s="4"/>
      <c r="H11">
        <v>1</v>
      </c>
      <c r="M11" s="13"/>
      <c r="O11" s="3">
        <v>1</v>
      </c>
      <c r="P11" s="6">
        <f t="shared" si="1"/>
        <v>72</v>
      </c>
      <c r="Q11" s="2">
        <f t="shared" si="0"/>
        <v>363</v>
      </c>
      <c r="R11" s="2">
        <f t="shared" si="0"/>
        <v>378</v>
      </c>
      <c r="S11" s="2">
        <f t="shared" si="0"/>
        <v>315</v>
      </c>
    </row>
    <row r="12" spans="1:19" x14ac:dyDescent="0.15">
      <c r="A12" s="2">
        <v>10</v>
      </c>
      <c r="B12" s="3" t="s">
        <v>20</v>
      </c>
      <c r="C12" s="3">
        <v>20</v>
      </c>
      <c r="D12" s="4">
        <v>11</v>
      </c>
      <c r="F12" s="4">
        <v>2</v>
      </c>
      <c r="G12" s="4"/>
      <c r="H12">
        <v>1</v>
      </c>
      <c r="M12" s="13"/>
      <c r="O12" s="3">
        <v>1</v>
      </c>
      <c r="P12" s="6">
        <f t="shared" si="1"/>
        <v>44</v>
      </c>
      <c r="Q12" s="2">
        <f t="shared" si="0"/>
        <v>319</v>
      </c>
      <c r="R12" s="2">
        <f t="shared" si="0"/>
        <v>378</v>
      </c>
      <c r="S12" s="2">
        <f t="shared" si="0"/>
        <v>315</v>
      </c>
    </row>
    <row r="13" spans="1:19" x14ac:dyDescent="0.15">
      <c r="A13" s="2">
        <v>11</v>
      </c>
      <c r="B13" s="3" t="s">
        <v>16</v>
      </c>
      <c r="C13" s="3">
        <v>20</v>
      </c>
      <c r="D13" s="4">
        <v>12</v>
      </c>
      <c r="E13">
        <v>2</v>
      </c>
      <c r="F13" s="4"/>
      <c r="M13" s="13"/>
      <c r="O13" s="3">
        <v>1</v>
      </c>
      <c r="P13" s="6">
        <f t="shared" si="1"/>
        <v>36</v>
      </c>
      <c r="Q13" s="2">
        <f t="shared" si="0"/>
        <v>283</v>
      </c>
      <c r="R13" s="2">
        <f t="shared" si="0"/>
        <v>378</v>
      </c>
      <c r="S13" s="2">
        <f t="shared" si="0"/>
        <v>315</v>
      </c>
    </row>
    <row r="14" spans="1:19" x14ac:dyDescent="0.15">
      <c r="A14" s="2">
        <v>12</v>
      </c>
      <c r="B14" s="3" t="s">
        <v>14</v>
      </c>
      <c r="C14" s="3">
        <v>46</v>
      </c>
      <c r="D14" s="4">
        <v>24</v>
      </c>
      <c r="E14" s="4">
        <v>3</v>
      </c>
      <c r="G14" s="4"/>
      <c r="M14" s="13"/>
      <c r="O14" s="3">
        <v>1</v>
      </c>
      <c r="P14" s="6">
        <f t="shared" si="1"/>
        <v>96</v>
      </c>
      <c r="Q14" s="2">
        <f t="shared" si="0"/>
        <v>283</v>
      </c>
      <c r="R14" s="2">
        <f t="shared" si="0"/>
        <v>282</v>
      </c>
      <c r="S14" s="2">
        <f t="shared" si="0"/>
        <v>315</v>
      </c>
    </row>
    <row r="15" spans="1:19" x14ac:dyDescent="0.15">
      <c r="A15" s="2">
        <v>13</v>
      </c>
      <c r="B15" s="3" t="s">
        <v>16</v>
      </c>
      <c r="C15" s="3">
        <v>20</v>
      </c>
      <c r="D15" s="4">
        <v>12</v>
      </c>
      <c r="E15" s="4"/>
      <c r="F15">
        <v>2</v>
      </c>
      <c r="M15" s="13"/>
      <c r="O15" s="3">
        <v>1</v>
      </c>
      <c r="P15" s="6">
        <f t="shared" si="1"/>
        <v>36</v>
      </c>
      <c r="Q15" s="2">
        <f t="shared" si="0"/>
        <v>247</v>
      </c>
      <c r="R15" s="2">
        <f t="shared" si="0"/>
        <v>282</v>
      </c>
      <c r="S15" s="2">
        <f t="shared" si="0"/>
        <v>315</v>
      </c>
    </row>
    <row r="16" spans="1:19" x14ac:dyDescent="0.15">
      <c r="A16" s="2">
        <v>14</v>
      </c>
      <c r="B16" s="3" t="s">
        <v>14</v>
      </c>
      <c r="C16" s="3">
        <v>30</v>
      </c>
      <c r="D16" s="4">
        <v>12</v>
      </c>
      <c r="E16">
        <v>1</v>
      </c>
      <c r="G16">
        <v>1</v>
      </c>
      <c r="M16" s="13"/>
      <c r="O16" s="3">
        <v>1</v>
      </c>
      <c r="P16" s="6">
        <f t="shared" si="1"/>
        <v>36</v>
      </c>
      <c r="Q16" s="2">
        <f t="shared" si="0"/>
        <v>247</v>
      </c>
      <c r="R16" s="2">
        <f t="shared" si="0"/>
        <v>246</v>
      </c>
      <c r="S16" s="2">
        <f t="shared" si="0"/>
        <v>315</v>
      </c>
    </row>
    <row r="17" spans="1:19" x14ac:dyDescent="0.15">
      <c r="A17" s="2">
        <v>15</v>
      </c>
      <c r="B17" s="3" t="s">
        <v>15</v>
      </c>
      <c r="C17" s="3">
        <v>20</v>
      </c>
      <c r="D17" s="4">
        <v>10</v>
      </c>
      <c r="E17">
        <v>1</v>
      </c>
      <c r="F17" s="4"/>
      <c r="H17">
        <v>1</v>
      </c>
      <c r="M17" s="13"/>
      <c r="O17" s="3">
        <v>1</v>
      </c>
      <c r="P17" s="6">
        <f t="shared" si="1"/>
        <v>30</v>
      </c>
      <c r="Q17" s="2">
        <f t="shared" si="0"/>
        <v>247</v>
      </c>
      <c r="R17" s="2">
        <f t="shared" si="0"/>
        <v>246</v>
      </c>
      <c r="S17" s="2">
        <f t="shared" si="0"/>
        <v>285</v>
      </c>
    </row>
    <row r="18" spans="1:19" x14ac:dyDescent="0.15">
      <c r="A18" s="2">
        <v>16</v>
      </c>
      <c r="B18" s="3" t="s">
        <v>16</v>
      </c>
      <c r="C18" s="3">
        <v>18</v>
      </c>
      <c r="D18" s="4">
        <v>10</v>
      </c>
      <c r="F18" s="4">
        <v>3</v>
      </c>
      <c r="M18" s="13"/>
      <c r="O18" s="3">
        <v>1</v>
      </c>
      <c r="P18" s="6">
        <f t="shared" si="1"/>
        <v>40</v>
      </c>
      <c r="Q18" s="2">
        <f t="shared" si="0"/>
        <v>207</v>
      </c>
      <c r="R18" s="2">
        <f t="shared" si="0"/>
        <v>246</v>
      </c>
      <c r="S18" s="2">
        <f t="shared" si="0"/>
        <v>285</v>
      </c>
    </row>
    <row r="19" spans="1:19" x14ac:dyDescent="0.15">
      <c r="A19" s="2">
        <v>17</v>
      </c>
      <c r="B19" s="3" t="s">
        <v>15</v>
      </c>
      <c r="C19" s="3">
        <v>18</v>
      </c>
      <c r="D19" s="4">
        <v>24</v>
      </c>
      <c r="E19">
        <v>2</v>
      </c>
      <c r="F19" s="4"/>
      <c r="G19" s="4"/>
      <c r="M19" s="13"/>
      <c r="O19" s="3">
        <v>1</v>
      </c>
      <c r="P19" s="6">
        <f t="shared" si="1"/>
        <v>72</v>
      </c>
      <c r="Q19" s="2">
        <f t="shared" ref="Q19:S34" si="2">IF(ISBLANK($O19), ,IF($O19,IF($B19=Q$1,Q18-$P19,Q18),IF($B19=Q$1,Q18,Q18+$P19)))</f>
        <v>207</v>
      </c>
      <c r="R19" s="2">
        <f t="shared" si="2"/>
        <v>246</v>
      </c>
      <c r="S19" s="2">
        <f t="shared" si="2"/>
        <v>213</v>
      </c>
    </row>
    <row r="20" spans="1:19" x14ac:dyDescent="0.15">
      <c r="A20" s="2">
        <v>18</v>
      </c>
      <c r="B20" s="3" t="s">
        <v>16</v>
      </c>
      <c r="C20" s="3">
        <v>27</v>
      </c>
      <c r="D20" s="4">
        <v>11</v>
      </c>
      <c r="E20" s="4">
        <v>2</v>
      </c>
      <c r="M20" s="13"/>
      <c r="O20" s="3">
        <v>1</v>
      </c>
      <c r="P20" s="6">
        <f t="shared" si="1"/>
        <v>33</v>
      </c>
      <c r="Q20" s="2">
        <f t="shared" si="2"/>
        <v>174</v>
      </c>
      <c r="R20" s="2">
        <f t="shared" si="2"/>
        <v>246</v>
      </c>
      <c r="S20" s="2">
        <f t="shared" si="2"/>
        <v>213</v>
      </c>
    </row>
    <row r="21" spans="1:19" x14ac:dyDescent="0.15">
      <c r="A21" s="2">
        <v>19</v>
      </c>
      <c r="B21" s="3" t="s">
        <v>15</v>
      </c>
      <c r="C21" s="3">
        <v>24</v>
      </c>
      <c r="D21" s="4">
        <v>10</v>
      </c>
      <c r="E21">
        <v>1</v>
      </c>
      <c r="F21" s="4"/>
      <c r="G21" s="4">
        <v>1</v>
      </c>
      <c r="M21" s="13"/>
      <c r="O21" s="3">
        <v>1</v>
      </c>
      <c r="P21" s="6">
        <f t="shared" si="1"/>
        <v>30</v>
      </c>
      <c r="Q21" s="2">
        <f t="shared" si="2"/>
        <v>174</v>
      </c>
      <c r="R21" s="2">
        <f t="shared" si="2"/>
        <v>246</v>
      </c>
      <c r="S21" s="2">
        <f t="shared" si="2"/>
        <v>183</v>
      </c>
    </row>
    <row r="22" spans="1:19" x14ac:dyDescent="0.15">
      <c r="A22" s="2">
        <v>20</v>
      </c>
      <c r="B22" s="3" t="s">
        <v>15</v>
      </c>
      <c r="C22" s="3">
        <v>27</v>
      </c>
      <c r="D22" s="4">
        <v>11</v>
      </c>
      <c r="E22" s="4">
        <v>2</v>
      </c>
      <c r="H22" s="4"/>
      <c r="M22" s="13"/>
      <c r="O22" s="3">
        <v>1</v>
      </c>
      <c r="P22" s="6">
        <f t="shared" si="1"/>
        <v>33</v>
      </c>
      <c r="Q22" s="2">
        <f t="shared" si="2"/>
        <v>174</v>
      </c>
      <c r="R22" s="2">
        <f t="shared" si="2"/>
        <v>246</v>
      </c>
      <c r="S22" s="2">
        <f t="shared" si="2"/>
        <v>150</v>
      </c>
    </row>
    <row r="23" spans="1:19" x14ac:dyDescent="0.15">
      <c r="A23" s="2">
        <v>21</v>
      </c>
      <c r="B23" s="3" t="s">
        <v>16</v>
      </c>
      <c r="C23" s="3">
        <v>36</v>
      </c>
      <c r="D23" s="4">
        <v>12</v>
      </c>
      <c r="E23">
        <v>3</v>
      </c>
      <c r="F23" s="4"/>
      <c r="M23" s="13">
        <v>1</v>
      </c>
      <c r="O23" s="3">
        <v>0</v>
      </c>
      <c r="P23" s="6">
        <f t="shared" si="1"/>
        <v>-192</v>
      </c>
      <c r="Q23" s="2">
        <f t="shared" si="2"/>
        <v>174</v>
      </c>
      <c r="R23" s="2">
        <f t="shared" si="2"/>
        <v>54</v>
      </c>
      <c r="S23" s="2">
        <f t="shared" si="2"/>
        <v>-42</v>
      </c>
    </row>
    <row r="24" spans="1:19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1"/>
        <v>0</v>
      </c>
      <c r="Q24" s="2">
        <f t="shared" si="2"/>
        <v>0</v>
      </c>
      <c r="R24" s="2">
        <f t="shared" si="2"/>
        <v>0</v>
      </c>
      <c r="S24" s="2">
        <f t="shared" si="2"/>
        <v>0</v>
      </c>
    </row>
    <row r="25" spans="1:19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1"/>
        <v>0</v>
      </c>
      <c r="Q25" s="2">
        <f t="shared" si="2"/>
        <v>0</v>
      </c>
      <c r="R25" s="2">
        <f t="shared" si="2"/>
        <v>0</v>
      </c>
      <c r="S25" s="2">
        <f t="shared" si="2"/>
        <v>0</v>
      </c>
    </row>
    <row r="26" spans="1:19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1"/>
        <v>0</v>
      </c>
      <c r="Q26" s="2">
        <f t="shared" si="2"/>
        <v>0</v>
      </c>
      <c r="R26" s="2">
        <f t="shared" si="2"/>
        <v>0</v>
      </c>
      <c r="S26" s="2">
        <f t="shared" si="2"/>
        <v>0</v>
      </c>
    </row>
    <row r="27" spans="1:19" x14ac:dyDescent="0.15">
      <c r="A27" s="2">
        <v>25</v>
      </c>
      <c r="B27" s="3"/>
      <c r="C27" s="3"/>
      <c r="M27" s="10"/>
      <c r="O27" s="3"/>
      <c r="P27" s="6">
        <f t="shared" si="1"/>
        <v>0</v>
      </c>
      <c r="Q27" s="2">
        <f t="shared" si="2"/>
        <v>0</v>
      </c>
      <c r="R27" s="2">
        <f t="shared" si="2"/>
        <v>0</v>
      </c>
      <c r="S27" s="2">
        <f t="shared" si="2"/>
        <v>0</v>
      </c>
    </row>
    <row r="28" spans="1:19" x14ac:dyDescent="0.15">
      <c r="A28" s="2">
        <v>26</v>
      </c>
      <c r="B28" s="3"/>
      <c r="C28" s="3"/>
      <c r="M28" s="10"/>
      <c r="O28" s="3"/>
      <c r="P28" s="6">
        <f t="shared" si="1"/>
        <v>0</v>
      </c>
      <c r="Q28" s="2">
        <f t="shared" si="2"/>
        <v>0</v>
      </c>
      <c r="R28" s="2">
        <f t="shared" si="2"/>
        <v>0</v>
      </c>
      <c r="S28" s="2">
        <f t="shared" si="2"/>
        <v>0</v>
      </c>
    </row>
    <row r="29" spans="1:19" x14ac:dyDescent="0.15">
      <c r="A29" s="2">
        <v>27</v>
      </c>
      <c r="B29" s="3"/>
      <c r="C29" s="3"/>
      <c r="M29" s="10"/>
      <c r="O29" s="3"/>
      <c r="P29" s="6">
        <f t="shared" si="1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</row>
    <row r="30" spans="1:19" x14ac:dyDescent="0.15">
      <c r="A30" s="2">
        <v>28</v>
      </c>
      <c r="B30" s="3"/>
      <c r="C30" s="3"/>
      <c r="M30" s="10"/>
      <c r="O30" s="3"/>
      <c r="P30" s="6">
        <f t="shared" si="1"/>
        <v>0</v>
      </c>
      <c r="Q30" s="2">
        <f t="shared" si="2"/>
        <v>0</v>
      </c>
      <c r="R30" s="2">
        <f t="shared" si="2"/>
        <v>0</v>
      </c>
      <c r="S30" s="2">
        <f t="shared" si="2"/>
        <v>0</v>
      </c>
    </row>
    <row r="31" spans="1:19" x14ac:dyDescent="0.15">
      <c r="A31" s="2">
        <v>29</v>
      </c>
      <c r="B31" s="3"/>
      <c r="C31" s="3"/>
      <c r="M31" s="10"/>
      <c r="O31" s="3"/>
      <c r="P31" s="6">
        <f t="shared" si="1"/>
        <v>0</v>
      </c>
      <c r="Q31" s="2">
        <f t="shared" si="2"/>
        <v>0</v>
      </c>
      <c r="R31" s="2">
        <f t="shared" si="2"/>
        <v>0</v>
      </c>
      <c r="S31" s="2">
        <f t="shared" si="2"/>
        <v>0</v>
      </c>
    </row>
    <row r="32" spans="1:19" x14ac:dyDescent="0.15">
      <c r="A32" s="2">
        <v>30</v>
      </c>
      <c r="B32" s="3"/>
      <c r="C32" s="3"/>
      <c r="M32" s="10"/>
      <c r="O32" s="3"/>
      <c r="P32" s="6">
        <f t="shared" si="1"/>
        <v>0</v>
      </c>
      <c r="Q32" s="2">
        <f t="shared" si="2"/>
        <v>0</v>
      </c>
      <c r="R32" s="2">
        <f t="shared" si="2"/>
        <v>0</v>
      </c>
      <c r="S32" s="2">
        <f t="shared" si="2"/>
        <v>0</v>
      </c>
    </row>
    <row r="33" spans="1:19" x14ac:dyDescent="0.15">
      <c r="A33" s="2">
        <v>31</v>
      </c>
      <c r="B33" s="3"/>
      <c r="C33" s="3"/>
      <c r="M33" s="10"/>
      <c r="O33" s="3"/>
      <c r="P33" s="6">
        <f t="shared" si="1"/>
        <v>0</v>
      </c>
      <c r="Q33" s="2">
        <f t="shared" si="2"/>
        <v>0</v>
      </c>
      <c r="R33" s="2">
        <f t="shared" si="2"/>
        <v>0</v>
      </c>
      <c r="S33" s="2">
        <f t="shared" si="2"/>
        <v>0</v>
      </c>
    </row>
    <row r="34" spans="1:19" x14ac:dyDescent="0.15">
      <c r="A34" s="2">
        <v>32</v>
      </c>
      <c r="B34" s="3"/>
      <c r="C34" s="3"/>
      <c r="M34" s="10"/>
      <c r="O34" s="3"/>
      <c r="P34" s="6">
        <f t="shared" si="1"/>
        <v>0</v>
      </c>
      <c r="Q34" s="2">
        <f t="shared" si="2"/>
        <v>0</v>
      </c>
      <c r="R34" s="2">
        <f t="shared" si="2"/>
        <v>0</v>
      </c>
      <c r="S34" s="2">
        <f t="shared" si="2"/>
        <v>0</v>
      </c>
    </row>
    <row r="35" spans="1:19" x14ac:dyDescent="0.15">
      <c r="A35" s="2">
        <v>33</v>
      </c>
      <c r="B35" s="3"/>
      <c r="C35" s="3"/>
      <c r="M35" s="10"/>
      <c r="O35" s="3"/>
      <c r="P35" s="6">
        <f t="shared" si="1"/>
        <v>0</v>
      </c>
      <c r="Q35" s="2">
        <f t="shared" ref="Q35:S50" si="3">IF(ISBLANK($O35), ,IF($O35,IF($B35=Q$1,Q34-$P35,Q34),IF($B35=Q$1,Q34,Q34+$P35)))</f>
        <v>0</v>
      </c>
      <c r="R35" s="2">
        <f t="shared" si="3"/>
        <v>0</v>
      </c>
      <c r="S35" s="2">
        <f t="shared" si="3"/>
        <v>0</v>
      </c>
    </row>
    <row r="36" spans="1:19" x14ac:dyDescent="0.15">
      <c r="A36" s="2">
        <v>34</v>
      </c>
      <c r="B36" s="3"/>
      <c r="C36" s="3"/>
      <c r="M36" s="10"/>
      <c r="O36" s="3"/>
      <c r="P36" s="6">
        <f t="shared" si="1"/>
        <v>0</v>
      </c>
      <c r="Q36" s="2">
        <f t="shared" si="3"/>
        <v>0</v>
      </c>
      <c r="R36" s="2">
        <f t="shared" si="3"/>
        <v>0</v>
      </c>
      <c r="S36" s="2">
        <f t="shared" si="3"/>
        <v>0</v>
      </c>
    </row>
    <row r="37" spans="1:19" x14ac:dyDescent="0.15">
      <c r="A37" s="2">
        <v>35</v>
      </c>
      <c r="B37" s="3"/>
      <c r="C37" s="3"/>
      <c r="M37" s="10"/>
      <c r="O37" s="3"/>
      <c r="P37" s="6">
        <f t="shared" si="1"/>
        <v>0</v>
      </c>
      <c r="Q37" s="2">
        <f t="shared" si="3"/>
        <v>0</v>
      </c>
      <c r="R37" s="2">
        <f t="shared" si="3"/>
        <v>0</v>
      </c>
      <c r="S37" s="2">
        <f t="shared" si="3"/>
        <v>0</v>
      </c>
    </row>
    <row r="38" spans="1:19" x14ac:dyDescent="0.15">
      <c r="A38" s="2">
        <v>36</v>
      </c>
      <c r="B38" s="3"/>
      <c r="C38" s="3"/>
      <c r="M38" s="10"/>
      <c r="O38" s="3"/>
      <c r="P38" s="6">
        <f t="shared" si="1"/>
        <v>0</v>
      </c>
      <c r="Q38" s="2">
        <f t="shared" si="3"/>
        <v>0</v>
      </c>
      <c r="R38" s="2">
        <f t="shared" si="3"/>
        <v>0</v>
      </c>
      <c r="S38" s="2">
        <f t="shared" si="3"/>
        <v>0</v>
      </c>
    </row>
    <row r="39" spans="1:19" x14ac:dyDescent="0.15">
      <c r="A39" s="2">
        <v>37</v>
      </c>
      <c r="B39" s="3"/>
      <c r="C39" s="3"/>
      <c r="M39" s="10"/>
      <c r="O39" s="3"/>
      <c r="P39" s="6">
        <f t="shared" si="1"/>
        <v>0</v>
      </c>
      <c r="Q39" s="2">
        <f t="shared" si="3"/>
        <v>0</v>
      </c>
      <c r="R39" s="2">
        <f t="shared" si="3"/>
        <v>0</v>
      </c>
      <c r="S39" s="2">
        <f t="shared" si="3"/>
        <v>0</v>
      </c>
    </row>
    <row r="40" spans="1:19" x14ac:dyDescent="0.15">
      <c r="A40" s="2">
        <v>38</v>
      </c>
      <c r="B40" s="3"/>
      <c r="C40" s="3"/>
      <c r="M40" s="10"/>
      <c r="O40" s="3"/>
      <c r="P40" s="6">
        <f t="shared" si="1"/>
        <v>0</v>
      </c>
      <c r="Q40" s="2">
        <f t="shared" si="3"/>
        <v>0</v>
      </c>
      <c r="R40" s="2">
        <f t="shared" si="3"/>
        <v>0</v>
      </c>
      <c r="S40" s="2">
        <f t="shared" si="3"/>
        <v>0</v>
      </c>
    </row>
    <row r="41" spans="1:19" x14ac:dyDescent="0.15">
      <c r="A41" s="2">
        <v>39</v>
      </c>
      <c r="B41" s="3"/>
      <c r="C41" s="3"/>
      <c r="M41" s="10"/>
      <c r="O41" s="3"/>
      <c r="P41" s="6">
        <f t="shared" si="1"/>
        <v>0</v>
      </c>
      <c r="Q41" s="2">
        <f t="shared" si="3"/>
        <v>0</v>
      </c>
      <c r="R41" s="2">
        <f t="shared" si="3"/>
        <v>0</v>
      </c>
      <c r="S41" s="2">
        <f t="shared" si="3"/>
        <v>0</v>
      </c>
    </row>
    <row r="42" spans="1:19" x14ac:dyDescent="0.15">
      <c r="A42" s="2">
        <v>40</v>
      </c>
      <c r="B42" s="3"/>
      <c r="C42" s="3"/>
      <c r="M42" s="10"/>
      <c r="O42" s="3"/>
      <c r="P42" s="6">
        <f t="shared" si="1"/>
        <v>0</v>
      </c>
      <c r="Q42" s="2">
        <f t="shared" si="3"/>
        <v>0</v>
      </c>
      <c r="R42" s="2">
        <f t="shared" si="3"/>
        <v>0</v>
      </c>
      <c r="S42" s="2">
        <f t="shared" si="3"/>
        <v>0</v>
      </c>
    </row>
    <row r="43" spans="1:19" x14ac:dyDescent="0.15">
      <c r="A43" s="2">
        <v>41</v>
      </c>
      <c r="B43" s="3"/>
      <c r="C43" s="3"/>
      <c r="M43" s="10"/>
      <c r="O43" s="3"/>
      <c r="P43" s="6">
        <f t="shared" si="1"/>
        <v>0</v>
      </c>
      <c r="Q43" s="2">
        <f t="shared" si="3"/>
        <v>0</v>
      </c>
      <c r="R43" s="2">
        <f t="shared" si="3"/>
        <v>0</v>
      </c>
      <c r="S43" s="2">
        <f t="shared" si="3"/>
        <v>0</v>
      </c>
    </row>
    <row r="44" spans="1:19" x14ac:dyDescent="0.15">
      <c r="A44" s="2">
        <v>42</v>
      </c>
      <c r="B44" s="3"/>
      <c r="C44" s="3"/>
      <c r="M44" s="10"/>
      <c r="O44" s="3"/>
      <c r="P44" s="6">
        <f t="shared" si="1"/>
        <v>0</v>
      </c>
      <c r="Q44" s="2">
        <f t="shared" si="3"/>
        <v>0</v>
      </c>
      <c r="R44" s="2">
        <f t="shared" si="3"/>
        <v>0</v>
      </c>
      <c r="S44" s="2">
        <f t="shared" si="3"/>
        <v>0</v>
      </c>
    </row>
    <row r="45" spans="1:19" x14ac:dyDescent="0.15">
      <c r="A45" s="2">
        <v>43</v>
      </c>
      <c r="B45" s="3"/>
      <c r="C45" s="3"/>
      <c r="M45" s="10"/>
      <c r="O45" s="3"/>
      <c r="P45" s="6">
        <f t="shared" si="1"/>
        <v>0</v>
      </c>
      <c r="Q45" s="2">
        <f t="shared" si="3"/>
        <v>0</v>
      </c>
      <c r="R45" s="2">
        <f t="shared" si="3"/>
        <v>0</v>
      </c>
      <c r="S45" s="2">
        <f t="shared" si="3"/>
        <v>0</v>
      </c>
    </row>
    <row r="46" spans="1:19" x14ac:dyDescent="0.15">
      <c r="A46" s="2">
        <v>44</v>
      </c>
      <c r="B46" s="3"/>
      <c r="C46" s="3"/>
      <c r="M46" s="10"/>
      <c r="O46" s="3"/>
      <c r="P46" s="6">
        <f t="shared" si="1"/>
        <v>0</v>
      </c>
      <c r="Q46" s="2">
        <f t="shared" si="3"/>
        <v>0</v>
      </c>
      <c r="R46" s="2">
        <f t="shared" si="3"/>
        <v>0</v>
      </c>
      <c r="S46" s="2">
        <f t="shared" si="3"/>
        <v>0</v>
      </c>
    </row>
    <row r="47" spans="1:19" x14ac:dyDescent="0.15">
      <c r="A47" s="2">
        <v>45</v>
      </c>
      <c r="B47" s="3"/>
      <c r="C47" s="3"/>
      <c r="M47" s="10"/>
      <c r="O47" s="3"/>
      <c r="P47" s="6">
        <f t="shared" si="1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</row>
    <row r="48" spans="1:19" x14ac:dyDescent="0.15">
      <c r="A48" s="2">
        <v>46</v>
      </c>
      <c r="B48" s="3"/>
      <c r="C48" s="3"/>
      <c r="M48" s="10"/>
      <c r="O48" s="3"/>
      <c r="P48" s="6">
        <f t="shared" si="1"/>
        <v>0</v>
      </c>
      <c r="Q48" s="2">
        <f t="shared" si="3"/>
        <v>0</v>
      </c>
      <c r="R48" s="2">
        <f t="shared" si="3"/>
        <v>0</v>
      </c>
      <c r="S48" s="2">
        <f t="shared" si="3"/>
        <v>0</v>
      </c>
    </row>
    <row r="49" spans="1:19" x14ac:dyDescent="0.15">
      <c r="A49" s="2">
        <v>47</v>
      </c>
      <c r="B49" s="3"/>
      <c r="C49" s="3"/>
      <c r="M49" s="10"/>
      <c r="O49" s="3"/>
      <c r="P49" s="6">
        <f t="shared" si="1"/>
        <v>0</v>
      </c>
      <c r="Q49" s="2">
        <f t="shared" si="3"/>
        <v>0</v>
      </c>
      <c r="R49" s="2">
        <f t="shared" si="3"/>
        <v>0</v>
      </c>
      <c r="S49" s="2">
        <f t="shared" si="3"/>
        <v>0</v>
      </c>
    </row>
    <row r="50" spans="1:19" x14ac:dyDescent="0.15">
      <c r="A50" s="2">
        <v>48</v>
      </c>
      <c r="B50" s="3"/>
      <c r="C50" s="3"/>
      <c r="M50" s="10"/>
      <c r="O50" s="3"/>
      <c r="P50" s="6">
        <f t="shared" si="1"/>
        <v>0</v>
      </c>
      <c r="Q50" s="2">
        <f t="shared" si="3"/>
        <v>0</v>
      </c>
      <c r="R50" s="2">
        <f t="shared" si="3"/>
        <v>0</v>
      </c>
      <c r="S50" s="2">
        <f t="shared" si="3"/>
        <v>0</v>
      </c>
    </row>
    <row r="51" spans="1:19" x14ac:dyDescent="0.15">
      <c r="A51" s="2">
        <v>49</v>
      </c>
      <c r="B51" s="3"/>
      <c r="C51" s="3"/>
      <c r="M51" s="10"/>
      <c r="O51" s="3"/>
      <c r="P51" s="6">
        <f t="shared" si="1"/>
        <v>0</v>
      </c>
      <c r="Q51" s="2">
        <f t="shared" ref="Q51:S66" si="4">IF(ISBLANK($O51), ,IF($O51,IF($B51=Q$1,Q50-$P51,Q50),IF($B51=Q$1,Q50,Q50+$P51)))</f>
        <v>0</v>
      </c>
      <c r="R51" s="2">
        <f t="shared" si="4"/>
        <v>0</v>
      </c>
      <c r="S51" s="2">
        <f t="shared" si="4"/>
        <v>0</v>
      </c>
    </row>
    <row r="52" spans="1:19" x14ac:dyDescent="0.15">
      <c r="A52" s="2">
        <v>50</v>
      </c>
      <c r="B52" s="3"/>
      <c r="C52" s="3"/>
      <c r="M52" s="10"/>
      <c r="O52" s="3"/>
      <c r="P52" s="6">
        <f t="shared" si="1"/>
        <v>0</v>
      </c>
      <c r="Q52" s="2">
        <f t="shared" si="4"/>
        <v>0</v>
      </c>
      <c r="R52" s="2">
        <f t="shared" si="4"/>
        <v>0</v>
      </c>
      <c r="S52" s="2">
        <f t="shared" si="4"/>
        <v>0</v>
      </c>
    </row>
    <row r="53" spans="1:19" x14ac:dyDescent="0.15">
      <c r="A53" s="2">
        <v>51</v>
      </c>
      <c r="B53" s="3"/>
      <c r="C53" s="3"/>
      <c r="M53" s="10"/>
      <c r="O53" s="3"/>
      <c r="P53" s="6">
        <f t="shared" si="1"/>
        <v>0</v>
      </c>
      <c r="Q53" s="2">
        <f t="shared" si="4"/>
        <v>0</v>
      </c>
      <c r="R53" s="2">
        <f t="shared" si="4"/>
        <v>0</v>
      </c>
      <c r="S53" s="2">
        <f t="shared" si="4"/>
        <v>0</v>
      </c>
    </row>
    <row r="54" spans="1:19" x14ac:dyDescent="0.15">
      <c r="A54" s="2">
        <v>52</v>
      </c>
      <c r="B54" s="3"/>
      <c r="C54" s="3"/>
      <c r="M54" s="10"/>
      <c r="O54" s="3"/>
      <c r="P54" s="6">
        <f t="shared" si="1"/>
        <v>0</v>
      </c>
      <c r="Q54" s="2">
        <f t="shared" si="4"/>
        <v>0</v>
      </c>
      <c r="R54" s="2">
        <f t="shared" si="4"/>
        <v>0</v>
      </c>
      <c r="S54" s="2">
        <f t="shared" si="4"/>
        <v>0</v>
      </c>
    </row>
    <row r="55" spans="1:19" x14ac:dyDescent="0.15">
      <c r="A55" s="2">
        <v>53</v>
      </c>
      <c r="B55" s="3"/>
      <c r="C55" s="3"/>
      <c r="M55" s="10"/>
      <c r="O55" s="3"/>
      <c r="P55" s="6">
        <f t="shared" si="1"/>
        <v>0</v>
      </c>
      <c r="Q55" s="2">
        <f t="shared" si="4"/>
        <v>0</v>
      </c>
      <c r="R55" s="2">
        <f t="shared" si="4"/>
        <v>0</v>
      </c>
      <c r="S55" s="2">
        <f t="shared" si="4"/>
        <v>0</v>
      </c>
    </row>
    <row r="56" spans="1:19" x14ac:dyDescent="0.15">
      <c r="A56" s="2">
        <v>54</v>
      </c>
      <c r="B56" s="3"/>
      <c r="C56" s="3"/>
      <c r="M56" s="10"/>
      <c r="O56" s="3"/>
      <c r="P56" s="6">
        <f t="shared" si="1"/>
        <v>0</v>
      </c>
      <c r="Q56" s="2">
        <f t="shared" si="4"/>
        <v>0</v>
      </c>
      <c r="R56" s="2">
        <f t="shared" si="4"/>
        <v>0</v>
      </c>
      <c r="S56" s="2">
        <f t="shared" si="4"/>
        <v>0</v>
      </c>
    </row>
    <row r="57" spans="1:19" x14ac:dyDescent="0.15">
      <c r="A57" s="2">
        <v>55</v>
      </c>
      <c r="B57" s="3"/>
      <c r="C57" s="3"/>
      <c r="M57" s="10"/>
      <c r="O57" s="3"/>
      <c r="P57" s="6">
        <f t="shared" si="1"/>
        <v>0</v>
      </c>
      <c r="Q57" s="2">
        <f t="shared" si="4"/>
        <v>0</v>
      </c>
      <c r="R57" s="2">
        <f t="shared" si="4"/>
        <v>0</v>
      </c>
      <c r="S57" s="2">
        <f t="shared" si="4"/>
        <v>0</v>
      </c>
    </row>
    <row r="58" spans="1:19" x14ac:dyDescent="0.15">
      <c r="A58" s="2">
        <v>56</v>
      </c>
      <c r="B58" s="3"/>
      <c r="C58" s="3"/>
      <c r="M58" s="10"/>
      <c r="O58" s="3"/>
      <c r="P58" s="6">
        <f t="shared" si="1"/>
        <v>0</v>
      </c>
      <c r="Q58" s="2">
        <f t="shared" si="4"/>
        <v>0</v>
      </c>
      <c r="R58" s="2">
        <f t="shared" si="4"/>
        <v>0</v>
      </c>
      <c r="S58" s="2">
        <f t="shared" si="4"/>
        <v>0</v>
      </c>
    </row>
    <row r="59" spans="1:19" x14ac:dyDescent="0.15">
      <c r="A59" s="2">
        <v>57</v>
      </c>
      <c r="B59" s="3"/>
      <c r="C59" s="3"/>
      <c r="M59" s="10"/>
      <c r="O59" s="3"/>
      <c r="P59" s="6">
        <f t="shared" si="1"/>
        <v>0</v>
      </c>
      <c r="Q59" s="2">
        <f t="shared" si="4"/>
        <v>0</v>
      </c>
      <c r="R59" s="2">
        <f t="shared" si="4"/>
        <v>0</v>
      </c>
      <c r="S59" s="2">
        <f t="shared" si="4"/>
        <v>0</v>
      </c>
    </row>
    <row r="60" spans="1:19" x14ac:dyDescent="0.15">
      <c r="A60" s="2">
        <v>58</v>
      </c>
      <c r="B60" s="3"/>
      <c r="C60" s="3"/>
      <c r="M60" s="10"/>
      <c r="O60" s="3"/>
      <c r="P60" s="6">
        <f t="shared" si="1"/>
        <v>0</v>
      </c>
      <c r="Q60" s="2">
        <f t="shared" si="4"/>
        <v>0</v>
      </c>
      <c r="R60" s="2">
        <f t="shared" si="4"/>
        <v>0</v>
      </c>
      <c r="S60" s="2">
        <f t="shared" si="4"/>
        <v>0</v>
      </c>
    </row>
    <row r="61" spans="1:19" x14ac:dyDescent="0.15">
      <c r="A61" s="2">
        <v>59</v>
      </c>
      <c r="B61" s="3"/>
      <c r="C61" s="3"/>
      <c r="M61" s="10"/>
      <c r="O61" s="3"/>
      <c r="P61" s="6">
        <f t="shared" si="1"/>
        <v>0</v>
      </c>
      <c r="Q61" s="2">
        <f t="shared" si="4"/>
        <v>0</v>
      </c>
      <c r="R61" s="2">
        <f t="shared" si="4"/>
        <v>0</v>
      </c>
      <c r="S61" s="2">
        <f t="shared" si="4"/>
        <v>0</v>
      </c>
    </row>
    <row r="62" spans="1:19" x14ac:dyDescent="0.15">
      <c r="A62" s="2">
        <v>60</v>
      </c>
      <c r="B62" s="3"/>
      <c r="C62" s="3"/>
      <c r="M62" s="10"/>
      <c r="O62" s="3"/>
      <c r="P62" s="6">
        <f t="shared" si="1"/>
        <v>0</v>
      </c>
      <c r="Q62" s="2">
        <f t="shared" si="4"/>
        <v>0</v>
      </c>
      <c r="R62" s="2">
        <f t="shared" si="4"/>
        <v>0</v>
      </c>
      <c r="S62" s="2">
        <f t="shared" si="4"/>
        <v>0</v>
      </c>
    </row>
    <row r="63" spans="1:19" x14ac:dyDescent="0.15">
      <c r="A63" s="2">
        <v>61</v>
      </c>
      <c r="B63" s="3"/>
      <c r="C63" s="3"/>
      <c r="M63" s="10"/>
      <c r="O63" s="3"/>
      <c r="P63" s="6">
        <f t="shared" si="1"/>
        <v>0</v>
      </c>
      <c r="Q63" s="2">
        <f t="shared" si="4"/>
        <v>0</v>
      </c>
      <c r="R63" s="2">
        <f t="shared" si="4"/>
        <v>0</v>
      </c>
      <c r="S63" s="2">
        <f t="shared" si="4"/>
        <v>0</v>
      </c>
    </row>
    <row r="64" spans="1:19" x14ac:dyDescent="0.15">
      <c r="A64" s="2">
        <v>62</v>
      </c>
      <c r="B64" s="3"/>
      <c r="C64" s="3"/>
      <c r="M64" s="10"/>
      <c r="O64" s="3"/>
      <c r="P64" s="6">
        <f t="shared" si="1"/>
        <v>0</v>
      </c>
      <c r="Q64" s="2">
        <f t="shared" si="4"/>
        <v>0</v>
      </c>
      <c r="R64" s="2">
        <f t="shared" si="4"/>
        <v>0</v>
      </c>
      <c r="S64" s="2">
        <f t="shared" si="4"/>
        <v>0</v>
      </c>
    </row>
    <row r="65" spans="1:19" x14ac:dyDescent="0.15">
      <c r="A65" s="2">
        <v>63</v>
      </c>
      <c r="B65" s="3"/>
      <c r="C65" s="3"/>
      <c r="M65" s="10"/>
      <c r="O65" s="3"/>
      <c r="P65" s="6">
        <f t="shared" si="1"/>
        <v>0</v>
      </c>
      <c r="Q65" s="2">
        <f t="shared" si="4"/>
        <v>0</v>
      </c>
      <c r="R65" s="2">
        <f t="shared" si="4"/>
        <v>0</v>
      </c>
      <c r="S65" s="2">
        <f t="shared" si="4"/>
        <v>0</v>
      </c>
    </row>
    <row r="66" spans="1:19" x14ac:dyDescent="0.15">
      <c r="A66" s="2">
        <v>64</v>
      </c>
      <c r="B66" s="3"/>
      <c r="C66" s="3"/>
      <c r="M66" s="10"/>
      <c r="O66" s="3"/>
      <c r="P66" s="6">
        <f t="shared" si="1"/>
        <v>0</v>
      </c>
      <c r="Q66" s="2">
        <f t="shared" si="4"/>
        <v>0</v>
      </c>
      <c r="R66" s="2">
        <f t="shared" si="4"/>
        <v>0</v>
      </c>
      <c r="S66" s="2">
        <f t="shared" si="4"/>
        <v>0</v>
      </c>
    </row>
    <row r="67" spans="1:19" x14ac:dyDescent="0.15">
      <c r="A67" s="2">
        <v>65</v>
      </c>
      <c r="B67" s="3"/>
      <c r="C67" s="3"/>
      <c r="M67" s="10"/>
      <c r="O67" s="3"/>
      <c r="P67" s="6">
        <f t="shared" si="1"/>
        <v>0</v>
      </c>
      <c r="Q67" s="2">
        <f t="shared" ref="Q67:S82" si="5">IF(ISBLANK($O67), ,IF($O67,IF($B67=Q$1,Q66-$P67,Q66),IF($B67=Q$1,Q66,Q66+$P67)))</f>
        <v>0</v>
      </c>
      <c r="R67" s="2">
        <f t="shared" si="5"/>
        <v>0</v>
      </c>
      <c r="S67" s="2">
        <f t="shared" si="5"/>
        <v>0</v>
      </c>
    </row>
    <row r="68" spans="1:19" x14ac:dyDescent="0.15">
      <c r="A68" s="2">
        <v>66</v>
      </c>
      <c r="B68" s="3"/>
      <c r="C68" s="3"/>
      <c r="M68" s="10"/>
      <c r="O68" s="3"/>
      <c r="P68" s="6">
        <f t="shared" ref="P68:P102" si="6">IF(D68=23,IF(O68,CHOOSE(G68+2*L68+1,23,35,46,59),-2*CHOOSE(G68+2*L68+1,23,35,46,59)),IF(ISBLANK(O68),,IF(O68,D68*(SUM(E68:L68)+1)*(1+M68)*(1+N68),-2*D68*(SUM(E68:L68)+1)*(1+M68)*(1+N68))))</f>
        <v>0</v>
      </c>
      <c r="Q68" s="2">
        <f t="shared" si="5"/>
        <v>0</v>
      </c>
      <c r="R68" s="2">
        <f t="shared" si="5"/>
        <v>0</v>
      </c>
      <c r="S68" s="2">
        <f t="shared" si="5"/>
        <v>0</v>
      </c>
    </row>
    <row r="69" spans="1:19" x14ac:dyDescent="0.15">
      <c r="A69" s="2">
        <v>67</v>
      </c>
      <c r="B69" s="3"/>
      <c r="C69" s="3"/>
      <c r="M69" s="10"/>
      <c r="O69" s="3"/>
      <c r="P69" s="6">
        <f t="shared" si="6"/>
        <v>0</v>
      </c>
      <c r="Q69" s="2">
        <f t="shared" si="5"/>
        <v>0</v>
      </c>
      <c r="R69" s="2">
        <f t="shared" si="5"/>
        <v>0</v>
      </c>
      <c r="S69" s="2">
        <f t="shared" si="5"/>
        <v>0</v>
      </c>
    </row>
    <row r="70" spans="1:19" x14ac:dyDescent="0.15">
      <c r="A70" s="2">
        <v>68</v>
      </c>
      <c r="B70" s="3"/>
      <c r="C70" s="3"/>
      <c r="M70" s="10"/>
      <c r="O70" s="3"/>
      <c r="P70" s="6">
        <f t="shared" si="6"/>
        <v>0</v>
      </c>
      <c r="Q70" s="2">
        <f t="shared" si="5"/>
        <v>0</v>
      </c>
      <c r="R70" s="2">
        <f t="shared" si="5"/>
        <v>0</v>
      </c>
      <c r="S70" s="2">
        <f t="shared" si="5"/>
        <v>0</v>
      </c>
    </row>
    <row r="71" spans="1:19" x14ac:dyDescent="0.15">
      <c r="A71" s="2">
        <v>69</v>
      </c>
      <c r="B71" s="3"/>
      <c r="C71" s="3"/>
      <c r="M71" s="10"/>
      <c r="O71" s="3"/>
      <c r="P71" s="6">
        <f t="shared" si="6"/>
        <v>0</v>
      </c>
      <c r="Q71" s="2">
        <f t="shared" si="5"/>
        <v>0</v>
      </c>
      <c r="R71" s="2">
        <f t="shared" si="5"/>
        <v>0</v>
      </c>
      <c r="S71" s="2">
        <f t="shared" si="5"/>
        <v>0</v>
      </c>
    </row>
    <row r="72" spans="1:19" x14ac:dyDescent="0.15">
      <c r="A72" s="2">
        <v>70</v>
      </c>
      <c r="B72" s="3"/>
      <c r="C72" s="3"/>
      <c r="M72" s="10"/>
      <c r="O72" s="3"/>
      <c r="P72" s="6">
        <f t="shared" si="6"/>
        <v>0</v>
      </c>
      <c r="Q72" s="2">
        <f t="shared" si="5"/>
        <v>0</v>
      </c>
      <c r="R72" s="2">
        <f t="shared" si="5"/>
        <v>0</v>
      </c>
      <c r="S72" s="2">
        <f t="shared" si="5"/>
        <v>0</v>
      </c>
    </row>
    <row r="73" spans="1:19" x14ac:dyDescent="0.15">
      <c r="A73" s="2">
        <v>71</v>
      </c>
      <c r="B73" s="3"/>
      <c r="C73" s="3"/>
      <c r="M73" s="10"/>
      <c r="O73" s="3"/>
      <c r="P73" s="6">
        <f t="shared" si="6"/>
        <v>0</v>
      </c>
      <c r="Q73" s="2">
        <f t="shared" si="5"/>
        <v>0</v>
      </c>
      <c r="R73" s="2">
        <f t="shared" si="5"/>
        <v>0</v>
      </c>
      <c r="S73" s="2">
        <f t="shared" si="5"/>
        <v>0</v>
      </c>
    </row>
    <row r="74" spans="1:19" x14ac:dyDescent="0.15">
      <c r="A74" s="2">
        <v>72</v>
      </c>
      <c r="B74" s="3"/>
      <c r="C74" s="3"/>
      <c r="M74" s="10"/>
      <c r="O74" s="3"/>
      <c r="P74" s="6">
        <f t="shared" si="6"/>
        <v>0</v>
      </c>
      <c r="Q74" s="2">
        <f t="shared" si="5"/>
        <v>0</v>
      </c>
      <c r="R74" s="2">
        <f t="shared" si="5"/>
        <v>0</v>
      </c>
      <c r="S74" s="2">
        <f t="shared" si="5"/>
        <v>0</v>
      </c>
    </row>
    <row r="75" spans="1:19" x14ac:dyDescent="0.15">
      <c r="A75" s="2">
        <v>73</v>
      </c>
      <c r="B75" s="3"/>
      <c r="C75" s="3"/>
      <c r="M75" s="10"/>
      <c r="O75" s="3"/>
      <c r="P75" s="6">
        <f t="shared" si="6"/>
        <v>0</v>
      </c>
      <c r="Q75" s="2">
        <f t="shared" si="5"/>
        <v>0</v>
      </c>
      <c r="R75" s="2">
        <f t="shared" si="5"/>
        <v>0</v>
      </c>
      <c r="S75" s="2">
        <f t="shared" si="5"/>
        <v>0</v>
      </c>
    </row>
    <row r="76" spans="1:19" x14ac:dyDescent="0.15">
      <c r="A76" s="2">
        <v>74</v>
      </c>
      <c r="B76" s="3"/>
      <c r="C76" s="3"/>
      <c r="M76" s="10"/>
      <c r="O76" s="3"/>
      <c r="P76" s="6">
        <f t="shared" si="6"/>
        <v>0</v>
      </c>
      <c r="Q76" s="2">
        <f t="shared" si="5"/>
        <v>0</v>
      </c>
      <c r="R76" s="2">
        <f t="shared" si="5"/>
        <v>0</v>
      </c>
      <c r="S76" s="2">
        <f t="shared" si="5"/>
        <v>0</v>
      </c>
    </row>
    <row r="77" spans="1:19" x14ac:dyDescent="0.15">
      <c r="A77" s="2">
        <v>75</v>
      </c>
      <c r="B77" s="3"/>
      <c r="C77" s="3"/>
      <c r="M77" s="10"/>
      <c r="O77" s="3"/>
      <c r="P77" s="6">
        <f t="shared" si="6"/>
        <v>0</v>
      </c>
      <c r="Q77" s="2">
        <f t="shared" si="5"/>
        <v>0</v>
      </c>
      <c r="R77" s="2">
        <f t="shared" si="5"/>
        <v>0</v>
      </c>
      <c r="S77" s="2">
        <f t="shared" si="5"/>
        <v>0</v>
      </c>
    </row>
    <row r="78" spans="1:19" x14ac:dyDescent="0.15">
      <c r="A78" s="2">
        <v>76</v>
      </c>
      <c r="B78" s="3"/>
      <c r="C78" s="3"/>
      <c r="M78" s="10"/>
      <c r="O78" s="3"/>
      <c r="P78" s="6">
        <f t="shared" si="6"/>
        <v>0</v>
      </c>
      <c r="Q78" s="2">
        <f t="shared" si="5"/>
        <v>0</v>
      </c>
      <c r="R78" s="2">
        <f t="shared" si="5"/>
        <v>0</v>
      </c>
      <c r="S78" s="2">
        <f t="shared" si="5"/>
        <v>0</v>
      </c>
    </row>
    <row r="79" spans="1:19" x14ac:dyDescent="0.15">
      <c r="A79" s="2">
        <v>77</v>
      </c>
      <c r="B79" s="3"/>
      <c r="C79" s="3"/>
      <c r="M79" s="10"/>
      <c r="O79" s="3"/>
      <c r="P79" s="6">
        <f t="shared" si="6"/>
        <v>0</v>
      </c>
      <c r="Q79" s="2">
        <f t="shared" si="5"/>
        <v>0</v>
      </c>
      <c r="R79" s="2">
        <f t="shared" si="5"/>
        <v>0</v>
      </c>
      <c r="S79" s="2">
        <f t="shared" si="5"/>
        <v>0</v>
      </c>
    </row>
    <row r="80" spans="1:19" x14ac:dyDescent="0.15">
      <c r="A80" s="2">
        <v>78</v>
      </c>
      <c r="B80" s="3"/>
      <c r="C80" s="3"/>
      <c r="M80" s="10"/>
      <c r="O80" s="3"/>
      <c r="P80" s="6">
        <f t="shared" si="6"/>
        <v>0</v>
      </c>
      <c r="Q80" s="2">
        <f t="shared" si="5"/>
        <v>0</v>
      </c>
      <c r="R80" s="2">
        <f t="shared" si="5"/>
        <v>0</v>
      </c>
      <c r="S80" s="2">
        <f t="shared" si="5"/>
        <v>0</v>
      </c>
    </row>
    <row r="81" spans="1:19" x14ac:dyDescent="0.15">
      <c r="A81" s="2">
        <v>79</v>
      </c>
      <c r="B81" s="3"/>
      <c r="C81" s="3"/>
      <c r="M81" s="10"/>
      <c r="O81" s="3"/>
      <c r="P81" s="6">
        <f t="shared" si="6"/>
        <v>0</v>
      </c>
      <c r="Q81" s="2">
        <f t="shared" si="5"/>
        <v>0</v>
      </c>
      <c r="R81" s="2">
        <f t="shared" si="5"/>
        <v>0</v>
      </c>
      <c r="S81" s="2">
        <f t="shared" si="5"/>
        <v>0</v>
      </c>
    </row>
    <row r="82" spans="1:19" x14ac:dyDescent="0.15">
      <c r="A82" s="2">
        <v>80</v>
      </c>
      <c r="B82" s="3"/>
      <c r="C82" s="3"/>
      <c r="M82" s="10"/>
      <c r="O82" s="3"/>
      <c r="P82" s="6">
        <f t="shared" si="6"/>
        <v>0</v>
      </c>
      <c r="Q82" s="2">
        <f t="shared" si="5"/>
        <v>0</v>
      </c>
      <c r="R82" s="2">
        <f t="shared" si="5"/>
        <v>0</v>
      </c>
      <c r="S82" s="2">
        <f t="shared" si="5"/>
        <v>0</v>
      </c>
    </row>
    <row r="83" spans="1:19" x14ac:dyDescent="0.15">
      <c r="A83" s="2">
        <v>81</v>
      </c>
      <c r="B83" s="3"/>
      <c r="C83" s="3"/>
      <c r="M83" s="10"/>
      <c r="O83" s="3"/>
      <c r="P83" s="6">
        <f t="shared" si="6"/>
        <v>0</v>
      </c>
      <c r="Q83" s="2">
        <f t="shared" ref="Q83:S98" si="7">IF(ISBLANK($O83), ,IF($O83,IF($B83=Q$1,Q82-$P83,Q82),IF($B83=Q$1,Q82,Q82+$P83)))</f>
        <v>0</v>
      </c>
      <c r="R83" s="2">
        <f t="shared" si="7"/>
        <v>0</v>
      </c>
      <c r="S83" s="2">
        <f t="shared" si="7"/>
        <v>0</v>
      </c>
    </row>
    <row r="84" spans="1:19" x14ac:dyDescent="0.15">
      <c r="A84" s="2">
        <v>82</v>
      </c>
      <c r="B84" s="3"/>
      <c r="C84" s="3"/>
      <c r="M84" s="10"/>
      <c r="O84" s="3"/>
      <c r="P84" s="6">
        <f t="shared" si="6"/>
        <v>0</v>
      </c>
      <c r="Q84" s="2">
        <f t="shared" si="7"/>
        <v>0</v>
      </c>
      <c r="R84" s="2">
        <f t="shared" si="7"/>
        <v>0</v>
      </c>
      <c r="S84" s="2">
        <f t="shared" si="7"/>
        <v>0</v>
      </c>
    </row>
    <row r="85" spans="1:19" x14ac:dyDescent="0.15">
      <c r="A85" s="2">
        <v>83</v>
      </c>
      <c r="B85" s="3"/>
      <c r="C85" s="3"/>
      <c r="M85" s="10"/>
      <c r="O85" s="3"/>
      <c r="P85" s="6">
        <f t="shared" si="6"/>
        <v>0</v>
      </c>
      <c r="Q85" s="2">
        <f t="shared" si="7"/>
        <v>0</v>
      </c>
      <c r="R85" s="2">
        <f t="shared" si="7"/>
        <v>0</v>
      </c>
      <c r="S85" s="2">
        <f t="shared" si="7"/>
        <v>0</v>
      </c>
    </row>
    <row r="86" spans="1:19" x14ac:dyDescent="0.15">
      <c r="A86" s="2">
        <v>84</v>
      </c>
      <c r="B86" s="3"/>
      <c r="C86" s="3"/>
      <c r="M86" s="10"/>
      <c r="O86" s="3"/>
      <c r="P86" s="6">
        <f t="shared" si="6"/>
        <v>0</v>
      </c>
      <c r="Q86" s="2">
        <f t="shared" si="7"/>
        <v>0</v>
      </c>
      <c r="R86" s="2">
        <f t="shared" si="7"/>
        <v>0</v>
      </c>
      <c r="S86" s="2">
        <f t="shared" si="7"/>
        <v>0</v>
      </c>
    </row>
    <row r="87" spans="1:19" x14ac:dyDescent="0.15">
      <c r="A87" s="2">
        <v>85</v>
      </c>
      <c r="B87" s="3"/>
      <c r="C87" s="3"/>
      <c r="M87" s="10"/>
      <c r="O87" s="3"/>
      <c r="P87" s="6">
        <f t="shared" si="6"/>
        <v>0</v>
      </c>
      <c r="Q87" s="2">
        <f t="shared" si="7"/>
        <v>0</v>
      </c>
      <c r="R87" s="2">
        <f t="shared" si="7"/>
        <v>0</v>
      </c>
      <c r="S87" s="2">
        <f t="shared" si="7"/>
        <v>0</v>
      </c>
    </row>
    <row r="88" spans="1:19" x14ac:dyDescent="0.15">
      <c r="A88" s="2">
        <v>86</v>
      </c>
      <c r="B88" s="3"/>
      <c r="C88" s="3"/>
      <c r="M88" s="10"/>
      <c r="O88" s="3"/>
      <c r="P88" s="6">
        <f t="shared" si="6"/>
        <v>0</v>
      </c>
      <c r="Q88" s="2">
        <f t="shared" si="7"/>
        <v>0</v>
      </c>
      <c r="R88" s="2">
        <f t="shared" si="7"/>
        <v>0</v>
      </c>
      <c r="S88" s="2">
        <f t="shared" si="7"/>
        <v>0</v>
      </c>
    </row>
    <row r="89" spans="1:19" x14ac:dyDescent="0.15">
      <c r="A89" s="2">
        <v>87</v>
      </c>
      <c r="B89" s="3"/>
      <c r="C89" s="3"/>
      <c r="M89" s="10"/>
      <c r="O89" s="3"/>
      <c r="P89" s="6">
        <f t="shared" si="6"/>
        <v>0</v>
      </c>
      <c r="Q89" s="2">
        <f t="shared" si="7"/>
        <v>0</v>
      </c>
      <c r="R89" s="2">
        <f t="shared" si="7"/>
        <v>0</v>
      </c>
      <c r="S89" s="2">
        <f t="shared" si="7"/>
        <v>0</v>
      </c>
    </row>
    <row r="90" spans="1:19" x14ac:dyDescent="0.15">
      <c r="A90" s="2">
        <v>88</v>
      </c>
      <c r="B90" s="3"/>
      <c r="C90" s="3"/>
      <c r="M90" s="10"/>
      <c r="O90" s="3"/>
      <c r="P90" s="6">
        <f t="shared" si="6"/>
        <v>0</v>
      </c>
      <c r="Q90" s="2">
        <f t="shared" si="7"/>
        <v>0</v>
      </c>
      <c r="R90" s="2">
        <f t="shared" si="7"/>
        <v>0</v>
      </c>
      <c r="S90" s="2">
        <f t="shared" si="7"/>
        <v>0</v>
      </c>
    </row>
    <row r="91" spans="1:19" x14ac:dyDescent="0.15">
      <c r="A91" s="2">
        <v>89</v>
      </c>
      <c r="B91" s="3"/>
      <c r="C91" s="3"/>
      <c r="M91" s="10"/>
      <c r="O91" s="3"/>
      <c r="P91" s="6">
        <f t="shared" si="6"/>
        <v>0</v>
      </c>
      <c r="Q91" s="2">
        <f t="shared" si="7"/>
        <v>0</v>
      </c>
      <c r="R91" s="2">
        <f t="shared" si="7"/>
        <v>0</v>
      </c>
      <c r="S91" s="2">
        <f t="shared" si="7"/>
        <v>0</v>
      </c>
    </row>
    <row r="92" spans="1:19" x14ac:dyDescent="0.15">
      <c r="A92" s="2">
        <v>90</v>
      </c>
      <c r="B92" s="3"/>
      <c r="C92" s="3"/>
      <c r="M92" s="10"/>
      <c r="O92" s="3"/>
      <c r="P92" s="6">
        <f t="shared" si="6"/>
        <v>0</v>
      </c>
      <c r="Q92" s="2">
        <f t="shared" si="7"/>
        <v>0</v>
      </c>
      <c r="R92" s="2">
        <f t="shared" si="7"/>
        <v>0</v>
      </c>
      <c r="S92" s="2">
        <f t="shared" si="7"/>
        <v>0</v>
      </c>
    </row>
    <row r="93" spans="1:19" x14ac:dyDescent="0.15">
      <c r="A93" s="2">
        <v>91</v>
      </c>
      <c r="B93" s="3"/>
      <c r="C93" s="3"/>
      <c r="M93" s="10"/>
      <c r="O93" s="3"/>
      <c r="P93" s="6">
        <f t="shared" si="6"/>
        <v>0</v>
      </c>
      <c r="Q93" s="2">
        <f t="shared" si="7"/>
        <v>0</v>
      </c>
      <c r="R93" s="2">
        <f t="shared" si="7"/>
        <v>0</v>
      </c>
      <c r="S93" s="2">
        <f t="shared" si="7"/>
        <v>0</v>
      </c>
    </row>
    <row r="94" spans="1:19" x14ac:dyDescent="0.15">
      <c r="A94" s="2">
        <v>92</v>
      </c>
      <c r="B94" s="3"/>
      <c r="C94" s="3"/>
      <c r="M94" s="10"/>
      <c r="O94" s="3"/>
      <c r="P94" s="6">
        <f t="shared" si="6"/>
        <v>0</v>
      </c>
      <c r="Q94" s="2">
        <f t="shared" si="7"/>
        <v>0</v>
      </c>
      <c r="R94" s="2">
        <f t="shared" si="7"/>
        <v>0</v>
      </c>
      <c r="S94" s="2">
        <f t="shared" si="7"/>
        <v>0</v>
      </c>
    </row>
    <row r="95" spans="1:19" x14ac:dyDescent="0.15">
      <c r="A95" s="2">
        <v>93</v>
      </c>
      <c r="B95" s="3"/>
      <c r="C95" s="3"/>
      <c r="M95" s="10"/>
      <c r="O95" s="3"/>
      <c r="P95" s="6">
        <f t="shared" si="6"/>
        <v>0</v>
      </c>
      <c r="Q95" s="2">
        <f t="shared" si="7"/>
        <v>0</v>
      </c>
      <c r="R95" s="2">
        <f t="shared" si="7"/>
        <v>0</v>
      </c>
      <c r="S95" s="2">
        <f t="shared" si="7"/>
        <v>0</v>
      </c>
    </row>
    <row r="96" spans="1:19" x14ac:dyDescent="0.15">
      <c r="A96" s="2">
        <v>94</v>
      </c>
      <c r="B96" s="3"/>
      <c r="C96" s="3"/>
      <c r="M96" s="10"/>
      <c r="O96" s="3"/>
      <c r="P96" s="6">
        <f t="shared" si="6"/>
        <v>0</v>
      </c>
      <c r="Q96" s="2">
        <f t="shared" si="7"/>
        <v>0</v>
      </c>
      <c r="R96" s="2">
        <f t="shared" si="7"/>
        <v>0</v>
      </c>
      <c r="S96" s="2">
        <f t="shared" si="7"/>
        <v>0</v>
      </c>
    </row>
    <row r="97" spans="1:20" x14ac:dyDescent="0.15">
      <c r="A97" s="2">
        <v>95</v>
      </c>
      <c r="B97" s="3"/>
      <c r="C97" s="3"/>
      <c r="M97" s="10"/>
      <c r="O97" s="3"/>
      <c r="P97" s="6">
        <f t="shared" si="6"/>
        <v>0</v>
      </c>
      <c r="Q97" s="2">
        <f t="shared" si="7"/>
        <v>0</v>
      </c>
      <c r="R97" s="2">
        <f t="shared" si="7"/>
        <v>0</v>
      </c>
      <c r="S97" s="2">
        <f t="shared" si="7"/>
        <v>0</v>
      </c>
    </row>
    <row r="98" spans="1:20" x14ac:dyDescent="0.15">
      <c r="A98" s="2">
        <v>96</v>
      </c>
      <c r="B98" s="3"/>
      <c r="C98" s="3"/>
      <c r="M98" s="10"/>
      <c r="O98" s="3"/>
      <c r="P98" s="6">
        <f t="shared" si="6"/>
        <v>0</v>
      </c>
      <c r="Q98" s="2">
        <f t="shared" si="7"/>
        <v>0</v>
      </c>
      <c r="R98" s="2">
        <f t="shared" si="7"/>
        <v>0</v>
      </c>
      <c r="S98" s="2">
        <f t="shared" si="7"/>
        <v>0</v>
      </c>
    </row>
    <row r="99" spans="1:20" x14ac:dyDescent="0.15">
      <c r="A99" s="2">
        <v>97</v>
      </c>
      <c r="B99" s="3"/>
      <c r="C99" s="3"/>
      <c r="M99" s="10"/>
      <c r="O99" s="3"/>
      <c r="P99" s="6">
        <f t="shared" si="6"/>
        <v>0</v>
      </c>
      <c r="Q99" s="2">
        <f t="shared" ref="Q99:S102" si="8">IF(ISBLANK($O99), ,IF($O99,IF($B99=Q$1,Q98-$P99,Q98),IF($B99=Q$1,Q98,Q98+$P99)))</f>
        <v>0</v>
      </c>
      <c r="R99" s="2">
        <f t="shared" si="8"/>
        <v>0</v>
      </c>
      <c r="S99" s="2">
        <f t="shared" si="8"/>
        <v>0</v>
      </c>
    </row>
    <row r="100" spans="1:20" x14ac:dyDescent="0.15">
      <c r="A100" s="2">
        <v>98</v>
      </c>
      <c r="B100" s="3"/>
      <c r="C100" s="3"/>
      <c r="M100" s="10"/>
      <c r="O100" s="3"/>
      <c r="P100" s="6">
        <f t="shared" si="6"/>
        <v>0</v>
      </c>
      <c r="Q100" s="2">
        <f t="shared" si="8"/>
        <v>0</v>
      </c>
      <c r="R100" s="2">
        <f t="shared" si="8"/>
        <v>0</v>
      </c>
      <c r="S100" s="2">
        <f t="shared" si="8"/>
        <v>0</v>
      </c>
    </row>
    <row r="101" spans="1:20" x14ac:dyDescent="0.15">
      <c r="A101" s="2">
        <v>99</v>
      </c>
      <c r="B101" s="3"/>
      <c r="C101" s="3"/>
      <c r="M101" s="10"/>
      <c r="O101" s="3"/>
      <c r="P101" s="6">
        <f t="shared" si="6"/>
        <v>0</v>
      </c>
      <c r="Q101" s="2">
        <f t="shared" si="8"/>
        <v>0</v>
      </c>
      <c r="R101" s="2">
        <f t="shared" si="8"/>
        <v>0</v>
      </c>
      <c r="S101" s="2">
        <f t="shared" si="8"/>
        <v>0</v>
      </c>
    </row>
    <row r="102" spans="1:20" x14ac:dyDescent="0.15">
      <c r="A102" s="2">
        <v>100</v>
      </c>
      <c r="B102" s="3"/>
      <c r="C102" s="3"/>
      <c r="M102" s="10"/>
      <c r="O102" s="3"/>
      <c r="P102" s="6">
        <f t="shared" si="6"/>
        <v>0</v>
      </c>
      <c r="Q102" s="2">
        <f t="shared" si="8"/>
        <v>0</v>
      </c>
      <c r="R102" s="2">
        <f t="shared" si="8"/>
        <v>0</v>
      </c>
      <c r="S102" s="2">
        <f t="shared" si="8"/>
        <v>0</v>
      </c>
      <c r="T102" s="9" t="s">
        <v>22</v>
      </c>
    </row>
    <row r="103" spans="1:20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174</v>
      </c>
      <c r="R103" s="8">
        <f ca="1">IF(MIN(INDIRECT("" &amp; "R3:R" &amp; 2+$T$104))&lt;0,0,MIN(INDIRECT("" &amp; "R3:R" &amp; 2+$T$104)))</f>
        <v>54</v>
      </c>
      <c r="S103" s="8">
        <f ca="1">IF(MIN(INDIRECT("" &amp; "S3:S" &amp; 2+$T$104))&lt;0,0,MIN(INDIRECT("" &amp; "S3:S" &amp; 2+$T$104)))</f>
        <v>0</v>
      </c>
      <c r="T103" s="9">
        <f ca="1">SUM(Q103:S103)</f>
        <v>228</v>
      </c>
    </row>
    <row r="104" spans="1:20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9</v>
      </c>
      <c r="R104" s="9">
        <f t="shared" ref="R104:S104" si="9">COUNTIF($B$3:$B$102,R$1)</f>
        <v>4</v>
      </c>
      <c r="S104" s="9">
        <f t="shared" si="9"/>
        <v>8</v>
      </c>
      <c r="T104" s="9">
        <f>SUM(Q104:S104)</f>
        <v>21</v>
      </c>
    </row>
    <row r="105" spans="1:20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8</v>
      </c>
      <c r="R105" s="7">
        <f>COUNTIFS($B$3:$B$102,R$1,$O$3:$O$102,1)</f>
        <v>4</v>
      </c>
      <c r="S105" s="7">
        <f>COUNTIFS($B$3:$B$102,S$1,$O$3:$O$102,1)</f>
        <v>8</v>
      </c>
      <c r="T105" s="7">
        <f>SUM(Q105:S105)</f>
        <v>20</v>
      </c>
    </row>
    <row r="106" spans="1:20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0</v>
      </c>
      <c r="R106" s="9">
        <f t="shared" ref="R106:S106" si="10">COUNTIFS($B$3:$B$102,R$1,$D$3:$D$102,9)</f>
        <v>1</v>
      </c>
      <c r="S106" s="9">
        <f t="shared" si="10"/>
        <v>0</v>
      </c>
      <c r="T106" s="9">
        <f t="shared" ref="T106:T117" si="11">SUM(Q106:S106)</f>
        <v>1</v>
      </c>
    </row>
    <row r="107" spans="1:20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0</v>
      </c>
      <c r="R107" s="7">
        <f>COUNTIFS($B$3:$B$102,R$1,$D$3:$D$102,9,$O$3:$O$102,1)</f>
        <v>1</v>
      </c>
      <c r="S107" s="7">
        <f>COUNTIFS($B$3:$B$102,S$1,$D$3:$D$102,9,$O$3:$O$102,1)</f>
        <v>0</v>
      </c>
      <c r="T107" s="7">
        <f t="shared" si="11"/>
        <v>1</v>
      </c>
    </row>
    <row r="108" spans="1:20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1</v>
      </c>
      <c r="R108" s="9">
        <f t="shared" ref="R108:S108" si="12">COUNTIFS($B$3:$B$102,R$1,$D$3:$D$102,10)</f>
        <v>0</v>
      </c>
      <c r="S108" s="9">
        <f t="shared" si="12"/>
        <v>3</v>
      </c>
      <c r="T108" s="9">
        <f t="shared" si="11"/>
        <v>4</v>
      </c>
    </row>
    <row r="109" spans="1:20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1</v>
      </c>
      <c r="R109" s="7">
        <f>COUNTIFS($B$3:$B$102,R$1,$D$3:$D$102,10,$O$3:$O$102,1)</f>
        <v>0</v>
      </c>
      <c r="S109" s="7">
        <f>COUNTIFS($B$3:$B$102,S$1,$D$3:$D$102,10,$O$3:$O$102,1)</f>
        <v>3</v>
      </c>
      <c r="T109" s="7">
        <f t="shared" si="11"/>
        <v>4</v>
      </c>
    </row>
    <row r="110" spans="1:20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4</v>
      </c>
      <c r="R110" s="9">
        <f t="shared" ref="R110:S110" si="13">COUNTIFS($B$3:$B$102,R$1,$D$3:$D$102,11)</f>
        <v>0</v>
      </c>
      <c r="S110" s="9">
        <f t="shared" si="13"/>
        <v>2</v>
      </c>
      <c r="T110" s="9">
        <f t="shared" si="11"/>
        <v>6</v>
      </c>
    </row>
    <row r="111" spans="1:20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4</v>
      </c>
      <c r="R111" s="7">
        <f>COUNTIFS($B$3:$B$102,R$1,$D$3:$D$102,11,$O$3:$O$102,1)</f>
        <v>0</v>
      </c>
      <c r="S111" s="7">
        <f>COUNTIFS($B$3:$B$102,S$1,$D$3:$D$102,11,$O$3:$O$102,1)</f>
        <v>2</v>
      </c>
      <c r="T111" s="7">
        <f t="shared" si="11"/>
        <v>6</v>
      </c>
    </row>
    <row r="112" spans="1:20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3</v>
      </c>
      <c r="R112" s="9">
        <f t="shared" ref="R112:S112" si="14">COUNTIFS($B$3:$B$102,R$1,$D$3:$D$102,12)</f>
        <v>1</v>
      </c>
      <c r="S112" s="9">
        <f t="shared" si="14"/>
        <v>0</v>
      </c>
      <c r="T112" s="9">
        <f t="shared" si="11"/>
        <v>4</v>
      </c>
    </row>
    <row r="113" spans="1:20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2</v>
      </c>
      <c r="R113" s="7">
        <f>COUNTIFS($B$3:$B$102,R$1,$D$3:$D$102,12,$O$3:$O$102,1)</f>
        <v>1</v>
      </c>
      <c r="S113" s="7">
        <f>COUNTIFS($B$3:$B$102,S$1,$D$3:$D$102,12,$O$3:$O$102,1)</f>
        <v>0</v>
      </c>
      <c r="T113" s="7">
        <f t="shared" si="11"/>
        <v>3</v>
      </c>
    </row>
    <row r="114" spans="1:20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1</v>
      </c>
      <c r="R114" s="9">
        <f t="shared" ref="R114:S114" si="15">COUNTIFS($B$3:$B$102,R$1,$D$3:$D$102,24)</f>
        <v>2</v>
      </c>
      <c r="S114" s="9">
        <f t="shared" si="15"/>
        <v>3</v>
      </c>
      <c r="T114" s="9">
        <f t="shared" si="11"/>
        <v>6</v>
      </c>
    </row>
    <row r="115" spans="1:20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1</v>
      </c>
      <c r="R115" s="7">
        <f>COUNTIFS($B$3:$B$102,R$1,$D$3:$D$102,24,$O$3:$O$102,1)</f>
        <v>2</v>
      </c>
      <c r="S115" s="7">
        <f>COUNTIFS($B$3:$B$102,S$1,$D$3:$D$102,24,$O$3:$O$102,1)</f>
        <v>3</v>
      </c>
      <c r="T115" s="7">
        <f t="shared" si="11"/>
        <v>6</v>
      </c>
    </row>
    <row r="116" spans="1:20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 t="shared" ref="R116:S116" si="16">COUNTIFS($B$3:$B$102,R$1,$D$3:$D$102,23)</f>
        <v>0</v>
      </c>
      <c r="S116" s="9">
        <f t="shared" si="16"/>
        <v>0</v>
      </c>
      <c r="T116" s="9">
        <f t="shared" si="11"/>
        <v>0</v>
      </c>
    </row>
    <row r="117" spans="1:20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0</v>
      </c>
      <c r="T117" s="7">
        <f t="shared" si="11"/>
        <v>0</v>
      </c>
    </row>
    <row r="118" spans="1:20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2</v>
      </c>
      <c r="R118" s="21">
        <f>COUNTIFS(E1:E100, A$3, B1:B100, R$1)</f>
        <v>1</v>
      </c>
      <c r="S118" s="21">
        <f>COUNTIFS(E1:E100, A$3, B1:B100, S$1)</f>
        <v>5</v>
      </c>
      <c r="T118" s="21">
        <f>SUM(Q118:S118)</f>
        <v>8</v>
      </c>
    </row>
    <row r="119" spans="1:20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2</v>
      </c>
      <c r="R119" s="25">
        <f>COUNTIFS($E$1:$E$100, $A$3, $B$1:$B$100, R$1,$O$1:$O$100,1)</f>
        <v>1</v>
      </c>
      <c r="S119" s="25">
        <f>COUNTIFS($E$1:$E$100, $A$3, $B$1:$B$100, S$1,$O$1:$O$100,1)</f>
        <v>5</v>
      </c>
      <c r="T119" s="7">
        <f t="shared" ref="T119:T157" si="17">SUM(Q119:S119)</f>
        <v>8</v>
      </c>
    </row>
    <row r="120" spans="1:20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1</v>
      </c>
      <c r="R120" s="21">
        <f>COUNTIFS(E1:E100, A$3, B1:B100, R$1, D1:D100, "=24")</f>
        <v>0</v>
      </c>
      <c r="S120" s="21">
        <f>COUNTIFS(E1:E100, A$3, B1:B100, S$1, D1:D100, "=24")</f>
        <v>1</v>
      </c>
      <c r="T120" s="21">
        <f t="shared" si="17"/>
        <v>2</v>
      </c>
    </row>
    <row r="121" spans="1:20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1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1</v>
      </c>
      <c r="T121" s="7">
        <f t="shared" si="17"/>
        <v>2</v>
      </c>
    </row>
    <row r="122" spans="1:20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2</v>
      </c>
      <c r="R122" s="21">
        <f>COUNTIFS(E2:E101, A$4, B2:B101, R$1)</f>
        <v>1</v>
      </c>
      <c r="S122" s="21">
        <f>COUNTIFS(E1:E100, A$4, B1:B100, S$1)</f>
        <v>3</v>
      </c>
      <c r="T122" s="21">
        <f t="shared" si="17"/>
        <v>6</v>
      </c>
    </row>
    <row r="123" spans="1:20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2</v>
      </c>
      <c r="R123" s="25">
        <f>COUNTIFS($E$1:$E$100, $A$4, $B$1:$B$100, R$1,$O$1:$O$100,1)</f>
        <v>1</v>
      </c>
      <c r="S123" s="25">
        <f>COUNTIFS($E$1:$E$100, $A$4, $B$1:$B$100, S$1,$O$1:$O$100,1)</f>
        <v>3</v>
      </c>
      <c r="T123" s="7">
        <f t="shared" si="17"/>
        <v>6</v>
      </c>
    </row>
    <row r="124" spans="1:20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0</v>
      </c>
      <c r="R124" s="21">
        <f>COUNTIFS(E1:E100, A$4, B1:B100, R$1, D1:D100, "=24")</f>
        <v>1</v>
      </c>
      <c r="S124" s="21">
        <f>COUNTIFS(E1:E100, A$4, B1:B100, S$1, D1:D100, "=24")</f>
        <v>2</v>
      </c>
      <c r="T124" s="21">
        <f t="shared" si="17"/>
        <v>3</v>
      </c>
    </row>
    <row r="125" spans="1:20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0</v>
      </c>
      <c r="R125" s="25">
        <f>COUNTIFS($E$1:$E$100, $A$4, $B$1:$B$100, R$1, $D$1:$D$100, "=24", $O$1:$O$100, "=1")</f>
        <v>1</v>
      </c>
      <c r="S125" s="25">
        <f>COUNTIFS($E$1:$E$100, $A$4, $B$1:$B$100, S$1, $D$1:$D$100, "=24", $O$1:$O$100, "=1")</f>
        <v>2</v>
      </c>
      <c r="T125" s="7">
        <f t="shared" si="17"/>
        <v>3</v>
      </c>
    </row>
    <row r="126" spans="1:20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2</v>
      </c>
      <c r="R126" s="21">
        <f>COUNTIFS(E1:E102, A$5, B1:B102, R$1)</f>
        <v>1</v>
      </c>
      <c r="S126" s="21">
        <f>COUNTIFS(E1:E100, A$5, B1:B100, S$1)</f>
        <v>0</v>
      </c>
      <c r="T126" s="21">
        <f t="shared" si="17"/>
        <v>3</v>
      </c>
    </row>
    <row r="127" spans="1:20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1</v>
      </c>
      <c r="R127" s="25">
        <f>COUNTIFS($E$1:$E$100, $A$5, $B$1:$B$100, R$1,$O$1:$O$100,1)</f>
        <v>1</v>
      </c>
      <c r="S127" s="25">
        <f>COUNTIFS($E$1:$E$100, $A$5, $B$1:$B$100, S$1,$O$1:$O$100,1)</f>
        <v>0</v>
      </c>
      <c r="T127" s="7">
        <f t="shared" si="17"/>
        <v>2</v>
      </c>
    </row>
    <row r="128" spans="1:20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1</v>
      </c>
      <c r="S128" s="21">
        <f>COUNTIFS(E1:E100, A$5, B1:B100, S$1, D1:D100, "=24")</f>
        <v>0</v>
      </c>
      <c r="T128" s="21">
        <f t="shared" si="17"/>
        <v>1</v>
      </c>
    </row>
    <row r="129" spans="1:20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1</v>
      </c>
      <c r="S129" s="25">
        <f>COUNTIFS($E$1:$E$100, $A$5, $B$1:$B$100, S$1, $D$1:$D$100, "=24", $O$1:$O$100, "=1")</f>
        <v>0</v>
      </c>
      <c r="T129" s="7">
        <f t="shared" si="17"/>
        <v>1</v>
      </c>
    </row>
    <row r="130" spans="1:20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0</v>
      </c>
      <c r="S130" s="21">
        <f>COUNTIFS(E1:E100, A$6, B1:B100, S$1)</f>
        <v>0</v>
      </c>
      <c r="T130" s="21">
        <f t="shared" si="17"/>
        <v>0</v>
      </c>
    </row>
    <row r="131" spans="1:20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0</v>
      </c>
      <c r="S131" s="25">
        <f>COUNTIFS($E$1:$E$100, $A$6, $B$1:$B$100, S$1,$O$1:$O$100,1)</f>
        <v>0</v>
      </c>
      <c r="T131" s="7">
        <f t="shared" si="17"/>
        <v>0</v>
      </c>
    </row>
    <row r="132" spans="1:20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7"/>
        <v>0</v>
      </c>
    </row>
    <row r="133" spans="1:20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7"/>
        <v>0</v>
      </c>
    </row>
    <row r="134" spans="1:20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7"/>
        <v>0</v>
      </c>
    </row>
    <row r="135" spans="1:20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7"/>
        <v>0</v>
      </c>
    </row>
    <row r="136" spans="1:20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7"/>
        <v>0</v>
      </c>
    </row>
    <row r="137" spans="1:20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7"/>
        <v>0</v>
      </c>
    </row>
    <row r="138" spans="1:20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0</v>
      </c>
      <c r="R138" s="21">
        <f>COUNTIFS(F1:F100, A$3, B1:B100, R$1)</f>
        <v>0</v>
      </c>
      <c r="S138" s="21">
        <f>COUNTIFS(F1:F100, A$3, B1:B100, S$1)</f>
        <v>0</v>
      </c>
      <c r="T138" s="21">
        <f t="shared" si="17"/>
        <v>0</v>
      </c>
    </row>
    <row r="139" spans="1:20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0</v>
      </c>
      <c r="R139" s="25">
        <f>COUNTIFS($F$1:$F$100, $A$3, $B$1:$B$100, R$1,$O$1:$O$100,1)</f>
        <v>0</v>
      </c>
      <c r="S139" s="25">
        <f>COUNTIFS($F$1:$F$100, $A$3, $B$1:$B$100, S$1,$O$1:$O$100,1)</f>
        <v>0</v>
      </c>
      <c r="T139" s="7">
        <f t="shared" si="17"/>
        <v>0</v>
      </c>
    </row>
    <row r="140" spans="1:20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0</v>
      </c>
      <c r="S140" s="21">
        <f>COUNTIFS(F1:F100, A$3, B1:B100, S$1, D1:D100, "=24")</f>
        <v>0</v>
      </c>
      <c r="T140" s="21">
        <f t="shared" si="17"/>
        <v>0</v>
      </c>
    </row>
    <row r="141" spans="1:20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0</v>
      </c>
      <c r="T141" s="7">
        <f t="shared" si="17"/>
        <v>0</v>
      </c>
    </row>
    <row r="142" spans="1:20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2</v>
      </c>
      <c r="R142" s="21">
        <f>COUNTIFS(F1:F100, A$4, B1:B100, R$1)</f>
        <v>1</v>
      </c>
      <c r="S142" s="21">
        <f>COUNTIFS(F1:F100, A$4, B1:B100, S$1)</f>
        <v>0</v>
      </c>
      <c r="T142" s="21">
        <f t="shared" si="17"/>
        <v>3</v>
      </c>
    </row>
    <row r="143" spans="1:20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2</v>
      </c>
      <c r="R143" s="25">
        <f>COUNTIFS($F$1:$F$100, $A$4, $B$1:$B$100, R$1,$O$1:$O$100,1)</f>
        <v>1</v>
      </c>
      <c r="S143" s="25">
        <f>COUNTIFS($F$1:$F$100, $A$4, $B$1:$B$100, S$1,$O$1:$O$100,1)</f>
        <v>0</v>
      </c>
      <c r="T143" s="7">
        <f t="shared" si="17"/>
        <v>3</v>
      </c>
    </row>
    <row r="144" spans="1:20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7"/>
        <v>0</v>
      </c>
    </row>
    <row r="145" spans="1:20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7"/>
        <v>0</v>
      </c>
    </row>
    <row r="146" spans="1:20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1</v>
      </c>
      <c r="R146" s="21">
        <f>COUNTIFS(F1:F100, A$5, B1:B100, R$1)</f>
        <v>0</v>
      </c>
      <c r="S146" s="21">
        <f>COUNTIFS(F1:F100, A$5, B1:B100, S$1)</f>
        <v>0</v>
      </c>
      <c r="T146" s="21">
        <f t="shared" si="17"/>
        <v>1</v>
      </c>
    </row>
    <row r="147" spans="1:20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1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7"/>
        <v>1</v>
      </c>
    </row>
    <row r="148" spans="1:20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7"/>
        <v>0</v>
      </c>
    </row>
    <row r="149" spans="1:20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7"/>
        <v>0</v>
      </c>
    </row>
    <row r="150" spans="1:20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17"/>
        <v>0</v>
      </c>
    </row>
    <row r="151" spans="1:20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7"/>
        <v>0</v>
      </c>
    </row>
    <row r="152" spans="1:20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7"/>
        <v>0</v>
      </c>
    </row>
    <row r="153" spans="1:20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7"/>
        <v>0</v>
      </c>
    </row>
    <row r="154" spans="1:20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7"/>
        <v>0</v>
      </c>
    </row>
    <row r="155" spans="1:20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7"/>
        <v>0</v>
      </c>
    </row>
    <row r="156" spans="1:20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7"/>
        <v>0</v>
      </c>
    </row>
    <row r="157" spans="1:20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7"/>
        <v>0</v>
      </c>
    </row>
  </sheetData>
  <mergeCells count="39">
    <mergeCell ref="A142:P142"/>
    <mergeCell ref="A146:P146"/>
    <mergeCell ref="A150:P150"/>
    <mergeCell ref="A154:P154"/>
    <mergeCell ref="A118:P118"/>
    <mergeCell ref="A122:P122"/>
    <mergeCell ref="A126:P126"/>
    <mergeCell ref="A130:P130"/>
    <mergeCell ref="A138:P138"/>
    <mergeCell ref="A103:P103"/>
    <mergeCell ref="A104:P104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A113:P113"/>
    <mergeCell ref="A114:P114"/>
    <mergeCell ref="A115:P115"/>
    <mergeCell ref="A116:P116"/>
    <mergeCell ref="A105:P105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L2"/>
  </mergeCells>
  <conditionalFormatting sqref="D3:D102">
    <cfRule type="cellIs" dxfId="19" priority="3" operator="equal">
      <formula>24</formula>
    </cfRule>
    <cfRule type="cellIs" dxfId="18" priority="4" operator="equal">
      <formula>23</formula>
    </cfRule>
    <cfRule type="cellIs" dxfId="17" priority="5" operator="equal">
      <formula>35</formula>
    </cfRule>
    <cfRule type="cellIs" dxfId="16" priority="6" operator="equal">
      <formula>46</formula>
    </cfRule>
    <cfRule type="cellIs" dxfId="15" priority="7" operator="equal">
      <formula>59</formula>
    </cfRule>
  </conditionalFormatting>
  <conditionalFormatting sqref="O3:O102">
    <cfRule type="cellIs" dxfId="14" priority="1" operator="equal">
      <formula>1</formula>
    </cfRule>
    <cfRule type="cellIs" dxfId="13" priority="2" operator="equal">
      <formula>0</formula>
    </cfRule>
  </conditionalFormatting>
  <conditionalFormatting sqref="P3:P102">
    <cfRule type="expression" dxfId="12" priority="15">
      <formula>IF(P3&lt;0, 1, IF(C3&gt;P3, 1, 0))</formula>
    </cfRule>
    <cfRule type="notContainsBlanks" dxfId="11" priority="16">
      <formula>LEN(TRIM(P3))&gt;0</formula>
    </cfRule>
  </conditionalFormatting>
  <conditionalFormatting sqref="Q3:S102">
    <cfRule type="cellIs" dxfId="10" priority="17" stopIfTrue="1" operator="notEqual">
      <formula>Q2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FD1B-0373-462D-B3BE-DE66F5EBAC79}">
  <dimension ref="A1:T157"/>
  <sheetViews>
    <sheetView tabSelected="1" topLeftCell="I1" workbookViewId="0">
      <selection activeCell="G16" sqref="G16"/>
    </sheetView>
  </sheetViews>
  <sheetFormatPr defaultRowHeight="12.75" x14ac:dyDescent="0.15"/>
  <cols>
    <col min="1" max="1" width="4.58203125" customWidth="1"/>
    <col min="2" max="3" width="4.04296875" customWidth="1"/>
    <col min="4" max="12" width="3.37109375" customWidth="1"/>
    <col min="13" max="14" width="4.04296875" customWidth="1"/>
    <col min="15" max="15" width="4.58203125" customWidth="1"/>
    <col min="16" max="16" width="6.47265625" customWidth="1"/>
  </cols>
  <sheetData>
    <row r="1" spans="1:19" ht="33" x14ac:dyDescent="0.15">
      <c r="A1" s="41" t="s">
        <v>0</v>
      </c>
      <c r="B1" s="41" t="s">
        <v>1</v>
      </c>
      <c r="C1" s="41" t="s">
        <v>2</v>
      </c>
      <c r="D1" s="37" t="s">
        <v>3</v>
      </c>
      <c r="E1" s="37" t="s">
        <v>4</v>
      </c>
      <c r="F1" s="38"/>
      <c r="G1" s="37" t="s">
        <v>5</v>
      </c>
      <c r="H1" s="37" t="s">
        <v>6</v>
      </c>
      <c r="I1" s="37" t="s">
        <v>7</v>
      </c>
      <c r="J1" s="37" t="s">
        <v>8</v>
      </c>
      <c r="K1" s="37" t="s">
        <v>7</v>
      </c>
      <c r="L1" s="37" t="s">
        <v>9</v>
      </c>
      <c r="M1" s="42" t="s">
        <v>10</v>
      </c>
      <c r="N1" s="40" t="s">
        <v>11</v>
      </c>
      <c r="O1" s="41" t="s">
        <v>12</v>
      </c>
      <c r="P1" s="41" t="s">
        <v>13</v>
      </c>
      <c r="Q1" s="11" t="s">
        <v>20</v>
      </c>
      <c r="R1" s="11" t="s">
        <v>21</v>
      </c>
      <c r="S1" s="11" t="s">
        <v>19</v>
      </c>
    </row>
    <row r="2" spans="1:19" x14ac:dyDescent="0.15">
      <c r="A2" s="38"/>
      <c r="B2" s="38"/>
      <c r="C2" s="38"/>
      <c r="D2" s="38"/>
      <c r="E2" s="2" t="s">
        <v>17</v>
      </c>
      <c r="F2" s="2" t="s">
        <v>18</v>
      </c>
      <c r="G2" s="38"/>
      <c r="H2" s="38"/>
      <c r="I2" s="38"/>
      <c r="J2" s="38"/>
      <c r="K2" s="38"/>
      <c r="L2" s="38"/>
      <c r="M2" s="42"/>
      <c r="N2" s="40"/>
      <c r="O2" s="38"/>
      <c r="P2" s="38"/>
      <c r="Q2" s="2">
        <v>501</v>
      </c>
      <c r="R2" s="2">
        <v>501</v>
      </c>
      <c r="S2" s="2">
        <v>501</v>
      </c>
    </row>
    <row r="3" spans="1:19" x14ac:dyDescent="0.15">
      <c r="A3" s="2">
        <v>1</v>
      </c>
      <c r="B3" s="3" t="s">
        <v>19</v>
      </c>
      <c r="C3" s="3">
        <v>18</v>
      </c>
      <c r="D3" s="4">
        <v>12</v>
      </c>
      <c r="F3" s="4">
        <v>2</v>
      </c>
      <c r="M3" s="13"/>
      <c r="O3" s="5">
        <v>0</v>
      </c>
      <c r="P3" s="6">
        <f>IF(D3=23,IF(O3,CHOOSE(G3+2*L3+1,23,35,46,59),-2*CHOOSE(G3+2*L3+1,23,35,46,59)),IF(ISBLANK(O3),,IF(O3,D3*(SUM(E3:L3)+1)*(1+M3)*(1+N3),-2*D3*(SUM(E3:L3)+1)*(1+M3)*(1+N3))))</f>
        <v>-72</v>
      </c>
      <c r="Q3" s="15">
        <f>IF(ISBLANK($O3), ,IF($O3,IF($B3=Q$1,Q2-$P3,Q2),IF($B3=Q$1,Q2,Q2+$P3)))</f>
        <v>429</v>
      </c>
      <c r="R3" s="2">
        <f t="shared" ref="Q3:T18" si="0">IF(ISBLANK($O3), ,IF($O3,IF($B3=R$1,R2-$P3,R2),IF($B3=R$1,R2,R2+$P3)))</f>
        <v>429</v>
      </c>
      <c r="S3" s="2">
        <f t="shared" si="0"/>
        <v>501</v>
      </c>
    </row>
    <row r="4" spans="1:19" x14ac:dyDescent="0.15">
      <c r="A4" s="2">
        <v>2</v>
      </c>
      <c r="B4" s="3" t="s">
        <v>19</v>
      </c>
      <c r="C4" s="3">
        <v>18</v>
      </c>
      <c r="D4" s="4">
        <v>11</v>
      </c>
      <c r="E4" s="4">
        <v>1</v>
      </c>
      <c r="H4">
        <v>1</v>
      </c>
      <c r="M4" s="13"/>
      <c r="O4" s="5">
        <v>1</v>
      </c>
      <c r="P4" s="6">
        <f t="shared" ref="P4:P67" si="1">IF(D4=23,IF(O4,CHOOSE(G4+2*L4+1,23,35,46,59),-2*CHOOSE(G4+2*L4+1,23,35,46,59)),IF(ISBLANK(O4),,IF(O4,D4*(SUM(E4:L4)+1)*(1+M4)*(1+N4),-2*D4*(SUM(E4:L4)+1)*(1+M4)*(1+N4))))</f>
        <v>33</v>
      </c>
      <c r="Q4" s="2">
        <f t="shared" si="0"/>
        <v>429</v>
      </c>
      <c r="R4" s="2">
        <f t="shared" si="0"/>
        <v>429</v>
      </c>
      <c r="S4" s="2">
        <f t="shared" si="0"/>
        <v>468</v>
      </c>
    </row>
    <row r="5" spans="1:19" x14ac:dyDescent="0.15">
      <c r="A5" s="2">
        <v>3</v>
      </c>
      <c r="B5" s="3" t="s">
        <v>21</v>
      </c>
      <c r="C5" s="3">
        <v>22</v>
      </c>
      <c r="D5" s="4">
        <v>23</v>
      </c>
      <c r="E5" s="4"/>
      <c r="G5" s="4"/>
      <c r="M5" s="13"/>
      <c r="O5" s="5">
        <v>0</v>
      </c>
      <c r="P5" s="6">
        <f t="shared" si="1"/>
        <v>-46</v>
      </c>
      <c r="Q5" s="2">
        <f t="shared" si="0"/>
        <v>383</v>
      </c>
      <c r="R5" s="2">
        <f t="shared" si="0"/>
        <v>429</v>
      </c>
      <c r="S5" s="2">
        <f t="shared" si="0"/>
        <v>422</v>
      </c>
    </row>
    <row r="6" spans="1:19" x14ac:dyDescent="0.15">
      <c r="A6" s="2">
        <v>4</v>
      </c>
      <c r="B6" s="3" t="s">
        <v>19</v>
      </c>
      <c r="C6" s="3">
        <v>22</v>
      </c>
      <c r="D6" s="4">
        <v>11</v>
      </c>
      <c r="F6" s="4">
        <v>1</v>
      </c>
      <c r="M6" s="13"/>
      <c r="O6" s="5">
        <v>1</v>
      </c>
      <c r="P6" s="6">
        <f t="shared" si="1"/>
        <v>22</v>
      </c>
      <c r="Q6" s="2">
        <f t="shared" si="0"/>
        <v>383</v>
      </c>
      <c r="R6" s="2">
        <f t="shared" si="0"/>
        <v>429</v>
      </c>
      <c r="S6" s="2">
        <f t="shared" si="0"/>
        <v>400</v>
      </c>
    </row>
    <row r="7" spans="1:19" x14ac:dyDescent="0.15">
      <c r="A7" s="2">
        <v>5</v>
      </c>
      <c r="B7" s="3" t="s">
        <v>20</v>
      </c>
      <c r="C7" s="3">
        <v>18</v>
      </c>
      <c r="D7" s="4">
        <v>11</v>
      </c>
      <c r="E7" s="4">
        <v>3</v>
      </c>
      <c r="M7" s="13"/>
      <c r="O7" s="5">
        <v>1</v>
      </c>
      <c r="P7" s="6">
        <f t="shared" si="1"/>
        <v>44</v>
      </c>
      <c r="Q7" s="2">
        <f t="shared" si="0"/>
        <v>339</v>
      </c>
      <c r="R7" s="2">
        <f t="shared" si="0"/>
        <v>429</v>
      </c>
      <c r="S7" s="2">
        <f t="shared" si="0"/>
        <v>400</v>
      </c>
    </row>
    <row r="8" spans="1:19" x14ac:dyDescent="0.15">
      <c r="A8" s="2">
        <v>6</v>
      </c>
      <c r="B8" s="3" t="s">
        <v>21</v>
      </c>
      <c r="C8" s="3">
        <v>20</v>
      </c>
      <c r="D8" s="4">
        <v>10</v>
      </c>
      <c r="E8" s="4">
        <v>1</v>
      </c>
      <c r="H8" s="4"/>
      <c r="M8" s="13"/>
      <c r="O8" s="3">
        <v>0</v>
      </c>
      <c r="P8" s="6">
        <f>IF(D8=23,IF(O8,CHOOSE(G8+2*L8+1,23,35,46,59),-2*CHOOSE(G8+2*L8+1,23,35,46,59)),IF(ISBLANK(O8),,IF(O8,D8*(SUM(E8:L8)+1)*(1+M8)*(1+N8),-2*D8*(SUM(E8:L8)+1)*(1+M8)*(1+N8))))</f>
        <v>-40</v>
      </c>
      <c r="Q8" s="2">
        <f t="shared" si="0"/>
        <v>299</v>
      </c>
      <c r="R8" s="2">
        <f t="shared" si="0"/>
        <v>429</v>
      </c>
      <c r="S8" s="2">
        <f>IF(ISBLANK($O8), ,IF($O8,IF($B8=S$1,S7-$P8,S7),IF($B8=S$1,S7,S7+$P8)))</f>
        <v>360</v>
      </c>
    </row>
    <row r="9" spans="1:19" x14ac:dyDescent="0.15">
      <c r="A9" s="2">
        <v>7</v>
      </c>
      <c r="B9" s="3" t="s">
        <v>20</v>
      </c>
      <c r="C9" s="3">
        <v>18</v>
      </c>
      <c r="D9" s="4">
        <v>11</v>
      </c>
      <c r="E9" s="4"/>
      <c r="F9">
        <v>1</v>
      </c>
      <c r="M9" s="13"/>
      <c r="O9" s="3">
        <v>0</v>
      </c>
      <c r="P9" s="6">
        <f t="shared" si="1"/>
        <v>-44</v>
      </c>
      <c r="Q9" s="2">
        <f t="shared" si="0"/>
        <v>299</v>
      </c>
      <c r="R9" s="2">
        <f t="shared" si="0"/>
        <v>385</v>
      </c>
      <c r="S9" s="2">
        <f>IF(ISBLANK($O9), ,IF($O9,IF($B9=S$1,S8-$P9,S8),IF($B9=S$1,S8,S8+$P9)))</f>
        <v>316</v>
      </c>
    </row>
    <row r="10" spans="1:19" x14ac:dyDescent="0.15">
      <c r="A10" s="2">
        <v>8</v>
      </c>
      <c r="B10" s="3" t="s">
        <v>21</v>
      </c>
      <c r="C10" s="3">
        <v>18</v>
      </c>
      <c r="D10" s="4">
        <v>24</v>
      </c>
      <c r="E10" s="4">
        <v>3</v>
      </c>
      <c r="H10">
        <v>1</v>
      </c>
      <c r="J10">
        <v>1</v>
      </c>
      <c r="L10">
        <v>1</v>
      </c>
      <c r="M10" s="13"/>
      <c r="O10" s="3">
        <v>1</v>
      </c>
      <c r="P10" s="6">
        <f t="shared" si="1"/>
        <v>168</v>
      </c>
      <c r="Q10" s="2">
        <f t="shared" si="0"/>
        <v>299</v>
      </c>
      <c r="R10" s="2">
        <f t="shared" si="0"/>
        <v>217</v>
      </c>
      <c r="S10" s="2">
        <f t="shared" si="0"/>
        <v>316</v>
      </c>
    </row>
    <row r="11" spans="1:19" x14ac:dyDescent="0.15">
      <c r="A11" s="2">
        <v>9</v>
      </c>
      <c r="B11" s="3"/>
      <c r="C11" s="3"/>
      <c r="D11" s="4"/>
      <c r="F11" s="4"/>
      <c r="M11" s="13"/>
      <c r="O11" s="3"/>
      <c r="P11" s="6">
        <f t="shared" si="1"/>
        <v>0</v>
      </c>
      <c r="Q11" s="2">
        <f t="shared" si="0"/>
        <v>0</v>
      </c>
      <c r="R11" s="2">
        <f t="shared" si="0"/>
        <v>0</v>
      </c>
      <c r="S11" s="2">
        <f t="shared" si="0"/>
        <v>0</v>
      </c>
    </row>
    <row r="12" spans="1:19" x14ac:dyDescent="0.15">
      <c r="A12" s="2">
        <v>10</v>
      </c>
      <c r="B12" s="3"/>
      <c r="C12" s="3"/>
      <c r="D12" s="4"/>
      <c r="F12" s="4"/>
      <c r="G12" s="4"/>
      <c r="M12" s="13"/>
      <c r="O12" s="3"/>
      <c r="P12" s="6">
        <f t="shared" si="1"/>
        <v>0</v>
      </c>
      <c r="Q12" s="2">
        <f t="shared" si="0"/>
        <v>0</v>
      </c>
      <c r="R12" s="2">
        <f t="shared" si="0"/>
        <v>0</v>
      </c>
      <c r="S12" s="2">
        <f t="shared" si="0"/>
        <v>0</v>
      </c>
    </row>
    <row r="13" spans="1:19" x14ac:dyDescent="0.15">
      <c r="A13" s="2">
        <v>11</v>
      </c>
      <c r="B13" s="3"/>
      <c r="C13" s="3"/>
      <c r="D13" s="4"/>
      <c r="F13" s="4"/>
      <c r="M13" s="13"/>
      <c r="O13" s="3"/>
      <c r="P13" s="6">
        <f t="shared" si="1"/>
        <v>0</v>
      </c>
      <c r="Q13" s="2">
        <f t="shared" si="0"/>
        <v>0</v>
      </c>
      <c r="R13" s="2">
        <f t="shared" si="0"/>
        <v>0</v>
      </c>
      <c r="S13" s="2">
        <f t="shared" si="0"/>
        <v>0</v>
      </c>
    </row>
    <row r="14" spans="1:19" x14ac:dyDescent="0.15">
      <c r="A14" s="2">
        <v>12</v>
      </c>
      <c r="B14" s="3"/>
      <c r="C14" s="3"/>
      <c r="D14" s="4"/>
      <c r="E14" s="4"/>
      <c r="G14" s="4"/>
      <c r="M14" s="13"/>
      <c r="O14" s="3"/>
      <c r="P14" s="6">
        <f t="shared" si="1"/>
        <v>0</v>
      </c>
      <c r="Q14" s="2">
        <f t="shared" si="0"/>
        <v>0</v>
      </c>
      <c r="R14" s="2">
        <f t="shared" si="0"/>
        <v>0</v>
      </c>
      <c r="S14" s="2">
        <f t="shared" si="0"/>
        <v>0</v>
      </c>
    </row>
    <row r="15" spans="1:19" x14ac:dyDescent="0.15">
      <c r="A15" s="2">
        <v>13</v>
      </c>
      <c r="B15" s="3"/>
      <c r="C15" s="3"/>
      <c r="D15" s="4"/>
      <c r="E15" s="4"/>
      <c r="M15" s="13"/>
      <c r="O15" s="3"/>
      <c r="P15" s="6">
        <f t="shared" si="1"/>
        <v>0</v>
      </c>
      <c r="Q15" s="2">
        <f t="shared" si="0"/>
        <v>0</v>
      </c>
      <c r="R15" s="2">
        <f t="shared" si="0"/>
        <v>0</v>
      </c>
      <c r="S15" s="2">
        <f t="shared" si="0"/>
        <v>0</v>
      </c>
    </row>
    <row r="16" spans="1:19" x14ac:dyDescent="0.15">
      <c r="A16" s="2">
        <v>14</v>
      </c>
      <c r="B16" s="3"/>
      <c r="C16" s="3"/>
      <c r="D16" s="4"/>
      <c r="M16" s="13"/>
      <c r="O16" s="3"/>
      <c r="P16" s="6">
        <f t="shared" si="1"/>
        <v>0</v>
      </c>
      <c r="Q16" s="2">
        <f t="shared" si="0"/>
        <v>0</v>
      </c>
      <c r="R16" s="2">
        <f t="shared" si="0"/>
        <v>0</v>
      </c>
      <c r="S16" s="2">
        <f t="shared" si="0"/>
        <v>0</v>
      </c>
    </row>
    <row r="17" spans="1:19" x14ac:dyDescent="0.15">
      <c r="A17" s="2">
        <v>15</v>
      </c>
      <c r="B17" s="3"/>
      <c r="C17" s="3"/>
      <c r="D17" s="4"/>
      <c r="F17" s="4"/>
      <c r="M17" s="13"/>
      <c r="O17" s="3"/>
      <c r="P17" s="6">
        <f t="shared" si="1"/>
        <v>0</v>
      </c>
      <c r="Q17" s="2">
        <f t="shared" si="0"/>
        <v>0</v>
      </c>
      <c r="R17" s="2">
        <f t="shared" si="0"/>
        <v>0</v>
      </c>
      <c r="S17" s="2">
        <f t="shared" si="0"/>
        <v>0</v>
      </c>
    </row>
    <row r="18" spans="1:19" x14ac:dyDescent="0.15">
      <c r="A18" s="2">
        <v>16</v>
      </c>
      <c r="B18" s="3"/>
      <c r="C18" s="3"/>
      <c r="D18" s="4"/>
      <c r="F18" s="4"/>
      <c r="M18" s="13"/>
      <c r="O18" s="3"/>
      <c r="P18" s="6">
        <f t="shared" si="1"/>
        <v>0</v>
      </c>
      <c r="Q18" s="2">
        <f t="shared" si="0"/>
        <v>0</v>
      </c>
      <c r="R18" s="2">
        <f t="shared" si="0"/>
        <v>0</v>
      </c>
      <c r="S18" s="2">
        <f t="shared" si="0"/>
        <v>0</v>
      </c>
    </row>
    <row r="19" spans="1:19" x14ac:dyDescent="0.15">
      <c r="A19" s="2">
        <v>17</v>
      </c>
      <c r="B19" s="3"/>
      <c r="C19" s="3"/>
      <c r="D19" s="4"/>
      <c r="F19" s="4"/>
      <c r="G19" s="4"/>
      <c r="M19" s="13"/>
      <c r="O19" s="3"/>
      <c r="P19" s="6">
        <f t="shared" si="1"/>
        <v>0</v>
      </c>
      <c r="Q19" s="2">
        <f t="shared" ref="Q19:S34" si="2">IF(ISBLANK($O19), ,IF($O19,IF($B19=Q$1,Q18-$P19,Q18),IF($B19=Q$1,Q18,Q18+$P19)))</f>
        <v>0</v>
      </c>
      <c r="R19" s="2">
        <f t="shared" si="2"/>
        <v>0</v>
      </c>
      <c r="S19" s="2">
        <f t="shared" si="2"/>
        <v>0</v>
      </c>
    </row>
    <row r="20" spans="1:19" x14ac:dyDescent="0.15">
      <c r="A20" s="2">
        <v>18</v>
      </c>
      <c r="B20" s="3"/>
      <c r="C20" s="3"/>
      <c r="D20" s="4"/>
      <c r="E20" s="4"/>
      <c r="M20" s="13"/>
      <c r="O20" s="3"/>
      <c r="P20" s="6">
        <f t="shared" si="1"/>
        <v>0</v>
      </c>
      <c r="Q20" s="2">
        <f t="shared" si="2"/>
        <v>0</v>
      </c>
      <c r="R20" s="2">
        <f t="shared" si="2"/>
        <v>0</v>
      </c>
      <c r="S20" s="2">
        <f t="shared" si="2"/>
        <v>0</v>
      </c>
    </row>
    <row r="21" spans="1:19" x14ac:dyDescent="0.15">
      <c r="A21" s="2">
        <v>19</v>
      </c>
      <c r="B21" s="3"/>
      <c r="C21" s="3"/>
      <c r="D21" s="4"/>
      <c r="F21" s="4"/>
      <c r="G21" s="4"/>
      <c r="M21" s="13"/>
      <c r="O21" s="3"/>
      <c r="P21" s="6">
        <f t="shared" si="1"/>
        <v>0</v>
      </c>
      <c r="Q21" s="2">
        <f t="shared" si="2"/>
        <v>0</v>
      </c>
      <c r="R21" s="2">
        <f t="shared" si="2"/>
        <v>0</v>
      </c>
      <c r="S21" s="2">
        <f t="shared" si="2"/>
        <v>0</v>
      </c>
    </row>
    <row r="22" spans="1:19" x14ac:dyDescent="0.15">
      <c r="A22" s="2">
        <v>20</v>
      </c>
      <c r="B22" s="3"/>
      <c r="C22" s="3"/>
      <c r="D22" s="4"/>
      <c r="E22" s="4"/>
      <c r="H22" s="4"/>
      <c r="M22" s="13"/>
      <c r="O22" s="3"/>
      <c r="P22" s="6">
        <f t="shared" si="1"/>
        <v>0</v>
      </c>
      <c r="Q22" s="2">
        <f t="shared" si="2"/>
        <v>0</v>
      </c>
      <c r="R22" s="2">
        <f t="shared" si="2"/>
        <v>0</v>
      </c>
      <c r="S22" s="2">
        <f t="shared" si="2"/>
        <v>0</v>
      </c>
    </row>
    <row r="23" spans="1:19" x14ac:dyDescent="0.15">
      <c r="A23" s="2">
        <v>21</v>
      </c>
      <c r="B23" s="3"/>
      <c r="C23" s="3"/>
      <c r="D23" s="4"/>
      <c r="F23" s="4"/>
      <c r="M23" s="13"/>
      <c r="O23" s="3"/>
      <c r="P23" s="6">
        <f t="shared" si="1"/>
        <v>0</v>
      </c>
      <c r="Q23" s="2">
        <f t="shared" si="2"/>
        <v>0</v>
      </c>
      <c r="R23" s="2">
        <f t="shared" si="2"/>
        <v>0</v>
      </c>
      <c r="S23" s="2">
        <f t="shared" si="2"/>
        <v>0</v>
      </c>
    </row>
    <row r="24" spans="1:19" x14ac:dyDescent="0.15">
      <c r="A24" s="2">
        <v>22</v>
      </c>
      <c r="B24" s="3"/>
      <c r="C24" s="3"/>
      <c r="D24" s="4"/>
      <c r="F24" s="4"/>
      <c r="G24" s="4"/>
      <c r="M24" s="13"/>
      <c r="O24" s="3"/>
      <c r="P24" s="6">
        <f t="shared" si="1"/>
        <v>0</v>
      </c>
      <c r="Q24" s="2">
        <f t="shared" si="2"/>
        <v>0</v>
      </c>
      <c r="R24" s="2">
        <f t="shared" si="2"/>
        <v>0</v>
      </c>
      <c r="S24" s="2">
        <f t="shared" si="2"/>
        <v>0</v>
      </c>
    </row>
    <row r="25" spans="1:19" x14ac:dyDescent="0.15">
      <c r="A25" s="2">
        <v>23</v>
      </c>
      <c r="B25" s="3"/>
      <c r="C25" s="3"/>
      <c r="D25" s="4"/>
      <c r="F25" s="4"/>
      <c r="M25" s="13"/>
      <c r="O25" s="3"/>
      <c r="P25" s="6">
        <f t="shared" si="1"/>
        <v>0</v>
      </c>
      <c r="Q25" s="2">
        <f t="shared" si="2"/>
        <v>0</v>
      </c>
      <c r="R25" s="2">
        <f t="shared" si="2"/>
        <v>0</v>
      </c>
      <c r="S25" s="2">
        <f t="shared" si="2"/>
        <v>0</v>
      </c>
    </row>
    <row r="26" spans="1:19" x14ac:dyDescent="0.15">
      <c r="A26" s="2">
        <v>24</v>
      </c>
      <c r="B26" s="3"/>
      <c r="C26" s="3"/>
      <c r="D26" s="4"/>
      <c r="F26" s="4"/>
      <c r="M26" s="13"/>
      <c r="O26" s="3"/>
      <c r="P26" s="6">
        <f t="shared" si="1"/>
        <v>0</v>
      </c>
      <c r="Q26" s="2">
        <f t="shared" si="2"/>
        <v>0</v>
      </c>
      <c r="R26" s="2">
        <f t="shared" si="2"/>
        <v>0</v>
      </c>
      <c r="S26" s="2">
        <f t="shared" si="2"/>
        <v>0</v>
      </c>
    </row>
    <row r="27" spans="1:19" x14ac:dyDescent="0.15">
      <c r="A27" s="2">
        <v>25</v>
      </c>
      <c r="B27" s="3"/>
      <c r="C27" s="3"/>
      <c r="M27" s="10"/>
      <c r="O27" s="3"/>
      <c r="P27" s="6">
        <f t="shared" si="1"/>
        <v>0</v>
      </c>
      <c r="Q27" s="2">
        <f t="shared" si="2"/>
        <v>0</v>
      </c>
      <c r="R27" s="2">
        <f t="shared" si="2"/>
        <v>0</v>
      </c>
      <c r="S27" s="2">
        <f t="shared" si="2"/>
        <v>0</v>
      </c>
    </row>
    <row r="28" spans="1:19" x14ac:dyDescent="0.15">
      <c r="A28" s="2">
        <v>26</v>
      </c>
      <c r="B28" s="3"/>
      <c r="C28" s="3"/>
      <c r="M28" s="10"/>
      <c r="O28" s="3"/>
      <c r="P28" s="6">
        <f t="shared" si="1"/>
        <v>0</v>
      </c>
      <c r="Q28" s="2">
        <f t="shared" si="2"/>
        <v>0</v>
      </c>
      <c r="R28" s="2">
        <f t="shared" si="2"/>
        <v>0</v>
      </c>
      <c r="S28" s="2">
        <f t="shared" si="2"/>
        <v>0</v>
      </c>
    </row>
    <row r="29" spans="1:19" x14ac:dyDescent="0.15">
      <c r="A29" s="2">
        <v>27</v>
      </c>
      <c r="B29" s="3"/>
      <c r="C29" s="3"/>
      <c r="M29" s="10"/>
      <c r="O29" s="3"/>
      <c r="P29" s="6">
        <f t="shared" si="1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</row>
    <row r="30" spans="1:19" x14ac:dyDescent="0.15">
      <c r="A30" s="2">
        <v>28</v>
      </c>
      <c r="B30" s="3"/>
      <c r="C30" s="3"/>
      <c r="M30" s="10"/>
      <c r="O30" s="3"/>
      <c r="P30" s="6">
        <f t="shared" si="1"/>
        <v>0</v>
      </c>
      <c r="Q30" s="2">
        <f t="shared" si="2"/>
        <v>0</v>
      </c>
      <c r="R30" s="2">
        <f t="shared" si="2"/>
        <v>0</v>
      </c>
      <c r="S30" s="2">
        <f t="shared" si="2"/>
        <v>0</v>
      </c>
    </row>
    <row r="31" spans="1:19" x14ac:dyDescent="0.15">
      <c r="A31" s="2">
        <v>29</v>
      </c>
      <c r="B31" s="3"/>
      <c r="C31" s="3"/>
      <c r="M31" s="10"/>
      <c r="O31" s="3"/>
      <c r="P31" s="6">
        <f t="shared" si="1"/>
        <v>0</v>
      </c>
      <c r="Q31" s="2">
        <f t="shared" si="2"/>
        <v>0</v>
      </c>
      <c r="R31" s="2">
        <f t="shared" si="2"/>
        <v>0</v>
      </c>
      <c r="S31" s="2">
        <f t="shared" si="2"/>
        <v>0</v>
      </c>
    </row>
    <row r="32" spans="1:19" x14ac:dyDescent="0.15">
      <c r="A32" s="2">
        <v>30</v>
      </c>
      <c r="B32" s="3"/>
      <c r="C32" s="3"/>
      <c r="M32" s="10"/>
      <c r="O32" s="3"/>
      <c r="P32" s="6">
        <f t="shared" si="1"/>
        <v>0</v>
      </c>
      <c r="Q32" s="2">
        <f t="shared" si="2"/>
        <v>0</v>
      </c>
      <c r="R32" s="2">
        <f t="shared" si="2"/>
        <v>0</v>
      </c>
      <c r="S32" s="2">
        <f t="shared" si="2"/>
        <v>0</v>
      </c>
    </row>
    <row r="33" spans="1:19" x14ac:dyDescent="0.15">
      <c r="A33" s="2">
        <v>31</v>
      </c>
      <c r="B33" s="3"/>
      <c r="C33" s="3"/>
      <c r="M33" s="10"/>
      <c r="O33" s="3"/>
      <c r="P33" s="6">
        <f t="shared" si="1"/>
        <v>0</v>
      </c>
      <c r="Q33" s="2">
        <f t="shared" si="2"/>
        <v>0</v>
      </c>
      <c r="R33" s="2">
        <f t="shared" si="2"/>
        <v>0</v>
      </c>
      <c r="S33" s="2">
        <f t="shared" si="2"/>
        <v>0</v>
      </c>
    </row>
    <row r="34" spans="1:19" x14ac:dyDescent="0.15">
      <c r="A34" s="2">
        <v>32</v>
      </c>
      <c r="B34" s="3"/>
      <c r="C34" s="3"/>
      <c r="M34" s="10"/>
      <c r="O34" s="3"/>
      <c r="P34" s="6">
        <f t="shared" si="1"/>
        <v>0</v>
      </c>
      <c r="Q34" s="2">
        <f t="shared" si="2"/>
        <v>0</v>
      </c>
      <c r="R34" s="2">
        <f t="shared" si="2"/>
        <v>0</v>
      </c>
      <c r="S34" s="2">
        <f t="shared" si="2"/>
        <v>0</v>
      </c>
    </row>
    <row r="35" spans="1:19" x14ac:dyDescent="0.15">
      <c r="A35" s="2">
        <v>33</v>
      </c>
      <c r="B35" s="3"/>
      <c r="C35" s="3"/>
      <c r="M35" s="10"/>
      <c r="O35" s="3"/>
      <c r="P35" s="6">
        <f t="shared" si="1"/>
        <v>0</v>
      </c>
      <c r="Q35" s="2">
        <f t="shared" ref="Q35:S50" si="3">IF(ISBLANK($O35), ,IF($O35,IF($B35=Q$1,Q34-$P35,Q34),IF($B35=Q$1,Q34,Q34+$P35)))</f>
        <v>0</v>
      </c>
      <c r="R35" s="2">
        <f t="shared" si="3"/>
        <v>0</v>
      </c>
      <c r="S35" s="2">
        <f t="shared" si="3"/>
        <v>0</v>
      </c>
    </row>
    <row r="36" spans="1:19" x14ac:dyDescent="0.15">
      <c r="A36" s="2">
        <v>34</v>
      </c>
      <c r="B36" s="3"/>
      <c r="C36" s="3"/>
      <c r="M36" s="10"/>
      <c r="O36" s="3"/>
      <c r="P36" s="6">
        <f t="shared" si="1"/>
        <v>0</v>
      </c>
      <c r="Q36" s="2">
        <f t="shared" si="3"/>
        <v>0</v>
      </c>
      <c r="R36" s="2">
        <f t="shared" si="3"/>
        <v>0</v>
      </c>
      <c r="S36" s="2">
        <f t="shared" si="3"/>
        <v>0</v>
      </c>
    </row>
    <row r="37" spans="1:19" x14ac:dyDescent="0.15">
      <c r="A37" s="2">
        <v>35</v>
      </c>
      <c r="B37" s="3"/>
      <c r="C37" s="3"/>
      <c r="M37" s="10"/>
      <c r="O37" s="3"/>
      <c r="P37" s="6">
        <f t="shared" si="1"/>
        <v>0</v>
      </c>
      <c r="Q37" s="2">
        <f t="shared" si="3"/>
        <v>0</v>
      </c>
      <c r="R37" s="2">
        <f t="shared" si="3"/>
        <v>0</v>
      </c>
      <c r="S37" s="2">
        <f t="shared" si="3"/>
        <v>0</v>
      </c>
    </row>
    <row r="38" spans="1:19" x14ac:dyDescent="0.15">
      <c r="A38" s="2">
        <v>36</v>
      </c>
      <c r="B38" s="3"/>
      <c r="C38" s="3"/>
      <c r="M38" s="10"/>
      <c r="O38" s="3"/>
      <c r="P38" s="6">
        <f t="shared" si="1"/>
        <v>0</v>
      </c>
      <c r="Q38" s="2">
        <f t="shared" si="3"/>
        <v>0</v>
      </c>
      <c r="R38" s="2">
        <f t="shared" si="3"/>
        <v>0</v>
      </c>
      <c r="S38" s="2">
        <f t="shared" si="3"/>
        <v>0</v>
      </c>
    </row>
    <row r="39" spans="1:19" x14ac:dyDescent="0.15">
      <c r="A39" s="2">
        <v>37</v>
      </c>
      <c r="B39" s="3"/>
      <c r="C39" s="3"/>
      <c r="M39" s="10"/>
      <c r="O39" s="3"/>
      <c r="P39" s="6">
        <f t="shared" si="1"/>
        <v>0</v>
      </c>
      <c r="Q39" s="2">
        <f t="shared" si="3"/>
        <v>0</v>
      </c>
      <c r="R39" s="2">
        <f t="shared" si="3"/>
        <v>0</v>
      </c>
      <c r="S39" s="2">
        <f t="shared" si="3"/>
        <v>0</v>
      </c>
    </row>
    <row r="40" spans="1:19" x14ac:dyDescent="0.15">
      <c r="A40" s="2">
        <v>38</v>
      </c>
      <c r="B40" s="3"/>
      <c r="C40" s="3"/>
      <c r="M40" s="10"/>
      <c r="O40" s="3"/>
      <c r="P40" s="6">
        <f t="shared" si="1"/>
        <v>0</v>
      </c>
      <c r="Q40" s="2">
        <f t="shared" si="3"/>
        <v>0</v>
      </c>
      <c r="R40" s="2">
        <f t="shared" si="3"/>
        <v>0</v>
      </c>
      <c r="S40" s="2">
        <f t="shared" si="3"/>
        <v>0</v>
      </c>
    </row>
    <row r="41" spans="1:19" x14ac:dyDescent="0.15">
      <c r="A41" s="2">
        <v>39</v>
      </c>
      <c r="B41" s="3"/>
      <c r="C41" s="3"/>
      <c r="M41" s="10"/>
      <c r="O41" s="3"/>
      <c r="P41" s="6">
        <f t="shared" si="1"/>
        <v>0</v>
      </c>
      <c r="Q41" s="2">
        <f t="shared" si="3"/>
        <v>0</v>
      </c>
      <c r="R41" s="2">
        <f t="shared" si="3"/>
        <v>0</v>
      </c>
      <c r="S41" s="2">
        <f t="shared" si="3"/>
        <v>0</v>
      </c>
    </row>
    <row r="42" spans="1:19" x14ac:dyDescent="0.15">
      <c r="A42" s="2">
        <v>40</v>
      </c>
      <c r="B42" s="3"/>
      <c r="C42" s="3"/>
      <c r="M42" s="10"/>
      <c r="O42" s="3"/>
      <c r="P42" s="6">
        <f t="shared" si="1"/>
        <v>0</v>
      </c>
      <c r="Q42" s="2">
        <f t="shared" si="3"/>
        <v>0</v>
      </c>
      <c r="R42" s="2">
        <f t="shared" si="3"/>
        <v>0</v>
      </c>
      <c r="S42" s="2">
        <f t="shared" si="3"/>
        <v>0</v>
      </c>
    </row>
    <row r="43" spans="1:19" x14ac:dyDescent="0.15">
      <c r="A43" s="2">
        <v>41</v>
      </c>
      <c r="B43" s="3"/>
      <c r="C43" s="3"/>
      <c r="M43" s="10"/>
      <c r="O43" s="3"/>
      <c r="P43" s="6">
        <f t="shared" si="1"/>
        <v>0</v>
      </c>
      <c r="Q43" s="2">
        <f t="shared" si="3"/>
        <v>0</v>
      </c>
      <c r="R43" s="2">
        <f t="shared" si="3"/>
        <v>0</v>
      </c>
      <c r="S43" s="2">
        <f t="shared" si="3"/>
        <v>0</v>
      </c>
    </row>
    <row r="44" spans="1:19" x14ac:dyDescent="0.15">
      <c r="A44" s="2">
        <v>42</v>
      </c>
      <c r="B44" s="3"/>
      <c r="C44" s="3"/>
      <c r="M44" s="10"/>
      <c r="O44" s="3"/>
      <c r="P44" s="6">
        <f t="shared" si="1"/>
        <v>0</v>
      </c>
      <c r="Q44" s="2">
        <f t="shared" si="3"/>
        <v>0</v>
      </c>
      <c r="R44" s="2">
        <f t="shared" si="3"/>
        <v>0</v>
      </c>
      <c r="S44" s="2">
        <f t="shared" si="3"/>
        <v>0</v>
      </c>
    </row>
    <row r="45" spans="1:19" x14ac:dyDescent="0.15">
      <c r="A45" s="2">
        <v>43</v>
      </c>
      <c r="B45" s="3"/>
      <c r="C45" s="3"/>
      <c r="M45" s="10"/>
      <c r="O45" s="3"/>
      <c r="P45" s="6">
        <f t="shared" si="1"/>
        <v>0</v>
      </c>
      <c r="Q45" s="2">
        <f t="shared" si="3"/>
        <v>0</v>
      </c>
      <c r="R45" s="2">
        <f t="shared" si="3"/>
        <v>0</v>
      </c>
      <c r="S45" s="2">
        <f t="shared" si="3"/>
        <v>0</v>
      </c>
    </row>
    <row r="46" spans="1:19" x14ac:dyDescent="0.15">
      <c r="A46" s="2">
        <v>44</v>
      </c>
      <c r="B46" s="3"/>
      <c r="C46" s="3"/>
      <c r="M46" s="10"/>
      <c r="O46" s="3"/>
      <c r="P46" s="6">
        <f t="shared" si="1"/>
        <v>0</v>
      </c>
      <c r="Q46" s="2">
        <f t="shared" si="3"/>
        <v>0</v>
      </c>
      <c r="R46" s="2">
        <f t="shared" si="3"/>
        <v>0</v>
      </c>
      <c r="S46" s="2">
        <f t="shared" si="3"/>
        <v>0</v>
      </c>
    </row>
    <row r="47" spans="1:19" x14ac:dyDescent="0.15">
      <c r="A47" s="2">
        <v>45</v>
      </c>
      <c r="B47" s="3"/>
      <c r="C47" s="3"/>
      <c r="M47" s="10"/>
      <c r="O47" s="3"/>
      <c r="P47" s="6">
        <f t="shared" si="1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</row>
    <row r="48" spans="1:19" x14ac:dyDescent="0.15">
      <c r="A48" s="2">
        <v>46</v>
      </c>
      <c r="B48" s="3"/>
      <c r="C48" s="3"/>
      <c r="M48" s="10"/>
      <c r="O48" s="3"/>
      <c r="P48" s="6">
        <f t="shared" si="1"/>
        <v>0</v>
      </c>
      <c r="Q48" s="2">
        <f t="shared" si="3"/>
        <v>0</v>
      </c>
      <c r="R48" s="2">
        <f t="shared" si="3"/>
        <v>0</v>
      </c>
      <c r="S48" s="2">
        <f t="shared" si="3"/>
        <v>0</v>
      </c>
    </row>
    <row r="49" spans="1:19" x14ac:dyDescent="0.15">
      <c r="A49" s="2">
        <v>47</v>
      </c>
      <c r="B49" s="3"/>
      <c r="C49" s="3"/>
      <c r="M49" s="10"/>
      <c r="O49" s="3"/>
      <c r="P49" s="6">
        <f t="shared" si="1"/>
        <v>0</v>
      </c>
      <c r="Q49" s="2">
        <f t="shared" si="3"/>
        <v>0</v>
      </c>
      <c r="R49" s="2">
        <f t="shared" si="3"/>
        <v>0</v>
      </c>
      <c r="S49" s="2">
        <f t="shared" si="3"/>
        <v>0</v>
      </c>
    </row>
    <row r="50" spans="1:19" x14ac:dyDescent="0.15">
      <c r="A50" s="2">
        <v>48</v>
      </c>
      <c r="B50" s="3"/>
      <c r="C50" s="3"/>
      <c r="M50" s="10"/>
      <c r="O50" s="3"/>
      <c r="P50" s="6">
        <f t="shared" si="1"/>
        <v>0</v>
      </c>
      <c r="Q50" s="2">
        <f t="shared" si="3"/>
        <v>0</v>
      </c>
      <c r="R50" s="2">
        <f t="shared" si="3"/>
        <v>0</v>
      </c>
      <c r="S50" s="2">
        <f t="shared" si="3"/>
        <v>0</v>
      </c>
    </row>
    <row r="51" spans="1:19" x14ac:dyDescent="0.15">
      <c r="A51" s="2">
        <v>49</v>
      </c>
      <c r="B51" s="3"/>
      <c r="C51" s="3"/>
      <c r="M51" s="10"/>
      <c r="O51" s="3"/>
      <c r="P51" s="6">
        <f t="shared" si="1"/>
        <v>0</v>
      </c>
      <c r="Q51" s="2">
        <f t="shared" ref="Q51:S66" si="4">IF(ISBLANK($O51), ,IF($O51,IF($B51=Q$1,Q50-$P51,Q50),IF($B51=Q$1,Q50,Q50+$P51)))</f>
        <v>0</v>
      </c>
      <c r="R51" s="2">
        <f t="shared" si="4"/>
        <v>0</v>
      </c>
      <c r="S51" s="2">
        <f t="shared" si="4"/>
        <v>0</v>
      </c>
    </row>
    <row r="52" spans="1:19" x14ac:dyDescent="0.15">
      <c r="A52" s="2">
        <v>50</v>
      </c>
      <c r="B52" s="3"/>
      <c r="C52" s="3"/>
      <c r="M52" s="10"/>
      <c r="O52" s="3"/>
      <c r="P52" s="6">
        <f t="shared" si="1"/>
        <v>0</v>
      </c>
      <c r="Q52" s="2">
        <f t="shared" si="4"/>
        <v>0</v>
      </c>
      <c r="R52" s="2">
        <f t="shared" si="4"/>
        <v>0</v>
      </c>
      <c r="S52" s="2">
        <f t="shared" si="4"/>
        <v>0</v>
      </c>
    </row>
    <row r="53" spans="1:19" x14ac:dyDescent="0.15">
      <c r="A53" s="2">
        <v>51</v>
      </c>
      <c r="B53" s="3"/>
      <c r="C53" s="3"/>
      <c r="M53" s="10"/>
      <c r="O53" s="3"/>
      <c r="P53" s="6">
        <f t="shared" si="1"/>
        <v>0</v>
      </c>
      <c r="Q53" s="2">
        <f t="shared" si="4"/>
        <v>0</v>
      </c>
      <c r="R53" s="2">
        <f t="shared" si="4"/>
        <v>0</v>
      </c>
      <c r="S53" s="2">
        <f t="shared" si="4"/>
        <v>0</v>
      </c>
    </row>
    <row r="54" spans="1:19" x14ac:dyDescent="0.15">
      <c r="A54" s="2">
        <v>52</v>
      </c>
      <c r="B54" s="3"/>
      <c r="C54" s="3"/>
      <c r="M54" s="10"/>
      <c r="O54" s="3"/>
      <c r="P54" s="6">
        <f t="shared" si="1"/>
        <v>0</v>
      </c>
      <c r="Q54" s="2">
        <f t="shared" si="4"/>
        <v>0</v>
      </c>
      <c r="R54" s="2">
        <f t="shared" si="4"/>
        <v>0</v>
      </c>
      <c r="S54" s="2">
        <f t="shared" si="4"/>
        <v>0</v>
      </c>
    </row>
    <row r="55" spans="1:19" x14ac:dyDescent="0.15">
      <c r="A55" s="2">
        <v>53</v>
      </c>
      <c r="B55" s="3"/>
      <c r="C55" s="3"/>
      <c r="M55" s="10"/>
      <c r="O55" s="3"/>
      <c r="P55" s="6">
        <f t="shared" si="1"/>
        <v>0</v>
      </c>
      <c r="Q55" s="2">
        <f t="shared" si="4"/>
        <v>0</v>
      </c>
      <c r="R55" s="2">
        <f t="shared" si="4"/>
        <v>0</v>
      </c>
      <c r="S55" s="2">
        <f t="shared" si="4"/>
        <v>0</v>
      </c>
    </row>
    <row r="56" spans="1:19" x14ac:dyDescent="0.15">
      <c r="A56" s="2">
        <v>54</v>
      </c>
      <c r="B56" s="3"/>
      <c r="C56" s="3"/>
      <c r="M56" s="10"/>
      <c r="O56" s="3"/>
      <c r="P56" s="6">
        <f t="shared" si="1"/>
        <v>0</v>
      </c>
      <c r="Q56" s="2">
        <f t="shared" si="4"/>
        <v>0</v>
      </c>
      <c r="R56" s="2">
        <f t="shared" si="4"/>
        <v>0</v>
      </c>
      <c r="S56" s="2">
        <f t="shared" si="4"/>
        <v>0</v>
      </c>
    </row>
    <row r="57" spans="1:19" x14ac:dyDescent="0.15">
      <c r="A57" s="2">
        <v>55</v>
      </c>
      <c r="B57" s="3"/>
      <c r="C57" s="3"/>
      <c r="M57" s="10"/>
      <c r="O57" s="3"/>
      <c r="P57" s="6">
        <f t="shared" si="1"/>
        <v>0</v>
      </c>
      <c r="Q57" s="2">
        <f t="shared" si="4"/>
        <v>0</v>
      </c>
      <c r="R57" s="2">
        <f t="shared" si="4"/>
        <v>0</v>
      </c>
      <c r="S57" s="2">
        <f t="shared" si="4"/>
        <v>0</v>
      </c>
    </row>
    <row r="58" spans="1:19" x14ac:dyDescent="0.15">
      <c r="A58" s="2">
        <v>56</v>
      </c>
      <c r="B58" s="3"/>
      <c r="C58" s="3"/>
      <c r="M58" s="10"/>
      <c r="O58" s="3"/>
      <c r="P58" s="6">
        <f t="shared" si="1"/>
        <v>0</v>
      </c>
      <c r="Q58" s="2">
        <f t="shared" si="4"/>
        <v>0</v>
      </c>
      <c r="R58" s="2">
        <f t="shared" si="4"/>
        <v>0</v>
      </c>
      <c r="S58" s="2">
        <f t="shared" si="4"/>
        <v>0</v>
      </c>
    </row>
    <row r="59" spans="1:19" x14ac:dyDescent="0.15">
      <c r="A59" s="2">
        <v>57</v>
      </c>
      <c r="B59" s="3"/>
      <c r="C59" s="3"/>
      <c r="M59" s="10"/>
      <c r="O59" s="3"/>
      <c r="P59" s="6">
        <f t="shared" si="1"/>
        <v>0</v>
      </c>
      <c r="Q59" s="2">
        <f t="shared" si="4"/>
        <v>0</v>
      </c>
      <c r="R59" s="2">
        <f t="shared" si="4"/>
        <v>0</v>
      </c>
      <c r="S59" s="2">
        <f t="shared" si="4"/>
        <v>0</v>
      </c>
    </row>
    <row r="60" spans="1:19" x14ac:dyDescent="0.15">
      <c r="A60" s="2">
        <v>58</v>
      </c>
      <c r="B60" s="3"/>
      <c r="C60" s="3"/>
      <c r="M60" s="10"/>
      <c r="O60" s="3"/>
      <c r="P60" s="6">
        <f t="shared" si="1"/>
        <v>0</v>
      </c>
      <c r="Q60" s="2">
        <f t="shared" si="4"/>
        <v>0</v>
      </c>
      <c r="R60" s="2">
        <f t="shared" si="4"/>
        <v>0</v>
      </c>
      <c r="S60" s="2">
        <f t="shared" si="4"/>
        <v>0</v>
      </c>
    </row>
    <row r="61" spans="1:19" x14ac:dyDescent="0.15">
      <c r="A61" s="2">
        <v>59</v>
      </c>
      <c r="B61" s="3"/>
      <c r="C61" s="3"/>
      <c r="M61" s="10"/>
      <c r="O61" s="3"/>
      <c r="P61" s="6">
        <f t="shared" si="1"/>
        <v>0</v>
      </c>
      <c r="Q61" s="2">
        <f t="shared" si="4"/>
        <v>0</v>
      </c>
      <c r="R61" s="2">
        <f t="shared" si="4"/>
        <v>0</v>
      </c>
      <c r="S61" s="2">
        <f t="shared" si="4"/>
        <v>0</v>
      </c>
    </row>
    <row r="62" spans="1:19" x14ac:dyDescent="0.15">
      <c r="A62" s="2">
        <v>60</v>
      </c>
      <c r="B62" s="3"/>
      <c r="C62" s="3"/>
      <c r="M62" s="10"/>
      <c r="O62" s="3"/>
      <c r="P62" s="6">
        <f t="shared" si="1"/>
        <v>0</v>
      </c>
      <c r="Q62" s="2">
        <f t="shared" si="4"/>
        <v>0</v>
      </c>
      <c r="R62" s="2">
        <f t="shared" si="4"/>
        <v>0</v>
      </c>
      <c r="S62" s="2">
        <f t="shared" si="4"/>
        <v>0</v>
      </c>
    </row>
    <row r="63" spans="1:19" x14ac:dyDescent="0.15">
      <c r="A63" s="2">
        <v>61</v>
      </c>
      <c r="B63" s="3"/>
      <c r="C63" s="3"/>
      <c r="M63" s="10"/>
      <c r="O63" s="3"/>
      <c r="P63" s="6">
        <f t="shared" si="1"/>
        <v>0</v>
      </c>
      <c r="Q63" s="2">
        <f t="shared" si="4"/>
        <v>0</v>
      </c>
      <c r="R63" s="2">
        <f t="shared" si="4"/>
        <v>0</v>
      </c>
      <c r="S63" s="2">
        <f t="shared" si="4"/>
        <v>0</v>
      </c>
    </row>
    <row r="64" spans="1:19" x14ac:dyDescent="0.15">
      <c r="A64" s="2">
        <v>62</v>
      </c>
      <c r="B64" s="3"/>
      <c r="C64" s="3"/>
      <c r="M64" s="10"/>
      <c r="O64" s="3"/>
      <c r="P64" s="6">
        <f t="shared" si="1"/>
        <v>0</v>
      </c>
      <c r="Q64" s="2">
        <f t="shared" si="4"/>
        <v>0</v>
      </c>
      <c r="R64" s="2">
        <f t="shared" si="4"/>
        <v>0</v>
      </c>
      <c r="S64" s="2">
        <f t="shared" si="4"/>
        <v>0</v>
      </c>
    </row>
    <row r="65" spans="1:19" x14ac:dyDescent="0.15">
      <c r="A65" s="2">
        <v>63</v>
      </c>
      <c r="B65" s="3"/>
      <c r="C65" s="3"/>
      <c r="M65" s="10"/>
      <c r="O65" s="3"/>
      <c r="P65" s="6">
        <f t="shared" si="1"/>
        <v>0</v>
      </c>
      <c r="Q65" s="2">
        <f t="shared" si="4"/>
        <v>0</v>
      </c>
      <c r="R65" s="2">
        <f t="shared" si="4"/>
        <v>0</v>
      </c>
      <c r="S65" s="2">
        <f t="shared" si="4"/>
        <v>0</v>
      </c>
    </row>
    <row r="66" spans="1:19" x14ac:dyDescent="0.15">
      <c r="A66" s="2">
        <v>64</v>
      </c>
      <c r="B66" s="3"/>
      <c r="C66" s="3"/>
      <c r="M66" s="10"/>
      <c r="O66" s="3"/>
      <c r="P66" s="6">
        <f t="shared" si="1"/>
        <v>0</v>
      </c>
      <c r="Q66" s="2">
        <f t="shared" si="4"/>
        <v>0</v>
      </c>
      <c r="R66" s="2">
        <f t="shared" si="4"/>
        <v>0</v>
      </c>
      <c r="S66" s="2">
        <f t="shared" si="4"/>
        <v>0</v>
      </c>
    </row>
    <row r="67" spans="1:19" x14ac:dyDescent="0.15">
      <c r="A67" s="2">
        <v>65</v>
      </c>
      <c r="B67" s="3"/>
      <c r="C67" s="3"/>
      <c r="M67" s="10"/>
      <c r="O67" s="3"/>
      <c r="P67" s="6">
        <f t="shared" si="1"/>
        <v>0</v>
      </c>
      <c r="Q67" s="2">
        <f t="shared" ref="Q67:S82" si="5">IF(ISBLANK($O67), ,IF($O67,IF($B67=Q$1,Q66-$P67,Q66),IF($B67=Q$1,Q66,Q66+$P67)))</f>
        <v>0</v>
      </c>
      <c r="R67" s="2">
        <f t="shared" si="5"/>
        <v>0</v>
      </c>
      <c r="S67" s="2">
        <f t="shared" si="5"/>
        <v>0</v>
      </c>
    </row>
    <row r="68" spans="1:19" x14ac:dyDescent="0.15">
      <c r="A68" s="2">
        <v>66</v>
      </c>
      <c r="B68" s="3"/>
      <c r="C68" s="3"/>
      <c r="M68" s="10"/>
      <c r="O68" s="3"/>
      <c r="P68" s="6">
        <f t="shared" ref="P68:P102" si="6">IF(D68=23,IF(O68,CHOOSE(G68+2*L68+1,23,35,46,59),-2*CHOOSE(G68+2*L68+1,23,35,46,59)),IF(ISBLANK(O68),,IF(O68,D68*(SUM(E68:L68)+1)*(1+M68)*(1+N68),-2*D68*(SUM(E68:L68)+1)*(1+M68)*(1+N68))))</f>
        <v>0</v>
      </c>
      <c r="Q68" s="2">
        <f t="shared" si="5"/>
        <v>0</v>
      </c>
      <c r="R68" s="2">
        <f t="shared" si="5"/>
        <v>0</v>
      </c>
      <c r="S68" s="2">
        <f t="shared" si="5"/>
        <v>0</v>
      </c>
    </row>
    <row r="69" spans="1:19" x14ac:dyDescent="0.15">
      <c r="A69" s="2">
        <v>67</v>
      </c>
      <c r="B69" s="3"/>
      <c r="C69" s="3"/>
      <c r="M69" s="10"/>
      <c r="O69" s="3"/>
      <c r="P69" s="6">
        <f t="shared" si="6"/>
        <v>0</v>
      </c>
      <c r="Q69" s="2">
        <f t="shared" si="5"/>
        <v>0</v>
      </c>
      <c r="R69" s="2">
        <f t="shared" si="5"/>
        <v>0</v>
      </c>
      <c r="S69" s="2">
        <f t="shared" si="5"/>
        <v>0</v>
      </c>
    </row>
    <row r="70" spans="1:19" x14ac:dyDescent="0.15">
      <c r="A70" s="2">
        <v>68</v>
      </c>
      <c r="B70" s="3"/>
      <c r="C70" s="3"/>
      <c r="M70" s="10"/>
      <c r="O70" s="3"/>
      <c r="P70" s="6">
        <f t="shared" si="6"/>
        <v>0</v>
      </c>
      <c r="Q70" s="2">
        <f t="shared" si="5"/>
        <v>0</v>
      </c>
      <c r="R70" s="2">
        <f t="shared" si="5"/>
        <v>0</v>
      </c>
      <c r="S70" s="2">
        <f t="shared" si="5"/>
        <v>0</v>
      </c>
    </row>
    <row r="71" spans="1:19" x14ac:dyDescent="0.15">
      <c r="A71" s="2">
        <v>69</v>
      </c>
      <c r="B71" s="3"/>
      <c r="C71" s="3"/>
      <c r="M71" s="10"/>
      <c r="O71" s="3"/>
      <c r="P71" s="6">
        <f t="shared" si="6"/>
        <v>0</v>
      </c>
      <c r="Q71" s="2">
        <f t="shared" si="5"/>
        <v>0</v>
      </c>
      <c r="R71" s="2">
        <f t="shared" si="5"/>
        <v>0</v>
      </c>
      <c r="S71" s="2">
        <f t="shared" si="5"/>
        <v>0</v>
      </c>
    </row>
    <row r="72" spans="1:19" x14ac:dyDescent="0.15">
      <c r="A72" s="2">
        <v>70</v>
      </c>
      <c r="B72" s="3"/>
      <c r="C72" s="3"/>
      <c r="M72" s="10"/>
      <c r="O72" s="3"/>
      <c r="P72" s="6">
        <f t="shared" si="6"/>
        <v>0</v>
      </c>
      <c r="Q72" s="2">
        <f t="shared" si="5"/>
        <v>0</v>
      </c>
      <c r="R72" s="2">
        <f t="shared" si="5"/>
        <v>0</v>
      </c>
      <c r="S72" s="2">
        <f t="shared" si="5"/>
        <v>0</v>
      </c>
    </row>
    <row r="73" spans="1:19" x14ac:dyDescent="0.15">
      <c r="A73" s="2">
        <v>71</v>
      </c>
      <c r="B73" s="3"/>
      <c r="C73" s="3"/>
      <c r="M73" s="10"/>
      <c r="O73" s="3"/>
      <c r="P73" s="6">
        <f t="shared" si="6"/>
        <v>0</v>
      </c>
      <c r="Q73" s="2">
        <f t="shared" si="5"/>
        <v>0</v>
      </c>
      <c r="R73" s="2">
        <f t="shared" si="5"/>
        <v>0</v>
      </c>
      <c r="S73" s="2">
        <f t="shared" si="5"/>
        <v>0</v>
      </c>
    </row>
    <row r="74" spans="1:19" x14ac:dyDescent="0.15">
      <c r="A74" s="2">
        <v>72</v>
      </c>
      <c r="B74" s="3"/>
      <c r="C74" s="3"/>
      <c r="M74" s="10"/>
      <c r="O74" s="3"/>
      <c r="P74" s="6">
        <f t="shared" si="6"/>
        <v>0</v>
      </c>
      <c r="Q74" s="2">
        <f t="shared" si="5"/>
        <v>0</v>
      </c>
      <c r="R74" s="2">
        <f t="shared" si="5"/>
        <v>0</v>
      </c>
      <c r="S74" s="2">
        <f t="shared" si="5"/>
        <v>0</v>
      </c>
    </row>
    <row r="75" spans="1:19" x14ac:dyDescent="0.15">
      <c r="A75" s="2">
        <v>73</v>
      </c>
      <c r="B75" s="3"/>
      <c r="C75" s="3"/>
      <c r="M75" s="10"/>
      <c r="O75" s="3"/>
      <c r="P75" s="6">
        <f t="shared" si="6"/>
        <v>0</v>
      </c>
      <c r="Q75" s="2">
        <f t="shared" si="5"/>
        <v>0</v>
      </c>
      <c r="R75" s="2">
        <f t="shared" si="5"/>
        <v>0</v>
      </c>
      <c r="S75" s="2">
        <f t="shared" si="5"/>
        <v>0</v>
      </c>
    </row>
    <row r="76" spans="1:19" x14ac:dyDescent="0.15">
      <c r="A76" s="2">
        <v>74</v>
      </c>
      <c r="B76" s="3"/>
      <c r="C76" s="3"/>
      <c r="M76" s="10"/>
      <c r="O76" s="3"/>
      <c r="P76" s="6">
        <f t="shared" si="6"/>
        <v>0</v>
      </c>
      <c r="Q76" s="2">
        <f t="shared" si="5"/>
        <v>0</v>
      </c>
      <c r="R76" s="2">
        <f t="shared" si="5"/>
        <v>0</v>
      </c>
      <c r="S76" s="2">
        <f t="shared" si="5"/>
        <v>0</v>
      </c>
    </row>
    <row r="77" spans="1:19" x14ac:dyDescent="0.15">
      <c r="A77" s="2">
        <v>75</v>
      </c>
      <c r="B77" s="3"/>
      <c r="C77" s="3"/>
      <c r="M77" s="10"/>
      <c r="O77" s="3"/>
      <c r="P77" s="6">
        <f t="shared" si="6"/>
        <v>0</v>
      </c>
      <c r="Q77" s="2">
        <f t="shared" si="5"/>
        <v>0</v>
      </c>
      <c r="R77" s="2">
        <f t="shared" si="5"/>
        <v>0</v>
      </c>
      <c r="S77" s="2">
        <f t="shared" si="5"/>
        <v>0</v>
      </c>
    </row>
    <row r="78" spans="1:19" x14ac:dyDescent="0.15">
      <c r="A78" s="2">
        <v>76</v>
      </c>
      <c r="B78" s="3"/>
      <c r="C78" s="3"/>
      <c r="M78" s="10"/>
      <c r="O78" s="3"/>
      <c r="P78" s="6">
        <f t="shared" si="6"/>
        <v>0</v>
      </c>
      <c r="Q78" s="2">
        <f t="shared" si="5"/>
        <v>0</v>
      </c>
      <c r="R78" s="2">
        <f t="shared" si="5"/>
        <v>0</v>
      </c>
      <c r="S78" s="2">
        <f t="shared" si="5"/>
        <v>0</v>
      </c>
    </row>
    <row r="79" spans="1:19" x14ac:dyDescent="0.15">
      <c r="A79" s="2">
        <v>77</v>
      </c>
      <c r="B79" s="3"/>
      <c r="C79" s="3"/>
      <c r="M79" s="10"/>
      <c r="O79" s="3"/>
      <c r="P79" s="6">
        <f t="shared" si="6"/>
        <v>0</v>
      </c>
      <c r="Q79" s="2">
        <f t="shared" si="5"/>
        <v>0</v>
      </c>
      <c r="R79" s="2">
        <f t="shared" si="5"/>
        <v>0</v>
      </c>
      <c r="S79" s="2">
        <f t="shared" si="5"/>
        <v>0</v>
      </c>
    </row>
    <row r="80" spans="1:19" x14ac:dyDescent="0.15">
      <c r="A80" s="2">
        <v>78</v>
      </c>
      <c r="B80" s="3"/>
      <c r="C80" s="3"/>
      <c r="M80" s="10"/>
      <c r="O80" s="3"/>
      <c r="P80" s="6">
        <f t="shared" si="6"/>
        <v>0</v>
      </c>
      <c r="Q80" s="2">
        <f t="shared" si="5"/>
        <v>0</v>
      </c>
      <c r="R80" s="2">
        <f t="shared" si="5"/>
        <v>0</v>
      </c>
      <c r="S80" s="2">
        <f t="shared" si="5"/>
        <v>0</v>
      </c>
    </row>
    <row r="81" spans="1:19" x14ac:dyDescent="0.15">
      <c r="A81" s="2">
        <v>79</v>
      </c>
      <c r="B81" s="3"/>
      <c r="C81" s="3"/>
      <c r="M81" s="10"/>
      <c r="O81" s="3"/>
      <c r="P81" s="6">
        <f t="shared" si="6"/>
        <v>0</v>
      </c>
      <c r="Q81" s="2">
        <f t="shared" si="5"/>
        <v>0</v>
      </c>
      <c r="R81" s="2">
        <f t="shared" si="5"/>
        <v>0</v>
      </c>
      <c r="S81" s="2">
        <f t="shared" si="5"/>
        <v>0</v>
      </c>
    </row>
    <row r="82" spans="1:19" x14ac:dyDescent="0.15">
      <c r="A82" s="2">
        <v>80</v>
      </c>
      <c r="B82" s="3"/>
      <c r="C82" s="3"/>
      <c r="M82" s="10"/>
      <c r="O82" s="3"/>
      <c r="P82" s="6">
        <f t="shared" si="6"/>
        <v>0</v>
      </c>
      <c r="Q82" s="2">
        <f t="shared" si="5"/>
        <v>0</v>
      </c>
      <c r="R82" s="2">
        <f t="shared" si="5"/>
        <v>0</v>
      </c>
      <c r="S82" s="2">
        <f t="shared" si="5"/>
        <v>0</v>
      </c>
    </row>
    <row r="83" spans="1:19" x14ac:dyDescent="0.15">
      <c r="A83" s="2">
        <v>81</v>
      </c>
      <c r="B83" s="3"/>
      <c r="C83" s="3"/>
      <c r="M83" s="10"/>
      <c r="O83" s="3"/>
      <c r="P83" s="6">
        <f t="shared" si="6"/>
        <v>0</v>
      </c>
      <c r="Q83" s="2">
        <f t="shared" ref="Q83:S98" si="7">IF(ISBLANK($O83), ,IF($O83,IF($B83=Q$1,Q82-$P83,Q82),IF($B83=Q$1,Q82,Q82+$P83)))</f>
        <v>0</v>
      </c>
      <c r="R83" s="2">
        <f t="shared" si="7"/>
        <v>0</v>
      </c>
      <c r="S83" s="2">
        <f t="shared" si="7"/>
        <v>0</v>
      </c>
    </row>
    <row r="84" spans="1:19" x14ac:dyDescent="0.15">
      <c r="A84" s="2">
        <v>82</v>
      </c>
      <c r="B84" s="3"/>
      <c r="C84" s="3"/>
      <c r="M84" s="10"/>
      <c r="O84" s="3"/>
      <c r="P84" s="6">
        <f t="shared" si="6"/>
        <v>0</v>
      </c>
      <c r="Q84" s="2">
        <f t="shared" si="7"/>
        <v>0</v>
      </c>
      <c r="R84" s="2">
        <f t="shared" si="7"/>
        <v>0</v>
      </c>
      <c r="S84" s="2">
        <f t="shared" si="7"/>
        <v>0</v>
      </c>
    </row>
    <row r="85" spans="1:19" x14ac:dyDescent="0.15">
      <c r="A85" s="2">
        <v>83</v>
      </c>
      <c r="B85" s="3"/>
      <c r="C85" s="3"/>
      <c r="M85" s="10"/>
      <c r="O85" s="3"/>
      <c r="P85" s="6">
        <f t="shared" si="6"/>
        <v>0</v>
      </c>
      <c r="Q85" s="2">
        <f t="shared" si="7"/>
        <v>0</v>
      </c>
      <c r="R85" s="2">
        <f t="shared" si="7"/>
        <v>0</v>
      </c>
      <c r="S85" s="2">
        <f t="shared" si="7"/>
        <v>0</v>
      </c>
    </row>
    <row r="86" spans="1:19" x14ac:dyDescent="0.15">
      <c r="A86" s="2">
        <v>84</v>
      </c>
      <c r="B86" s="3"/>
      <c r="C86" s="3"/>
      <c r="M86" s="10"/>
      <c r="O86" s="3"/>
      <c r="P86" s="6">
        <f t="shared" si="6"/>
        <v>0</v>
      </c>
      <c r="Q86" s="2">
        <f t="shared" si="7"/>
        <v>0</v>
      </c>
      <c r="R86" s="2">
        <f t="shared" si="7"/>
        <v>0</v>
      </c>
      <c r="S86" s="2">
        <f t="shared" si="7"/>
        <v>0</v>
      </c>
    </row>
    <row r="87" spans="1:19" x14ac:dyDescent="0.15">
      <c r="A87" s="2">
        <v>85</v>
      </c>
      <c r="B87" s="3"/>
      <c r="C87" s="3"/>
      <c r="M87" s="10"/>
      <c r="O87" s="3"/>
      <c r="P87" s="6">
        <f t="shared" si="6"/>
        <v>0</v>
      </c>
      <c r="Q87" s="2">
        <f t="shared" si="7"/>
        <v>0</v>
      </c>
      <c r="R87" s="2">
        <f t="shared" si="7"/>
        <v>0</v>
      </c>
      <c r="S87" s="2">
        <f t="shared" si="7"/>
        <v>0</v>
      </c>
    </row>
    <row r="88" spans="1:19" x14ac:dyDescent="0.15">
      <c r="A88" s="2">
        <v>86</v>
      </c>
      <c r="B88" s="3"/>
      <c r="C88" s="3"/>
      <c r="M88" s="10"/>
      <c r="O88" s="3"/>
      <c r="P88" s="6">
        <f t="shared" si="6"/>
        <v>0</v>
      </c>
      <c r="Q88" s="2">
        <f t="shared" si="7"/>
        <v>0</v>
      </c>
      <c r="R88" s="2">
        <f t="shared" si="7"/>
        <v>0</v>
      </c>
      <c r="S88" s="2">
        <f t="shared" si="7"/>
        <v>0</v>
      </c>
    </row>
    <row r="89" spans="1:19" x14ac:dyDescent="0.15">
      <c r="A89" s="2">
        <v>87</v>
      </c>
      <c r="B89" s="3"/>
      <c r="C89" s="3"/>
      <c r="M89" s="10"/>
      <c r="O89" s="3"/>
      <c r="P89" s="6">
        <f t="shared" si="6"/>
        <v>0</v>
      </c>
      <c r="Q89" s="2">
        <f t="shared" si="7"/>
        <v>0</v>
      </c>
      <c r="R89" s="2">
        <f t="shared" si="7"/>
        <v>0</v>
      </c>
      <c r="S89" s="2">
        <f t="shared" si="7"/>
        <v>0</v>
      </c>
    </row>
    <row r="90" spans="1:19" x14ac:dyDescent="0.15">
      <c r="A90" s="2">
        <v>88</v>
      </c>
      <c r="B90" s="3"/>
      <c r="C90" s="3"/>
      <c r="M90" s="10"/>
      <c r="O90" s="3"/>
      <c r="P90" s="6">
        <f t="shared" si="6"/>
        <v>0</v>
      </c>
      <c r="Q90" s="2">
        <f t="shared" si="7"/>
        <v>0</v>
      </c>
      <c r="R90" s="2">
        <f t="shared" si="7"/>
        <v>0</v>
      </c>
      <c r="S90" s="2">
        <f t="shared" si="7"/>
        <v>0</v>
      </c>
    </row>
    <row r="91" spans="1:19" x14ac:dyDescent="0.15">
      <c r="A91" s="2">
        <v>89</v>
      </c>
      <c r="B91" s="3"/>
      <c r="C91" s="3"/>
      <c r="M91" s="10"/>
      <c r="O91" s="3"/>
      <c r="P91" s="6">
        <f t="shared" si="6"/>
        <v>0</v>
      </c>
      <c r="Q91" s="2">
        <f t="shared" si="7"/>
        <v>0</v>
      </c>
      <c r="R91" s="2">
        <f t="shared" si="7"/>
        <v>0</v>
      </c>
      <c r="S91" s="2">
        <f t="shared" si="7"/>
        <v>0</v>
      </c>
    </row>
    <row r="92" spans="1:19" x14ac:dyDescent="0.15">
      <c r="A92" s="2">
        <v>90</v>
      </c>
      <c r="B92" s="3"/>
      <c r="C92" s="3"/>
      <c r="M92" s="10"/>
      <c r="O92" s="3"/>
      <c r="P92" s="6">
        <f t="shared" si="6"/>
        <v>0</v>
      </c>
      <c r="Q92" s="2">
        <f t="shared" si="7"/>
        <v>0</v>
      </c>
      <c r="R92" s="2">
        <f t="shared" si="7"/>
        <v>0</v>
      </c>
      <c r="S92" s="2">
        <f t="shared" si="7"/>
        <v>0</v>
      </c>
    </row>
    <row r="93" spans="1:19" x14ac:dyDescent="0.15">
      <c r="A93" s="2">
        <v>91</v>
      </c>
      <c r="B93" s="3"/>
      <c r="C93" s="3"/>
      <c r="M93" s="10"/>
      <c r="O93" s="3"/>
      <c r="P93" s="6">
        <f t="shared" si="6"/>
        <v>0</v>
      </c>
      <c r="Q93" s="2">
        <f t="shared" si="7"/>
        <v>0</v>
      </c>
      <c r="R93" s="2">
        <f t="shared" si="7"/>
        <v>0</v>
      </c>
      <c r="S93" s="2">
        <f t="shared" si="7"/>
        <v>0</v>
      </c>
    </row>
    <row r="94" spans="1:19" x14ac:dyDescent="0.15">
      <c r="A94" s="2">
        <v>92</v>
      </c>
      <c r="B94" s="3"/>
      <c r="C94" s="3"/>
      <c r="M94" s="10"/>
      <c r="O94" s="3"/>
      <c r="P94" s="6">
        <f t="shared" si="6"/>
        <v>0</v>
      </c>
      <c r="Q94" s="2">
        <f t="shared" si="7"/>
        <v>0</v>
      </c>
      <c r="R94" s="2">
        <f t="shared" si="7"/>
        <v>0</v>
      </c>
      <c r="S94" s="2">
        <f t="shared" si="7"/>
        <v>0</v>
      </c>
    </row>
    <row r="95" spans="1:19" x14ac:dyDescent="0.15">
      <c r="A95" s="2">
        <v>93</v>
      </c>
      <c r="B95" s="3"/>
      <c r="C95" s="3"/>
      <c r="M95" s="10"/>
      <c r="O95" s="3"/>
      <c r="P95" s="6">
        <f t="shared" si="6"/>
        <v>0</v>
      </c>
      <c r="Q95" s="2">
        <f t="shared" si="7"/>
        <v>0</v>
      </c>
      <c r="R95" s="2">
        <f t="shared" si="7"/>
        <v>0</v>
      </c>
      <c r="S95" s="2">
        <f t="shared" si="7"/>
        <v>0</v>
      </c>
    </row>
    <row r="96" spans="1:19" x14ac:dyDescent="0.15">
      <c r="A96" s="2">
        <v>94</v>
      </c>
      <c r="B96" s="3"/>
      <c r="C96" s="3"/>
      <c r="M96" s="10"/>
      <c r="O96" s="3"/>
      <c r="P96" s="6">
        <f t="shared" si="6"/>
        <v>0</v>
      </c>
      <c r="Q96" s="2">
        <f t="shared" si="7"/>
        <v>0</v>
      </c>
      <c r="R96" s="2">
        <f t="shared" si="7"/>
        <v>0</v>
      </c>
      <c r="S96" s="2">
        <f t="shared" si="7"/>
        <v>0</v>
      </c>
    </row>
    <row r="97" spans="1:20" x14ac:dyDescent="0.15">
      <c r="A97" s="2">
        <v>95</v>
      </c>
      <c r="B97" s="3"/>
      <c r="C97" s="3"/>
      <c r="M97" s="10"/>
      <c r="O97" s="3"/>
      <c r="P97" s="6">
        <f t="shared" si="6"/>
        <v>0</v>
      </c>
      <c r="Q97" s="2">
        <f t="shared" si="7"/>
        <v>0</v>
      </c>
      <c r="R97" s="2">
        <f t="shared" si="7"/>
        <v>0</v>
      </c>
      <c r="S97" s="2">
        <f t="shared" si="7"/>
        <v>0</v>
      </c>
    </row>
    <row r="98" spans="1:20" x14ac:dyDescent="0.15">
      <c r="A98" s="2">
        <v>96</v>
      </c>
      <c r="B98" s="3"/>
      <c r="C98" s="3"/>
      <c r="M98" s="10"/>
      <c r="O98" s="3"/>
      <c r="P98" s="6">
        <f t="shared" si="6"/>
        <v>0</v>
      </c>
      <c r="Q98" s="2">
        <f t="shared" si="7"/>
        <v>0</v>
      </c>
      <c r="R98" s="2">
        <f t="shared" si="7"/>
        <v>0</v>
      </c>
      <c r="S98" s="2">
        <f t="shared" si="7"/>
        <v>0</v>
      </c>
    </row>
    <row r="99" spans="1:20" x14ac:dyDescent="0.15">
      <c r="A99" s="2">
        <v>97</v>
      </c>
      <c r="B99" s="3"/>
      <c r="C99" s="3"/>
      <c r="M99" s="10"/>
      <c r="O99" s="3"/>
      <c r="P99" s="6">
        <f t="shared" si="6"/>
        <v>0</v>
      </c>
      <c r="Q99" s="2">
        <f t="shared" ref="Q99:S102" si="8">IF(ISBLANK($O99), ,IF($O99,IF($B99=Q$1,Q98-$P99,Q98),IF($B99=Q$1,Q98,Q98+$P99)))</f>
        <v>0</v>
      </c>
      <c r="R99" s="2">
        <f t="shared" si="8"/>
        <v>0</v>
      </c>
      <c r="S99" s="2">
        <f t="shared" si="8"/>
        <v>0</v>
      </c>
    </row>
    <row r="100" spans="1:20" x14ac:dyDescent="0.15">
      <c r="A100" s="2">
        <v>98</v>
      </c>
      <c r="B100" s="3"/>
      <c r="C100" s="3"/>
      <c r="M100" s="10"/>
      <c r="O100" s="3"/>
      <c r="P100" s="6">
        <f t="shared" si="6"/>
        <v>0</v>
      </c>
      <c r="Q100" s="2">
        <f t="shared" si="8"/>
        <v>0</v>
      </c>
      <c r="R100" s="2">
        <f t="shared" si="8"/>
        <v>0</v>
      </c>
      <c r="S100" s="2">
        <f t="shared" si="8"/>
        <v>0</v>
      </c>
    </row>
    <row r="101" spans="1:20" x14ac:dyDescent="0.15">
      <c r="A101" s="2">
        <v>99</v>
      </c>
      <c r="B101" s="3"/>
      <c r="C101" s="3"/>
      <c r="M101" s="10"/>
      <c r="O101" s="3"/>
      <c r="P101" s="6">
        <f t="shared" si="6"/>
        <v>0</v>
      </c>
      <c r="Q101" s="2">
        <f t="shared" si="8"/>
        <v>0</v>
      </c>
      <c r="R101" s="2">
        <f t="shared" si="8"/>
        <v>0</v>
      </c>
      <c r="S101" s="2">
        <f t="shared" si="8"/>
        <v>0</v>
      </c>
    </row>
    <row r="102" spans="1:20" x14ac:dyDescent="0.15">
      <c r="A102" s="2">
        <v>100</v>
      </c>
      <c r="B102" s="3"/>
      <c r="C102" s="3"/>
      <c r="M102" s="10"/>
      <c r="O102" s="3"/>
      <c r="P102" s="6">
        <f t="shared" si="6"/>
        <v>0</v>
      </c>
      <c r="Q102" s="2">
        <f t="shared" si="8"/>
        <v>0</v>
      </c>
      <c r="R102" s="2">
        <f t="shared" si="8"/>
        <v>0</v>
      </c>
      <c r="S102" s="2">
        <f t="shared" si="8"/>
        <v>0</v>
      </c>
      <c r="T102" s="9" t="s">
        <v>22</v>
      </c>
    </row>
    <row r="103" spans="1:20" x14ac:dyDescent="0.15">
      <c r="A103" s="35" t="s">
        <v>23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8">
        <f ca="1">IF(MIN(INDIRECT("" &amp; "Q3:Q" &amp; 2+$T$104))&lt;0,0,MIN(INDIRECT("" &amp; "Q3:Q" &amp; 2+$T$104)))</f>
        <v>299</v>
      </c>
      <c r="R103" s="8">
        <f ca="1">IF(MIN(INDIRECT("" &amp; "R3:R" &amp; 2+$T$104))&lt;0,0,MIN(INDIRECT("" &amp; "R3:R" &amp; 2+$T$104)))</f>
        <v>217</v>
      </c>
      <c r="S103" s="8">
        <f ca="1">IF(MIN(INDIRECT("" &amp; "S3:S" &amp; 2+$T$104))&lt;0,0,MIN(INDIRECT("" &amp; "S3:S" &amp; 2+$T$104)))</f>
        <v>316</v>
      </c>
      <c r="T103" s="9">
        <f ca="1">SUM(Q103:S103)</f>
        <v>832</v>
      </c>
    </row>
    <row r="104" spans="1:20" x14ac:dyDescent="0.15">
      <c r="A104" s="35" t="s">
        <v>24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f>COUNTIF($B$3:$B$102,Q$1)</f>
        <v>2</v>
      </c>
      <c r="R104" s="9">
        <f t="shared" ref="R104:S104" si="9">COUNTIF($B$3:$B$102,R$1)</f>
        <v>3</v>
      </c>
      <c r="S104" s="9">
        <f t="shared" si="9"/>
        <v>3</v>
      </c>
      <c r="T104" s="9">
        <f>SUM(Q104:S104)</f>
        <v>8</v>
      </c>
    </row>
    <row r="105" spans="1:20" x14ac:dyDescent="0.15">
      <c r="A105" s="33" t="s">
        <v>12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7">
        <f>COUNTIFS($B$3:$B$102,Q$1,$O$3:$O$102,1)</f>
        <v>1</v>
      </c>
      <c r="R105" s="7">
        <f>COUNTIFS($B$3:$B$102,R$1,$O$3:$O$102,1)</f>
        <v>1</v>
      </c>
      <c r="S105" s="7">
        <f>COUNTIFS($B$3:$B$102,S$1,$O$3:$O$102,1)</f>
        <v>2</v>
      </c>
      <c r="T105" s="7">
        <f>SUM(Q105:S105)</f>
        <v>4</v>
      </c>
    </row>
    <row r="106" spans="1:20" x14ac:dyDescent="0.15">
      <c r="A106" s="35" t="s">
        <v>25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9">
        <f>COUNTIFS($B$3:$B$102,Q$1,$D$3:$D$102,9)</f>
        <v>0</v>
      </c>
      <c r="R106" s="9">
        <f t="shared" ref="R106:S106" si="10">COUNTIFS($B$3:$B$102,R$1,$D$3:$D$102,9)</f>
        <v>0</v>
      </c>
      <c r="S106" s="9">
        <f t="shared" si="10"/>
        <v>0</v>
      </c>
      <c r="T106" s="9">
        <f t="shared" ref="T106:T117" si="11">SUM(Q106:S106)</f>
        <v>0</v>
      </c>
    </row>
    <row r="107" spans="1:20" x14ac:dyDescent="0.15">
      <c r="A107" s="33" t="s">
        <v>12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7">
        <f>COUNTIFS($B$3:$B$102,Q$1,$D$3:$D$102,9,$O$3:$O$102,1)</f>
        <v>0</v>
      </c>
      <c r="R107" s="7">
        <f>COUNTIFS($B$3:$B$102,R$1,$D$3:$D$102,9,$O$3:$O$102,1)</f>
        <v>0</v>
      </c>
      <c r="S107" s="7">
        <f>COUNTIFS($B$3:$B$102,S$1,$D$3:$D$102,9,$O$3:$O$102,1)</f>
        <v>0</v>
      </c>
      <c r="T107" s="7">
        <f t="shared" si="11"/>
        <v>0</v>
      </c>
    </row>
    <row r="108" spans="1:20" x14ac:dyDescent="0.15">
      <c r="A108" s="35" t="s">
        <v>26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">
        <f>COUNTIFS($B$3:$B$102,Q$1,$D$3:$D$102,10)</f>
        <v>0</v>
      </c>
      <c r="R108" s="9">
        <f t="shared" ref="R108:S108" si="12">COUNTIFS($B$3:$B$102,R$1,$D$3:$D$102,10)</f>
        <v>1</v>
      </c>
      <c r="S108" s="9">
        <f t="shared" si="12"/>
        <v>0</v>
      </c>
      <c r="T108" s="9">
        <f t="shared" si="11"/>
        <v>1</v>
      </c>
    </row>
    <row r="109" spans="1:20" x14ac:dyDescent="0.15">
      <c r="A109" s="33" t="s">
        <v>12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7">
        <f>COUNTIFS($B$3:$B$102,Q$1,$D$3:$D$102,10,$O$3:$O$102,1)</f>
        <v>0</v>
      </c>
      <c r="R109" s="7">
        <f>COUNTIFS($B$3:$B$102,R$1,$D$3:$D$102,10,$O$3:$O$102,1)</f>
        <v>0</v>
      </c>
      <c r="S109" s="7">
        <f>COUNTIFS($B$3:$B$102,S$1,$D$3:$D$102,10,$O$3:$O$102,1)</f>
        <v>0</v>
      </c>
      <c r="T109" s="7">
        <f t="shared" si="11"/>
        <v>0</v>
      </c>
    </row>
    <row r="110" spans="1:20" x14ac:dyDescent="0.15">
      <c r="A110" s="35" t="s">
        <v>27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f>COUNTIFS($B$3:$B$102,Q$1,$D$3:$D$102,11)</f>
        <v>2</v>
      </c>
      <c r="R110" s="9">
        <f t="shared" ref="R110:S110" si="13">COUNTIFS($B$3:$B$102,R$1,$D$3:$D$102,11)</f>
        <v>0</v>
      </c>
      <c r="S110" s="9">
        <f t="shared" si="13"/>
        <v>2</v>
      </c>
      <c r="T110" s="9">
        <f t="shared" si="11"/>
        <v>4</v>
      </c>
    </row>
    <row r="111" spans="1:20" x14ac:dyDescent="0.15">
      <c r="A111" s="33" t="s">
        <v>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7">
        <f>COUNTIFS($B$3:$B$102,Q$1,$D$3:$D$102,11,$O$3:$O$102,1)</f>
        <v>1</v>
      </c>
      <c r="R111" s="7">
        <f>COUNTIFS($B$3:$B$102,R$1,$D$3:$D$102,11,$O$3:$O$102,1)</f>
        <v>0</v>
      </c>
      <c r="S111" s="7">
        <f>COUNTIFS($B$3:$B$102,S$1,$D$3:$D$102,11,$O$3:$O$102,1)</f>
        <v>2</v>
      </c>
      <c r="T111" s="7">
        <f t="shared" si="11"/>
        <v>3</v>
      </c>
    </row>
    <row r="112" spans="1:20" x14ac:dyDescent="0.15">
      <c r="A112" s="35" t="s">
        <v>28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f>COUNTIFS($B$3:$B$102,Q$1,$D$3:$D$102,12)</f>
        <v>0</v>
      </c>
      <c r="R112" s="9">
        <f t="shared" ref="R112:S112" si="14">COUNTIFS($B$3:$B$102,R$1,$D$3:$D$102,12)</f>
        <v>0</v>
      </c>
      <c r="S112" s="9">
        <f t="shared" si="14"/>
        <v>1</v>
      </c>
      <c r="T112" s="9">
        <f t="shared" si="11"/>
        <v>1</v>
      </c>
    </row>
    <row r="113" spans="1:20" x14ac:dyDescent="0.15">
      <c r="A113" s="33" t="s">
        <v>12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7">
        <f>COUNTIFS($B$3:$B$102,Q$1,$D$3:$D$102,12,$O$3:$O$102,1)</f>
        <v>0</v>
      </c>
      <c r="R113" s="7">
        <f>COUNTIFS($B$3:$B$102,R$1,$D$3:$D$102,12,$O$3:$O$102,1)</f>
        <v>0</v>
      </c>
      <c r="S113" s="7">
        <f>COUNTIFS($B$3:$B$102,S$1,$D$3:$D$102,12,$O$3:$O$102,1)</f>
        <v>0</v>
      </c>
      <c r="T113" s="7">
        <f t="shared" si="11"/>
        <v>0</v>
      </c>
    </row>
    <row r="114" spans="1:20" x14ac:dyDescent="0.15">
      <c r="A114" s="35" t="s">
        <v>29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f>COUNTIFS($B$3:$B$102,Q$1,$D$3:$D$102,24)</f>
        <v>0</v>
      </c>
      <c r="R114" s="9">
        <f t="shared" ref="R114:S114" si="15">COUNTIFS($B$3:$B$102,R$1,$D$3:$D$102,24)</f>
        <v>1</v>
      </c>
      <c r="S114" s="9">
        <f t="shared" si="15"/>
        <v>0</v>
      </c>
      <c r="T114" s="9">
        <f t="shared" si="11"/>
        <v>1</v>
      </c>
    </row>
    <row r="115" spans="1:20" x14ac:dyDescent="0.15">
      <c r="A115" s="33" t="s">
        <v>12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7">
        <f>COUNTIFS($B$3:$B$102,Q$1,$D$3:$D$102,24,$O$3:$O$102,1)</f>
        <v>0</v>
      </c>
      <c r="R115" s="7">
        <f>COUNTIFS($B$3:$B$102,R$1,$D$3:$D$102,24,$O$3:$O$102,1)</f>
        <v>1</v>
      </c>
      <c r="S115" s="7">
        <f>COUNTIFS($B$3:$B$102,S$1,$D$3:$D$102,24,$O$3:$O$102,1)</f>
        <v>0</v>
      </c>
      <c r="T115" s="7">
        <f t="shared" si="11"/>
        <v>1</v>
      </c>
    </row>
    <row r="116" spans="1:20" x14ac:dyDescent="0.15">
      <c r="A116" s="35" t="s">
        <v>30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f>COUNTIFS($B$3:$B$102,Q$1,$D$3:$D$102,23)</f>
        <v>0</v>
      </c>
      <c r="R116" s="9">
        <f t="shared" ref="R116:S116" si="16">COUNTIFS($B$3:$B$102,R$1,$D$3:$D$102,23)</f>
        <v>1</v>
      </c>
      <c r="S116" s="9">
        <f t="shared" si="16"/>
        <v>0</v>
      </c>
      <c r="T116" s="9">
        <f t="shared" si="11"/>
        <v>1</v>
      </c>
    </row>
    <row r="117" spans="1:20" x14ac:dyDescent="0.15">
      <c r="A117" s="33" t="s">
        <v>12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7">
        <f>COUNTIFS($B$3:$B$102,Q$1,$D$3:$D$102,23,$O$3:$O$102,1)</f>
        <v>0</v>
      </c>
      <c r="R117" s="7">
        <f>COUNTIFS($B$3:$B$102,R$1,$D$3:$D$102,23,$O$3:$O$102,1)</f>
        <v>0</v>
      </c>
      <c r="S117" s="7">
        <f>COUNTIFS($B$3:$B$102,S$1,$D$3:$D$102,23,$O$3:$O$102,1)</f>
        <v>0</v>
      </c>
      <c r="T117" s="7">
        <f t="shared" si="11"/>
        <v>0</v>
      </c>
    </row>
    <row r="118" spans="1:20" x14ac:dyDescent="0.15">
      <c r="A118" s="39" t="s">
        <v>31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1">
        <f>COUNTIFS(E1:E100, A$3, B1:B100, Q$1)</f>
        <v>0</v>
      </c>
      <c r="R118" s="21">
        <f>COUNTIFS(E1:E100, A$3, B1:B100, R$1)</f>
        <v>1</v>
      </c>
      <c r="S118" s="21">
        <f>COUNTIFS(E1:E100, A$3, B1:B100, S$1)</f>
        <v>1</v>
      </c>
      <c r="T118" s="21">
        <f>SUM(Q118:S118)</f>
        <v>2</v>
      </c>
    </row>
    <row r="119" spans="1:20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 t="s">
        <v>12</v>
      </c>
      <c r="Q119" s="25">
        <f>COUNTIFS($E$1:$E$100, $A$3, $B$1:$B$100, Q$1,$O$1:$O$100,1)</f>
        <v>0</v>
      </c>
      <c r="R119" s="25">
        <f>COUNTIFS($E$1:$E$100, $A$3, $B$1:$B$100, R$1,$O$1:$O$100,1)</f>
        <v>0</v>
      </c>
      <c r="S119" s="25">
        <f>COUNTIFS($E$1:$E$100, $A$3, $B$1:$B$100, S$1,$O$1:$O$100,1)</f>
        <v>1</v>
      </c>
      <c r="T119" s="7">
        <f t="shared" ref="T119:T157" si="17">SUM(Q119:S119)</f>
        <v>1</v>
      </c>
    </row>
    <row r="120" spans="1:20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 t="s">
        <v>32</v>
      </c>
      <c r="Q120" s="21">
        <f>COUNTIFS(E1:E100, A$3, B1:B100, Q$1, D1:D100, "=24")</f>
        <v>0</v>
      </c>
      <c r="R120" s="21">
        <f>COUNTIFS(E1:E100, A$3, B1:B100, R$1, D1:D100, "=24")</f>
        <v>0</v>
      </c>
      <c r="S120" s="21">
        <f>COUNTIFS(E1:E100, A$3, B1:B100, S$1, D1:D100, "=24")</f>
        <v>0</v>
      </c>
      <c r="T120" s="21">
        <f t="shared" si="17"/>
        <v>0</v>
      </c>
    </row>
    <row r="121" spans="1:20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 t="s">
        <v>12</v>
      </c>
      <c r="Q121" s="25">
        <f>COUNTIFS($E$1:$E$100, $A$3, $B$1:$B$100, Q$1, $D$1:$D$100, "=24", $O$1:$O$100, "=1")</f>
        <v>0</v>
      </c>
      <c r="R121" s="25">
        <f>COUNTIFS($E$1:$E$100, $A$3, $B$1:$B$100, R$1, $D$1:$D$100, "=24", $O$1:$O$100, "=1")</f>
        <v>0</v>
      </c>
      <c r="S121" s="25">
        <f>COUNTIFS($E$1:$E$100, $A$3, $B$1:$B$100, S$1, $D$1:$D$100, "=24", $O$1:$O$100, "=1")</f>
        <v>0</v>
      </c>
      <c r="T121" s="7">
        <f t="shared" si="17"/>
        <v>0</v>
      </c>
    </row>
    <row r="122" spans="1:20" x14ac:dyDescent="0.15">
      <c r="A122" s="39" t="s">
        <v>33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1">
        <f>COUNTIFS(E1:E100, A$4, B1:B100, Q$1)</f>
        <v>0</v>
      </c>
      <c r="R122" s="21">
        <f>COUNTIFS(E2:E101, A$4, B2:B101, R$1)</f>
        <v>0</v>
      </c>
      <c r="S122" s="21">
        <f>COUNTIFS(E1:E100, A$4, B1:B100, S$1)</f>
        <v>0</v>
      </c>
      <c r="T122" s="21">
        <f t="shared" si="17"/>
        <v>0</v>
      </c>
    </row>
    <row r="123" spans="1:20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 t="s">
        <v>12</v>
      </c>
      <c r="Q123" s="25">
        <f>COUNTIFS($E$1:$E$100, $A$4, $B$1:$B$100, Q$1,$O$1:$O$100,1)</f>
        <v>0</v>
      </c>
      <c r="R123" s="25">
        <f>COUNTIFS($E$1:$E$100, $A$4, $B$1:$B$100, R$1,$O$1:$O$100,1)</f>
        <v>0</v>
      </c>
      <c r="S123" s="25">
        <f>COUNTIFS($E$1:$E$100, $A$4, $B$1:$B$100, S$1,$O$1:$O$100,1)</f>
        <v>0</v>
      </c>
      <c r="T123" s="7">
        <f t="shared" si="17"/>
        <v>0</v>
      </c>
    </row>
    <row r="124" spans="1:20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32</v>
      </c>
      <c r="Q124" s="21">
        <f>COUNTIFS(E1:E100, A$4, B1:B100, Q$1, D1:D100, "=24")</f>
        <v>0</v>
      </c>
      <c r="R124" s="21">
        <f>COUNTIFS(E1:E100, A$4, B1:B100, R$1, D1:D100, "=24")</f>
        <v>0</v>
      </c>
      <c r="S124" s="21">
        <f>COUNTIFS(E1:E100, A$4, B1:B100, S$1, D1:D100, "=24")</f>
        <v>0</v>
      </c>
      <c r="T124" s="21">
        <f t="shared" si="17"/>
        <v>0</v>
      </c>
    </row>
    <row r="125" spans="1:20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 t="s">
        <v>12</v>
      </c>
      <c r="Q125" s="25">
        <f>COUNTIFS($E$1:$E$100, $A$4, $B$1:$B$100, Q$1, $D$1:$D$100, "=24", $O$1:$O$100, "=1")</f>
        <v>0</v>
      </c>
      <c r="R125" s="25">
        <f>COUNTIFS($E$1:$E$100, $A$4, $B$1:$B$100, R$1, $D$1:$D$100, "=24", $O$1:$O$100, "=1")</f>
        <v>0</v>
      </c>
      <c r="S125" s="25">
        <f>COUNTIFS($E$1:$E$100, $A$4, $B$1:$B$100, S$1, $D$1:$D$100, "=24", $O$1:$O$100, "=1")</f>
        <v>0</v>
      </c>
      <c r="T125" s="7">
        <f t="shared" si="17"/>
        <v>0</v>
      </c>
    </row>
    <row r="126" spans="1:20" x14ac:dyDescent="0.15">
      <c r="A126" s="35" t="s">
        <v>34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21">
        <f>COUNTIFS(E1:E100, A$5, B1:B100, Q$1)</f>
        <v>1</v>
      </c>
      <c r="R126" s="21">
        <f>COUNTIFS(E1:E102, A$5, B1:B102, R$1)</f>
        <v>1</v>
      </c>
      <c r="S126" s="21">
        <f>COUNTIFS(E1:E100, A$5, B1:B100, S$1)</f>
        <v>0</v>
      </c>
      <c r="T126" s="21">
        <f t="shared" si="17"/>
        <v>2</v>
      </c>
    </row>
    <row r="127" spans="1:20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 t="s">
        <v>12</v>
      </c>
      <c r="Q127" s="25">
        <f>COUNTIFS($E$1:$E$100, $A$5, $B$1:$B$100, Q$1,$O$1:$O$100,1)</f>
        <v>1</v>
      </c>
      <c r="R127" s="25">
        <f>COUNTIFS($E$1:$E$100, $A$5, $B$1:$B$100, R$1,$O$1:$O$100,1)</f>
        <v>1</v>
      </c>
      <c r="S127" s="25">
        <f>COUNTIFS($E$1:$E$100, $A$5, $B$1:$B$100, S$1,$O$1:$O$100,1)</f>
        <v>0</v>
      </c>
      <c r="T127" s="7">
        <f t="shared" si="17"/>
        <v>2</v>
      </c>
    </row>
    <row r="128" spans="1:20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 t="s">
        <v>32</v>
      </c>
      <c r="Q128" s="21">
        <f>COUNTIFS(E1:E100, A$5, B1:B100, Q$1, D1:D100, "=24")</f>
        <v>0</v>
      </c>
      <c r="R128" s="21">
        <f>COUNTIFS(E1:E100, A$5, B1:B100, R$1, D1:D100, "=24")</f>
        <v>1</v>
      </c>
      <c r="S128" s="21">
        <f>COUNTIFS(E1:E100, A$5, B1:B100, S$1, D1:D100, "=24")</f>
        <v>0</v>
      </c>
      <c r="T128" s="21">
        <f t="shared" si="17"/>
        <v>1</v>
      </c>
    </row>
    <row r="129" spans="1:20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 t="s">
        <v>12</v>
      </c>
      <c r="Q129" s="25">
        <f>COUNTIFS($E$1:$E$100, $A$5, $B$1:$B$100, Q$1, $D$1:$D$100, "=24", $O$1:$O$100, "=1")</f>
        <v>0</v>
      </c>
      <c r="R129" s="25">
        <f>COUNTIFS($E$1:$E$100, $A$5, $B$1:$B$100, R$1, $D$1:$D$100, "=24", $O$1:$O$100, "=1")</f>
        <v>1</v>
      </c>
      <c r="S129" s="25">
        <f>COUNTIFS($E$1:$E$100, $A$5, $B$1:$B$100, S$1, $D$1:$D$100, "=24", $O$1:$O$100, "=1")</f>
        <v>0</v>
      </c>
      <c r="T129" s="7">
        <f t="shared" si="17"/>
        <v>1</v>
      </c>
    </row>
    <row r="130" spans="1:20" x14ac:dyDescent="0.15">
      <c r="A130" s="39" t="s">
        <v>35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1">
        <f>COUNTIFS($E$1:$E$100, $A$6, $B$1:$B$100, Q$1)</f>
        <v>0</v>
      </c>
      <c r="R130" s="21">
        <f>COUNTIFS(E1:E103, A$6, B1:B103, R$1)</f>
        <v>0</v>
      </c>
      <c r="S130" s="21">
        <f>COUNTIFS(E1:E100, A$6, B1:B100, S$1)</f>
        <v>0</v>
      </c>
      <c r="T130" s="21">
        <f t="shared" si="17"/>
        <v>0</v>
      </c>
    </row>
    <row r="131" spans="1:20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 t="s">
        <v>12</v>
      </c>
      <c r="Q131" s="25">
        <f>COUNTIFS($E$1:$E$100, $A$6, $B$1:$B$100, Q$1,$O$1:$O$100,1)</f>
        <v>0</v>
      </c>
      <c r="R131" s="25">
        <f>COUNTIFS($E$1:$E$100, $A$6, $B$1:$B$100, R$1,$O$1:$O$100,1)</f>
        <v>0</v>
      </c>
      <c r="S131" s="25">
        <f>COUNTIFS($E$1:$E$100, $A$6, $B$1:$B$100, S$1,$O$1:$O$100,1)</f>
        <v>0</v>
      </c>
      <c r="T131" s="7">
        <f t="shared" si="17"/>
        <v>0</v>
      </c>
    </row>
    <row r="132" spans="1:20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 t="s">
        <v>32</v>
      </c>
      <c r="Q132" s="21">
        <f>COUNTIFS($E$1:$E$100, A$6, $B$1:$B$100, Q$1, $D$1:$D$100, "=24")</f>
        <v>0</v>
      </c>
      <c r="R132" s="21">
        <f>COUNTIFS(E1:E100, A$6, B1:B100, R$1, D1:D100, "=24")</f>
        <v>0</v>
      </c>
      <c r="S132" s="21">
        <f>COUNTIFS(E1:E100, A$6, B1:B100, S$1, D1:D100, "=24")</f>
        <v>0</v>
      </c>
      <c r="T132" s="21">
        <f t="shared" si="17"/>
        <v>0</v>
      </c>
    </row>
    <row r="133" spans="1:20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 t="s">
        <v>12</v>
      </c>
      <c r="Q133" s="25">
        <f>COUNTIFS($E$1:$E$100, $A$6, $B$1:$B$100, Q$1, $D$1:$D$100, "=24", $O$1:$O$100, "=1")</f>
        <v>0</v>
      </c>
      <c r="R133" s="25">
        <f>COUNTIFS($E$1:$E$100, $A$6, $B$1:$B$100, R$1, $D$1:$D$100, "=24", $O$1:$O$100, "=1")</f>
        <v>0</v>
      </c>
      <c r="S133" s="25">
        <f>COUNTIFS($E$1:$E$100, $A$6, $B$1:$B$100, S$1, $D$1:$D$100, "=24", $O$1:$O$100, "=1")</f>
        <v>0</v>
      </c>
      <c r="T133" s="7">
        <f t="shared" si="17"/>
        <v>0</v>
      </c>
    </row>
    <row r="134" spans="1:20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 t="s">
        <v>36</v>
      </c>
      <c r="Q134" s="21">
        <f>COUNTIFS($E$1:$E$100, "&gt;4", $B$1:$B$100, Q$1)</f>
        <v>0</v>
      </c>
      <c r="R134" s="21">
        <f>COUNTIFS($E$1:$E$100, "&gt;4", $B$1:$B$100, R$1)</f>
        <v>0</v>
      </c>
      <c r="S134" s="21">
        <f>COUNTIFS($E$1:$E$100, "&gt;4", $B$1:$B$100, S$1)</f>
        <v>0</v>
      </c>
      <c r="T134" s="21">
        <f t="shared" si="17"/>
        <v>0</v>
      </c>
    </row>
    <row r="135" spans="1:20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 t="s">
        <v>12</v>
      </c>
      <c r="Q135" s="25">
        <f>COUNTIFS($E$1:$E$100, "&gt;4", $B$1:$B$100, Q$1, $O$1:$O$100, "=1")</f>
        <v>0</v>
      </c>
      <c r="R135" s="25">
        <f>COUNTIFS($E$1:$E$100, "&gt;4", $B$1:$B$100, R$1, $O$1:$O$100, "=1")</f>
        <v>0</v>
      </c>
      <c r="S135" s="25">
        <f>COUNTIFS($E$1:$E$100, "&gt;4", $B$1:$B$100, S$1, $O$1:$O$100, "=1")</f>
        <v>0</v>
      </c>
      <c r="T135" s="7">
        <f t="shared" si="17"/>
        <v>0</v>
      </c>
    </row>
    <row r="136" spans="1:20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 t="s">
        <v>32</v>
      </c>
      <c r="Q136" s="21">
        <f>COUNTIFS($E$1:$E$100, "&gt;4", $B$1:$B$100, Q$1, $D$1:$D$100, "=24")</f>
        <v>0</v>
      </c>
      <c r="R136" s="21">
        <f>COUNTIFS($E$1:$E$100, "&gt;4", $B$1:$B$100, R$1, $D$1:$D$100, "=24")</f>
        <v>0</v>
      </c>
      <c r="S136" s="21">
        <f>COUNTIFS($E$1:$E$100, "&gt;4", $B$1:$B$100, S$1, $D$1:$D$100, "=24")</f>
        <v>0</v>
      </c>
      <c r="T136" s="21">
        <f t="shared" si="17"/>
        <v>0</v>
      </c>
    </row>
    <row r="137" spans="1:20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 t="s">
        <v>12</v>
      </c>
      <c r="Q137" s="25">
        <f>COUNTIFS($E$1:$E$100, "&gt;4", $B$1:$B$100, Q$1, $D$1:$D$100, "=24", $O$1:$O$100, "=1")</f>
        <v>0</v>
      </c>
      <c r="R137" s="25">
        <f>COUNTIFS($E$1:$E$100, "&gt;4", $B$1:$B$100, R$1, $D$1:$D$100, "=24", $O$1:$O$100, "=1")</f>
        <v>0</v>
      </c>
      <c r="S137" s="25">
        <f>COUNTIFS($E$1:$E$100, "&gt;4", $B$1:$B$100, S$1, $D$1:$D$100, "=24", $O$1:$O$100, "=1")</f>
        <v>0</v>
      </c>
      <c r="T137" s="7">
        <f t="shared" si="17"/>
        <v>0</v>
      </c>
    </row>
    <row r="138" spans="1:20" x14ac:dyDescent="0.15">
      <c r="A138" s="35" t="s">
        <v>37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21">
        <f>COUNTIFS(F1:F100, A$3, B1:B100, Q$1)</f>
        <v>1</v>
      </c>
      <c r="R138" s="21">
        <f>COUNTIFS(F1:F100, A$3, B1:B100, R$1)</f>
        <v>0</v>
      </c>
      <c r="S138" s="21">
        <f>COUNTIFS(F1:F100, A$3, B1:B100, S$1)</f>
        <v>1</v>
      </c>
      <c r="T138" s="21">
        <f t="shared" si="17"/>
        <v>2</v>
      </c>
    </row>
    <row r="139" spans="1:20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 t="s">
        <v>12</v>
      </c>
      <c r="Q139" s="25">
        <f>COUNTIFS($F$1:$F$100, $A$3, $B$1:$B$100, Q$1,$O$1:$O$100,1)</f>
        <v>0</v>
      </c>
      <c r="R139" s="25">
        <f>COUNTIFS($F$1:$F$100, $A$3, $B$1:$B$100, R$1,$O$1:$O$100,1)</f>
        <v>0</v>
      </c>
      <c r="S139" s="25">
        <f>COUNTIFS($F$1:$F$100, $A$3, $B$1:$B$100, S$1,$O$1:$O$100,1)</f>
        <v>1</v>
      </c>
      <c r="T139" s="7">
        <f t="shared" si="17"/>
        <v>1</v>
      </c>
    </row>
    <row r="140" spans="1:20" x14ac:dyDescent="0.1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 t="s">
        <v>32</v>
      </c>
      <c r="Q140" s="21">
        <f>COUNTIFS(F1:F100, A$3, B1:B100, Q$1, D1:D100, "=24")</f>
        <v>0</v>
      </c>
      <c r="R140" s="21">
        <f>COUNTIFS(F1:F100, A$3, B1:B100, R$1, D1:D100, "=24")</f>
        <v>0</v>
      </c>
      <c r="S140" s="21">
        <f>COUNTIFS(F1:F100, A$3, B1:B100, S$1, D1:D100, "=24")</f>
        <v>0</v>
      </c>
      <c r="T140" s="21">
        <f t="shared" si="17"/>
        <v>0</v>
      </c>
    </row>
    <row r="141" spans="1:20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 t="s">
        <v>12</v>
      </c>
      <c r="Q141" s="25">
        <f>COUNTIFS($F$1:$F$100, $A$3, $B$1:$B$100, Q$1,$O$1:$O$100,"=1", $D$1:$D$100, "=24")</f>
        <v>0</v>
      </c>
      <c r="R141" s="25">
        <f>COUNTIFS($F$1:$F$100, $A$3, $B$1:$B$100, R$1,$O$1:$O$100,"=1", $D$1:$D$100, "=24")</f>
        <v>0</v>
      </c>
      <c r="S141" s="25">
        <f>COUNTIFS($F$1:$F$100, $A$3, $B$1:$B$100, S$1,$O$1:$O$100,"=1", $D$1:$D$100, "=24")</f>
        <v>0</v>
      </c>
      <c r="T141" s="7">
        <f t="shared" si="17"/>
        <v>0</v>
      </c>
    </row>
    <row r="142" spans="1:20" x14ac:dyDescent="0.15">
      <c r="A142" s="39" t="s">
        <v>38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1">
        <f>COUNTIFS(F1:F100, A$4, B1:B100, Q$1)</f>
        <v>0</v>
      </c>
      <c r="R142" s="21">
        <f>COUNTIFS(F1:F100, A$4, B1:B100, R$1)</f>
        <v>0</v>
      </c>
      <c r="S142" s="21">
        <f>COUNTIFS(F1:F100, A$4, B1:B100, S$1)</f>
        <v>1</v>
      </c>
      <c r="T142" s="21">
        <f t="shared" si="17"/>
        <v>1</v>
      </c>
    </row>
    <row r="143" spans="1:20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 t="s">
        <v>12</v>
      </c>
      <c r="Q143" s="25">
        <f>COUNTIFS($F$1:$F$100, $A$4, $B$1:$B$100, Q$1,$O$1:$O$100,1)</f>
        <v>0</v>
      </c>
      <c r="R143" s="25">
        <f>COUNTIFS($F$1:$F$100, $A$4, $B$1:$B$100, R$1,$O$1:$O$100,1)</f>
        <v>0</v>
      </c>
      <c r="S143" s="25">
        <f>COUNTIFS($F$1:$F$100, $A$4, $B$1:$B$100, S$1,$O$1:$O$100,1)</f>
        <v>0</v>
      </c>
      <c r="T143" s="7">
        <f t="shared" si="17"/>
        <v>0</v>
      </c>
    </row>
    <row r="144" spans="1:20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 t="s">
        <v>32</v>
      </c>
      <c r="Q144" s="21">
        <f>COUNTIFS(F1:F100, A$4, B1:B100, Q$1, D1:D100, "=24")</f>
        <v>0</v>
      </c>
      <c r="R144" s="21">
        <f>COUNTIFS(F1:F100, A$4, B1:B100, R$1, D1:D100, "=24")</f>
        <v>0</v>
      </c>
      <c r="S144" s="21">
        <f>COUNTIFS(F1:F100, A$4, B1:B100, S$1, D1:D100, "=24")</f>
        <v>0</v>
      </c>
      <c r="T144" s="21">
        <f t="shared" si="17"/>
        <v>0</v>
      </c>
    </row>
    <row r="145" spans="1:20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 t="s">
        <v>12</v>
      </c>
      <c r="Q145" s="25">
        <f>COUNTIFS($F$1:$F$100, $A$4, $B$1:$B$100, Q$1, $D$1:$D$100, "=24", $O$1:$O$100, "=1")</f>
        <v>0</v>
      </c>
      <c r="R145" s="25">
        <f>COUNTIFS($F$1:$F$100, $A$4, $B$1:$B$100, R$1, $D$1:$D$100, "=24", $O$1:$O$100, "=1")</f>
        <v>0</v>
      </c>
      <c r="S145" s="25">
        <f>COUNTIFS($F$1:$F$100, $A$4, $B$1:$B$100, S$1, $D$1:$D$100, "=24", $O$1:$O$100, "=1")</f>
        <v>0</v>
      </c>
      <c r="T145" s="7">
        <f t="shared" si="17"/>
        <v>0</v>
      </c>
    </row>
    <row r="146" spans="1:20" x14ac:dyDescent="0.15">
      <c r="A146" s="35" t="s">
        <v>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21">
        <f>COUNTIFS(F1:F100, A$5, B1:B100, Q$1)</f>
        <v>0</v>
      </c>
      <c r="R146" s="21">
        <f>COUNTIFS(F1:F100, A$5, B1:B100, R$1)</f>
        <v>0</v>
      </c>
      <c r="S146" s="21">
        <f>COUNTIFS(F1:F100, A$5, B1:B100, S$1)</f>
        <v>0</v>
      </c>
      <c r="T146" s="21">
        <f t="shared" si="17"/>
        <v>0</v>
      </c>
    </row>
    <row r="147" spans="1:20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 t="s">
        <v>12</v>
      </c>
      <c r="Q147" s="25">
        <f>COUNTIFS($F$1:$F$100, $A$5, $B$1:$B$100, Q$1,$O$1:$O$100,1)</f>
        <v>0</v>
      </c>
      <c r="R147" s="25">
        <f>COUNTIFS($F$1:$F$100, $A$5, $B$1:$B$100, R$1,$O$1:$O$100,1)</f>
        <v>0</v>
      </c>
      <c r="S147" s="25">
        <f>COUNTIFS($F$1:$F$100, $A$5, $B$1:$B$100, S$1,$O$1:$O$100,1)</f>
        <v>0</v>
      </c>
      <c r="T147" s="7">
        <f t="shared" si="17"/>
        <v>0</v>
      </c>
    </row>
    <row r="148" spans="1:20" x14ac:dyDescent="0.1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 t="s">
        <v>32</v>
      </c>
      <c r="Q148" s="21">
        <f>COUNTIFS(F1:F100, A$5, B1:B100, Q$1, D1:D100, "=24")</f>
        <v>0</v>
      </c>
      <c r="R148" s="21">
        <f>COUNTIFS(F1:F100, A$5, B1:B100, R$1, D1:D100, "=24")</f>
        <v>0</v>
      </c>
      <c r="S148" s="21">
        <f>COUNTIFS(F1:F100, A$5, B1:B100, S$1, D1:D100, "=24")</f>
        <v>0</v>
      </c>
      <c r="T148" s="21">
        <f t="shared" si="17"/>
        <v>0</v>
      </c>
    </row>
    <row r="149" spans="1:20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12</v>
      </c>
      <c r="Q149" s="25">
        <f>COUNTIFS($F$1:$F$100, $A$5, $B$1:$B$100, Q$1, $D$1:$D$100, "=24", $O$1:$O$100, "=1")</f>
        <v>0</v>
      </c>
      <c r="R149" s="25">
        <f>COUNTIFS($F$1:$F$100, $A$5, $B$1:$B$100, R$1, $D$1:$D$100, "=24", $O$1:$O$100, "=1")</f>
        <v>0</v>
      </c>
      <c r="S149" s="25">
        <f>COUNTIFS($F$1:$F$100, $A$5, $B$1:$B$100, S$1, $D$1:$D$100, "=24", $O$1:$O$100, "=1")</f>
        <v>0</v>
      </c>
      <c r="T149" s="7">
        <f t="shared" si="17"/>
        <v>0</v>
      </c>
    </row>
    <row r="150" spans="1:20" x14ac:dyDescent="0.15">
      <c r="A150" s="39" t="s">
        <v>40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1">
        <f>COUNTIFS(F1:F100, A$6, B1:B100, Q$1)</f>
        <v>0</v>
      </c>
      <c r="R150" s="21">
        <f>COUNTIFS(F1:F100, A$6, B1:B100, R$1)</f>
        <v>0</v>
      </c>
      <c r="S150" s="21">
        <f>COUNTIFS(F1:F100, A$6, B1:B100, S$1)</f>
        <v>0</v>
      </c>
      <c r="T150" s="21">
        <f t="shared" si="17"/>
        <v>0</v>
      </c>
    </row>
    <row r="151" spans="1:20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12</v>
      </c>
      <c r="Q151" s="25">
        <f>COUNTIFS($F$1:$F$100, $A$6, $B$1:$B$100, Q$1,$O$1:$O$100,1)</f>
        <v>0</v>
      </c>
      <c r="R151" s="25">
        <f>COUNTIFS($F$1:$F$100, $A$6, $B$1:$B$100, R$1,$O$1:$O$100,1)</f>
        <v>0</v>
      </c>
      <c r="S151" s="25">
        <f>COUNTIFS($F$1:$F$100, $A$6, $B$1:$B$100, S$1,$O$1:$O$100, "=1")</f>
        <v>0</v>
      </c>
      <c r="T151" s="7">
        <f t="shared" si="17"/>
        <v>0</v>
      </c>
    </row>
    <row r="152" spans="1:20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 t="s">
        <v>32</v>
      </c>
      <c r="Q152" s="21">
        <f>COUNTIFS($F$1:$F$100, $A$6, $B$1:$B$100, Q$1, $D$1:$D$100, "=24")</f>
        <v>0</v>
      </c>
      <c r="R152" s="21">
        <f>COUNTIFS($F$1:$F$100, $A$6, $B$1:$B$100, R$1, $D$1:$D$100, "=24")</f>
        <v>0</v>
      </c>
      <c r="S152" s="21">
        <f>COUNTIFS($F$1:$F$100, $A$6, $B$1:$B$100, S$1, $D$1:$D$100, "=24")</f>
        <v>0</v>
      </c>
      <c r="T152" s="21">
        <f t="shared" si="17"/>
        <v>0</v>
      </c>
    </row>
    <row r="153" spans="1:20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12</v>
      </c>
      <c r="Q153" s="25">
        <f>COUNTIFS($F$1:$F$100, $A$6, $B$1:$B$100, Q$1, $D$1:$D$100, "=24", $O$1:$O$100, "=1")</f>
        <v>0</v>
      </c>
      <c r="R153" s="25">
        <f>COUNTIFS($F$1:$F$100, $A$6, $B$1:$B$100, R$1, $D$1:$D$100, "=24", $O$1:$O$100, "=1")</f>
        <v>0</v>
      </c>
      <c r="S153" s="25">
        <f>COUNTIFS($F$1:$F$100, $A$6, $B$1:$B$100, S$1, $D$1:$D$100, "=24", $O$1:$O$100, "=1")</f>
        <v>0</v>
      </c>
      <c r="T153" s="7">
        <f t="shared" si="17"/>
        <v>0</v>
      </c>
    </row>
    <row r="154" spans="1:20" x14ac:dyDescent="0.15">
      <c r="A154" s="39" t="s">
        <v>41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1">
        <f>COUNTIFS(F1:F100, "&gt;4", B1:B100, Q$1)</f>
        <v>0</v>
      </c>
      <c r="R154" s="21">
        <f>COUNTIFS($F$1:$F$100, "&gt;4", $B$1:$B$100, R$1)</f>
        <v>0</v>
      </c>
      <c r="S154" s="21">
        <f>COUNTIFS($F$1:$F$100, "&gt;4", $B$1:$B$100, S$1)</f>
        <v>0</v>
      </c>
      <c r="T154" s="21">
        <f t="shared" si="17"/>
        <v>0</v>
      </c>
    </row>
    <row r="155" spans="1:20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 t="s">
        <v>12</v>
      </c>
      <c r="Q155" s="25">
        <f>COUNTIFS($F$1:$F$100, "&gt;4", $B$1:$B$100, Q$1,$O$1:$O$100,1)</f>
        <v>0</v>
      </c>
      <c r="R155" s="25">
        <f>COUNTIFS($F$1:$F$100, "&gt;4", $B$1:$B$100, R$1,$O$1:$O$100,1)</f>
        <v>0</v>
      </c>
      <c r="S155" s="25">
        <f>COUNTIFS($F$1:$F$100, "&gt;4", $B$1:$B$100, S$1,$O$1:$O$100,1)</f>
        <v>0</v>
      </c>
      <c r="T155" s="7">
        <f t="shared" si="17"/>
        <v>0</v>
      </c>
    </row>
    <row r="156" spans="1:20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 t="s">
        <v>32</v>
      </c>
      <c r="Q156" s="21">
        <f>COUNTIFS($F$1:$F$100, "&gt;4", $B$1:$B$100, Q$1, $D$1:$D$100, "=24")</f>
        <v>0</v>
      </c>
      <c r="R156" s="21">
        <f>COUNTIFS($F$1:$F$100, "&gt;4", $B$1:$B$100, R$1, $D$1:$D$100, "=24")</f>
        <v>0</v>
      </c>
      <c r="S156" s="21">
        <f>COUNTIFS($F$1:$F$100, "&gt;4", $B$1:$B$100, S$1, $D$1:$D$100, "=24")</f>
        <v>0</v>
      </c>
      <c r="T156" s="21">
        <f t="shared" si="17"/>
        <v>0</v>
      </c>
    </row>
    <row r="157" spans="1:20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 t="s">
        <v>12</v>
      </c>
      <c r="Q157" s="25">
        <f>COUNTIFS($F$1:$F$100, "&gt;4", $B$1:$B$100, Q$1, $D$1:$D$100, "=24", $O$1:$O$100, "=1")</f>
        <v>0</v>
      </c>
      <c r="R157" s="25">
        <f>COUNTIFS($F$1:$F$100, "&gt;4", $B$1:$B$100, R$1, $D$1:$D$100, "=24", $O$1:$O$100, "=1")</f>
        <v>0</v>
      </c>
      <c r="S157" s="25">
        <f>COUNTIFS($F$1:$F$100, "&gt;4", $B$1:$B$100, S$1, $D$1:$D$100, "=24", $O$1:$O$100, "=1")</f>
        <v>0</v>
      </c>
      <c r="T157" s="7">
        <f t="shared" si="17"/>
        <v>0</v>
      </c>
    </row>
  </sheetData>
  <mergeCells count="39">
    <mergeCell ref="A146:P146"/>
    <mergeCell ref="A150:P150"/>
    <mergeCell ref="A154:P154"/>
    <mergeCell ref="A118:P118"/>
    <mergeCell ref="A122:P122"/>
    <mergeCell ref="A126:P126"/>
    <mergeCell ref="A130:P130"/>
    <mergeCell ref="A138:P138"/>
    <mergeCell ref="A142:P142"/>
    <mergeCell ref="A103:P103"/>
    <mergeCell ref="A104:P104"/>
    <mergeCell ref="A117:P117"/>
    <mergeCell ref="A106:P106"/>
    <mergeCell ref="A107:P107"/>
    <mergeCell ref="A108:P108"/>
    <mergeCell ref="A109:P109"/>
    <mergeCell ref="A110:P110"/>
    <mergeCell ref="A111:P111"/>
    <mergeCell ref="A112:P112"/>
    <mergeCell ref="A113:P113"/>
    <mergeCell ref="A114:P114"/>
    <mergeCell ref="A115:P115"/>
    <mergeCell ref="A116:P116"/>
    <mergeCell ref="A105:P105"/>
    <mergeCell ref="N1:N2"/>
    <mergeCell ref="O1:O2"/>
    <mergeCell ref="P1:P2"/>
    <mergeCell ref="M1:M2"/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L2"/>
  </mergeCells>
  <conditionalFormatting sqref="D3:D102">
    <cfRule type="cellIs" dxfId="9" priority="3" operator="equal">
      <formula>24</formula>
    </cfRule>
    <cfRule type="cellIs" dxfId="8" priority="4" operator="equal">
      <formula>23</formula>
    </cfRule>
    <cfRule type="cellIs" dxfId="7" priority="5" operator="equal">
      <formula>35</formula>
    </cfRule>
    <cfRule type="cellIs" dxfId="6" priority="6" operator="equal">
      <formula>46</formula>
    </cfRule>
    <cfRule type="cellIs" dxfId="5" priority="7" operator="equal">
      <formula>59</formula>
    </cfRule>
  </conditionalFormatting>
  <conditionalFormatting sqref="O3:O102">
    <cfRule type="cellIs" dxfId="4" priority="1" operator="equal">
      <formula>1</formula>
    </cfRule>
    <cfRule type="cellIs" dxfId="3" priority="2" operator="equal">
      <formula>0</formula>
    </cfRule>
  </conditionalFormatting>
  <conditionalFormatting sqref="P3:P102">
    <cfRule type="expression" dxfId="2" priority="8">
      <formula>IF(P3&lt;0, 1, IF(C3&gt;P3, 1, 0))</formula>
    </cfRule>
    <cfRule type="notContainsBlanks" dxfId="1" priority="9">
      <formula>LEN(TRIM(P3))&gt;0</formula>
    </cfRule>
  </conditionalFormatting>
  <conditionalFormatting sqref="Q3:S102">
    <cfRule type="cellIs" dxfId="0" priority="10" stopIfTrue="1" operator="notEqual">
      <formula>Q2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4522-BA87-429B-8031-82C15ADD11B9}">
  <dimension ref="A1:N79"/>
  <sheetViews>
    <sheetView workbookViewId="0">
      <selection activeCell="L4" sqref="L4"/>
    </sheetView>
  </sheetViews>
  <sheetFormatPr defaultColWidth="9.16796875" defaultRowHeight="12.75" x14ac:dyDescent="0.15"/>
  <cols>
    <col min="1" max="1" width="16.71875" customWidth="1"/>
    <col min="2" max="2" width="15.37109375" customWidth="1"/>
    <col min="3" max="3" width="4.44921875" customWidth="1"/>
    <col min="4" max="5" width="4.1796875" customWidth="1"/>
    <col min="6" max="6" width="5.52734375" customWidth="1"/>
  </cols>
  <sheetData>
    <row r="1" spans="1:14" x14ac:dyDescent="0.15">
      <c r="B1" t="s">
        <v>42</v>
      </c>
      <c r="G1" t="s">
        <v>16</v>
      </c>
      <c r="H1" t="s">
        <v>14</v>
      </c>
      <c r="I1" t="s">
        <v>15</v>
      </c>
      <c r="L1" t="s">
        <v>16</v>
      </c>
      <c r="M1" t="s">
        <v>14</v>
      </c>
      <c r="N1" t="s">
        <v>15</v>
      </c>
    </row>
    <row r="2" spans="1:14" x14ac:dyDescent="0.15">
      <c r="A2" t="s">
        <v>43</v>
      </c>
      <c r="B2">
        <f ca="1">'Evaluation KPB'!F7 + 1</f>
        <v>16</v>
      </c>
      <c r="G2">
        <f ca="1">501*$B$2</f>
        <v>8016</v>
      </c>
      <c r="H2">
        <f t="shared" ref="H2:I2" ca="1" si="0">501*$B$2</f>
        <v>8016</v>
      </c>
      <c r="I2">
        <f t="shared" ca="1" si="0"/>
        <v>8016</v>
      </c>
      <c r="J2">
        <f ca="1">COUNTIF(G2:G10000,"&gt;0")</f>
        <v>66</v>
      </c>
      <c r="L2">
        <v>0</v>
      </c>
      <c r="M2">
        <v>0</v>
      </c>
      <c r="N2">
        <v>0</v>
      </c>
    </row>
    <row r="3" spans="1:14" x14ac:dyDescent="0.15">
      <c r="A3" t="s">
        <v>44</v>
      </c>
      <c r="B3">
        <f ca="1">'Evaluation KPB'!H50</f>
        <v>14</v>
      </c>
      <c r="C3" cm="1">
        <f t="array" aca="1" ref="C3:C16" ca="1">INDIRECT("'" &amp; $A3 &amp; "'!A3:A" &amp; 2+INDIRECT("'" &amp;$A3&amp; "'!T104"))</f>
        <v>1</v>
      </c>
      <c r="D3" t="str" cm="1">
        <f t="array" aca="1" ref="D3:D16" ca="1">INDIRECT("'" &amp; $A3 &amp; "'!B3:B" &amp; 2+INDIRECT("'" &amp;$A3&amp; "'!T104"))</f>
        <v>b</v>
      </c>
      <c r="E3" cm="1">
        <f t="array" aca="1" ref="E3:E16" ca="1">INDIRECT("'" &amp; $A3 &amp; "'!O3:O" &amp; 2+INDIRECT("'" &amp;$A3&amp; "'!T104"))</f>
        <v>1</v>
      </c>
      <c r="F3" cm="1">
        <f t="array" aca="1" ref="F3:F16" ca="1">ABS(INDIRECT("'" &amp; $A3 &amp; "'!P3:P" &amp; 2+INDIRECT("'" &amp;$A3&amp; "'!T104")))</f>
        <v>120</v>
      </c>
      <c r="G3">
        <f ca="1">IF($D3="p",IF($E3=1,G2-$F3,G2),IF($E3=0,G2-$F3,G2))</f>
        <v>8016</v>
      </c>
      <c r="H3">
        <f ca="1">IF($D3="k",IF($E3=1,H2-$F3,H2),IF($E3=0,H2-$F3,H2))</f>
        <v>8016</v>
      </c>
      <c r="I3">
        <f ca="1">IF($D3="b",IF($E3=1,I2-$F3,I2),IF($E3=0,I2-$F3,I2))</f>
        <v>7896</v>
      </c>
      <c r="L3">
        <f ca="1">IF($D3=L$1,L2+$F3,L2)</f>
        <v>0</v>
      </c>
      <c r="M3">
        <f ca="1">IF($D3=M$1,M2+$F3,M2)</f>
        <v>0</v>
      </c>
      <c r="N3">
        <f ca="1">IF($D3=N$1,N2+$F3,N2)</f>
        <v>120</v>
      </c>
    </row>
    <row r="4" spans="1:14" x14ac:dyDescent="0.15">
      <c r="C4">
        <f ca="1"/>
        <v>2</v>
      </c>
      <c r="D4" t="str">
        <f ca="1"/>
        <v>p</v>
      </c>
      <c r="E4">
        <f ca="1"/>
        <v>1</v>
      </c>
      <c r="F4">
        <f ca="1"/>
        <v>22</v>
      </c>
      <c r="G4">
        <f t="shared" ref="G4:G67" ca="1" si="1">IF($D4="p",IF($E4=1,G3-$F4,G3),IF($E4=0,G3-$F4,G3))</f>
        <v>7994</v>
      </c>
      <c r="H4">
        <f t="shared" ref="H4:H67" ca="1" si="2">IF($D4="k",IF($E4=1,H3-$F4,H3),IF($E4=0,H3-$F4,H3))</f>
        <v>8016</v>
      </c>
      <c r="I4">
        <f t="shared" ref="I4:I67" ca="1" si="3">IF($D4="b",IF($E4=1,I3-$F4,I3),IF($E4=0,I3-$F4,I3))</f>
        <v>7896</v>
      </c>
      <c r="K4" cm="1">
        <f t="array" aca="1" ref="K4" ca="1">MAX(INDIRECT("" &amp; CHAR(64+COLUMN(K4)) &amp; ROW(K4)-$C4 &amp; "")-501,IF($E4,IF($D4=K$1,K3-$F4,K3),IF($D4=K$1,K3,K3+$F4)))</f>
        <v>-501</v>
      </c>
      <c r="L4">
        <f ca="1">IF($D4=L$1,L3+$F4,L3)</f>
        <v>22</v>
      </c>
      <c r="M4">
        <f ca="1">IF($D4=M$1,M3+$F4,M3)</f>
        <v>0</v>
      </c>
      <c r="N4">
        <f ca="1">IF($D4=N$1,N3+$F4,N3)</f>
        <v>120</v>
      </c>
    </row>
    <row r="5" spans="1:14" x14ac:dyDescent="0.15">
      <c r="C5">
        <f ca="1"/>
        <v>3</v>
      </c>
      <c r="D5" t="str">
        <f ca="1"/>
        <v>k</v>
      </c>
      <c r="E5">
        <f ca="1"/>
        <v>1</v>
      </c>
      <c r="F5">
        <f ca="1"/>
        <v>24</v>
      </c>
      <c r="G5">
        <f t="shared" ca="1" si="1"/>
        <v>7994</v>
      </c>
      <c r="H5">
        <f t="shared" ca="1" si="2"/>
        <v>7992</v>
      </c>
      <c r="I5">
        <f t="shared" ca="1" si="3"/>
        <v>7896</v>
      </c>
      <c r="L5">
        <f ca="1">IF($D5=L$1,L4+$F5,L4)</f>
        <v>22</v>
      </c>
      <c r="M5">
        <f ca="1">IF($D5=M$1,M4+$F5,M4)</f>
        <v>24</v>
      </c>
      <c r="N5">
        <f ca="1">IF($D5=N$1,N4+$F5,N4)</f>
        <v>120</v>
      </c>
    </row>
    <row r="6" spans="1:14" x14ac:dyDescent="0.15">
      <c r="C6">
        <f ca="1"/>
        <v>4</v>
      </c>
      <c r="D6" t="str">
        <f ca="1"/>
        <v>k</v>
      </c>
      <c r="E6">
        <f ca="1"/>
        <v>0</v>
      </c>
      <c r="F6">
        <f ca="1"/>
        <v>48</v>
      </c>
      <c r="G6">
        <f t="shared" ca="1" si="1"/>
        <v>7946</v>
      </c>
      <c r="H6">
        <f t="shared" ca="1" si="2"/>
        <v>7992</v>
      </c>
      <c r="I6">
        <f t="shared" ca="1" si="3"/>
        <v>7848</v>
      </c>
      <c r="L6">
        <f ca="1">IF($D6=L$1,L5+$F6,L5)</f>
        <v>22</v>
      </c>
      <c r="M6">
        <f ca="1">IF($D6=M$1,M5+$F6,M5)</f>
        <v>72</v>
      </c>
      <c r="N6">
        <f ca="1">IF($D6=N$1,N5+$F6,N5)</f>
        <v>120</v>
      </c>
    </row>
    <row r="7" spans="1:14" x14ac:dyDescent="0.15">
      <c r="C7">
        <f ca="1"/>
        <v>5</v>
      </c>
      <c r="D7" t="str">
        <f ca="1"/>
        <v>p</v>
      </c>
      <c r="E7">
        <f ca="1"/>
        <v>1</v>
      </c>
      <c r="F7">
        <f ca="1"/>
        <v>72</v>
      </c>
      <c r="G7">
        <f t="shared" ca="1" si="1"/>
        <v>7874</v>
      </c>
      <c r="H7">
        <f t="shared" ca="1" si="2"/>
        <v>7992</v>
      </c>
      <c r="I7">
        <f t="shared" ca="1" si="3"/>
        <v>7848</v>
      </c>
      <c r="L7">
        <f ca="1">IF($D7=L$1,L6+$F7,L6)</f>
        <v>94</v>
      </c>
      <c r="M7">
        <f ca="1">IF($D7=M$1,M6+$F7,M6)</f>
        <v>72</v>
      </c>
      <c r="N7">
        <f ca="1">IF($D7=N$1,N6+$F7,N6)</f>
        <v>120</v>
      </c>
    </row>
    <row r="8" spans="1:14" x14ac:dyDescent="0.15">
      <c r="C8">
        <f ca="1"/>
        <v>6</v>
      </c>
      <c r="D8" t="str">
        <f ca="1"/>
        <v>p</v>
      </c>
      <c r="E8">
        <f ca="1"/>
        <v>1</v>
      </c>
      <c r="F8">
        <f ca="1"/>
        <v>24</v>
      </c>
      <c r="G8">
        <f t="shared" ca="1" si="1"/>
        <v>7850</v>
      </c>
      <c r="H8">
        <f t="shared" ca="1" si="2"/>
        <v>7992</v>
      </c>
      <c r="I8">
        <f t="shared" ca="1" si="3"/>
        <v>7848</v>
      </c>
      <c r="L8">
        <f ca="1">IF($D8=L$1,L7+$F8,L7)</f>
        <v>118</v>
      </c>
      <c r="M8">
        <f ca="1">IF($D8=M$1,M7+$F8,M7)</f>
        <v>72</v>
      </c>
      <c r="N8">
        <f ca="1">IF($D8=N$1,N7+$F8,N7)</f>
        <v>120</v>
      </c>
    </row>
    <row r="9" spans="1:14" x14ac:dyDescent="0.15">
      <c r="C9">
        <f ca="1"/>
        <v>7</v>
      </c>
      <c r="D9" t="str">
        <f ca="1"/>
        <v>b</v>
      </c>
      <c r="E9">
        <f ca="1"/>
        <v>1</v>
      </c>
      <c r="F9">
        <f ca="1"/>
        <v>48</v>
      </c>
      <c r="G9">
        <f t="shared" ca="1" si="1"/>
        <v>7850</v>
      </c>
      <c r="H9">
        <f t="shared" ca="1" si="2"/>
        <v>7992</v>
      </c>
      <c r="I9">
        <f t="shared" ca="1" si="3"/>
        <v>7800</v>
      </c>
      <c r="L9">
        <f ca="1">IF($D9=L$1,L8+$F9,L8)</f>
        <v>118</v>
      </c>
      <c r="M9">
        <f ca="1">IF($D9=M$1,M8+$F9,M8)</f>
        <v>72</v>
      </c>
      <c r="N9">
        <f ca="1">IF($D9=N$1,N8+$F9,N8)</f>
        <v>168</v>
      </c>
    </row>
    <row r="10" spans="1:14" x14ac:dyDescent="0.15">
      <c r="C10">
        <f ca="1"/>
        <v>8</v>
      </c>
      <c r="D10" t="str">
        <f ca="1"/>
        <v>b</v>
      </c>
      <c r="E10">
        <f ca="1"/>
        <v>0</v>
      </c>
      <c r="F10">
        <f ca="1"/>
        <v>60</v>
      </c>
      <c r="G10">
        <f t="shared" ca="1" si="1"/>
        <v>7790</v>
      </c>
      <c r="H10">
        <f t="shared" ca="1" si="2"/>
        <v>7932</v>
      </c>
      <c r="I10">
        <f t="shared" ca="1" si="3"/>
        <v>7800</v>
      </c>
      <c r="L10">
        <f ca="1">IF($D10=L$1,L9+$F10,L9)</f>
        <v>118</v>
      </c>
      <c r="M10">
        <f ca="1">IF($D10=M$1,M9+$F10,M9)</f>
        <v>72</v>
      </c>
      <c r="N10">
        <f ca="1">IF($D10=N$1,N9+$F10,N9)</f>
        <v>228</v>
      </c>
    </row>
    <row r="11" spans="1:14" x14ac:dyDescent="0.15">
      <c r="C11">
        <f ca="1"/>
        <v>9</v>
      </c>
      <c r="D11" t="str">
        <f ca="1"/>
        <v>b</v>
      </c>
      <c r="E11">
        <f ca="1"/>
        <v>0</v>
      </c>
      <c r="F11">
        <f ca="1"/>
        <v>60</v>
      </c>
      <c r="G11">
        <f t="shared" ca="1" si="1"/>
        <v>7730</v>
      </c>
      <c r="H11">
        <f t="shared" ca="1" si="2"/>
        <v>7872</v>
      </c>
      <c r="I11">
        <f t="shared" ca="1" si="3"/>
        <v>7800</v>
      </c>
      <c r="L11">
        <f ca="1">IF($D11=L$1,L10+$F11,L10)</f>
        <v>118</v>
      </c>
      <c r="M11">
        <f ca="1">IF($D11=M$1,M10+$F11,M10)</f>
        <v>72</v>
      </c>
      <c r="N11">
        <f ca="1">IF($D11=N$1,N10+$F11,N10)</f>
        <v>288</v>
      </c>
    </row>
    <row r="12" spans="1:14" x14ac:dyDescent="0.15">
      <c r="C12">
        <f ca="1"/>
        <v>10</v>
      </c>
      <c r="D12" t="str">
        <f ca="1"/>
        <v>b</v>
      </c>
      <c r="E12">
        <f ca="1"/>
        <v>1</v>
      </c>
      <c r="F12">
        <f ca="1"/>
        <v>22</v>
      </c>
      <c r="G12">
        <f t="shared" ca="1" si="1"/>
        <v>7730</v>
      </c>
      <c r="H12">
        <f t="shared" ca="1" si="2"/>
        <v>7872</v>
      </c>
      <c r="I12">
        <f t="shared" ca="1" si="3"/>
        <v>7778</v>
      </c>
      <c r="L12">
        <f ca="1">IF($D12=L$1,L11+$F12,L11)</f>
        <v>118</v>
      </c>
      <c r="M12">
        <f ca="1">IF($D12=M$1,M11+$F12,M11)</f>
        <v>72</v>
      </c>
      <c r="N12">
        <f ca="1">IF($D12=N$1,N11+$F12,N11)</f>
        <v>310</v>
      </c>
    </row>
    <row r="13" spans="1:14" x14ac:dyDescent="0.15">
      <c r="C13">
        <f ca="1"/>
        <v>11</v>
      </c>
      <c r="D13" t="str">
        <f ca="1"/>
        <v>b</v>
      </c>
      <c r="E13">
        <f ca="1"/>
        <v>1</v>
      </c>
      <c r="F13">
        <f ca="1"/>
        <v>120</v>
      </c>
      <c r="G13">
        <f t="shared" ca="1" si="1"/>
        <v>7730</v>
      </c>
      <c r="H13">
        <f t="shared" ca="1" si="2"/>
        <v>7872</v>
      </c>
      <c r="I13">
        <f t="shared" ca="1" si="3"/>
        <v>7658</v>
      </c>
      <c r="L13">
        <f ca="1">IF($D13=L$1,L12+$F13,L12)</f>
        <v>118</v>
      </c>
      <c r="M13">
        <f ca="1">IF($D13=M$1,M12+$F13,M12)</f>
        <v>72</v>
      </c>
      <c r="N13">
        <f ca="1">IF($D13=N$1,N12+$F13,N12)</f>
        <v>430</v>
      </c>
    </row>
    <row r="14" spans="1:14" x14ac:dyDescent="0.15">
      <c r="C14">
        <f ca="1"/>
        <v>12</v>
      </c>
      <c r="D14" t="str">
        <f ca="1"/>
        <v>p</v>
      </c>
      <c r="E14">
        <f ca="1"/>
        <v>1</v>
      </c>
      <c r="F14">
        <f ca="1"/>
        <v>30</v>
      </c>
      <c r="G14">
        <f t="shared" ca="1" si="1"/>
        <v>7700</v>
      </c>
      <c r="H14">
        <f t="shared" ca="1" si="2"/>
        <v>7872</v>
      </c>
      <c r="I14">
        <f t="shared" ca="1" si="3"/>
        <v>7658</v>
      </c>
      <c r="L14">
        <f ca="1">IF($D14=L$1,L13+$F14,L13)</f>
        <v>148</v>
      </c>
      <c r="M14">
        <f ca="1">IF($D14=M$1,M13+$F14,M13)</f>
        <v>72</v>
      </c>
      <c r="N14">
        <f ca="1">IF($D14=N$1,N13+$F14,N13)</f>
        <v>430</v>
      </c>
    </row>
    <row r="15" spans="1:14" x14ac:dyDescent="0.15">
      <c r="C15">
        <f ca="1"/>
        <v>13</v>
      </c>
      <c r="D15" t="str">
        <f ca="1"/>
        <v>b</v>
      </c>
      <c r="E15">
        <f ca="1"/>
        <v>1</v>
      </c>
      <c r="F15">
        <f ca="1"/>
        <v>96</v>
      </c>
      <c r="G15">
        <f t="shared" ca="1" si="1"/>
        <v>7700</v>
      </c>
      <c r="H15">
        <f t="shared" ca="1" si="2"/>
        <v>7872</v>
      </c>
      <c r="I15">
        <f t="shared" ca="1" si="3"/>
        <v>7562</v>
      </c>
      <c r="L15">
        <f ca="1">IF($D15=L$1,L14+$F15,L14)</f>
        <v>148</v>
      </c>
      <c r="M15">
        <f ca="1">IF($D15=M$1,M14+$F15,M14)</f>
        <v>72</v>
      </c>
      <c r="N15">
        <f ca="1">IF($D15=N$1,N14+$F15,N14)</f>
        <v>526</v>
      </c>
    </row>
    <row r="16" spans="1:14" x14ac:dyDescent="0.15">
      <c r="C16">
        <f ca="1"/>
        <v>14</v>
      </c>
      <c r="D16" t="str">
        <f ca="1"/>
        <v>b</v>
      </c>
      <c r="E16">
        <f ca="1"/>
        <v>1</v>
      </c>
      <c r="F16">
        <f ca="1"/>
        <v>48</v>
      </c>
      <c r="G16">
        <f t="shared" ca="1" si="1"/>
        <v>7700</v>
      </c>
      <c r="H16">
        <f t="shared" ca="1" si="2"/>
        <v>7872</v>
      </c>
      <c r="I16">
        <f t="shared" ca="1" si="3"/>
        <v>7514</v>
      </c>
      <c r="L16">
        <f ca="1">IF($D16=L$1,L15+$F16,L15)</f>
        <v>148</v>
      </c>
      <c r="M16">
        <f ca="1">IF($D16=M$1,M15+$F16,M15)</f>
        <v>72</v>
      </c>
      <c r="N16">
        <f ca="1">IF($D16=N$1,N15+$F16,N15)</f>
        <v>574</v>
      </c>
    </row>
    <row r="17" spans="1:14" x14ac:dyDescent="0.15">
      <c r="A17" t="s">
        <v>45</v>
      </c>
      <c r="B17">
        <f ca="1">'Evaluation KPB'!H88</f>
        <v>18</v>
      </c>
      <c r="C17">
        <f ca="1">C16+1</f>
        <v>15</v>
      </c>
      <c r="D17" t="str" cm="1">
        <f t="array" aca="1" ref="D17:D34" ca="1">INDIRECT("'" &amp; $A17 &amp; "'!B3:B20")</f>
        <v>k</v>
      </c>
      <c r="E17" cm="1">
        <f t="array" aca="1" ref="E17:E34" ca="1">INDIRECT("'" &amp; $A17 &amp; "'!O3:O" &amp; 2+INDIRECT("'" &amp;$A17&amp; "'!T104"))</f>
        <v>1</v>
      </c>
      <c r="F17" cm="1">
        <f t="array" aca="1" ref="F17:F34" ca="1">ABS(INDIRECT("'" &amp; $A17 &amp; "'!P3:P" &amp; 2+INDIRECT("'" &amp;$A17&amp; "'!T104")))</f>
        <v>20</v>
      </c>
      <c r="G17">
        <f t="shared" ca="1" si="1"/>
        <v>7700</v>
      </c>
      <c r="H17">
        <f t="shared" ca="1" si="2"/>
        <v>7852</v>
      </c>
      <c r="I17">
        <f t="shared" ca="1" si="3"/>
        <v>7514</v>
      </c>
      <c r="L17">
        <f ca="1">IF($D17=L$1,L16+$F17,L16)</f>
        <v>148</v>
      </c>
      <c r="M17">
        <f ca="1">IF($D17=M$1,M16+$F17,M16)</f>
        <v>92</v>
      </c>
      <c r="N17">
        <f ca="1">IF($D17=N$1,N16+$F17,N16)</f>
        <v>574</v>
      </c>
    </row>
    <row r="18" spans="1:14" x14ac:dyDescent="0.15">
      <c r="C18">
        <f t="shared" ref="C18:C79" ca="1" si="4">C17+1</f>
        <v>16</v>
      </c>
      <c r="D18" t="str">
        <f ca="1"/>
        <v>b</v>
      </c>
      <c r="E18">
        <f ca="1"/>
        <v>1</v>
      </c>
      <c r="F18">
        <f ca="1"/>
        <v>24</v>
      </c>
      <c r="G18">
        <f t="shared" ca="1" si="1"/>
        <v>7700</v>
      </c>
      <c r="H18">
        <f t="shared" ca="1" si="2"/>
        <v>7852</v>
      </c>
      <c r="I18">
        <f t="shared" ca="1" si="3"/>
        <v>7490</v>
      </c>
      <c r="L18">
        <f ca="1">IF($D18=L$1,L17+$F18,L17)</f>
        <v>148</v>
      </c>
      <c r="M18">
        <f ca="1">IF($D18=M$1,M17+$F18,M17)</f>
        <v>92</v>
      </c>
      <c r="N18">
        <f ca="1">IF($D18=N$1,N17+$F18,N17)</f>
        <v>598</v>
      </c>
    </row>
    <row r="19" spans="1:14" x14ac:dyDescent="0.15">
      <c r="C19">
        <f t="shared" ca="1" si="4"/>
        <v>17</v>
      </c>
      <c r="D19" t="str">
        <f ca="1"/>
        <v>b</v>
      </c>
      <c r="E19">
        <f ca="1"/>
        <v>1</v>
      </c>
      <c r="F19">
        <f ca="1"/>
        <v>22</v>
      </c>
      <c r="G19">
        <f t="shared" ca="1" si="1"/>
        <v>7700</v>
      </c>
      <c r="H19">
        <f t="shared" ca="1" si="2"/>
        <v>7852</v>
      </c>
      <c r="I19">
        <f t="shared" ca="1" si="3"/>
        <v>7468</v>
      </c>
    </row>
    <row r="20" spans="1:14" x14ac:dyDescent="0.15">
      <c r="C20">
        <f t="shared" ca="1" si="4"/>
        <v>18</v>
      </c>
      <c r="D20" t="str">
        <f ca="1"/>
        <v>k</v>
      </c>
      <c r="E20">
        <f ca="1"/>
        <v>0</v>
      </c>
      <c r="F20">
        <f ca="1"/>
        <v>72</v>
      </c>
      <c r="G20">
        <f t="shared" ca="1" si="1"/>
        <v>7628</v>
      </c>
      <c r="H20">
        <f t="shared" ca="1" si="2"/>
        <v>7852</v>
      </c>
      <c r="I20">
        <f t="shared" ca="1" si="3"/>
        <v>7396</v>
      </c>
    </row>
    <row r="21" spans="1:14" x14ac:dyDescent="0.15">
      <c r="C21">
        <f t="shared" ca="1" si="4"/>
        <v>19</v>
      </c>
      <c r="D21" t="str">
        <f ca="1"/>
        <v>p</v>
      </c>
      <c r="E21">
        <f ca="1"/>
        <v>1</v>
      </c>
      <c r="F21">
        <f ca="1"/>
        <v>33</v>
      </c>
      <c r="G21">
        <f t="shared" ca="1" si="1"/>
        <v>7595</v>
      </c>
      <c r="H21">
        <f t="shared" ca="1" si="2"/>
        <v>7852</v>
      </c>
      <c r="I21">
        <f t="shared" ca="1" si="3"/>
        <v>7396</v>
      </c>
    </row>
    <row r="22" spans="1:14" x14ac:dyDescent="0.15">
      <c r="C22">
        <f t="shared" ca="1" si="4"/>
        <v>20</v>
      </c>
      <c r="D22" t="str">
        <f ca="1"/>
        <v>p</v>
      </c>
      <c r="E22">
        <f ca="1"/>
        <v>1</v>
      </c>
      <c r="F22">
        <f ca="1"/>
        <v>48</v>
      </c>
      <c r="G22">
        <f t="shared" ca="1" si="1"/>
        <v>7547</v>
      </c>
      <c r="H22">
        <f t="shared" ca="1" si="2"/>
        <v>7852</v>
      </c>
      <c r="I22">
        <f t="shared" ca="1" si="3"/>
        <v>7396</v>
      </c>
    </row>
    <row r="23" spans="1:14" x14ac:dyDescent="0.15">
      <c r="C23">
        <f t="shared" ca="1" si="4"/>
        <v>21</v>
      </c>
      <c r="D23" t="str">
        <f ca="1"/>
        <v>k</v>
      </c>
      <c r="E23">
        <f ca="1"/>
        <v>0</v>
      </c>
      <c r="F23">
        <f ca="1"/>
        <v>44</v>
      </c>
      <c r="G23">
        <f t="shared" ca="1" si="1"/>
        <v>7503</v>
      </c>
      <c r="H23">
        <f t="shared" ca="1" si="2"/>
        <v>7852</v>
      </c>
      <c r="I23">
        <f t="shared" ca="1" si="3"/>
        <v>7352</v>
      </c>
    </row>
    <row r="24" spans="1:14" x14ac:dyDescent="0.15">
      <c r="C24">
        <f t="shared" ca="1" si="4"/>
        <v>22</v>
      </c>
      <c r="D24" t="str">
        <f ca="1"/>
        <v>k</v>
      </c>
      <c r="E24">
        <f ca="1"/>
        <v>1</v>
      </c>
      <c r="F24">
        <f ca="1"/>
        <v>96</v>
      </c>
      <c r="G24">
        <f t="shared" ca="1" si="1"/>
        <v>7503</v>
      </c>
      <c r="H24">
        <f t="shared" ca="1" si="2"/>
        <v>7756</v>
      </c>
      <c r="I24">
        <f t="shared" ca="1" si="3"/>
        <v>7352</v>
      </c>
    </row>
    <row r="25" spans="1:14" x14ac:dyDescent="0.15">
      <c r="C25">
        <f t="shared" ca="1" si="4"/>
        <v>23</v>
      </c>
      <c r="D25" t="str">
        <f ca="1"/>
        <v>b</v>
      </c>
      <c r="E25">
        <f ca="1"/>
        <v>1</v>
      </c>
      <c r="F25">
        <f ca="1"/>
        <v>20</v>
      </c>
      <c r="G25">
        <f t="shared" ca="1" si="1"/>
        <v>7503</v>
      </c>
      <c r="H25">
        <f t="shared" ca="1" si="2"/>
        <v>7756</v>
      </c>
      <c r="I25">
        <f t="shared" ca="1" si="3"/>
        <v>7332</v>
      </c>
    </row>
    <row r="26" spans="1:14" x14ac:dyDescent="0.15">
      <c r="C26">
        <f t="shared" ca="1" si="4"/>
        <v>24</v>
      </c>
      <c r="D26" t="str">
        <f ca="1"/>
        <v>b</v>
      </c>
      <c r="E26">
        <f ca="1"/>
        <v>1</v>
      </c>
      <c r="F26">
        <f ca="1"/>
        <v>40</v>
      </c>
      <c r="G26">
        <f t="shared" ca="1" si="1"/>
        <v>7503</v>
      </c>
      <c r="H26">
        <f t="shared" ca="1" si="2"/>
        <v>7756</v>
      </c>
      <c r="I26">
        <f t="shared" ca="1" si="3"/>
        <v>7292</v>
      </c>
    </row>
    <row r="27" spans="1:14" x14ac:dyDescent="0.15">
      <c r="C27">
        <f t="shared" ca="1" si="4"/>
        <v>25</v>
      </c>
      <c r="D27" t="str">
        <f ca="1"/>
        <v>b</v>
      </c>
      <c r="E27">
        <f ca="1"/>
        <v>1</v>
      </c>
      <c r="F27">
        <f ca="1"/>
        <v>36</v>
      </c>
      <c r="G27">
        <f t="shared" ca="1" si="1"/>
        <v>7503</v>
      </c>
      <c r="H27">
        <f t="shared" ca="1" si="2"/>
        <v>7756</v>
      </c>
      <c r="I27">
        <f t="shared" ca="1" si="3"/>
        <v>7256</v>
      </c>
    </row>
    <row r="28" spans="1:14" x14ac:dyDescent="0.15">
      <c r="C28">
        <f t="shared" ca="1" si="4"/>
        <v>26</v>
      </c>
      <c r="D28" t="str">
        <f ca="1"/>
        <v>b</v>
      </c>
      <c r="E28">
        <f ca="1"/>
        <v>1</v>
      </c>
      <c r="F28">
        <f ca="1"/>
        <v>22</v>
      </c>
      <c r="G28">
        <f t="shared" ca="1" si="1"/>
        <v>7503</v>
      </c>
      <c r="H28">
        <f t="shared" ca="1" si="2"/>
        <v>7756</v>
      </c>
      <c r="I28">
        <f t="shared" ca="1" si="3"/>
        <v>7234</v>
      </c>
    </row>
    <row r="29" spans="1:14" x14ac:dyDescent="0.15">
      <c r="C29">
        <f t="shared" ca="1" si="4"/>
        <v>27</v>
      </c>
      <c r="D29" t="str">
        <f ca="1"/>
        <v>b</v>
      </c>
      <c r="E29">
        <f ca="1"/>
        <v>1</v>
      </c>
      <c r="F29">
        <f ca="1"/>
        <v>36</v>
      </c>
      <c r="G29">
        <f t="shared" ca="1" si="1"/>
        <v>7503</v>
      </c>
      <c r="H29">
        <f t="shared" ca="1" si="2"/>
        <v>7756</v>
      </c>
      <c r="I29">
        <f t="shared" ca="1" si="3"/>
        <v>7198</v>
      </c>
    </row>
    <row r="30" spans="1:14" x14ac:dyDescent="0.15">
      <c r="C30">
        <f ca="1">C29+1</f>
        <v>28</v>
      </c>
      <c r="D30" t="str">
        <f ca="1"/>
        <v>k</v>
      </c>
      <c r="E30">
        <f ca="1"/>
        <v>1</v>
      </c>
      <c r="F30">
        <f ca="1"/>
        <v>84</v>
      </c>
      <c r="G30">
        <f t="shared" ca="1" si="1"/>
        <v>7503</v>
      </c>
      <c r="H30">
        <f t="shared" ca="1" si="2"/>
        <v>7672</v>
      </c>
      <c r="I30">
        <f t="shared" ca="1" si="3"/>
        <v>7198</v>
      </c>
    </row>
    <row r="31" spans="1:14" x14ac:dyDescent="0.15">
      <c r="C31">
        <f t="shared" ca="1" si="4"/>
        <v>29</v>
      </c>
      <c r="D31" t="str">
        <f ca="1"/>
        <v>k</v>
      </c>
      <c r="E31">
        <f ca="1"/>
        <v>1</v>
      </c>
      <c r="F31">
        <f ca="1"/>
        <v>24</v>
      </c>
      <c r="G31">
        <f t="shared" ca="1" si="1"/>
        <v>7503</v>
      </c>
      <c r="H31">
        <f t="shared" ca="1" si="2"/>
        <v>7648</v>
      </c>
      <c r="I31">
        <f t="shared" ca="1" si="3"/>
        <v>7198</v>
      </c>
    </row>
    <row r="32" spans="1:14" x14ac:dyDescent="0.15">
      <c r="C32">
        <f t="shared" ca="1" si="4"/>
        <v>30</v>
      </c>
      <c r="D32" t="str">
        <f ca="1"/>
        <v>p</v>
      </c>
      <c r="E32">
        <f ca="1"/>
        <v>1</v>
      </c>
      <c r="F32">
        <f ca="1"/>
        <v>24</v>
      </c>
      <c r="G32">
        <f t="shared" ca="1" si="1"/>
        <v>7479</v>
      </c>
      <c r="H32">
        <f t="shared" ca="1" si="2"/>
        <v>7648</v>
      </c>
      <c r="I32">
        <f t="shared" ca="1" si="3"/>
        <v>7198</v>
      </c>
    </row>
    <row r="33" spans="1:9" x14ac:dyDescent="0.15">
      <c r="C33">
        <f t="shared" ca="1" si="4"/>
        <v>31</v>
      </c>
      <c r="D33" t="str">
        <f ca="1"/>
        <v>b</v>
      </c>
      <c r="E33">
        <f ca="1"/>
        <v>1</v>
      </c>
      <c r="F33">
        <f ca="1"/>
        <v>27</v>
      </c>
      <c r="G33">
        <f t="shared" ca="1" si="1"/>
        <v>7479</v>
      </c>
      <c r="H33">
        <f t="shared" ca="1" si="2"/>
        <v>7648</v>
      </c>
      <c r="I33">
        <f t="shared" ca="1" si="3"/>
        <v>7171</v>
      </c>
    </row>
    <row r="34" spans="1:9" x14ac:dyDescent="0.15">
      <c r="C34">
        <f t="shared" ca="1" si="4"/>
        <v>32</v>
      </c>
      <c r="D34" t="str">
        <f ca="1"/>
        <v>p</v>
      </c>
      <c r="E34">
        <f ca="1"/>
        <v>1</v>
      </c>
      <c r="F34">
        <f ca="1"/>
        <v>288</v>
      </c>
      <c r="G34">
        <f t="shared" ca="1" si="1"/>
        <v>7191</v>
      </c>
      <c r="H34">
        <f t="shared" ca="1" si="2"/>
        <v>7648</v>
      </c>
      <c r="I34">
        <f t="shared" ca="1" si="3"/>
        <v>7171</v>
      </c>
    </row>
    <row r="35" spans="1:9" x14ac:dyDescent="0.15">
      <c r="A35" t="s">
        <v>46</v>
      </c>
      <c r="B35">
        <f ca="1">'Evaluation KPB'!H141</f>
        <v>15</v>
      </c>
      <c r="C35">
        <f t="shared" ca="1" si="4"/>
        <v>33</v>
      </c>
      <c r="D35" t="str" cm="1">
        <f t="array" aca="1" ref="D35:D49" ca="1">INDIRECT("'" &amp; $A35 &amp; "'!B3:B17")</f>
        <v>b</v>
      </c>
      <c r="E35" cm="1">
        <f t="array" aca="1" ref="E35:E49" ca="1">INDIRECT("'" &amp; $A35 &amp; "'!O3:O" &amp; 2+INDIRECT("'" &amp;$A35&amp; "'!T104"))</f>
        <v>1</v>
      </c>
      <c r="F35" cm="1">
        <f t="array" aca="1" ref="F35:F49" ca="1">ABS(INDIRECT("'" &amp; $A35 &amp; "'!P3:P" &amp; 2+INDIRECT("'" &amp;$A35&amp; "'!T104")))</f>
        <v>23</v>
      </c>
      <c r="G35">
        <f t="shared" ca="1" si="1"/>
        <v>7191</v>
      </c>
      <c r="H35">
        <f t="shared" ca="1" si="2"/>
        <v>7648</v>
      </c>
      <c r="I35">
        <f t="shared" ca="1" si="3"/>
        <v>7148</v>
      </c>
    </row>
    <row r="36" spans="1:9" x14ac:dyDescent="0.15">
      <c r="C36">
        <f t="shared" ca="1" si="4"/>
        <v>34</v>
      </c>
      <c r="D36" t="str">
        <f ca="1"/>
        <v>b</v>
      </c>
      <c r="E36">
        <f ca="1"/>
        <v>1</v>
      </c>
      <c r="F36">
        <f ca="1"/>
        <v>96</v>
      </c>
      <c r="G36">
        <f t="shared" ca="1" si="1"/>
        <v>7191</v>
      </c>
      <c r="H36">
        <f t="shared" ca="1" si="2"/>
        <v>7648</v>
      </c>
      <c r="I36">
        <f t="shared" ca="1" si="3"/>
        <v>7052</v>
      </c>
    </row>
    <row r="37" spans="1:9" x14ac:dyDescent="0.15">
      <c r="C37">
        <f t="shared" ca="1" si="4"/>
        <v>35</v>
      </c>
      <c r="D37" t="str">
        <f ca="1"/>
        <v>b</v>
      </c>
      <c r="E37">
        <f ca="1"/>
        <v>1</v>
      </c>
      <c r="F37">
        <f ca="1"/>
        <v>30</v>
      </c>
      <c r="G37">
        <f t="shared" ca="1" si="1"/>
        <v>7191</v>
      </c>
      <c r="H37">
        <f t="shared" ca="1" si="2"/>
        <v>7648</v>
      </c>
      <c r="I37">
        <f t="shared" ca="1" si="3"/>
        <v>7022</v>
      </c>
    </row>
    <row r="38" spans="1:9" x14ac:dyDescent="0.15">
      <c r="C38">
        <f t="shared" ca="1" si="4"/>
        <v>36</v>
      </c>
      <c r="D38" t="str">
        <f ca="1"/>
        <v>p</v>
      </c>
      <c r="E38">
        <f ca="1"/>
        <v>0</v>
      </c>
      <c r="F38">
        <f ca="1"/>
        <v>46</v>
      </c>
      <c r="G38">
        <f t="shared" ca="1" si="1"/>
        <v>7191</v>
      </c>
      <c r="H38">
        <f t="shared" ca="1" si="2"/>
        <v>7602</v>
      </c>
      <c r="I38">
        <f t="shared" ca="1" si="3"/>
        <v>6976</v>
      </c>
    </row>
    <row r="39" spans="1:9" x14ac:dyDescent="0.15">
      <c r="C39">
        <f t="shared" ca="1" si="4"/>
        <v>37</v>
      </c>
      <c r="D39" t="str">
        <f ca="1"/>
        <v>k</v>
      </c>
      <c r="E39">
        <f ca="1"/>
        <v>0</v>
      </c>
      <c r="F39">
        <f ca="1"/>
        <v>66</v>
      </c>
      <c r="G39">
        <f t="shared" ca="1" si="1"/>
        <v>7125</v>
      </c>
      <c r="H39">
        <f t="shared" ca="1" si="2"/>
        <v>7602</v>
      </c>
      <c r="I39">
        <f t="shared" ca="1" si="3"/>
        <v>6910</v>
      </c>
    </row>
    <row r="40" spans="1:9" x14ac:dyDescent="0.15">
      <c r="C40">
        <f t="shared" ca="1" si="4"/>
        <v>38</v>
      </c>
      <c r="D40" t="str">
        <f ca="1"/>
        <v>k</v>
      </c>
      <c r="E40">
        <f ca="1"/>
        <v>1</v>
      </c>
      <c r="F40">
        <f ca="1"/>
        <v>72</v>
      </c>
      <c r="G40">
        <f t="shared" ca="1" si="1"/>
        <v>7125</v>
      </c>
      <c r="H40">
        <f t="shared" ca="1" si="2"/>
        <v>7530</v>
      </c>
      <c r="I40">
        <f t="shared" ca="1" si="3"/>
        <v>6910</v>
      </c>
    </row>
    <row r="41" spans="1:9" x14ac:dyDescent="0.15">
      <c r="C41">
        <f t="shared" ca="1" si="4"/>
        <v>39</v>
      </c>
      <c r="D41" t="str">
        <f ca="1"/>
        <v>k</v>
      </c>
      <c r="E41">
        <f ca="1"/>
        <v>1</v>
      </c>
      <c r="F41">
        <f ca="1"/>
        <v>120</v>
      </c>
      <c r="G41">
        <f t="shared" ca="1" si="1"/>
        <v>7125</v>
      </c>
      <c r="H41">
        <f t="shared" ca="1" si="2"/>
        <v>7410</v>
      </c>
      <c r="I41">
        <f t="shared" ca="1" si="3"/>
        <v>6910</v>
      </c>
    </row>
    <row r="42" spans="1:9" x14ac:dyDescent="0.15">
      <c r="C42">
        <f t="shared" ca="1" si="4"/>
        <v>40</v>
      </c>
      <c r="D42" t="str">
        <f ca="1"/>
        <v>k</v>
      </c>
      <c r="E42">
        <f ca="1"/>
        <v>1</v>
      </c>
      <c r="F42">
        <f ca="1"/>
        <v>27</v>
      </c>
      <c r="G42">
        <f t="shared" ca="1" si="1"/>
        <v>7125</v>
      </c>
      <c r="H42">
        <f t="shared" ca="1" si="2"/>
        <v>7383</v>
      </c>
      <c r="I42">
        <f t="shared" ca="1" si="3"/>
        <v>6910</v>
      </c>
    </row>
    <row r="43" spans="1:9" x14ac:dyDescent="0.15">
      <c r="C43">
        <f t="shared" ca="1" si="4"/>
        <v>41</v>
      </c>
      <c r="D43" t="str">
        <f ca="1"/>
        <v>b</v>
      </c>
      <c r="E43">
        <f ca="1"/>
        <v>1</v>
      </c>
      <c r="F43">
        <f ca="1"/>
        <v>22</v>
      </c>
      <c r="G43">
        <f t="shared" ca="1" si="1"/>
        <v>7125</v>
      </c>
      <c r="H43">
        <f t="shared" ca="1" si="2"/>
        <v>7383</v>
      </c>
      <c r="I43">
        <f t="shared" ca="1" si="3"/>
        <v>6888</v>
      </c>
    </row>
    <row r="44" spans="1:9" x14ac:dyDescent="0.15">
      <c r="C44">
        <f t="shared" ca="1" si="4"/>
        <v>42</v>
      </c>
      <c r="D44" t="str">
        <f ca="1"/>
        <v>b</v>
      </c>
      <c r="E44">
        <f ca="1"/>
        <v>1</v>
      </c>
      <c r="F44">
        <f ca="1"/>
        <v>72</v>
      </c>
      <c r="G44">
        <f t="shared" ca="1" si="1"/>
        <v>7125</v>
      </c>
      <c r="H44">
        <f t="shared" ca="1" si="2"/>
        <v>7383</v>
      </c>
      <c r="I44">
        <f t="shared" ca="1" si="3"/>
        <v>6816</v>
      </c>
    </row>
    <row r="45" spans="1:9" x14ac:dyDescent="0.15">
      <c r="C45">
        <f t="shared" ca="1" si="4"/>
        <v>43</v>
      </c>
      <c r="D45" t="str">
        <f ca="1"/>
        <v>b</v>
      </c>
      <c r="E45">
        <f ca="1"/>
        <v>1</v>
      </c>
      <c r="F45">
        <f ca="1"/>
        <v>48</v>
      </c>
      <c r="G45">
        <f t="shared" ca="1" si="1"/>
        <v>7125</v>
      </c>
      <c r="H45">
        <f t="shared" ca="1" si="2"/>
        <v>7383</v>
      </c>
      <c r="I45">
        <f t="shared" ca="1" si="3"/>
        <v>6768</v>
      </c>
    </row>
    <row r="46" spans="1:9" x14ac:dyDescent="0.15">
      <c r="C46">
        <f t="shared" ca="1" si="4"/>
        <v>44</v>
      </c>
      <c r="D46" t="str">
        <f ca="1"/>
        <v>k</v>
      </c>
      <c r="E46">
        <f ca="1"/>
        <v>1</v>
      </c>
      <c r="F46">
        <f ca="1"/>
        <v>24</v>
      </c>
      <c r="G46">
        <f t="shared" ca="1" si="1"/>
        <v>7125</v>
      </c>
      <c r="H46">
        <f t="shared" ca="1" si="2"/>
        <v>7359</v>
      </c>
      <c r="I46">
        <f t="shared" ca="1" si="3"/>
        <v>6768</v>
      </c>
    </row>
    <row r="47" spans="1:9" x14ac:dyDescent="0.15">
      <c r="C47">
        <f t="shared" ca="1" si="4"/>
        <v>45</v>
      </c>
      <c r="D47" t="str">
        <f ca="1"/>
        <v>p</v>
      </c>
      <c r="E47">
        <f ca="1"/>
        <v>1</v>
      </c>
      <c r="F47">
        <f ca="1"/>
        <v>72</v>
      </c>
      <c r="G47">
        <f t="shared" ca="1" si="1"/>
        <v>7053</v>
      </c>
      <c r="H47">
        <f t="shared" ca="1" si="2"/>
        <v>7359</v>
      </c>
      <c r="I47">
        <f t="shared" ca="1" si="3"/>
        <v>6768</v>
      </c>
    </row>
    <row r="48" spans="1:9" x14ac:dyDescent="0.15">
      <c r="C48">
        <f t="shared" ca="1" si="4"/>
        <v>46</v>
      </c>
      <c r="D48" t="str">
        <f ca="1"/>
        <v>b</v>
      </c>
      <c r="E48">
        <f ca="1"/>
        <v>1</v>
      </c>
      <c r="F48">
        <f ca="1"/>
        <v>96</v>
      </c>
      <c r="G48">
        <f t="shared" ca="1" si="1"/>
        <v>7053</v>
      </c>
      <c r="H48">
        <f t="shared" ca="1" si="2"/>
        <v>7359</v>
      </c>
      <c r="I48">
        <f t="shared" ca="1" si="3"/>
        <v>6672</v>
      </c>
    </row>
    <row r="49" spans="1:9" x14ac:dyDescent="0.15">
      <c r="C49">
        <f t="shared" ca="1" si="4"/>
        <v>47</v>
      </c>
      <c r="D49" t="str">
        <f ca="1"/>
        <v>k</v>
      </c>
      <c r="E49">
        <f ca="1"/>
        <v>0</v>
      </c>
      <c r="F49">
        <f ca="1"/>
        <v>44</v>
      </c>
      <c r="G49">
        <f t="shared" ca="1" si="1"/>
        <v>7009</v>
      </c>
      <c r="H49">
        <f t="shared" ca="1" si="2"/>
        <v>7359</v>
      </c>
      <c r="I49">
        <f t="shared" ca="1" si="3"/>
        <v>6628</v>
      </c>
    </row>
    <row r="50" spans="1:9" x14ac:dyDescent="0.15">
      <c r="A50" t="s">
        <v>47</v>
      </c>
      <c r="B50">
        <f ca="1">'Evaluation KPB'!H194</f>
        <v>19</v>
      </c>
      <c r="C50">
        <f t="shared" ca="1" si="4"/>
        <v>48</v>
      </c>
      <c r="D50" t="str" cm="1">
        <f t="array" aca="1" ref="D50:D67" ca="1">INDIRECT("'" &amp; $A50 &amp; "'!B3:B20")</f>
        <v>p</v>
      </c>
      <c r="E50" cm="1">
        <f t="array" aca="1" ref="E50:E68" ca="1">INDIRECT("'" &amp; $A50 &amp; "'!O3:O" &amp; 2+INDIRECT("'" &amp;$A50&amp; "'!T104"))</f>
        <v>1</v>
      </c>
      <c r="F50" cm="1">
        <f t="array" aca="1" ref="F50:F68" ca="1">ABS(INDIRECT("'" &amp; $A50 &amp; "'!P3:P" &amp; 2+INDIRECT("'" &amp;$A50&amp; "'!T104")))</f>
        <v>36</v>
      </c>
      <c r="G50">
        <f t="shared" ca="1" si="1"/>
        <v>6973</v>
      </c>
      <c r="H50">
        <f t="shared" ca="1" si="2"/>
        <v>7359</v>
      </c>
      <c r="I50">
        <f t="shared" ca="1" si="3"/>
        <v>6628</v>
      </c>
    </row>
    <row r="51" spans="1:9" x14ac:dyDescent="0.15">
      <c r="C51">
        <f t="shared" ca="1" si="4"/>
        <v>49</v>
      </c>
      <c r="D51" t="str">
        <f ca="1"/>
        <v>k</v>
      </c>
      <c r="E51">
        <f ca="1"/>
        <v>1</v>
      </c>
      <c r="F51">
        <f ca="1"/>
        <v>24</v>
      </c>
      <c r="G51">
        <f t="shared" ca="1" si="1"/>
        <v>6973</v>
      </c>
      <c r="H51">
        <f t="shared" ca="1" si="2"/>
        <v>7335</v>
      </c>
      <c r="I51">
        <f t="shared" ca="1" si="3"/>
        <v>6628</v>
      </c>
    </row>
    <row r="52" spans="1:9" x14ac:dyDescent="0.15">
      <c r="C52">
        <f t="shared" ca="1" si="4"/>
        <v>50</v>
      </c>
      <c r="D52" t="str">
        <f ca="1"/>
        <v>k</v>
      </c>
      <c r="E52">
        <f ca="1"/>
        <v>1</v>
      </c>
      <c r="F52">
        <f ca="1"/>
        <v>36</v>
      </c>
      <c r="G52">
        <f t="shared" ca="1" si="1"/>
        <v>6973</v>
      </c>
      <c r="H52">
        <f t="shared" ca="1" si="2"/>
        <v>7299</v>
      </c>
      <c r="I52">
        <f t="shared" ca="1" si="3"/>
        <v>6628</v>
      </c>
    </row>
    <row r="53" spans="1:9" x14ac:dyDescent="0.15">
      <c r="C53">
        <f t="shared" ca="1" si="4"/>
        <v>51</v>
      </c>
      <c r="D53" t="str">
        <f ca="1"/>
        <v>p</v>
      </c>
      <c r="E53">
        <f ca="1"/>
        <v>0</v>
      </c>
      <c r="F53">
        <f ca="1"/>
        <v>46</v>
      </c>
      <c r="G53">
        <f t="shared" ca="1" si="1"/>
        <v>6973</v>
      </c>
      <c r="H53">
        <f t="shared" ca="1" si="2"/>
        <v>7253</v>
      </c>
      <c r="I53">
        <f t="shared" ca="1" si="3"/>
        <v>6582</v>
      </c>
    </row>
    <row r="54" spans="1:9" x14ac:dyDescent="0.15">
      <c r="C54">
        <f t="shared" ca="1" si="4"/>
        <v>52</v>
      </c>
      <c r="D54" t="str">
        <f ca="1"/>
        <v>p</v>
      </c>
      <c r="E54">
        <f ca="1"/>
        <v>1</v>
      </c>
      <c r="F54">
        <f ca="1"/>
        <v>27</v>
      </c>
      <c r="G54">
        <f t="shared" ca="1" si="1"/>
        <v>6946</v>
      </c>
      <c r="H54">
        <f t="shared" ca="1" si="2"/>
        <v>7253</v>
      </c>
      <c r="I54">
        <f t="shared" ca="1" si="3"/>
        <v>6582</v>
      </c>
    </row>
    <row r="55" spans="1:9" x14ac:dyDescent="0.15">
      <c r="C55">
        <f t="shared" ca="1" si="4"/>
        <v>53</v>
      </c>
      <c r="D55" t="str">
        <f ca="1"/>
        <v>k</v>
      </c>
      <c r="E55">
        <f ca="1"/>
        <v>1</v>
      </c>
      <c r="F55">
        <f ca="1"/>
        <v>30</v>
      </c>
      <c r="G55">
        <f t="shared" ca="1" si="1"/>
        <v>6946</v>
      </c>
      <c r="H55">
        <f t="shared" ca="1" si="2"/>
        <v>7223</v>
      </c>
      <c r="I55">
        <f t="shared" ca="1" si="3"/>
        <v>6582</v>
      </c>
    </row>
    <row r="56" spans="1:9" x14ac:dyDescent="0.15">
      <c r="C56">
        <f t="shared" ca="1" si="4"/>
        <v>54</v>
      </c>
      <c r="D56" t="str">
        <f ca="1"/>
        <v>p</v>
      </c>
      <c r="E56">
        <f ca="1"/>
        <v>1</v>
      </c>
      <c r="F56">
        <f ca="1"/>
        <v>50</v>
      </c>
      <c r="G56">
        <f t="shared" ca="1" si="1"/>
        <v>6896</v>
      </c>
      <c r="H56">
        <f t="shared" ca="1" si="2"/>
        <v>7223</v>
      </c>
      <c r="I56">
        <f t="shared" ca="1" si="3"/>
        <v>6582</v>
      </c>
    </row>
    <row r="57" spans="1:9" x14ac:dyDescent="0.15">
      <c r="C57">
        <f t="shared" ca="1" si="4"/>
        <v>55</v>
      </c>
      <c r="D57" t="str">
        <f ca="1"/>
        <v>k</v>
      </c>
      <c r="E57">
        <f ca="1"/>
        <v>1</v>
      </c>
      <c r="F57">
        <f ca="1"/>
        <v>20</v>
      </c>
      <c r="G57">
        <f t="shared" ca="1" si="1"/>
        <v>6896</v>
      </c>
      <c r="H57">
        <f t="shared" ca="1" si="2"/>
        <v>7203</v>
      </c>
      <c r="I57">
        <f t="shared" ca="1" si="3"/>
        <v>6582</v>
      </c>
    </row>
    <row r="58" spans="1:9" x14ac:dyDescent="0.15">
      <c r="C58">
        <f t="shared" ca="1" si="4"/>
        <v>56</v>
      </c>
      <c r="D58" t="str">
        <f ca="1"/>
        <v>b</v>
      </c>
      <c r="E58">
        <f ca="1"/>
        <v>1</v>
      </c>
      <c r="F58">
        <f ca="1"/>
        <v>20</v>
      </c>
      <c r="G58">
        <f t="shared" ca="1" si="1"/>
        <v>6896</v>
      </c>
      <c r="H58">
        <f t="shared" ca="1" si="2"/>
        <v>7203</v>
      </c>
      <c r="I58">
        <f t="shared" ca="1" si="3"/>
        <v>6562</v>
      </c>
    </row>
    <row r="59" spans="1:9" x14ac:dyDescent="0.15">
      <c r="C59">
        <f t="shared" ca="1" si="4"/>
        <v>57</v>
      </c>
      <c r="D59" t="str">
        <f ca="1"/>
        <v>k</v>
      </c>
      <c r="E59">
        <f ca="1"/>
        <v>0</v>
      </c>
      <c r="F59">
        <f ca="1"/>
        <v>46</v>
      </c>
      <c r="G59">
        <f t="shared" ca="1" si="1"/>
        <v>6850</v>
      </c>
      <c r="H59">
        <f t="shared" ca="1" si="2"/>
        <v>7203</v>
      </c>
      <c r="I59">
        <f t="shared" ca="1" si="3"/>
        <v>6516</v>
      </c>
    </row>
    <row r="60" spans="1:9" x14ac:dyDescent="0.15">
      <c r="C60">
        <f t="shared" ca="1" si="4"/>
        <v>58</v>
      </c>
      <c r="D60" t="str">
        <f ca="1"/>
        <v>k</v>
      </c>
      <c r="E60">
        <f ca="1"/>
        <v>1</v>
      </c>
      <c r="F60">
        <f ca="1"/>
        <v>22</v>
      </c>
      <c r="G60">
        <f t="shared" ca="1" si="1"/>
        <v>6850</v>
      </c>
      <c r="H60">
        <f t="shared" ca="1" si="2"/>
        <v>7181</v>
      </c>
      <c r="I60">
        <f t="shared" ca="1" si="3"/>
        <v>6516</v>
      </c>
    </row>
    <row r="61" spans="1:9" x14ac:dyDescent="0.15">
      <c r="C61">
        <f t="shared" ca="1" si="4"/>
        <v>59</v>
      </c>
      <c r="D61" t="str">
        <f ca="1"/>
        <v>p</v>
      </c>
      <c r="E61">
        <f ca="1"/>
        <v>1</v>
      </c>
      <c r="F61">
        <f ca="1"/>
        <v>27</v>
      </c>
      <c r="G61">
        <f t="shared" ca="1" si="1"/>
        <v>6823</v>
      </c>
      <c r="H61">
        <f t="shared" ca="1" si="2"/>
        <v>7181</v>
      </c>
      <c r="I61">
        <f t="shared" ca="1" si="3"/>
        <v>6516</v>
      </c>
    </row>
    <row r="62" spans="1:9" x14ac:dyDescent="0.15">
      <c r="C62">
        <f t="shared" ca="1" si="4"/>
        <v>60</v>
      </c>
      <c r="D62" t="str">
        <f ca="1"/>
        <v>k</v>
      </c>
      <c r="E62">
        <f ca="1"/>
        <v>1</v>
      </c>
      <c r="F62">
        <f ca="1"/>
        <v>36</v>
      </c>
      <c r="G62">
        <f t="shared" ca="1" si="1"/>
        <v>6823</v>
      </c>
      <c r="H62">
        <f t="shared" ca="1" si="2"/>
        <v>7145</v>
      </c>
      <c r="I62">
        <f t="shared" ca="1" si="3"/>
        <v>6516</v>
      </c>
    </row>
    <row r="63" spans="1:9" x14ac:dyDescent="0.15">
      <c r="C63">
        <f t="shared" ca="1" si="4"/>
        <v>61</v>
      </c>
      <c r="D63" t="str">
        <f ca="1"/>
        <v>b</v>
      </c>
      <c r="E63">
        <f ca="1"/>
        <v>1</v>
      </c>
      <c r="F63">
        <f ca="1"/>
        <v>120</v>
      </c>
      <c r="G63">
        <f t="shared" ca="1" si="1"/>
        <v>6823</v>
      </c>
      <c r="H63">
        <f t="shared" ca="1" si="2"/>
        <v>7145</v>
      </c>
      <c r="I63">
        <f t="shared" ca="1" si="3"/>
        <v>6396</v>
      </c>
    </row>
    <row r="64" spans="1:9" x14ac:dyDescent="0.15">
      <c r="C64">
        <f t="shared" ca="1" si="4"/>
        <v>62</v>
      </c>
      <c r="D64" t="str">
        <f ca="1"/>
        <v>p</v>
      </c>
      <c r="E64">
        <f ca="1"/>
        <v>1</v>
      </c>
      <c r="F64">
        <f ca="1"/>
        <v>96</v>
      </c>
      <c r="G64">
        <f t="shared" ca="1" si="1"/>
        <v>6727</v>
      </c>
      <c r="H64">
        <f t="shared" ca="1" si="2"/>
        <v>7145</v>
      </c>
      <c r="I64">
        <f t="shared" ca="1" si="3"/>
        <v>6396</v>
      </c>
    </row>
    <row r="65" spans="3:9" x14ac:dyDescent="0.15">
      <c r="C65">
        <f t="shared" ca="1" si="4"/>
        <v>63</v>
      </c>
      <c r="D65" t="str">
        <f ca="1"/>
        <v>b</v>
      </c>
      <c r="E65">
        <f ca="1"/>
        <v>1</v>
      </c>
      <c r="F65">
        <f ca="1"/>
        <v>22</v>
      </c>
      <c r="G65">
        <f t="shared" ca="1" si="1"/>
        <v>6727</v>
      </c>
      <c r="H65">
        <f t="shared" ca="1" si="2"/>
        <v>7145</v>
      </c>
      <c r="I65">
        <f t="shared" ca="1" si="3"/>
        <v>6374</v>
      </c>
    </row>
    <row r="66" spans="3:9" x14ac:dyDescent="0.15">
      <c r="C66">
        <f t="shared" ca="1" si="4"/>
        <v>64</v>
      </c>
      <c r="D66" t="str">
        <f ca="1"/>
        <v>p</v>
      </c>
      <c r="E66">
        <f ca="1"/>
        <v>1</v>
      </c>
      <c r="F66">
        <f ca="1"/>
        <v>44</v>
      </c>
      <c r="G66">
        <f t="shared" ca="1" si="1"/>
        <v>6683</v>
      </c>
      <c r="H66">
        <f t="shared" ca="1" si="2"/>
        <v>7145</v>
      </c>
      <c r="I66">
        <f t="shared" ca="1" si="3"/>
        <v>6374</v>
      </c>
    </row>
    <row r="67" spans="3:9" x14ac:dyDescent="0.15">
      <c r="C67">
        <f t="shared" ca="1" si="4"/>
        <v>65</v>
      </c>
      <c r="D67" t="str">
        <f ca="1"/>
        <v>p</v>
      </c>
      <c r="E67">
        <f ca="1"/>
        <v>1</v>
      </c>
      <c r="F67">
        <f ca="1"/>
        <v>36</v>
      </c>
      <c r="G67">
        <f t="shared" ca="1" si="1"/>
        <v>6647</v>
      </c>
      <c r="H67">
        <f t="shared" ca="1" si="2"/>
        <v>7145</v>
      </c>
      <c r="I67">
        <f t="shared" ca="1" si="3"/>
        <v>6374</v>
      </c>
    </row>
    <row r="68" spans="3:9" x14ac:dyDescent="0.15">
      <c r="C68">
        <f t="shared" ca="1" si="4"/>
        <v>66</v>
      </c>
      <c r="E68">
        <f ca="1"/>
        <v>0</v>
      </c>
      <c r="F68">
        <f ca="1"/>
        <v>240</v>
      </c>
    </row>
    <row r="69" spans="3:9" x14ac:dyDescent="0.15">
      <c r="C69">
        <f t="shared" ca="1" si="4"/>
        <v>67</v>
      </c>
    </row>
    <row r="70" spans="3:9" x14ac:dyDescent="0.15">
      <c r="C70">
        <f t="shared" ca="1" si="4"/>
        <v>68</v>
      </c>
    </row>
    <row r="71" spans="3:9" x14ac:dyDescent="0.15">
      <c r="C71">
        <f t="shared" ca="1" si="4"/>
        <v>69</v>
      </c>
    </row>
    <row r="72" spans="3:9" x14ac:dyDescent="0.15">
      <c r="C72">
        <f t="shared" ca="1" si="4"/>
        <v>70</v>
      </c>
    </row>
    <row r="73" spans="3:9" x14ac:dyDescent="0.15">
      <c r="C73">
        <f t="shared" ca="1" si="4"/>
        <v>71</v>
      </c>
    </row>
    <row r="74" spans="3:9" x14ac:dyDescent="0.15">
      <c r="C74">
        <f t="shared" ca="1" si="4"/>
        <v>72</v>
      </c>
    </row>
    <row r="75" spans="3:9" x14ac:dyDescent="0.15">
      <c r="C75">
        <f t="shared" ca="1" si="4"/>
        <v>73</v>
      </c>
    </row>
    <row r="76" spans="3:9" x14ac:dyDescent="0.15">
      <c r="C76">
        <f t="shared" ca="1" si="4"/>
        <v>74</v>
      </c>
    </row>
    <row r="77" spans="3:9" x14ac:dyDescent="0.15">
      <c r="C77">
        <f t="shared" ca="1" si="4"/>
        <v>75</v>
      </c>
    </row>
    <row r="78" spans="3:9" x14ac:dyDescent="0.15">
      <c r="C78">
        <f t="shared" ca="1" si="4"/>
        <v>76</v>
      </c>
    </row>
    <row r="79" spans="3:9" x14ac:dyDescent="0.15">
      <c r="C79">
        <f t="shared" ca="1" si="4"/>
        <v>77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01CD-F658-4E21-9C9B-569BDABCC4D1}">
  <dimension ref="A1:T828"/>
  <sheetViews>
    <sheetView zoomScale="160" zoomScaleNormal="160" workbookViewId="0">
      <pane ySplit="1" topLeftCell="A2" activePane="bottomLeft" state="frozen"/>
      <selection pane="bottomLeft" activeCell="C2" sqref="C2"/>
    </sheetView>
  </sheetViews>
  <sheetFormatPr defaultColWidth="9.03515625" defaultRowHeight="12.75" x14ac:dyDescent="0.15"/>
  <cols>
    <col min="1" max="1" width="19.01171875" customWidth="1"/>
    <col min="2" max="2" width="15.5078125" customWidth="1"/>
    <col min="3" max="3" width="7.953125" customWidth="1"/>
    <col min="4" max="4" width="8.76171875" customWidth="1"/>
    <col min="5" max="5" width="7.14453125" customWidth="1"/>
    <col min="6" max="6" width="9.3046875" bestFit="1" customWidth="1"/>
    <col min="7" max="7" width="12.5390625" customWidth="1"/>
    <col min="8" max="8" width="14.5625" customWidth="1"/>
    <col min="9" max="9" width="6.47265625" customWidth="1"/>
    <col min="10" max="10" width="8.08984375" customWidth="1"/>
    <col min="11" max="11" width="7.55078125" customWidth="1"/>
    <col min="12" max="12" width="8.08984375" customWidth="1"/>
    <col min="13" max="13" width="9.16796875"/>
    <col min="14" max="14" width="14.0234375" customWidth="1"/>
    <col min="15" max="15" width="7.55078125" customWidth="1"/>
    <col min="16" max="16" width="7.68359375" customWidth="1"/>
    <col min="17" max="17" width="7.28125" customWidth="1"/>
    <col min="18" max="18" width="7.14453125" customWidth="1"/>
    <col min="19" max="19" width="9.4375" customWidth="1"/>
    <col min="20" max="20" width="14.96875" customWidth="1"/>
    <col min="21" max="22" width="9.16796875" bestFit="1" customWidth="1"/>
  </cols>
  <sheetData>
    <row r="1" spans="1:20" x14ac:dyDescent="0.15">
      <c r="C1" s="17" t="s">
        <v>14</v>
      </c>
      <c r="D1" s="17" t="s">
        <v>16</v>
      </c>
      <c r="E1" s="17" t="s">
        <v>15</v>
      </c>
      <c r="F1" t="s">
        <v>22</v>
      </c>
      <c r="I1" t="s">
        <v>14</v>
      </c>
      <c r="J1" t="s">
        <v>16</v>
      </c>
      <c r="K1" t="s">
        <v>15</v>
      </c>
      <c r="L1" t="s">
        <v>22</v>
      </c>
      <c r="O1" t="s">
        <v>14</v>
      </c>
      <c r="P1" t="s">
        <v>16</v>
      </c>
      <c r="Q1" t="s">
        <v>15</v>
      </c>
      <c r="R1" t="s">
        <v>22</v>
      </c>
    </row>
    <row r="2" spans="1:20" x14ac:dyDescent="0.15">
      <c r="A2" t="s">
        <v>43</v>
      </c>
      <c r="B2" t="s">
        <v>48</v>
      </c>
      <c r="C2" cm="1">
        <f t="array" aca="1" ref="C2" ca="1">SUM(IF(MOD(ROW(C$34:C$1784)-ROW(C$34),$G$86+1)=$G34,C$34:C$1784))</f>
        <v>2131</v>
      </c>
      <c r="D2" cm="1">
        <f t="array" aca="1" ref="D2" ca="1">SUM(IF(MOD(ROW(D$34:D$1784)-ROW(D$34),$G$86+1)=$G34,D$34:D$1784))</f>
        <v>2072</v>
      </c>
      <c r="E2" cm="1">
        <f t="array" aca="1" ref="E2" ca="1">SUM(IF(MOD(ROW(E$34:E$1784)-ROW(E$34),$G$86+1)=$G34,E$34:E$1784))</f>
        <v>1616</v>
      </c>
      <c r="F2" s="18">
        <f ca="1">SUM(C2:E2)/100</f>
        <v>58.19</v>
      </c>
      <c r="G2" s="16">
        <f ca="1">F2/F3</f>
        <v>0.22819607843137255</v>
      </c>
      <c r="H2" t="s">
        <v>31</v>
      </c>
      <c r="I2" cm="1">
        <f t="array" aca="1" ref="I2" ca="1">SUM(IF(MOD(ROW($C$34:$C$1784)-ROW($C$34),$G$86+1)=$G49,$C$34:$C$1784))</f>
        <v>17</v>
      </c>
      <c r="J2" cm="1">
        <f t="array" aca="1" ref="J2" ca="1">SUM(IF(MOD(ROW(D$34:D$1784)-ROW(D$34),$G$86+1)=$G49,D$34:D$1784))</f>
        <v>18</v>
      </c>
      <c r="K2" cm="1">
        <f t="array" aca="1" ref="K2" ca="1">SUM(IF(MOD(ROW(E$34:E$1784)-ROW(E$34),$G$86+1)=$G49,E$34:E$1784))</f>
        <v>25</v>
      </c>
      <c r="L2">
        <f ca="1">SUM(I2:K2)</f>
        <v>60</v>
      </c>
      <c r="N2" t="s">
        <v>32</v>
      </c>
      <c r="O2" cm="1">
        <f t="array" aca="1" ref="O2" ca="1">SUM(IF(MOD(ROW(C$34:C$1784)-ROW(C$34),$G$86+1)=$G51,C$34:C$1784))</f>
        <v>4</v>
      </c>
      <c r="P2" cm="1">
        <f t="array" aca="1" ref="P2" ca="1">SUM(IF(MOD(ROW(D$34:D$1784)-ROW(D$34),$G$86+1)=$G51,D$34:D$1784))</f>
        <v>5</v>
      </c>
      <c r="Q2" cm="1">
        <f t="array" aca="1" ref="Q2" ca="1">SUM(IF(MOD(ROW(E$34:E$1784)-ROW(E$34),$G$86+1)=$G51,E$34:E$1784))</f>
        <v>7</v>
      </c>
      <c r="R2">
        <f ca="1">SUM(O2:Q2)</f>
        <v>16</v>
      </c>
    </row>
    <row r="3" spans="1:20" x14ac:dyDescent="0.15">
      <c r="B3" t="s">
        <v>24</v>
      </c>
      <c r="C3" cm="1">
        <f t="array" aca="1" ref="C3" ca="1">SUM(IF(MOD(ROW(C$34:C$1784)-ROW(C$34),$G$86+1)=$G35,C$34:C$1784))</f>
        <v>87</v>
      </c>
      <c r="D3" cm="1">
        <f t="array" aca="1" ref="D3" ca="1">SUM(IF(MOD(ROW(D$34:D$1784)-ROW(D$34),$G$86+1)=$G35,D$34:D$1784))</f>
        <v>78</v>
      </c>
      <c r="E3" cm="1">
        <f t="array" aca="1" ref="E3" ca="1">SUM(IF(MOD(ROW(E$34:E$1784)-ROW(E$34),$G$86+1)=$G35,E$34:E$1784))</f>
        <v>90</v>
      </c>
      <c r="F3">
        <f ca="1">SUM(C3:E3)</f>
        <v>255</v>
      </c>
      <c r="H3" t="s">
        <v>12</v>
      </c>
      <c r="I3" cm="1">
        <f t="array" aca="1" ref="I3" ca="1">SUM(IF(MOD(ROW(C$34:C$1784)-ROW(C$34),$G$86+1)=$G50,C$34:C$1784))</f>
        <v>14</v>
      </c>
      <c r="J3" cm="1">
        <f t="array" aca="1" ref="J3" ca="1">SUM(IF(MOD(ROW(D$34:D$1784)-ROW(D$34),$G$86+1)=$G50,D$34:D$1784))</f>
        <v>14</v>
      </c>
      <c r="K3" cm="1">
        <f t="array" aca="1" ref="K3" ca="1">SUM(IF(MOD(ROW(E$34:E$1784)-ROW(E$34),$G$86+1)=$G50,E$34:E$1784))</f>
        <v>23</v>
      </c>
      <c r="L3">
        <f ca="1">SUM(I3:K3)</f>
        <v>51</v>
      </c>
      <c r="N3" t="s">
        <v>12</v>
      </c>
      <c r="O3" cm="1">
        <f t="array" aca="1" ref="O3" ca="1">SUM(IF(MOD(ROW(C$34:C$1784)-ROW(C$34),$G$86+1)=$G52,C$34:C$1784))</f>
        <v>3</v>
      </c>
      <c r="P3" cm="1">
        <f t="array" aca="1" ref="P3" ca="1">SUM(IF(MOD(ROW(D$34:D$1784)-ROW(D$34),$G$86+1)=$G52,D$34:D$1784))</f>
        <v>5</v>
      </c>
      <c r="Q3" cm="1">
        <f t="array" aca="1" ref="Q3" ca="1">SUM(IF(MOD(ROW(E$34:E$1784)-ROW(E$34),$G$86+1)=$G52,E$34:E$1784))</f>
        <v>7</v>
      </c>
      <c r="R3">
        <f ca="1">SUM(O3:Q3)</f>
        <v>15</v>
      </c>
    </row>
    <row r="4" spans="1:20" x14ac:dyDescent="0.15">
      <c r="B4" t="s">
        <v>12</v>
      </c>
      <c r="C4" cm="1">
        <f t="array" aca="1" ref="C4" ca="1">SUM(IF(MOD(ROW(C$34:C$1784)-ROW(C$34),$G$86+1)=$G36,C$34:C$1784))</f>
        <v>67</v>
      </c>
      <c r="D4" cm="1">
        <f t="array" aca="1" ref="D4" ca="1">SUM(IF(MOD(ROW(D$34:D$1784)-ROW(D$34),$G$86+1)=$G36,D$34:D$1784))</f>
        <v>65</v>
      </c>
      <c r="E4" cm="1">
        <f t="array" aca="1" ref="E4" ca="1">SUM(IF(MOD(ROW(E$34:E$1784)-ROW(E$34),$G$86+1)=$G36,E$34:E$1784))</f>
        <v>75</v>
      </c>
      <c r="F4">
        <f ca="1">SUM(C4:E4)</f>
        <v>207</v>
      </c>
      <c r="H4" t="s">
        <v>49</v>
      </c>
      <c r="I4" s="14">
        <f ca="1">I2/F$3</f>
        <v>6.6666666666666666E-2</v>
      </c>
      <c r="J4" s="14">
        <f ca="1">J2/$F$3</f>
        <v>7.0588235294117646E-2</v>
      </c>
      <c r="K4" s="14">
        <f ca="1">K2/$F$3</f>
        <v>9.8039215686274508E-2</v>
      </c>
      <c r="L4" s="14">
        <f ca="1">L2/$F$3</f>
        <v>0.23529411764705882</v>
      </c>
      <c r="N4" t="s">
        <v>49</v>
      </c>
      <c r="O4" s="14">
        <f ca="1">O2/$F$3</f>
        <v>1.5686274509803921E-2</v>
      </c>
      <c r="P4" s="14">
        <f ca="1">P2/$F$3</f>
        <v>1.9607843137254902E-2</v>
      </c>
      <c r="Q4" s="14">
        <f ca="1">Q2/$F$3</f>
        <v>2.7450980392156862E-2</v>
      </c>
      <c r="R4" s="14">
        <f ca="1">R2/$F$3</f>
        <v>6.2745098039215685E-2</v>
      </c>
    </row>
    <row r="5" spans="1:20" x14ac:dyDescent="0.15">
      <c r="B5" t="s">
        <v>49</v>
      </c>
      <c r="C5" s="14">
        <f ca="1">C3/$F$3</f>
        <v>0.3411764705882353</v>
      </c>
      <c r="D5" s="14">
        <f ca="1">D3/$F$3</f>
        <v>0.30588235294117649</v>
      </c>
      <c r="E5" s="14">
        <f ca="1">E3/$F$3</f>
        <v>0.35294117647058826</v>
      </c>
      <c r="F5" s="14">
        <f ca="1">F3/$F$3</f>
        <v>1</v>
      </c>
      <c r="H5" t="s">
        <v>50</v>
      </c>
      <c r="I5" s="14">
        <f ca="1">I3/I2</f>
        <v>0.82352941176470584</v>
      </c>
      <c r="J5" s="14">
        <f t="shared" ref="J5:L5" ca="1" si="0">J3/J2</f>
        <v>0.77777777777777779</v>
      </c>
      <c r="K5" s="14">
        <f t="shared" ca="1" si="0"/>
        <v>0.92</v>
      </c>
      <c r="L5" s="14">
        <f t="shared" ca="1" si="0"/>
        <v>0.85</v>
      </c>
      <c r="N5" t="s">
        <v>50</v>
      </c>
      <c r="O5" s="14">
        <f ca="1">O3/O2</f>
        <v>0.75</v>
      </c>
      <c r="P5" s="14">
        <f t="shared" ref="P5:R5" ca="1" si="1">P3/P2</f>
        <v>1</v>
      </c>
      <c r="Q5" s="14">
        <f t="shared" ca="1" si="1"/>
        <v>1</v>
      </c>
      <c r="R5" s="14">
        <f t="shared" ca="1" si="1"/>
        <v>0.9375</v>
      </c>
      <c r="T5" s="27"/>
    </row>
    <row r="6" spans="1:20" x14ac:dyDescent="0.15">
      <c r="B6" t="s">
        <v>50</v>
      </c>
      <c r="C6" s="14">
        <f ca="1">C4/C3</f>
        <v>0.77011494252873558</v>
      </c>
      <c r="D6" s="14">
        <f t="shared" ref="D6:F6" ca="1" si="2">D4/D3</f>
        <v>0.83333333333333337</v>
      </c>
      <c r="E6" s="14">
        <f t="shared" ca="1" si="2"/>
        <v>0.83333333333333337</v>
      </c>
      <c r="F6" s="14">
        <f t="shared" ca="1" si="2"/>
        <v>0.81176470588235294</v>
      </c>
      <c r="H6" t="s">
        <v>33</v>
      </c>
      <c r="I6" cm="1">
        <f t="array" aca="1" ref="I6" ca="1">SUM(IF(MOD(ROW(C$34:C$1784)-ROW(C$34),$G$86+1)=$G53,C$34:C$1784))</f>
        <v>18</v>
      </c>
      <c r="J6" cm="1">
        <f t="array" aca="1" ref="J6" ca="1">SUM(IF(MOD(ROW(D$34:D$1784)-ROW(D$34),$G$86+1)=$G53,D$34:D$1784))</f>
        <v>12</v>
      </c>
      <c r="K6" cm="1">
        <f t="array" aca="1" ref="K6" ca="1">SUM(IF(MOD(ROW(E$34:E$1784)-ROW(E$34),$G$86+1)=$G53,E$34:E$1784))</f>
        <v>19</v>
      </c>
      <c r="L6">
        <f ca="1">SUM(I6:K6)</f>
        <v>49</v>
      </c>
      <c r="N6" t="s">
        <v>32</v>
      </c>
      <c r="O6" cm="1">
        <f t="array" aca="1" ref="O6" ca="1">SUM(IF(MOD(ROW(C$34:C$1784)-ROW(C$34),$G$86+1)=$G55,C$34:C$1784))</f>
        <v>9</v>
      </c>
      <c r="P6" cm="1">
        <f t="array" aca="1" ref="P6" ca="1">SUM(IF(MOD(ROW(D$34:D$1784)-ROW(D$34),$G$86+1)=$G55,D$34:D$1784))</f>
        <v>4</v>
      </c>
      <c r="Q6" cm="1">
        <f t="array" aca="1" ref="Q6" ca="1">SUM(IF(MOD(ROW(E$34:E$1784)-ROW(E$34),$G$86+1)=$G55,E$34:E$1784))</f>
        <v>7</v>
      </c>
      <c r="R6">
        <f ca="1">SUM(O6:Q6)</f>
        <v>20</v>
      </c>
    </row>
    <row r="7" spans="1:20" x14ac:dyDescent="0.15">
      <c r="B7" t="s">
        <v>51</v>
      </c>
      <c r="F7">
        <f ca="1">SUM(A33:A10000)</f>
        <v>15</v>
      </c>
      <c r="H7" t="s">
        <v>12</v>
      </c>
      <c r="I7" cm="1">
        <f t="array" aca="1" ref="I7" ca="1">SUM(IF(MOD(ROW(C$34:C$1784)-ROW(C$34),$G$86+1)=$G54,C$34:C$1784))</f>
        <v>16</v>
      </c>
      <c r="J7" cm="1">
        <f t="array" aca="1" ref="J7" ca="1">SUM(IF(MOD(ROW(D$34:D$1784)-ROW(D$34),$G$86+1)=$G54,D$34:D$1784))</f>
        <v>12</v>
      </c>
      <c r="K7" cm="1">
        <f t="array" aca="1" ref="K7" ca="1">SUM(IF(MOD(ROW(E$34:E$1784)-ROW(E$34),$G$86+1)=$G54,E$34:E$1784))</f>
        <v>17</v>
      </c>
      <c r="L7">
        <f ca="1">SUM(I7:K7)</f>
        <v>45</v>
      </c>
      <c r="N7" t="s">
        <v>12</v>
      </c>
      <c r="O7" cm="1">
        <f t="array" aca="1" ref="O7" ca="1">SUM(IF(MOD(ROW(C$34:C$1784)-ROW(C$34),$G$86+1)=$G56,C$34:C$1784))</f>
        <v>9</v>
      </c>
      <c r="P7" cm="1">
        <f t="array" aca="1" ref="P7" ca="1">SUM(IF(MOD(ROW(D$34:D$1784)-ROW(D$34),$G$86+1)=$G56,D$34:D$1784))</f>
        <v>4</v>
      </c>
      <c r="Q7" cm="1">
        <f t="array" aca="1" ref="Q7" ca="1">SUM(IF(MOD(ROW(E$34:E$1784)-ROW(E$34),$G$86+1)=$G56,E$34:E$1784))</f>
        <v>7</v>
      </c>
      <c r="R7">
        <f ca="1">SUM(O7:Q7)</f>
        <v>20</v>
      </c>
    </row>
    <row r="8" spans="1:20" x14ac:dyDescent="0.15">
      <c r="B8" t="s">
        <v>52</v>
      </c>
      <c r="C8">
        <f ca="1">C2/$F$7</f>
        <v>142.06666666666666</v>
      </c>
      <c r="D8">
        <f ca="1">D2/$F$7</f>
        <v>138.13333333333333</v>
      </c>
      <c r="E8">
        <f ca="1">E2/$F$7</f>
        <v>107.73333333333333</v>
      </c>
      <c r="F8">
        <f ca="1">F3/F7</f>
        <v>17</v>
      </c>
      <c r="H8" t="s">
        <v>49</v>
      </c>
      <c r="I8" s="14">
        <f ca="1">I6/$F$3</f>
        <v>7.0588235294117646E-2</v>
      </c>
      <c r="J8" s="14">
        <f ca="1">J6/$F$3</f>
        <v>4.7058823529411764E-2</v>
      </c>
      <c r="K8" s="14">
        <f ca="1">K6/$F$3</f>
        <v>7.4509803921568626E-2</v>
      </c>
      <c r="L8" s="14">
        <f ca="1">L6/$F$3</f>
        <v>0.19215686274509805</v>
      </c>
      <c r="N8" t="s">
        <v>49</v>
      </c>
      <c r="O8" s="14">
        <f ca="1">O6/$F$3</f>
        <v>3.5294117647058823E-2</v>
      </c>
      <c r="P8" s="14">
        <f ca="1">P6/$F$3</f>
        <v>1.5686274509803921E-2</v>
      </c>
      <c r="Q8" s="14">
        <f ca="1">Q6/$F$3</f>
        <v>2.7450980392156862E-2</v>
      </c>
      <c r="R8" s="14">
        <f ca="1">R6/$F$3</f>
        <v>7.8431372549019607E-2</v>
      </c>
    </row>
    <row r="9" spans="1:20" x14ac:dyDescent="0.15">
      <c r="B9" t="s">
        <v>25</v>
      </c>
      <c r="C9" cm="1">
        <f t="array" aca="1" ref="C9" ca="1">SUM(IF(MOD(ROW(C$34:C$1784)-ROW(C$34),$G$86+1)=$G37,C$34:C$1784))</f>
        <v>9</v>
      </c>
      <c r="D9" cm="1">
        <f t="array" aca="1" ref="D9" ca="1">SUM(IF(MOD(ROW(D$34:D$1784)-ROW(D$34),$G$86+1)=$G37,D$34:D$1784))</f>
        <v>10</v>
      </c>
      <c r="E9" cm="1">
        <f t="array" aca="1" ref="E9" ca="1">SUM(IF(MOD(ROW(E$34:E$1784)-ROW(E$34),$G$86+1)=$G37,E$34:E$1784))</f>
        <v>8</v>
      </c>
      <c r="F9">
        <f ca="1">SUM(C9:E9)</f>
        <v>27</v>
      </c>
      <c r="H9" t="s">
        <v>50</v>
      </c>
      <c r="I9" s="14">
        <f ca="1">I7/I6</f>
        <v>0.88888888888888884</v>
      </c>
      <c r="J9" s="14">
        <f t="shared" ref="J9:L9" ca="1" si="3">J7/J6</f>
        <v>1</v>
      </c>
      <c r="K9" s="14">
        <f t="shared" ca="1" si="3"/>
        <v>0.89473684210526316</v>
      </c>
      <c r="L9" s="14">
        <f t="shared" ca="1" si="3"/>
        <v>0.91836734693877553</v>
      </c>
      <c r="N9" t="s">
        <v>50</v>
      </c>
      <c r="O9" s="14">
        <f ca="1">O7/O6</f>
        <v>1</v>
      </c>
      <c r="P9" s="14">
        <f t="shared" ref="P9:R9" ca="1" si="4">P7/P6</f>
        <v>1</v>
      </c>
      <c r="Q9" s="14">
        <f t="shared" ca="1" si="4"/>
        <v>1</v>
      </c>
      <c r="R9" s="14">
        <f t="shared" ca="1" si="4"/>
        <v>1</v>
      </c>
    </row>
    <row r="10" spans="1:20" x14ac:dyDescent="0.15">
      <c r="B10" t="s">
        <v>12</v>
      </c>
      <c r="C10" cm="1">
        <f t="array" aca="1" ref="C10" ca="1">SUM(IF(MOD(ROW(C$34:C$1784)-ROW(C$34),$G$86+1)=$G38,C$34:C$1784))</f>
        <v>8</v>
      </c>
      <c r="D10" cm="1">
        <f t="array" aca="1" ref="D10" ca="1">SUM(IF(MOD(ROW(D$34:D$1784)-ROW(D$34),$G$86+1)=$G38,D$34:D$1784))</f>
        <v>9</v>
      </c>
      <c r="E10" cm="1">
        <f t="array" aca="1" ref="E10" ca="1">SUM(IF(MOD(ROW(E$34:E$1784)-ROW(E$34),$G$86+1)=$G38,E$34:E$1784))</f>
        <v>5</v>
      </c>
      <c r="F10">
        <f t="shared" ref="F10:F30" ca="1" si="5">SUM(C10:E10)</f>
        <v>22</v>
      </c>
      <c r="H10" t="s">
        <v>34</v>
      </c>
      <c r="I10" cm="1">
        <f t="array" aca="1" ref="I10" ca="1">SUM(IF(MOD(ROW(C$34:C$1784)-ROW(C$34),$G$86+1)=$G57,C$34:C$1784))</f>
        <v>7</v>
      </c>
      <c r="J10" cm="1">
        <f t="array" aca="1" ref="J10" ca="1">SUM(IF(MOD(ROW(D$34:D$1784)-ROW(D$34),$G$86+1)=$G57,D$34:D$1784))</f>
        <v>10</v>
      </c>
      <c r="K10" cm="1">
        <f t="array" aca="1" ref="K10" ca="1">SUM(IF(MOD(ROW(E$34:E$1784)-ROW(E$34),$G$86+1)=$G57,E$34:E$1784))</f>
        <v>2</v>
      </c>
      <c r="L10">
        <f ca="1">SUM(I10:K10)</f>
        <v>19</v>
      </c>
      <c r="N10" t="s">
        <v>32</v>
      </c>
      <c r="O10" cm="1">
        <f t="array" aca="1" ref="O10" ca="1">SUM(IF(MOD(ROW(C$34:C$1784)-ROW(C$34),$G$86+1)=$G59,C$34:C$1784))</f>
        <v>6</v>
      </c>
      <c r="P10" cm="1">
        <f t="array" aca="1" ref="P10" ca="1">SUM(IF(MOD(ROW(D$34:D$1784)-ROW(D$34),$G$86+1)=$G59,D$34:D$1784))</f>
        <v>1</v>
      </c>
      <c r="Q10" cm="1">
        <f t="array" aca="1" ref="Q10" ca="1">SUM(IF(MOD(ROW(E$34:E$1784)-ROW(E$34),$G$86+1)=$G59,E$34:E$1784))</f>
        <v>1</v>
      </c>
      <c r="R10">
        <f ca="1">SUM(O10:Q10)</f>
        <v>8</v>
      </c>
    </row>
    <row r="11" spans="1:20" x14ac:dyDescent="0.15">
      <c r="B11" t="s">
        <v>49</v>
      </c>
      <c r="C11" s="14">
        <f ca="1">C9/$F$3</f>
        <v>3.5294117647058823E-2</v>
      </c>
      <c r="D11" s="14">
        <f ca="1">D9/$F$3</f>
        <v>3.9215686274509803E-2</v>
      </c>
      <c r="E11" s="14">
        <f ca="1">E9/$F$3</f>
        <v>3.1372549019607843E-2</v>
      </c>
      <c r="F11" s="14">
        <f ca="1">F9/$F$3</f>
        <v>0.10588235294117647</v>
      </c>
      <c r="H11" t="s">
        <v>12</v>
      </c>
      <c r="I11" cm="1">
        <f t="array" aca="1" ref="I11" ca="1">SUM(IF(MOD(ROW(C$34:C$1784)-ROW(C$34),$G$86+1)=$G58,C$34:C$1784))</f>
        <v>6</v>
      </c>
      <c r="J11" cm="1">
        <f t="array" aca="1" ref="J11" ca="1">SUM(IF(MOD(ROW(D$34:D$1784)-ROW(D$34),$G$86+1)=$G58,D$34:D$1784))</f>
        <v>9</v>
      </c>
      <c r="K11" cm="1">
        <f t="array" aca="1" ref="K11" ca="1">SUM(IF(MOD(ROW(E$34:E$1784)-ROW(E$34),$G$86+1)=$G58,E$34:E$1784))</f>
        <v>2</v>
      </c>
      <c r="L11">
        <f ca="1">SUM(I11:K11)</f>
        <v>17</v>
      </c>
      <c r="N11" t="s">
        <v>12</v>
      </c>
      <c r="O11" cm="1">
        <f t="array" aca="1" ref="O11" ca="1">SUM(IF(MOD(ROW(C$34:C$1784)-ROW(C$34),$G$86+1)=$G60,C$34:C$1784))</f>
        <v>6</v>
      </c>
      <c r="P11" cm="1">
        <f t="array" aca="1" ref="P11" ca="1">SUM(IF(MOD(ROW(D$34:D$1784)-ROW(D$34),$G$86+1)=$G60,D$34:D$1784))</f>
        <v>1</v>
      </c>
      <c r="Q11" cm="1">
        <f t="array" aca="1" ref="Q11" ca="1">SUM(IF(MOD(ROW(E$34:E$1784)-ROW(E$34),$G$86+1)=$G60,E$34:E$1784))</f>
        <v>1</v>
      </c>
      <c r="R11">
        <f ca="1">SUM(O11:Q11)</f>
        <v>8</v>
      </c>
    </row>
    <row r="12" spans="1:20" x14ac:dyDescent="0.15">
      <c r="B12" t="s">
        <v>50</v>
      </c>
      <c r="C12" s="14">
        <f ca="1">C10/C9</f>
        <v>0.88888888888888884</v>
      </c>
      <c r="D12" s="14">
        <f t="shared" ref="D12:F12" ca="1" si="6">D10/D9</f>
        <v>0.9</v>
      </c>
      <c r="E12" s="14">
        <f t="shared" ca="1" si="6"/>
        <v>0.625</v>
      </c>
      <c r="F12" s="14">
        <f t="shared" ca="1" si="6"/>
        <v>0.81481481481481477</v>
      </c>
      <c r="H12" t="s">
        <v>49</v>
      </c>
      <c r="I12" s="14">
        <f ca="1">I10/$F$3</f>
        <v>2.7450980392156862E-2</v>
      </c>
      <c r="J12" s="14">
        <f ca="1">J10/$F$3</f>
        <v>3.9215686274509803E-2</v>
      </c>
      <c r="K12" s="14">
        <f ca="1">K10/$F$3</f>
        <v>7.8431372549019607E-3</v>
      </c>
      <c r="L12" s="14">
        <f ca="1">L10/$F$3</f>
        <v>7.4509803921568626E-2</v>
      </c>
      <c r="N12" t="s">
        <v>49</v>
      </c>
      <c r="O12" s="14">
        <f ca="1">O10/$F$3</f>
        <v>2.3529411764705882E-2</v>
      </c>
      <c r="P12" s="14">
        <f ca="1">P10/$F$3</f>
        <v>3.9215686274509803E-3</v>
      </c>
      <c r="Q12" s="14">
        <f ca="1">Q10/$F$3</f>
        <v>3.9215686274509803E-3</v>
      </c>
      <c r="R12" s="14">
        <f ca="1">R10/$F$3</f>
        <v>3.1372549019607843E-2</v>
      </c>
    </row>
    <row r="13" spans="1:20" x14ac:dyDescent="0.15">
      <c r="B13" t="s">
        <v>26</v>
      </c>
      <c r="C13" cm="1">
        <f t="array" aca="1" ref="C13" ca="1">SUM(IF(MOD(ROW(C$34:C$1784)-ROW(C$34),$G$86+1)=$G39,C$34:C$1784))</f>
        <v>9</v>
      </c>
      <c r="D13" cm="1">
        <f t="array" aca="1" ref="D13" ca="1">SUM(IF(MOD(ROW(D$34:D$1784)-ROW(D$34),$G$86+1)=$G39,D$34:D$1784))</f>
        <v>9</v>
      </c>
      <c r="E13" cm="1">
        <f t="array" aca="1" ref="E13" ca="1">SUM(IF(MOD(ROW(E$34:E$1784)-ROW(E$34),$G$86+1)=$G39,E$34:E$1784))</f>
        <v>22</v>
      </c>
      <c r="F13">
        <f t="shared" ref="F13:F14" ca="1" si="7">SUM(C13:E13)</f>
        <v>40</v>
      </c>
      <c r="H13" t="s">
        <v>50</v>
      </c>
      <c r="I13" s="14">
        <f ca="1">I11/I10</f>
        <v>0.8571428571428571</v>
      </c>
      <c r="J13" s="14">
        <f t="shared" ref="J13:L13" ca="1" si="8">J11/J10</f>
        <v>0.9</v>
      </c>
      <c r="K13" s="14">
        <f t="shared" ca="1" si="8"/>
        <v>1</v>
      </c>
      <c r="L13" s="14">
        <f t="shared" ca="1" si="8"/>
        <v>0.89473684210526316</v>
      </c>
      <c r="N13" t="s">
        <v>50</v>
      </c>
      <c r="O13" s="14">
        <f ca="1">O11/O10</f>
        <v>1</v>
      </c>
      <c r="P13" s="14">
        <f t="shared" ref="P13:R13" ca="1" si="9">P11/P10</f>
        <v>1</v>
      </c>
      <c r="Q13" s="14">
        <f t="shared" ca="1" si="9"/>
        <v>1</v>
      </c>
      <c r="R13" s="14">
        <f t="shared" ca="1" si="9"/>
        <v>1</v>
      </c>
    </row>
    <row r="14" spans="1:20" x14ac:dyDescent="0.15">
      <c r="B14" t="s">
        <v>12</v>
      </c>
      <c r="C14" cm="1">
        <f t="array" aca="1" ref="C14" ca="1">SUM(IF(MOD(ROW(C$34:C$1784)-ROW(C$34),$G$86+1)=$G40,C$34:C$1784))</f>
        <v>9</v>
      </c>
      <c r="D14" cm="1">
        <f t="array" aca="1" ref="D14" ca="1">SUM(IF(MOD(ROW(D$34:D$1784)-ROW(D$34),$G$86+1)=$G40,D$34:D$1784))</f>
        <v>6</v>
      </c>
      <c r="E14" cm="1">
        <f t="array" aca="1" ref="E14" ca="1">SUM(IF(MOD(ROW(E$34:E$1784)-ROW(E$34),$G$86+1)=$G40,E$34:E$1784))</f>
        <v>16</v>
      </c>
      <c r="F14">
        <f t="shared" ca="1" si="7"/>
        <v>31</v>
      </c>
      <c r="H14" t="s">
        <v>35</v>
      </c>
      <c r="I14" cm="1">
        <f t="array" aca="1" ref="I14" ca="1">SUM(IF(MOD(ROW(C$34:C$1784)-ROW(C$34),$G$86+1)=$G61,C$34:C$1784))</f>
        <v>3</v>
      </c>
      <c r="J14" cm="1">
        <f t="array" aca="1" ref="J14" ca="1">SUM(IF(MOD(ROW(D$34:D$1784)-ROW(D$34),$G$86+1)=$G61,D$34:D$1784))</f>
        <v>3</v>
      </c>
      <c r="K14" cm="1">
        <f t="array" aca="1" ref="K14" ca="1">SUM(IF(MOD(ROW(E$34:E$1784)-ROW(E$34),$G$86+1)=$G61,E$34:E$1784))</f>
        <v>5</v>
      </c>
      <c r="L14">
        <f ca="1">SUM(I14:K14)</f>
        <v>11</v>
      </c>
      <c r="N14" t="s">
        <v>32</v>
      </c>
      <c r="O14" cm="1">
        <f t="array" aca="1" ref="O14" ca="1">SUM(IF(MOD(ROW(C$34:C$1784)-ROW(C$34),$G$86+1)=$G63,C$34:C$1784))</f>
        <v>2</v>
      </c>
      <c r="P14" cm="1">
        <f t="array" aca="1" ref="P14" ca="1">SUM(IF(MOD(ROW(D$34:D$1784)-ROW(D$34),$G$86+1)=$G63,D$34:D$1784))</f>
        <v>2</v>
      </c>
      <c r="Q14" cm="1">
        <f t="array" aca="1" ref="Q14" ca="1">SUM(IF(MOD(ROW(E$34:E$1784)-ROW(E$34),$G$86+1)=$G63,E$34:E$1784))</f>
        <v>4</v>
      </c>
      <c r="R14">
        <f ca="1">SUM(O14:Q14)</f>
        <v>8</v>
      </c>
    </row>
    <row r="15" spans="1:20" x14ac:dyDescent="0.15">
      <c r="B15" t="s">
        <v>49</v>
      </c>
      <c r="C15" s="14">
        <f ca="1">C13/$F$3</f>
        <v>3.5294117647058823E-2</v>
      </c>
      <c r="D15" s="14">
        <f ca="1">D13/$F$3</f>
        <v>3.5294117647058823E-2</v>
      </c>
      <c r="E15" s="14">
        <f ca="1">E13/$F$3</f>
        <v>8.6274509803921567E-2</v>
      </c>
      <c r="F15" s="14">
        <f ca="1">F13/$F$3</f>
        <v>0.15686274509803921</v>
      </c>
      <c r="H15" t="s">
        <v>12</v>
      </c>
      <c r="I15" cm="1">
        <f t="array" aca="1" ref="I15" ca="1">SUM(IF(MOD(ROW(C$34:C$1784)-ROW(C$34),$G$86+1)=$G62,C$34:C$1784))</f>
        <v>3</v>
      </c>
      <c r="J15" cm="1">
        <f t="array" aca="1" ref="J15" ca="1">SUM(IF(MOD(ROW(D$34:D$1784)-ROW(D$34),$G$86+1)=$G62,D$34:D$1784))</f>
        <v>2</v>
      </c>
      <c r="K15" cm="1">
        <f t="array" aca="1" ref="K15" ca="1">SUM(IF(MOD(ROW(E$34:E$1784)-ROW(E$34),$G$86+1)=$G62,E$34:E$1784))</f>
        <v>5</v>
      </c>
      <c r="L15">
        <f ca="1">SUM(I15:K15)</f>
        <v>10</v>
      </c>
      <c r="N15" t="s">
        <v>12</v>
      </c>
      <c r="O15" cm="1">
        <f t="array" aca="1" ref="O15" ca="1">SUM(IF(MOD(ROW(C$34:C$1784)-ROW(C$34),$G$86+1)=$G64,C$34:C$1784))</f>
        <v>2</v>
      </c>
      <c r="P15" cm="1">
        <f t="array" aca="1" ref="P15" ca="1">SUM(IF(MOD(ROW(D$34:D$1784)-ROW(D$34),$G$86+1)=$G64,D$34:D$1784))</f>
        <v>2</v>
      </c>
      <c r="Q15" cm="1">
        <f t="array" aca="1" ref="Q15" ca="1">SUM(IF(MOD(ROW(E$34:E$1784)-ROW(E$34),$G$86+1)=$G64,E$34:E$1784))</f>
        <v>4</v>
      </c>
      <c r="R15">
        <f ca="1">SUM(O15:Q15)</f>
        <v>8</v>
      </c>
    </row>
    <row r="16" spans="1:20" x14ac:dyDescent="0.15">
      <c r="B16" t="s">
        <v>50</v>
      </c>
      <c r="C16" s="14">
        <f ca="1">C14/C13</f>
        <v>1</v>
      </c>
      <c r="D16" s="14">
        <f t="shared" ref="D16:F16" ca="1" si="10">D14/D13</f>
        <v>0.66666666666666663</v>
      </c>
      <c r="E16" s="14">
        <f t="shared" ca="1" si="10"/>
        <v>0.72727272727272729</v>
      </c>
      <c r="F16" s="14">
        <f t="shared" ca="1" si="10"/>
        <v>0.77500000000000002</v>
      </c>
      <c r="H16" t="s">
        <v>49</v>
      </c>
      <c r="I16" s="14">
        <f ca="1">I14/$F$3</f>
        <v>1.1764705882352941E-2</v>
      </c>
      <c r="J16" s="14">
        <f ca="1">J14/$F$3</f>
        <v>1.1764705882352941E-2</v>
      </c>
      <c r="K16" s="14">
        <f ca="1">K14/$F$3</f>
        <v>1.9607843137254902E-2</v>
      </c>
      <c r="L16" s="14">
        <f ca="1">L14/$F$3</f>
        <v>4.3137254901960784E-2</v>
      </c>
      <c r="N16" t="s">
        <v>49</v>
      </c>
      <c r="O16" s="14">
        <f ca="1">O14/$F$3</f>
        <v>7.8431372549019607E-3</v>
      </c>
      <c r="P16" s="14">
        <f ca="1">P14/$F$3</f>
        <v>7.8431372549019607E-3</v>
      </c>
      <c r="Q16" s="14">
        <f ca="1">Q14/$F$3</f>
        <v>1.5686274509803921E-2</v>
      </c>
      <c r="R16" s="14">
        <f ca="1">R14/$F$3</f>
        <v>3.1372549019607843E-2</v>
      </c>
    </row>
    <row r="17" spans="2:18" x14ac:dyDescent="0.15">
      <c r="B17" t="s">
        <v>27</v>
      </c>
      <c r="C17" cm="1">
        <f t="array" aca="1" ref="C17" ca="1">SUM(IF(MOD(ROW(C$34:C$1784)-ROW(C$34),$G$86+1)=$G41,C$34:C$1784))</f>
        <v>15</v>
      </c>
      <c r="D17" cm="1">
        <f t="array" aca="1" ref="D17" ca="1">SUM(IF(MOD(ROW(D$34:D$1784)-ROW(D$34),$G$86+1)=$G41,D$34:D$1784))</f>
        <v>18</v>
      </c>
      <c r="E17" cm="1">
        <f t="array" aca="1" ref="E17" ca="1">SUM(IF(MOD(ROW(E$34:E$1784)-ROW(E$34),$G$86+1)=$G41,E$34:E$1784))</f>
        <v>21</v>
      </c>
      <c r="F17">
        <f t="shared" ref="F17:F18" ca="1" si="11">SUM(C17:E17)</f>
        <v>54</v>
      </c>
      <c r="H17" t="s">
        <v>50</v>
      </c>
      <c r="I17" s="14">
        <f ca="1">I15/I14</f>
        <v>1</v>
      </c>
      <c r="J17" s="14">
        <f t="shared" ref="J17:L17" ca="1" si="12">J15/J14</f>
        <v>0.66666666666666663</v>
      </c>
      <c r="K17" s="14">
        <f t="shared" ca="1" si="12"/>
        <v>1</v>
      </c>
      <c r="L17" s="14">
        <f t="shared" ca="1" si="12"/>
        <v>0.90909090909090906</v>
      </c>
      <c r="N17" t="s">
        <v>50</v>
      </c>
      <c r="O17" s="14">
        <f ca="1">O15/O14</f>
        <v>1</v>
      </c>
      <c r="P17" s="14">
        <f t="shared" ref="P17:R17" ca="1" si="13">P15/P14</f>
        <v>1</v>
      </c>
      <c r="Q17" s="14">
        <f t="shared" ca="1" si="13"/>
        <v>1</v>
      </c>
      <c r="R17" s="14">
        <f t="shared" ca="1" si="13"/>
        <v>1</v>
      </c>
    </row>
    <row r="18" spans="2:18" x14ac:dyDescent="0.15">
      <c r="B18" t="s">
        <v>12</v>
      </c>
      <c r="C18" cm="1">
        <f t="array" aca="1" ref="C18" ca="1">SUM(IF(MOD(ROW(C$34:C$1784)-ROW(C$34),$G$86+1)=$G42,C$34:C$1784))</f>
        <v>8</v>
      </c>
      <c r="D18" cm="1">
        <f t="array" aca="1" ref="D18" ca="1">SUM(IF(MOD(ROW(D$34:D$1784)-ROW(D$34),$G$86+1)=$G42,D$34:D$1784))</f>
        <v>14</v>
      </c>
      <c r="E18" cm="1">
        <f t="array" aca="1" ref="E18" ca="1">SUM(IF(MOD(ROW(E$34:E$1784)-ROW(E$34),$G$86+1)=$G42,E$34:E$1784))</f>
        <v>19</v>
      </c>
      <c r="F18">
        <f t="shared" ca="1" si="11"/>
        <v>41</v>
      </c>
      <c r="H18" t="s">
        <v>36</v>
      </c>
      <c r="I18" cm="1">
        <f t="array" aca="1" ref="I18" ca="1">SUM(IF(MOD(ROW(C$34:C$1784)-ROW(C$34),$G$86+1)=$G65,C$34:C$1784))</f>
        <v>0</v>
      </c>
      <c r="J18" cm="1">
        <f t="array" aca="1" ref="J18" ca="1">SUM(IF(MOD(ROW(D$34:D$1784)-ROW(D$34),$G$86+1)=$G65,D$34:D$1784))</f>
        <v>0</v>
      </c>
      <c r="K18" cm="1">
        <f t="array" aca="1" ref="K18" ca="1">SUM(IF(MOD(ROW(E$34:E$1784)-ROW(E$34),$G$86+1)=$G65,E$34:E$1784))</f>
        <v>1</v>
      </c>
      <c r="L18">
        <f ca="1">SUM(I18:K18)</f>
        <v>1</v>
      </c>
    </row>
    <row r="19" spans="2:18" x14ac:dyDescent="0.15">
      <c r="B19" t="s">
        <v>49</v>
      </c>
      <c r="C19" s="14">
        <f ca="1">C17/$F$3</f>
        <v>5.8823529411764705E-2</v>
      </c>
      <c r="D19" s="14">
        <f ca="1">D17/$F$3</f>
        <v>7.0588235294117646E-2</v>
      </c>
      <c r="E19" s="14">
        <f ca="1">E17/$F$3</f>
        <v>8.2352941176470587E-2</v>
      </c>
      <c r="F19" s="14">
        <f ca="1">F17/$F$3</f>
        <v>0.21176470588235294</v>
      </c>
      <c r="H19" t="s">
        <v>12</v>
      </c>
      <c r="I19" cm="1">
        <f t="array" aca="1" ref="I19" ca="1">SUM(IF(MOD(ROW(C$34:C$1784)-ROW(C$34),$G$86+1)=$G66,C$34:C$1784))</f>
        <v>0</v>
      </c>
      <c r="J19" cm="1">
        <f t="array" aca="1" ref="J19" ca="1">SUM(IF(MOD(ROW(D$34:D$1784)-ROW(D$34),$G$86+1)=$G66,D$34:D$1784))</f>
        <v>0</v>
      </c>
      <c r="K19" cm="1">
        <f t="array" aca="1" ref="K19" ca="1">SUM(IF(MOD(ROW(E$34:E$1784)-ROW(E$34),$G$86+1)=$G66,E$34:E$1784))</f>
        <v>1</v>
      </c>
      <c r="L19">
        <f ca="1">SUM(I19:K19)</f>
        <v>1</v>
      </c>
    </row>
    <row r="20" spans="2:18" x14ac:dyDescent="0.15">
      <c r="B20" t="s">
        <v>50</v>
      </c>
      <c r="C20" s="14">
        <f ca="1">C18/C17</f>
        <v>0.53333333333333333</v>
      </c>
      <c r="D20" s="14">
        <f t="shared" ref="D20:F20" ca="1" si="14">D18/D17</f>
        <v>0.77777777777777779</v>
      </c>
      <c r="E20" s="14">
        <f t="shared" ca="1" si="14"/>
        <v>0.90476190476190477</v>
      </c>
      <c r="F20" s="14">
        <f t="shared" ca="1" si="14"/>
        <v>0.7592592592592593</v>
      </c>
      <c r="H20" t="s">
        <v>49</v>
      </c>
      <c r="I20" s="14">
        <f ca="1">I18/$F$3</f>
        <v>0</v>
      </c>
      <c r="J20" s="14">
        <f ca="1">J18/$F$3</f>
        <v>0</v>
      </c>
      <c r="K20" s="14">
        <f ca="1">K18/$F$3</f>
        <v>3.9215686274509803E-3</v>
      </c>
      <c r="L20" s="14">
        <f ca="1">L18/$F$3</f>
        <v>3.9215686274509803E-3</v>
      </c>
    </row>
    <row r="21" spans="2:18" x14ac:dyDescent="0.15">
      <c r="B21" t="s">
        <v>28</v>
      </c>
      <c r="C21" cm="1">
        <f t="array" aca="1" ref="C21" ca="1">SUM(IF(MOD(ROW(C$34:C$1784)-ROW(C$34),$G$86+1)=$G43,C$34:C$1784))</f>
        <v>21</v>
      </c>
      <c r="D21" cm="1">
        <f t="array" aca="1" ref="D21" ca="1">SUM(IF(MOD(ROW(D$34:D$1784)-ROW(D$34),$G$86+1)=$G43,D$34:D$1784))</f>
        <v>19</v>
      </c>
      <c r="E21" cm="1">
        <f t="array" aca="1" ref="E21" ca="1">SUM(IF(MOD(ROW(E$34:E$1784)-ROW(E$34),$G$86+1)=$G43,E$34:E$1784))</f>
        <v>11</v>
      </c>
      <c r="F21">
        <f t="shared" ref="F21:F22" ca="1" si="15">SUM(C21:E21)</f>
        <v>51</v>
      </c>
      <c r="H21" t="s">
        <v>50</v>
      </c>
      <c r="I21" s="14">
        <f ca="1">IF(I18=0,0,I19/I18)</f>
        <v>0</v>
      </c>
      <c r="J21" s="14">
        <f ca="1">IF(J18=0,0,J19/J18)</f>
        <v>0</v>
      </c>
      <c r="K21" s="14">
        <f ca="1">IF(K18=0,0,K19/K18)</f>
        <v>1</v>
      </c>
      <c r="L21" s="14">
        <f ca="1">IF(L18=0,0,L19/L18)</f>
        <v>1</v>
      </c>
    </row>
    <row r="22" spans="2:18" x14ac:dyDescent="0.15">
      <c r="B22" t="s">
        <v>12</v>
      </c>
      <c r="C22" cm="1">
        <f t="array" aca="1" ref="C22" ca="1">SUM(IF(MOD(ROW(C$34:C$1784)-ROW(C$34),$G$86+1)=$G44,C$34:C$1784))</f>
        <v>17</v>
      </c>
      <c r="D22" cm="1">
        <f t="array" aca="1" ref="D22" ca="1">SUM(IF(MOD(ROW(D$34:D$1784)-ROW(D$34),$G$86+1)=$G44,D$34:D$1784))</f>
        <v>17</v>
      </c>
      <c r="E22" cm="1">
        <f t="array" aca="1" ref="E22" ca="1">SUM(IF(MOD(ROW(E$34:E$1784)-ROW(E$34),$G$86+1)=$G44,E$34:E$1784))</f>
        <v>10</v>
      </c>
      <c r="F22">
        <f t="shared" ca="1" si="15"/>
        <v>44</v>
      </c>
      <c r="H22" t="s">
        <v>37</v>
      </c>
      <c r="I22" cm="1">
        <f t="array" aca="1" ref="I22" ca="1">SUM(IF(MOD(ROW(C$34:C$1784)-ROW(C$34),$G$86+1)=$G69,C$34:C$1784))</f>
        <v>21</v>
      </c>
      <c r="J22" cm="1">
        <f t="array" aca="1" ref="J22" ca="1">SUM(IF(MOD(ROW(D$34:D$1784)-ROW(D$34),$G$86+1)=$G69,D$34:D$1784))</f>
        <v>16</v>
      </c>
      <c r="K22" cm="1">
        <f t="array" aca="1" ref="K22" ca="1">SUM(IF(MOD(ROW(E$34:E$1784)-ROW(E$34),$G$86+1)=$G69,E$34:E$1784))</f>
        <v>16</v>
      </c>
      <c r="L22">
        <f ca="1">SUM(I22:K22)</f>
        <v>53</v>
      </c>
      <c r="N22" t="s">
        <v>32</v>
      </c>
      <c r="O22" cm="1">
        <f t="array" aca="1" ref="O22" ca="1">SUM(IF(MOD(ROW(C$34:C$1784)-ROW(C$34),$G$86+1)=$G71,C$34:C$1784))</f>
        <v>4</v>
      </c>
      <c r="P22" cm="1">
        <f t="array" aca="1" ref="P22" ca="1">SUM(IF(MOD(ROW(D$34:D$1784)-ROW(D$34),$G$86+1)=$G71,D$34:D$1784))</f>
        <v>3</v>
      </c>
      <c r="Q22" cm="1">
        <f t="array" aca="1" ref="Q22" ca="1">SUM(IF(MOD(ROW(E$34:E$1784)-ROW(E$34),$G$86+1)=$G71,E$34:E$1784))</f>
        <v>4</v>
      </c>
      <c r="R22">
        <f ca="1">SUM(O22:Q22)</f>
        <v>11</v>
      </c>
    </row>
    <row r="23" spans="2:18" x14ac:dyDescent="0.15">
      <c r="B23" t="s">
        <v>49</v>
      </c>
      <c r="C23" s="14">
        <f ca="1">C21/$F$3</f>
        <v>8.2352941176470587E-2</v>
      </c>
      <c r="D23" s="14">
        <f ca="1">D21/$F$3</f>
        <v>7.4509803921568626E-2</v>
      </c>
      <c r="E23" s="14">
        <f ca="1">E21/$F$3</f>
        <v>4.3137254901960784E-2</v>
      </c>
      <c r="F23" s="14">
        <f ca="1">F21/$F$3</f>
        <v>0.2</v>
      </c>
      <c r="H23" t="s">
        <v>12</v>
      </c>
      <c r="I23" cm="1">
        <f t="array" aca="1" ref="I23" ca="1">SUM(IF(MOD(ROW(C$34:C$1784)-ROW(C$34),$G$86+1)=$G70,C$34:C$1784))</f>
        <v>16</v>
      </c>
      <c r="J23" cm="1">
        <f t="array" aca="1" ref="J23" ca="1">SUM(IF(MOD(ROW(D$34:D$1784)-ROW(D$34),$G$86+1)=$G70,D$34:D$1784))</f>
        <v>14</v>
      </c>
      <c r="K23" cm="1">
        <f t="array" aca="1" ref="K23" ca="1">SUM(IF(MOD(ROW(E$34:E$1784)-ROW(E$34),$G$86+1)=$G70,E$34:E$1784))</f>
        <v>11</v>
      </c>
      <c r="L23">
        <f ca="1">SUM(I23:K23)</f>
        <v>41</v>
      </c>
      <c r="N23" t="s">
        <v>12</v>
      </c>
      <c r="O23" cm="1">
        <f t="array" aca="1" ref="O23" ca="1">SUM(IF(MOD(ROW(C$34:C$1784)-ROW(C$34),$G$86+1)=$G72,C$34:C$1784))</f>
        <v>3</v>
      </c>
      <c r="P23" cm="1">
        <f t="array" aca="1" ref="P23" ca="1">SUM(IF(MOD(ROW(D$34:D$1784)-ROW(D$34),$G$86+1)=$G72,D$34:D$1784))</f>
        <v>3</v>
      </c>
      <c r="Q23" cm="1">
        <f t="array" aca="1" ref="Q23" ca="1">SUM(IF(MOD(ROW(E$34:E$1784)-ROW(E$34),$G$86+1)=$G72,E$34:E$1784))</f>
        <v>2</v>
      </c>
      <c r="R23">
        <f ca="1">SUM(O23:Q23)</f>
        <v>8</v>
      </c>
    </row>
    <row r="24" spans="2:18" x14ac:dyDescent="0.15">
      <c r="B24" t="s">
        <v>50</v>
      </c>
      <c r="C24" s="14">
        <f ca="1">C22/C21</f>
        <v>0.80952380952380953</v>
      </c>
      <c r="D24" s="14">
        <f t="shared" ref="D24:F24" ca="1" si="16">D22/D21</f>
        <v>0.89473684210526316</v>
      </c>
      <c r="E24" s="14">
        <f t="shared" ca="1" si="16"/>
        <v>0.90909090909090906</v>
      </c>
      <c r="F24" s="14">
        <f t="shared" ca="1" si="16"/>
        <v>0.86274509803921573</v>
      </c>
      <c r="H24" t="s">
        <v>49</v>
      </c>
      <c r="I24" s="14">
        <f ca="1">I22/$F$3</f>
        <v>8.2352941176470587E-2</v>
      </c>
      <c r="J24" s="14">
        <f ca="1">J22/$F$3</f>
        <v>6.2745098039215685E-2</v>
      </c>
      <c r="K24" s="14">
        <f ca="1">K22/$F$3</f>
        <v>6.2745098039215685E-2</v>
      </c>
      <c r="L24" s="14">
        <f ca="1">L22/$F$3</f>
        <v>0.20784313725490197</v>
      </c>
      <c r="N24" t="s">
        <v>49</v>
      </c>
      <c r="O24" s="14">
        <f ca="1">O22/$F$3</f>
        <v>1.5686274509803921E-2</v>
      </c>
      <c r="P24" s="14">
        <f ca="1">P22/$F$3</f>
        <v>1.1764705882352941E-2</v>
      </c>
      <c r="Q24" s="14">
        <f ca="1">Q22/$F$3</f>
        <v>1.5686274509803921E-2</v>
      </c>
      <c r="R24" s="14">
        <f ca="1">R22/$F$3</f>
        <v>4.3137254901960784E-2</v>
      </c>
    </row>
    <row r="25" spans="2:18" x14ac:dyDescent="0.15">
      <c r="B25" t="s">
        <v>29</v>
      </c>
      <c r="C25" cm="1">
        <f t="array" aca="1" ref="C25" ca="1">SUM(IF(MOD(ROW(C$34:C$1784)-ROW(C$34),$G$86+1)=$G45,C$34:C$1784))</f>
        <v>25</v>
      </c>
      <c r="D25" cm="1">
        <f t="array" aca="1" ref="D25" ca="1">SUM(IF(MOD(ROW(D$34:D$1784)-ROW(D$34),$G$86+1)=$G45,D$34:D$1784))</f>
        <v>15</v>
      </c>
      <c r="E25" cm="1">
        <f t="array" aca="1" ref="E25" ca="1">SUM(IF(MOD(ROW(E$34:E$1784)-ROW(E$34),$G$86+1)=$G45,E$34:E$1784))</f>
        <v>26</v>
      </c>
      <c r="F25">
        <f t="shared" ref="F25:F26" ca="1" si="17">SUM(C25:E25)</f>
        <v>66</v>
      </c>
      <c r="H25" t="s">
        <v>50</v>
      </c>
      <c r="I25" s="14">
        <f ca="1">I23/I22</f>
        <v>0.76190476190476186</v>
      </c>
      <c r="J25" s="14">
        <f t="shared" ref="J25:L25" ca="1" si="18">J23/J22</f>
        <v>0.875</v>
      </c>
      <c r="K25" s="14">
        <f t="shared" ca="1" si="18"/>
        <v>0.6875</v>
      </c>
      <c r="L25" s="14">
        <f t="shared" ca="1" si="18"/>
        <v>0.77358490566037741</v>
      </c>
      <c r="N25" t="s">
        <v>50</v>
      </c>
      <c r="O25" s="14">
        <f ca="1">O23/O22</f>
        <v>0.75</v>
      </c>
      <c r="P25" s="14">
        <f t="shared" ref="P25:R25" ca="1" si="19">P23/P22</f>
        <v>1</v>
      </c>
      <c r="Q25" s="14">
        <f t="shared" ca="1" si="19"/>
        <v>0.5</v>
      </c>
      <c r="R25" s="14">
        <f t="shared" ca="1" si="19"/>
        <v>0.72727272727272729</v>
      </c>
    </row>
    <row r="26" spans="2:18" x14ac:dyDescent="0.15">
      <c r="B26" t="s">
        <v>12</v>
      </c>
      <c r="C26" cm="1">
        <f t="array" aca="1" ref="C26" ca="1">SUM(IF(MOD(ROW(C$34:C$1784)-ROW(C$34),$G$86+1)=$G46,C$34:C$1784))</f>
        <v>23</v>
      </c>
      <c r="D26" cm="1">
        <f t="array" aca="1" ref="D26" ca="1">SUM(IF(MOD(ROW(D$34:D$1784)-ROW(D$34),$G$86+1)=$G46,D$34:D$1784))</f>
        <v>15</v>
      </c>
      <c r="E26" cm="1">
        <f t="array" aca="1" ref="E26" ca="1">SUM(IF(MOD(ROW(E$34:E$1784)-ROW(E$34),$G$86+1)=$G46,E$34:E$1784))</f>
        <v>24</v>
      </c>
      <c r="F26">
        <f t="shared" ca="1" si="17"/>
        <v>62</v>
      </c>
      <c r="H26" t="s">
        <v>38</v>
      </c>
      <c r="I26" cm="1">
        <f t="array" aca="1" ref="I26" ca="1">SUM(IF(MOD(ROW(C$34:C$1784)-ROW(C$34),$G$86+1)=$G73,C$34:C$1784))</f>
        <v>9</v>
      </c>
      <c r="J26" cm="1">
        <f t="array" aca="1" ref="J26" ca="1">SUM(IF(MOD(ROW(D$34:D$1784)-ROW(D$34),$G$86+1)=$G73,D$34:D$1784))</f>
        <v>6</v>
      </c>
      <c r="K26" cm="1">
        <f t="array" aca="1" ref="K26" ca="1">SUM(IF(MOD(ROW(E$34:E$1784)-ROW(E$34),$G$86+1)=$G73,E$34:E$1784))</f>
        <v>14</v>
      </c>
      <c r="L26">
        <f ca="1">SUM(I26:K26)</f>
        <v>29</v>
      </c>
      <c r="N26" t="s">
        <v>32</v>
      </c>
      <c r="O26" cm="1">
        <f t="array" aca="1" ref="O26" ca="1">SUM(IF(MOD(ROW(C$34:C$1784)-ROW(C$34),$G$86+1)=$G75,C$34:C$1784))</f>
        <v>0</v>
      </c>
      <c r="P26" cm="1">
        <f t="array" aca="1" ref="P26" ca="1">SUM(IF(MOD(ROW(D$34:D$1784)-ROW(D$34),$G$86+1)=$G75,D$34:D$1784))</f>
        <v>0</v>
      </c>
      <c r="Q26" cm="1">
        <f t="array" aca="1" ref="Q26" ca="1">SUM(IF(MOD(ROW(E$34:E$1784)-ROW(E$34),$G$86+1)=$G75,E$34:E$1784))</f>
        <v>1</v>
      </c>
      <c r="R26">
        <f ca="1">SUM(O26:Q26)</f>
        <v>1</v>
      </c>
    </row>
    <row r="27" spans="2:18" x14ac:dyDescent="0.15">
      <c r="B27" t="s">
        <v>49</v>
      </c>
      <c r="C27" s="14">
        <f ca="1">C25/$F$3</f>
        <v>9.8039215686274508E-2</v>
      </c>
      <c r="D27" s="14">
        <f ca="1">D25/$F$3</f>
        <v>5.8823529411764705E-2</v>
      </c>
      <c r="E27" s="14">
        <f ca="1">E25/$F$3</f>
        <v>0.10196078431372549</v>
      </c>
      <c r="F27" s="14">
        <f ca="1">F25/$F$3</f>
        <v>0.25882352941176473</v>
      </c>
      <c r="H27" t="s">
        <v>12</v>
      </c>
      <c r="I27" cm="1">
        <f t="array" aca="1" ref="I27" ca="1">SUM(IF(MOD(ROW(C$34:C$1784)-ROW(C$34),$G$86+1)=$G74,C$34:C$1784))</f>
        <v>8</v>
      </c>
      <c r="J27" cm="1">
        <f t="array" aca="1" ref="J27" ca="1">SUM(IF(MOD(ROW(D$34:D$1784)-ROW(D$34),$G$86+1)=$G74,D$34:D$1784))</f>
        <v>6</v>
      </c>
      <c r="K27" cm="1">
        <f t="array" aca="1" ref="K27" ca="1">SUM(IF(MOD(ROW(E$34:E$1784)-ROW(E$34),$G$86+1)=$G74,E$34:E$1784))</f>
        <v>9</v>
      </c>
      <c r="L27">
        <f ca="1">SUM(I27:K27)</f>
        <v>23</v>
      </c>
      <c r="N27" t="s">
        <v>12</v>
      </c>
      <c r="O27" cm="1">
        <f t="array" aca="1" ref="O27" ca="1">SUM(IF(MOD(ROW(C$34:C$1784)-ROW(C$34),$G$86+1)=$G76,C$34:C$1784))</f>
        <v>0</v>
      </c>
      <c r="P27" cm="1">
        <f t="array" aca="1" ref="P27" ca="1">SUM(IF(MOD(ROW(D$34:D$1784)-ROW(D$34),$G$86+1)=$G76,D$34:D$1784))</f>
        <v>0</v>
      </c>
      <c r="Q27" cm="1">
        <f t="array" aca="1" ref="Q27" ca="1">SUM(IF(MOD(ROW(E$34:E$1784)-ROW(E$34),$G$86+1)=$G76,E$34:E$1784))</f>
        <v>1</v>
      </c>
      <c r="R27">
        <f ca="1">SUM(O27:Q27)</f>
        <v>1</v>
      </c>
    </row>
    <row r="28" spans="2:18" x14ac:dyDescent="0.15">
      <c r="B28" t="s">
        <v>50</v>
      </c>
      <c r="C28" s="14">
        <f ca="1">C26/C25</f>
        <v>0.92</v>
      </c>
      <c r="D28" s="14">
        <f t="shared" ref="D28:F28" ca="1" si="20">D26/D25</f>
        <v>1</v>
      </c>
      <c r="E28" s="14">
        <f t="shared" ca="1" si="20"/>
        <v>0.92307692307692313</v>
      </c>
      <c r="F28" s="14">
        <f t="shared" ca="1" si="20"/>
        <v>0.93939393939393945</v>
      </c>
      <c r="H28" t="s">
        <v>49</v>
      </c>
      <c r="I28" s="14">
        <f ca="1">I26/$F$3</f>
        <v>3.5294117647058823E-2</v>
      </c>
      <c r="J28" s="14">
        <f ca="1">J26/$F$3</f>
        <v>2.3529411764705882E-2</v>
      </c>
      <c r="K28" s="14">
        <f ca="1">K26/$F$3</f>
        <v>5.4901960784313725E-2</v>
      </c>
      <c r="L28" s="14">
        <f ca="1">L26/$F$3</f>
        <v>0.11372549019607843</v>
      </c>
      <c r="N28" t="s">
        <v>49</v>
      </c>
      <c r="O28" s="14">
        <f ca="1">O26/$F$3</f>
        <v>0</v>
      </c>
      <c r="P28" s="14">
        <f ca="1">P26/$F$3</f>
        <v>0</v>
      </c>
      <c r="Q28" s="14">
        <f ca="1">Q26/$F$3</f>
        <v>3.9215686274509803E-3</v>
      </c>
      <c r="R28" s="14">
        <f ca="1">R26/$F$3</f>
        <v>3.9215686274509803E-3</v>
      </c>
    </row>
    <row r="29" spans="2:18" x14ac:dyDescent="0.15">
      <c r="B29" t="s">
        <v>30</v>
      </c>
      <c r="C29" cm="1">
        <f t="array" aca="1" ref="C29" ca="1">SUM(IF(MOD(ROW($C$34:$C$1784)-ROW($C$34),$G$86+1)=$G47,$C$34:$C$1784))</f>
        <v>8</v>
      </c>
      <c r="D29" cm="1">
        <f t="array" aca="1" ref="D29" ca="1">SUM(IF(MOD(ROW(D$34:D$1784)-ROW(D$34),$G$86+1)=$G47,D$34:D$1784))</f>
        <v>7</v>
      </c>
      <c r="E29" cm="1">
        <f t="array" aca="1" ref="E29" ca="1">SUM(IF(MOD(ROW(E$34:E$1784)-ROW(E$34),$G$86+1)=$G47,E$34:E$1784))</f>
        <v>1</v>
      </c>
      <c r="F29">
        <f t="shared" ref="F29:F30" ca="1" si="21">SUM(C29:E29)</f>
        <v>16</v>
      </c>
      <c r="H29" t="s">
        <v>50</v>
      </c>
      <c r="I29" s="14">
        <f ca="1">I27/I26</f>
        <v>0.88888888888888884</v>
      </c>
      <c r="J29" s="14">
        <f t="shared" ref="J29:L29" ca="1" si="22">J27/J26</f>
        <v>1</v>
      </c>
      <c r="K29" s="14">
        <f t="shared" ca="1" si="22"/>
        <v>0.6428571428571429</v>
      </c>
      <c r="L29" s="14">
        <f t="shared" ca="1" si="22"/>
        <v>0.7931034482758621</v>
      </c>
      <c r="N29" t="s">
        <v>50</v>
      </c>
      <c r="O29" s="14" t="e">
        <f ca="1">O27/O26</f>
        <v>#DIV/0!</v>
      </c>
      <c r="P29" s="14" t="e">
        <f t="shared" ref="P29:R29" ca="1" si="23">P27/P26</f>
        <v>#DIV/0!</v>
      </c>
      <c r="Q29" s="14">
        <f t="shared" ca="1" si="23"/>
        <v>1</v>
      </c>
      <c r="R29" s="14">
        <f t="shared" ca="1" si="23"/>
        <v>1</v>
      </c>
    </row>
    <row r="30" spans="2:18" x14ac:dyDescent="0.15">
      <c r="B30" t="s">
        <v>12</v>
      </c>
      <c r="C30" cm="1">
        <f t="array" aca="1" ref="C30" ca="1">SUM(IF(MOD(ROW(C$34:C$1784)-ROW(C$34),$G$86+1)=$G48,C$34:C$1784))</f>
        <v>2</v>
      </c>
      <c r="D30" cm="1">
        <f t="array" aca="1" ref="D30" ca="1">SUM(IF(MOD(ROW(D$34:D$1784)-ROW(D$34),$G$86+1)=$G48,D$34:D$1784))</f>
        <v>4</v>
      </c>
      <c r="E30" cm="1">
        <f t="array" aca="1" ref="E30" ca="1">SUM(IF(MOD(ROW(E$34:E$1784)-ROW(E$34),$G$86+1)=$G48,E$34:E$1784))</f>
        <v>1</v>
      </c>
      <c r="F30">
        <f t="shared" ca="1" si="21"/>
        <v>7</v>
      </c>
      <c r="H30" t="s">
        <v>39</v>
      </c>
      <c r="I30" cm="1">
        <f t="array" aca="1" ref="I30" ca="1">SUM(IF(MOD(ROW(C$34:C$1784)-ROW(C$34),$G$86+1)=$G77,C$34:C$1784))</f>
        <v>2</v>
      </c>
      <c r="J30" cm="1">
        <f t="array" aca="1" ref="J30" ca="1">SUM(IF(MOD(ROW(D$34:D$1784)-ROW(D$34),$G$86+1)=$G77,D$34:D$1784))</f>
        <v>3</v>
      </c>
      <c r="K30" cm="1">
        <f t="array" aca="1" ref="K30" ca="1">SUM(IF(MOD(ROW(E$34:E$1784)-ROW(E$34),$G$86+1)=$G77,E$34:E$1784))</f>
        <v>4</v>
      </c>
      <c r="L30">
        <f ca="1">SUM(I30:K30)</f>
        <v>9</v>
      </c>
      <c r="N30" t="s">
        <v>32</v>
      </c>
      <c r="O30" cm="1">
        <f t="array" aca="1" ref="O30" ca="1">SUM(IF(MOD(ROW(C$34:C$1784)-ROW(C$34),$G$86+1)=$G79,C$34:C$1784))</f>
        <v>0</v>
      </c>
      <c r="P30" cm="1">
        <f t="array" aca="1" ref="P30" ca="1">SUM(IF(MOD(ROW(D$34:D$1784)-ROW(D$34),$G$86+1)=$G79,D$34:D$1784))</f>
        <v>0</v>
      </c>
      <c r="Q30" cm="1">
        <f t="array" aca="1" ref="Q30" ca="1">SUM(IF(MOD(ROW(E$34:E$1784)-ROW(E$34),$G$86+1)=$G79,E$34:E$1784))</f>
        <v>2</v>
      </c>
      <c r="R30">
        <f ca="1">SUM(O30:Q30)</f>
        <v>2</v>
      </c>
    </row>
    <row r="31" spans="2:18" x14ac:dyDescent="0.15">
      <c r="B31" t="s">
        <v>49</v>
      </c>
      <c r="C31" s="14">
        <f ca="1">C29/$F$3</f>
        <v>3.1372549019607843E-2</v>
      </c>
      <c r="D31" s="14">
        <f ca="1">D29/$F$3</f>
        <v>2.7450980392156862E-2</v>
      </c>
      <c r="E31" s="14">
        <f ca="1">E29/$F$3</f>
        <v>3.9215686274509803E-3</v>
      </c>
      <c r="F31" s="14">
        <f ca="1">F29/$F$3</f>
        <v>6.2745098039215685E-2</v>
      </c>
      <c r="H31" t="s">
        <v>12</v>
      </c>
      <c r="I31" cm="1">
        <f t="array" aca="1" ref="I31" ca="1">SUM(IF(MOD(ROW(C$34:C$1784)-ROW(C$34),$G$86+1)=$G78,C$34:C$1784))</f>
        <v>1</v>
      </c>
      <c r="J31" cm="1">
        <f t="array" aca="1" ref="J31" ca="1">SUM(IF(MOD(ROW(D$34:D$1784)-ROW(D$34),$G$86+1)=$G78,D$34:D$1784))</f>
        <v>2</v>
      </c>
      <c r="K31" cm="1">
        <f t="array" aca="1" ref="K31" ca="1">SUM(IF(MOD(ROW(E$34:E$1784)-ROW(E$34),$G$86+1)=$G78,E$34:E$1784))</f>
        <v>4</v>
      </c>
      <c r="L31">
        <f ca="1">SUM(I31:K31)</f>
        <v>7</v>
      </c>
      <c r="N31" t="s">
        <v>12</v>
      </c>
      <c r="O31" cm="1">
        <f t="array" aca="1" ref="O31" ca="1">SUM(IF(MOD(ROW(C$34:C$1784)-ROW(C$34),$G$86+1)=$G80,C$34:C$1784))</f>
        <v>0</v>
      </c>
      <c r="P31" cm="1">
        <f t="array" aca="1" ref="P31" ca="1">SUM(IF(MOD(ROW(D$34:D$1784)-ROW(D$34),$G$86+1)=$G80,D$34:D$1784))</f>
        <v>0</v>
      </c>
      <c r="Q31" cm="1">
        <f t="array" aca="1" ref="Q31" ca="1">SUM(IF(MOD(ROW(E$34:E$1784)-ROW(E$34),$G$86+1)=$G80,E$34:E$1784))</f>
        <v>2</v>
      </c>
      <c r="R31">
        <f ca="1">SUM(O31:Q31)</f>
        <v>2</v>
      </c>
    </row>
    <row r="32" spans="2:18" x14ac:dyDescent="0.15">
      <c r="B32" t="s">
        <v>50</v>
      </c>
      <c r="C32" s="14">
        <f ca="1">C30/C29</f>
        <v>0.25</v>
      </c>
      <c r="D32" s="14">
        <f t="shared" ref="D32:F32" ca="1" si="24">D30/D29</f>
        <v>0.5714285714285714</v>
      </c>
      <c r="E32" s="14">
        <f t="shared" ca="1" si="24"/>
        <v>1</v>
      </c>
      <c r="F32" s="14">
        <f t="shared" ca="1" si="24"/>
        <v>0.4375</v>
      </c>
      <c r="H32" t="s">
        <v>49</v>
      </c>
      <c r="I32" s="14">
        <f ca="1">I30/$F$3</f>
        <v>7.8431372549019607E-3</v>
      </c>
      <c r="J32" s="14">
        <f ca="1">J30/$F$3</f>
        <v>1.1764705882352941E-2</v>
      </c>
      <c r="K32" s="14">
        <f ca="1">K30/$F$3</f>
        <v>1.5686274509803921E-2</v>
      </c>
      <c r="L32" s="14">
        <f ca="1">L30/$F$3</f>
        <v>3.5294117647058823E-2</v>
      </c>
      <c r="N32" t="s">
        <v>49</v>
      </c>
      <c r="O32" s="14">
        <f ca="1">O30/$F$3</f>
        <v>0</v>
      </c>
      <c r="P32" s="14">
        <f ca="1">P30/$F$3</f>
        <v>0</v>
      </c>
      <c r="Q32" s="14">
        <f ca="1">Q30/$F$3</f>
        <v>7.8431372549019607E-3</v>
      </c>
      <c r="R32" s="14">
        <f ca="1">R30/$F$3</f>
        <v>7.8431372549019607E-3</v>
      </c>
    </row>
    <row r="33" spans="1:18" x14ac:dyDescent="0.15">
      <c r="A33" t="s">
        <v>53</v>
      </c>
      <c r="H33" t="s">
        <v>50</v>
      </c>
      <c r="I33" s="14">
        <f ca="1">I31/I30</f>
        <v>0.5</v>
      </c>
      <c r="J33" s="14">
        <f t="shared" ref="J33:L33" ca="1" si="25">J31/J30</f>
        <v>0.66666666666666663</v>
      </c>
      <c r="K33" s="14">
        <f t="shared" ca="1" si="25"/>
        <v>1</v>
      </c>
      <c r="L33" s="14">
        <f t="shared" ca="1" si="25"/>
        <v>0.77777777777777779</v>
      </c>
      <c r="N33" t="s">
        <v>50</v>
      </c>
      <c r="O33" s="14" t="e">
        <f ca="1">O31/O30</f>
        <v>#DIV/0!</v>
      </c>
      <c r="P33" s="14" t="e">
        <f t="shared" ref="P33:R33" ca="1" si="26">P31/P30</f>
        <v>#DIV/0!</v>
      </c>
      <c r="Q33" s="14">
        <f t="shared" ca="1" si="26"/>
        <v>1</v>
      </c>
      <c r="R33" s="14">
        <f t="shared" ca="1" si="26"/>
        <v>1</v>
      </c>
    </row>
    <row r="34" spans="1:18" x14ac:dyDescent="0.15">
      <c r="A34" t="s">
        <v>44</v>
      </c>
      <c r="B34" t="s">
        <v>48</v>
      </c>
      <c r="C34">
        <f ca="1">IF($A37=1,HLOOKUP(C$1,INDIRECT("'" &amp; $A34 &amp; "'!Q1:S105"),103,0),0)</f>
        <v>357</v>
      </c>
      <c r="D34">
        <f ca="1">IF($A37=1,HLOOKUP(D$1,INDIRECT("'" &amp; $A34 &amp; "'!Q1:S105"),103,0),0)</f>
        <v>185</v>
      </c>
      <c r="E34">
        <f ca="1">IF($A37=1,HLOOKUP(E$1,INDIRECT("'" &amp; $A34 &amp; "'!Q1:S105"),103,0),0)</f>
        <v>0</v>
      </c>
      <c r="F34">
        <f t="shared" ref="F34:F86" ca="1" si="27">SUM(C34:E34)</f>
        <v>542</v>
      </c>
      <c r="G34" s="26">
        <v>0</v>
      </c>
      <c r="H34" t="s">
        <v>40</v>
      </c>
      <c r="I34" cm="1">
        <f t="array" aca="1" ref="I34" ca="1">SUM(IF(MOD(ROW(C$34:C$1784)-ROW(C$34),$G$86+1)=$G81,C$34:C$1784))</f>
        <v>1</v>
      </c>
      <c r="J34" cm="1">
        <f t="array" aca="1" ref="J34" ca="1">SUM(IF(MOD(ROW(D$34:D$1784)-ROW(D$34),$G$86+1)=$G81,D$34:D$1784))</f>
        <v>3</v>
      </c>
      <c r="K34" cm="1">
        <f t="array" aca="1" ref="K34" ca="1">SUM(IF(MOD(ROW(E$34:E$1784)-ROW(E$34),$G$86+1)=$G81,E$34:E$1784))</f>
        <v>2</v>
      </c>
      <c r="L34">
        <f ca="1">SUM(I34:K34)</f>
        <v>6</v>
      </c>
      <c r="N34" t="s">
        <v>32</v>
      </c>
      <c r="O34" cm="1">
        <f t="array" aca="1" ref="O34" ca="1">SUM(IF(MOD(ROW(C$34:C$1784)-ROW(C$34),$G$86+1)=$G83,C$34:C$1784))</f>
        <v>1</v>
      </c>
      <c r="P34" cm="1">
        <f t="array" aca="1" ref="P34" ca="1">SUM(IF(MOD(ROW(D$34:D$1784)-ROW(D$34),$G$86+1)=$G83,D$34:D$1784))</f>
        <v>0</v>
      </c>
      <c r="Q34" cm="1">
        <f t="array" aca="1" ref="Q34" ca="1">SUM(IF(MOD(ROW(E$34:E$1784)-ROW(E$34),$G$86+1)=$G83,E$34:E$1784))</f>
        <v>0</v>
      </c>
      <c r="R34">
        <f ca="1">SUM(O34:Q34)</f>
        <v>1</v>
      </c>
    </row>
    <row r="35" spans="1:18" x14ac:dyDescent="0.15">
      <c r="B35" t="s">
        <v>24</v>
      </c>
      <c r="C35">
        <f ca="1">HLOOKUP(C$1,INDIRECT("'" &amp; $A34 &amp; "'!Q1:S105"),104,0)</f>
        <v>2</v>
      </c>
      <c r="D35">
        <f t="shared" ref="D35:E35" ca="1" si="28">HLOOKUP(D$1,INDIRECT("'" &amp; $A34 &amp; "'!Q1:S105"),104,0)</f>
        <v>4</v>
      </c>
      <c r="E35">
        <f t="shared" ca="1" si="28"/>
        <v>8</v>
      </c>
      <c r="F35">
        <f t="shared" ca="1" si="27"/>
        <v>14</v>
      </c>
      <c r="G35" s="26">
        <v>1</v>
      </c>
      <c r="H35" t="s">
        <v>12</v>
      </c>
      <c r="I35" cm="1">
        <f t="array" aca="1" ref="I35" ca="1">SUM(IF(MOD(ROW(C$34:C$1784)-ROW(C$34),$G$86+1)=$G82,C$34:C$1784))</f>
        <v>0</v>
      </c>
      <c r="J35" cm="1">
        <f t="array" aca="1" ref="J35" ca="1">SUM(IF(MOD(ROW(D$34:D$1784)-ROW(D$34),$G$86+1)=$G82,D$34:D$1784))</f>
        <v>2</v>
      </c>
      <c r="K35" cm="1">
        <f t="array" aca="1" ref="K35" ca="1">SUM(IF(MOD(ROW(E$34:E$1784)-ROW(E$34),$G$86+1)=$G82,E$34:E$1784))</f>
        <v>2</v>
      </c>
      <c r="L35">
        <f ca="1">SUM(I35:K35)</f>
        <v>4</v>
      </c>
      <c r="N35" t="s">
        <v>12</v>
      </c>
      <c r="O35" cm="1">
        <f t="array" aca="1" ref="O35" ca="1">SUM(IF(MOD(ROW(C$34:C$1784)-ROW(C$34),$G$86+1)=$G84,C$34:C$1784))</f>
        <v>0</v>
      </c>
      <c r="P35" cm="1">
        <f t="array" aca="1" ref="P35" ca="1">SUM(IF(MOD(ROW(D$34:D$1784)-ROW(D$34),$G$86+1)=$G84,D$34:D$1784))</f>
        <v>0</v>
      </c>
      <c r="Q35" cm="1">
        <f t="array" aca="1" ref="Q35" ca="1">SUM(IF(MOD(ROW(E$34:E$1784)-ROW(E$34),$G$86+1)=$G84,E$34:E$1784))</f>
        <v>0</v>
      </c>
      <c r="R35">
        <f ca="1">SUM(O35:Q35)</f>
        <v>0</v>
      </c>
    </row>
    <row r="36" spans="1:18" x14ac:dyDescent="0.15">
      <c r="A36" s="30" t="s">
        <v>54</v>
      </c>
      <c r="B36" t="s">
        <v>12</v>
      </c>
      <c r="C36">
        <f ca="1">HLOOKUP(C$1,INDIRECT("'" &amp; $A34 &amp; "'!Q1:S105"),105,0)</f>
        <v>1</v>
      </c>
      <c r="D36">
        <f t="shared" ref="D36:E36" ca="1" si="29">HLOOKUP(D$1,INDIRECT("'" &amp; $A34 &amp; "'!Q1:S105"),105,0)</f>
        <v>4</v>
      </c>
      <c r="E36">
        <f t="shared" ca="1" si="29"/>
        <v>6</v>
      </c>
      <c r="F36">
        <f t="shared" ca="1" si="27"/>
        <v>11</v>
      </c>
      <c r="G36" s="26">
        <v>2</v>
      </c>
      <c r="H36" t="s">
        <v>49</v>
      </c>
      <c r="I36" s="14">
        <f ca="1">I34/$F$3</f>
        <v>3.9215686274509803E-3</v>
      </c>
      <c r="J36" s="14">
        <f ca="1">J34/$F$3</f>
        <v>1.1764705882352941E-2</v>
      </c>
      <c r="K36" s="14">
        <f ca="1">K34/$F$3</f>
        <v>7.8431372549019607E-3</v>
      </c>
      <c r="L36" s="14">
        <f ca="1">L34/$F$3</f>
        <v>2.3529411764705882E-2</v>
      </c>
      <c r="N36" t="s">
        <v>49</v>
      </c>
      <c r="O36" s="14">
        <f ca="1">O34/$F$3</f>
        <v>3.9215686274509803E-3</v>
      </c>
      <c r="P36" s="14">
        <f ca="1">P34/$F$3</f>
        <v>0</v>
      </c>
      <c r="Q36" s="14">
        <f ca="1">Q34/$F$3</f>
        <v>0</v>
      </c>
      <c r="R36" s="14">
        <f ca="1">R34/$F$3</f>
        <v>3.9215686274509803E-3</v>
      </c>
    </row>
    <row r="37" spans="1:18" x14ac:dyDescent="0.15">
      <c r="A37" cm="1">
        <f t="array" aca="1" ref="A37" ca="1">IF(AND(SUM(INDIRECT("'" &amp; $A34 &amp; "'!Q103:S103")) &gt; 0,OR(INDIRECT("'" &amp; $A34 &amp; "'!Q103")=0, INDIRECT("'" &amp; $A34 &amp; "'!R103")=0, INDIRECT("'" &amp; $A34 &amp; "'!S103")=0)), 1, 0)</f>
        <v>1</v>
      </c>
      <c r="B37" t="s">
        <v>25</v>
      </c>
      <c r="C37">
        <f ca="1">HLOOKUP(C$1,INDIRECT("'" &amp; $A34 &amp; "'!Q1:S117"),106,0)</f>
        <v>0</v>
      </c>
      <c r="D37">
        <f t="shared" ref="D37:E37" ca="1" si="30">HLOOKUP(D$1,INDIRECT("'" &amp; $A34 &amp; "'!Q1:S117"),106,0)</f>
        <v>0</v>
      </c>
      <c r="E37">
        <f t="shared" ca="1" si="30"/>
        <v>0</v>
      </c>
      <c r="F37">
        <f t="shared" ca="1" si="27"/>
        <v>0</v>
      </c>
      <c r="G37" s="26">
        <v>3</v>
      </c>
      <c r="H37" t="s">
        <v>50</v>
      </c>
      <c r="I37" s="14">
        <f ca="1">I35/I34</f>
        <v>0</v>
      </c>
      <c r="J37" s="14">
        <f t="shared" ref="J37:L37" ca="1" si="31">J35/J34</f>
        <v>0.66666666666666663</v>
      </c>
      <c r="K37" s="14">
        <f t="shared" ca="1" si="31"/>
        <v>1</v>
      </c>
      <c r="L37" s="14">
        <f t="shared" ca="1" si="31"/>
        <v>0.66666666666666663</v>
      </c>
      <c r="N37" t="s">
        <v>50</v>
      </c>
      <c r="O37" s="14">
        <f ca="1">O35/O34</f>
        <v>0</v>
      </c>
      <c r="P37" s="14" t="e">
        <f t="shared" ref="P37:R37" ca="1" si="32">P35/P34</f>
        <v>#DIV/0!</v>
      </c>
      <c r="Q37" s="14" t="e">
        <f t="shared" ca="1" si="32"/>
        <v>#DIV/0!</v>
      </c>
      <c r="R37" s="14">
        <f t="shared" ca="1" si="32"/>
        <v>0</v>
      </c>
    </row>
    <row r="38" spans="1:18" x14ac:dyDescent="0.15">
      <c r="A38" s="26"/>
      <c r="B38" t="s">
        <v>12</v>
      </c>
      <c r="C38">
        <f ca="1">HLOOKUP(C$1,INDIRECT("'" &amp; $A34 &amp; "'!Q1:S117"),107,0)</f>
        <v>0</v>
      </c>
      <c r="D38">
        <f t="shared" ref="D38:E38" ca="1" si="33">HLOOKUP(D$1,INDIRECT("'" &amp; $A34 &amp; "'!Q1:S117"),107,0)</f>
        <v>0</v>
      </c>
      <c r="E38">
        <f t="shared" ca="1" si="33"/>
        <v>0</v>
      </c>
      <c r="F38">
        <f t="shared" ca="1" si="27"/>
        <v>0</v>
      </c>
      <c r="G38" s="26">
        <v>4</v>
      </c>
      <c r="H38" t="s">
        <v>41</v>
      </c>
      <c r="I38" cm="1">
        <f t="array" aca="1" ref="I38" ca="1">SUM(IF(MOD(ROW(C$34:C$1784)-ROW(C$34),$G$86+1)=$G85,C$34:C$1784))</f>
        <v>1</v>
      </c>
      <c r="J38" cm="1">
        <f t="array" aca="1" ref="J38" ca="1">SUM(IF(MOD(ROW(D$34:D$1784)-ROW(D$34),$G$86+1)=$G85,D$34:D$1784))</f>
        <v>0</v>
      </c>
      <c r="K38" cm="1">
        <f t="array" aca="1" ref="K38" ca="1">SUM(IF(MOD(ROW(E$34:E$1784)-ROW(E$34),$G$86+1)=$G85,E$34:E$1784))</f>
        <v>0</v>
      </c>
      <c r="L38">
        <f ca="1">SUM(I38:K38)</f>
        <v>1</v>
      </c>
    </row>
    <row r="39" spans="1:18" x14ac:dyDescent="0.15">
      <c r="A39" s="31"/>
      <c r="B39" t="s">
        <v>26</v>
      </c>
      <c r="C39">
        <f ca="1">HLOOKUP(C$1,INDIRECT("'" &amp; $A34 &amp; "'!Q1:S117"),108,0)</f>
        <v>0</v>
      </c>
      <c r="D39">
        <f t="shared" ref="D39:E39" ca="1" si="34">HLOOKUP(D$1,INDIRECT("'" &amp; $A34 &amp; "'!Q1:S117"),108,0)</f>
        <v>1</v>
      </c>
      <c r="E39">
        <f t="shared" ca="1" si="34"/>
        <v>2</v>
      </c>
      <c r="F39">
        <f t="shared" ca="1" si="27"/>
        <v>3</v>
      </c>
      <c r="G39" s="26">
        <v>5</v>
      </c>
      <c r="H39" t="s">
        <v>12</v>
      </c>
      <c r="I39" cm="1">
        <f t="array" aca="1" ref="I39" ca="1">SUM(IF(MOD(ROW(C$34:C$1784)-ROW(C$34),$G$86+1)=$G86,C$34:C$1784))</f>
        <v>1</v>
      </c>
      <c r="J39" cm="1">
        <f t="array" aca="1" ref="J39" ca="1">SUM(IF(MOD(ROW(D$34:D$1784)-ROW(D$34),$G$86+1)=$G86,D$34:D$1784))</f>
        <v>0</v>
      </c>
      <c r="K39" cm="1">
        <f t="array" aca="1" ref="K39" ca="1">SUM(IF(MOD(ROW(E$34:E$1784)-ROW(E$34),$G$86+1)=$G86,E$34:E$1784))</f>
        <v>0</v>
      </c>
      <c r="L39">
        <f ca="1">SUM(I39:K39)</f>
        <v>1</v>
      </c>
    </row>
    <row r="40" spans="1:18" x14ac:dyDescent="0.15">
      <c r="B40" t="s">
        <v>12</v>
      </c>
      <c r="C40">
        <f ca="1">HLOOKUP(C$1,INDIRECT("'" &amp; $A34 &amp; "'!Q1:S117"),109,0)</f>
        <v>0</v>
      </c>
      <c r="D40">
        <f t="shared" ref="D40:E40" ca="1" si="35">HLOOKUP(D$1,INDIRECT("'" &amp; $A34 &amp; "'!Q1:S117"),109,0)</f>
        <v>1</v>
      </c>
      <c r="E40">
        <f t="shared" ca="1" si="35"/>
        <v>0</v>
      </c>
      <c r="F40">
        <f t="shared" ca="1" si="27"/>
        <v>1</v>
      </c>
      <c r="G40" s="26">
        <v>6</v>
      </c>
      <c r="H40" t="s">
        <v>49</v>
      </c>
      <c r="I40" s="14">
        <f ca="1">I38/$F$3</f>
        <v>3.9215686274509803E-3</v>
      </c>
      <c r="J40" s="14">
        <f ca="1">J38/$F$3</f>
        <v>0</v>
      </c>
      <c r="K40" s="14">
        <f ca="1">K38/$F$3</f>
        <v>0</v>
      </c>
      <c r="L40" s="14">
        <f ca="1">L38/$F$3</f>
        <v>3.9215686274509803E-3</v>
      </c>
    </row>
    <row r="41" spans="1:18" x14ac:dyDescent="0.15">
      <c r="B41" t="s">
        <v>27</v>
      </c>
      <c r="C41">
        <f ca="1">HLOOKUP(C$1,INDIRECT("'" &amp; $A34 &amp; "'!Q1:S117"),110,0)</f>
        <v>0</v>
      </c>
      <c r="D41">
        <f t="shared" ref="D41:E41" ca="1" si="36">HLOOKUP(D$1,INDIRECT("'" &amp; $A34 &amp; "'!Q1:S117"),110,0)</f>
        <v>1</v>
      </c>
      <c r="E41">
        <f t="shared" ca="1" si="36"/>
        <v>1</v>
      </c>
      <c r="F41">
        <f t="shared" ca="1" si="27"/>
        <v>2</v>
      </c>
      <c r="G41" s="26">
        <v>7</v>
      </c>
      <c r="H41" t="s">
        <v>50</v>
      </c>
      <c r="I41" s="14">
        <f ca="1">IF(I38=0,0,I39/I38)</f>
        <v>1</v>
      </c>
      <c r="J41" s="14">
        <f ca="1">IF(J38=0,0,J39/J38)</f>
        <v>0</v>
      </c>
      <c r="K41" s="14">
        <f ca="1">IF(K38=0,0,K39/K38)</f>
        <v>0</v>
      </c>
      <c r="L41" s="14">
        <f t="shared" ref="L41" ca="1" si="37">L39/L38</f>
        <v>1</v>
      </c>
    </row>
    <row r="42" spans="1:18" x14ac:dyDescent="0.15">
      <c r="B42" t="s">
        <v>12</v>
      </c>
      <c r="C42">
        <f ca="1">HLOOKUP(C$1,INDIRECT("'" &amp; $A34 &amp; "'!Q1:S117"),111,0)</f>
        <v>0</v>
      </c>
      <c r="D42">
        <f t="shared" ref="D42:E42" ca="1" si="38">HLOOKUP(D$1,INDIRECT("'" &amp; $A34 &amp; "'!Q1:S117"),111,0)</f>
        <v>1</v>
      </c>
      <c r="E42">
        <f t="shared" ca="1" si="38"/>
        <v>1</v>
      </c>
      <c r="F42">
        <f t="shared" ca="1" si="27"/>
        <v>2</v>
      </c>
      <c r="G42" s="26">
        <v>8</v>
      </c>
    </row>
    <row r="43" spans="1:18" x14ac:dyDescent="0.15">
      <c r="B43" t="s">
        <v>28</v>
      </c>
      <c r="C43">
        <f ca="1">HLOOKUP(C$1,INDIRECT("'" &amp; $A34 &amp; "'!Q1:S117"),112,0)</f>
        <v>2</v>
      </c>
      <c r="D43">
        <f t="shared" ref="D43:E43" ca="1" si="39">HLOOKUP(D$1,INDIRECT("'" &amp; $A34 &amp; "'!Q1:S117"),112,0)</f>
        <v>1</v>
      </c>
      <c r="E43">
        <f t="shared" ca="1" si="39"/>
        <v>0</v>
      </c>
      <c r="F43">
        <f t="shared" ca="1" si="27"/>
        <v>3</v>
      </c>
      <c r="G43" s="26">
        <v>9</v>
      </c>
    </row>
    <row r="44" spans="1:18" x14ac:dyDescent="0.15">
      <c r="B44" t="s">
        <v>12</v>
      </c>
      <c r="C44">
        <f ca="1">HLOOKUP(C$1,INDIRECT("'" &amp; $A34 &amp; "'!Q1:S117"),113,0)</f>
        <v>1</v>
      </c>
      <c r="D44">
        <f t="shared" ref="D44:E44" ca="1" si="40">HLOOKUP(D$1,INDIRECT("'" &amp; $A34 &amp; "'!Q1:S117"),113,0)</f>
        <v>1</v>
      </c>
      <c r="E44">
        <f t="shared" ca="1" si="40"/>
        <v>0</v>
      </c>
      <c r="F44">
        <f t="shared" ca="1" si="27"/>
        <v>2</v>
      </c>
      <c r="G44" s="26">
        <v>10</v>
      </c>
      <c r="N44" s="30" t="s">
        <v>55</v>
      </c>
      <c r="O44" t="s">
        <v>56</v>
      </c>
      <c r="P44" t="s">
        <v>57</v>
      </c>
      <c r="Q44" t="s">
        <v>58</v>
      </c>
    </row>
    <row r="45" spans="1:18" x14ac:dyDescent="0.15">
      <c r="B45" t="s">
        <v>29</v>
      </c>
      <c r="C45">
        <f ca="1">HLOOKUP(C$1,INDIRECT("'" &amp; $A34 &amp; "'!Q1:S117"),114,0)</f>
        <v>0</v>
      </c>
      <c r="D45">
        <f t="shared" ref="D45:E45" ca="1" si="41">HLOOKUP(D$1,INDIRECT("'" &amp; $A34 &amp; "'!Q1:S117"),114,0)</f>
        <v>1</v>
      </c>
      <c r="E45">
        <f t="shared" ca="1" si="41"/>
        <v>5</v>
      </c>
      <c r="F45">
        <f t="shared" ca="1" si="27"/>
        <v>6</v>
      </c>
      <c r="G45" s="26">
        <v>11</v>
      </c>
      <c r="O45" s="30" t="str" cm="1">
        <f t="array" aca="1" ref="O45" ca="1">_xlfn.IFS(AND(O46&lt; P46,O46&lt;Q46), "VH", OR(AND(P46&lt;O46, O46&lt;Q46), AND(Q46&lt;O46, O46&lt;P46)), "HH", AND(O46&lt; P46, O46&lt;Q46), "MH")</f>
        <v>VH</v>
      </c>
      <c r="P45" s="30" t="str" cm="1">
        <f t="array" aca="1" ref="P45" ca="1">_xlfn.IFS(AND(P46&lt; Q46, P46&lt;O46), "VH", OR(AND(Q46&lt;P46, P46&lt;O46), AND(O46&lt;P46, P46&lt;Q46)), "HH", AND(Q46&lt; P46, O46&lt;P46), "MH")</f>
        <v>MH</v>
      </c>
      <c r="Q45" s="30" t="str" cm="1">
        <f t="array" aca="1" ref="Q45" ca="1">_xlfn.IFS(AND(Q46&lt; O46, Q46&lt;P46), "VH", OR(AND(O46&lt;Q46, Q46&lt;P46), AND(P46&lt;Q46, Q46&lt;O46)), "HH", AND(O46&lt; Q46, P46&lt;Q46), "MH")</f>
        <v>HH</v>
      </c>
    </row>
    <row r="46" spans="1:18" x14ac:dyDescent="0.15">
      <c r="A46" s="26"/>
      <c r="B46" t="s">
        <v>12</v>
      </c>
      <c r="C46">
        <f ca="1">HLOOKUP(C$1,INDIRECT("'" &amp; $A34 &amp; "'!Q1:S117"),115,0)</f>
        <v>0</v>
      </c>
      <c r="D46">
        <f t="shared" ref="D46:E46" ca="1" si="42">HLOOKUP(D$1,INDIRECT("'" &amp; $A34 &amp; "'!Q1:S117"),115,0)</f>
        <v>1</v>
      </c>
      <c r="E46">
        <f t="shared" ca="1" si="42"/>
        <v>5</v>
      </c>
      <c r="F46">
        <f t="shared" ca="1" si="27"/>
        <v>6</v>
      </c>
      <c r="G46" s="26">
        <v>12</v>
      </c>
      <c r="O46">
        <f ca="1">SUM(O50:O10000)</f>
        <v>13</v>
      </c>
      <c r="P46">
        <f ca="1">SUM(P50:P10000)</f>
        <v>18</v>
      </c>
      <c r="Q46">
        <f ca="1">SUM(Q50:Q10000)</f>
        <v>17</v>
      </c>
    </row>
    <row r="47" spans="1:18" x14ac:dyDescent="0.15">
      <c r="A47" s="26"/>
      <c r="B47" t="s">
        <v>30</v>
      </c>
      <c r="C47">
        <f ca="1">HLOOKUP(C$1,INDIRECT("'" &amp; $A34 &amp; "'!Q1:S117"),116,0)</f>
        <v>0</v>
      </c>
      <c r="D47">
        <f t="shared" ref="D47:E47" ca="1" si="43">HLOOKUP(D$1,INDIRECT("'" &amp; $A34 &amp; "'!Q1:S117"),116,0)</f>
        <v>0</v>
      </c>
      <c r="E47">
        <f t="shared" ca="1" si="43"/>
        <v>0</v>
      </c>
      <c r="F47">
        <f t="shared" ca="1" si="27"/>
        <v>0</v>
      </c>
      <c r="G47" s="26">
        <v>13</v>
      </c>
    </row>
    <row r="48" spans="1:18" x14ac:dyDescent="0.15">
      <c r="A48" s="26"/>
      <c r="B48" t="s">
        <v>12</v>
      </c>
      <c r="C48">
        <f ca="1">HLOOKUP(C$1,INDIRECT("'" &amp; $A34 &amp; "'!Q1:S117"),117,0)</f>
        <v>0</v>
      </c>
      <c r="D48">
        <f t="shared" ref="D48:E48" ca="1" si="44">HLOOKUP(D$1,INDIRECT("'" &amp; $A34 &amp; "'!Q1:S117"),117,0)</f>
        <v>0</v>
      </c>
      <c r="E48">
        <f t="shared" ca="1" si="44"/>
        <v>0</v>
      </c>
      <c r="F48">
        <f t="shared" ca="1" si="27"/>
        <v>0</v>
      </c>
      <c r="G48" s="26">
        <v>14</v>
      </c>
    </row>
    <row r="49" spans="1:17" x14ac:dyDescent="0.15">
      <c r="A49" s="26"/>
      <c r="B49" t="s">
        <v>31</v>
      </c>
      <c r="C49">
        <f ca="1">HLOOKUP(C$1,INDIRECT("'" &amp; $A34 &amp; "'!Q1:S200"),ROW(Q$118),0)</f>
        <v>1</v>
      </c>
      <c r="D49">
        <f ca="1">HLOOKUP(D$1,INDIRECT("'" &amp; $A34 &amp; "'!Q1:S200"),ROW(R$118),0)</f>
        <v>3</v>
      </c>
      <c r="E49">
        <f ca="1">HLOOKUP(E$1,INDIRECT("'" &amp; $A34 &amp; "'!Q1:S200"),ROW(S$118),0)</f>
        <v>2</v>
      </c>
      <c r="F49">
        <f t="shared" ca="1" si="27"/>
        <v>6</v>
      </c>
      <c r="G49" s="26">
        <v>15</v>
      </c>
      <c r="H49" s="30" t="s">
        <v>59</v>
      </c>
      <c r="I49" t="s">
        <v>60</v>
      </c>
      <c r="J49" t="s">
        <v>61</v>
      </c>
      <c r="K49" t="s">
        <v>62</v>
      </c>
      <c r="L49" t="s">
        <v>63</v>
      </c>
      <c r="N49" s="30" t="s">
        <v>64</v>
      </c>
    </row>
    <row r="50" spans="1:17" x14ac:dyDescent="0.15">
      <c r="A50" s="26"/>
      <c r="B50" t="s">
        <v>12</v>
      </c>
      <c r="C50">
        <f ca="1">HLOOKUP(C$1,INDIRECT("'" &amp; $A34 &amp; "'!Q1:S200"),ROW(Q$119),0)</f>
        <v>1</v>
      </c>
      <c r="D50">
        <f ca="1">HLOOKUP(D$1,INDIRECT("'" &amp; $A34 &amp; "'!Q1:S200"),ROW(R$119),0)</f>
        <v>3</v>
      </c>
      <c r="E50">
        <f ca="1">HLOOKUP(E$1,INDIRECT("'" &amp; $A34 &amp; "'!Q1:S200"),ROW(S$119),0)</f>
        <v>2</v>
      </c>
      <c r="F50">
        <f t="shared" ca="1" si="27"/>
        <v>6</v>
      </c>
      <c r="G50" s="26">
        <v>16</v>
      </c>
      <c r="H50" cm="1">
        <f t="array" aca="1" ref="H50" ca="1">INDIRECT("'" &amp; A34 &amp;"'!$T$104",TRUE)</f>
        <v>14</v>
      </c>
      <c r="I50">
        <f ca="1">IF($H50=0,0,IF(C34=0, 1, ))</f>
        <v>0</v>
      </c>
      <c r="J50">
        <f ca="1">IF($H50=0,0,IF(D34=0, 1, ))</f>
        <v>0</v>
      </c>
      <c r="K50">
        <f ca="1">IF($H50=0,0,IF(E34=0, 1, ))</f>
        <v>1</v>
      </c>
      <c r="L50">
        <f ca="1">IF(SUM(I50:K50)&gt;1,1,0)</f>
        <v>0</v>
      </c>
      <c r="O50">
        <f ca="1">IF($H53&lt;&gt;0,IF(I53=3,3,MOD(I53*$H53,3)),0)</f>
        <v>1</v>
      </c>
      <c r="P50">
        <f ca="1">IF($H53&lt;&gt;0,IF(J53=3,3,MOD(J53*$H53,3)),0)</f>
        <v>2</v>
      </c>
      <c r="Q50">
        <f ca="1">IF($H53&lt;&gt;0,IF(K53=3,3,MOD(K53*$H53,3)),0)</f>
        <v>3</v>
      </c>
    </row>
    <row r="51" spans="1:17" x14ac:dyDescent="0.15">
      <c r="A51" s="26"/>
      <c r="B51" t="s">
        <v>32</v>
      </c>
      <c r="C51">
        <f ca="1">HLOOKUP(C$1,INDIRECT("'" &amp; $A34 &amp; "'!Q1:S200"),ROW(Q$119),0)</f>
        <v>1</v>
      </c>
      <c r="D51">
        <f ca="1">HLOOKUP(D$1,INDIRECT("'" &amp; $A34 &amp; "'!Q1:S200"),ROW(R$120),0)</f>
        <v>1</v>
      </c>
      <c r="E51">
        <f ca="1">HLOOKUP(E$1,INDIRECT("'" &amp; $A34 &amp; "'!Q1:S200"),ROW(S$120),0)</f>
        <v>2</v>
      </c>
      <c r="F51">
        <f t="shared" ca="1" si="27"/>
        <v>4</v>
      </c>
      <c r="G51" s="26">
        <v>17</v>
      </c>
    </row>
    <row r="52" spans="1:17" x14ac:dyDescent="0.15">
      <c r="A52" s="26"/>
      <c r="B52" t="s">
        <v>12</v>
      </c>
      <c r="C52">
        <f ca="1">HLOOKUP(C$1,INDIRECT("'" &amp; $A34 &amp; "'!Q1:S200"),ROW(Q$121),0)</f>
        <v>0</v>
      </c>
      <c r="D52">
        <f ca="1">HLOOKUP(D$1,INDIRECT("'" &amp; $A34 &amp; "'!Q1:S200"),ROW(R$121),0)</f>
        <v>1</v>
      </c>
      <c r="E52">
        <f ca="1">HLOOKUP(E$1,INDIRECT("'" &amp; $A34 &amp; "'!Q1:S200"),ROW(S$121),0)</f>
        <v>2</v>
      </c>
      <c r="F52">
        <f t="shared" ca="1" si="27"/>
        <v>3</v>
      </c>
      <c r="G52" s="26">
        <v>18</v>
      </c>
      <c r="H52" s="43" t="s">
        <v>65</v>
      </c>
      <c r="I52" s="43"/>
      <c r="J52" s="43"/>
      <c r="K52" s="43"/>
    </row>
    <row r="53" spans="1:17" x14ac:dyDescent="0.15">
      <c r="A53" s="26"/>
      <c r="B53" t="s">
        <v>33</v>
      </c>
      <c r="C53">
        <f ca="1">HLOOKUP(C$1,INDIRECT("'" &amp; $A34 &amp; "'!Q1:S200"),ROW(Q$122),0)</f>
        <v>0</v>
      </c>
      <c r="D53">
        <f ca="1">HLOOKUP(D$1,INDIRECT("'" &amp; $A34 &amp; "'!Q1:S200"),ROW(R$122),0)</f>
        <v>0</v>
      </c>
      <c r="E53">
        <f ca="1">HLOOKUP(E$1,INDIRECT("'" &amp; $A34 &amp; "'!Q1:S200"),ROW(S$122),0)</f>
        <v>0</v>
      </c>
      <c r="F53">
        <f t="shared" ca="1" si="27"/>
        <v>0</v>
      </c>
      <c r="G53">
        <v>19</v>
      </c>
      <c r="H53">
        <f ca="1">MOD(H50,3) * A37</f>
        <v>2</v>
      </c>
      <c r="I53" cm="1">
        <f t="array" aca="1" ref="I53" ca="1">_xlfn.IFS(INDIRECT("'" &amp; $A34 &amp; "'!Q1")= "K",2,INDIRECT("'" &amp; $A34 &amp; "'!R1")= "K",3,INDIRECT("'" &amp; $A34 &amp; "'!S1")= "K",1)</f>
        <v>2</v>
      </c>
      <c r="J53" cm="1">
        <f t="array" aca="1" ref="J53" ca="1">_xlfn.IFS(INDIRECT("'" &amp; $A34 &amp; "'!Q1")= "P",2,INDIRECT("'" &amp; $A34 &amp; "'!R1")= "P",3,INDIRECT("'" &amp; $A34 &amp; "'!S1")= "P",1)</f>
        <v>1</v>
      </c>
      <c r="K53" cm="1">
        <f t="array" aca="1" ref="K53" ca="1">_xlfn.IFS(INDIRECT("'" &amp; $A34 &amp; "'!Q1")= "B",2,INDIRECT("'" &amp; $A34 &amp; "'!R1")= "B",3,INDIRECT("'" &amp; $A34 &amp; "'!S1")= "B",1)</f>
        <v>3</v>
      </c>
    </row>
    <row r="54" spans="1:17" x14ac:dyDescent="0.15">
      <c r="A54" s="26"/>
      <c r="B54" t="s">
        <v>12</v>
      </c>
      <c r="C54">
        <f ca="1">HLOOKUP(C$1,INDIRECT("'" &amp; $A34 &amp; "'!Q1:S200"),ROW(Q$123),0)</f>
        <v>0</v>
      </c>
      <c r="D54">
        <f ca="1">HLOOKUP(D$1,INDIRECT("'" &amp; $A34 &amp; "'!Q1:S200"),ROW(R$123),0)</f>
        <v>0</v>
      </c>
      <c r="E54">
        <f ca="1">HLOOKUP(E$1,INDIRECT("'" &amp; $A34 &amp; "'!Q1:S200"),ROW(S$123),0)</f>
        <v>0</v>
      </c>
      <c r="F54">
        <f t="shared" ca="1" si="27"/>
        <v>0</v>
      </c>
      <c r="G54" s="26">
        <v>20</v>
      </c>
    </row>
    <row r="55" spans="1:17" x14ac:dyDescent="0.15">
      <c r="A55" s="26"/>
      <c r="B55" t="s">
        <v>32</v>
      </c>
      <c r="C55">
        <f ca="1">HLOOKUP(C$1,INDIRECT("'" &amp; $A34 &amp; "'!Q1:S200"),ROW(Q$124),0)</f>
        <v>0</v>
      </c>
      <c r="D55">
        <f ca="1">HLOOKUP(D$1,INDIRECT("'" &amp; $A34 &amp; "'!Q1:S200"),ROW(R$124),0)</f>
        <v>0</v>
      </c>
      <c r="E55">
        <f ca="1">HLOOKUP(E$1,INDIRECT("'" &amp; $A34 &amp; "'!Q1:S200"),ROW(S$124),0)</f>
        <v>0</v>
      </c>
      <c r="F55">
        <f t="shared" ca="1" si="27"/>
        <v>0</v>
      </c>
      <c r="G55" s="26">
        <v>21</v>
      </c>
    </row>
    <row r="56" spans="1:17" x14ac:dyDescent="0.15">
      <c r="A56" s="26"/>
      <c r="B56" t="s">
        <v>12</v>
      </c>
      <c r="C56">
        <f ca="1">HLOOKUP(C$1,INDIRECT("'" &amp; $A34 &amp; "'!Q1:S200"),ROW(Q$125),0)</f>
        <v>0</v>
      </c>
      <c r="D56">
        <f ca="1">HLOOKUP(D$1,INDIRECT("'" &amp; $A34 &amp; "'!Q1:S200"),ROW(R$125),0)</f>
        <v>0</v>
      </c>
      <c r="E56">
        <f ca="1">HLOOKUP(E$1,INDIRECT("'" &amp; $A34 &amp; "'!Q1:S200"),ROW(S$125),0)</f>
        <v>0</v>
      </c>
      <c r="F56">
        <f t="shared" ca="1" si="27"/>
        <v>0</v>
      </c>
      <c r="G56" s="26">
        <v>22</v>
      </c>
    </row>
    <row r="57" spans="1:17" x14ac:dyDescent="0.15">
      <c r="A57" s="26"/>
      <c r="B57" t="s">
        <v>34</v>
      </c>
      <c r="C57">
        <f ca="1">HLOOKUP(C$1,INDIRECT("'" &amp; $A34 &amp; "'!Q1:S200"),ROW(Q$126),0)</f>
        <v>0</v>
      </c>
      <c r="D57">
        <f ca="1">HLOOKUP(D$1,INDIRECT("'" &amp; $A34 &amp; "'!Q1:S200"),ROW(R$126),0)</f>
        <v>0</v>
      </c>
      <c r="E57">
        <f ca="1">HLOOKUP(E$1,INDIRECT("'" &amp; $A34 &amp; "'!Q1:S200"),ROW(S$126),0)</f>
        <v>1</v>
      </c>
      <c r="F57">
        <f t="shared" ca="1" si="27"/>
        <v>1</v>
      </c>
      <c r="G57" s="26">
        <v>23</v>
      </c>
    </row>
    <row r="58" spans="1:17" x14ac:dyDescent="0.15">
      <c r="A58" s="26"/>
      <c r="B58" t="s">
        <v>12</v>
      </c>
      <c r="C58">
        <f ca="1">HLOOKUP(C$1,INDIRECT("'" &amp; $A34 &amp; "'!Q1:S200"),ROW(Q$127),0)</f>
        <v>0</v>
      </c>
      <c r="D58">
        <f ca="1">HLOOKUP(D$1,INDIRECT("'" &amp; $A34 &amp; "'!Q1:S200"),ROW(R$127),0)</f>
        <v>0</v>
      </c>
      <c r="E58">
        <f ca="1">HLOOKUP(E$1,INDIRECT("'" &amp; $A34 &amp; "'!Q1:S200"),ROW(S$127),0)</f>
        <v>1</v>
      </c>
      <c r="F58">
        <f t="shared" ca="1" si="27"/>
        <v>1</v>
      </c>
      <c r="G58" s="26">
        <v>24</v>
      </c>
    </row>
    <row r="59" spans="1:17" x14ac:dyDescent="0.15">
      <c r="A59" s="26"/>
      <c r="B59" t="s">
        <v>32</v>
      </c>
      <c r="C59">
        <f ca="1">HLOOKUP(C$1,INDIRECT("'" &amp; $A34 &amp; "'!Q1:S200"),ROW(Q$128),0)</f>
        <v>0</v>
      </c>
      <c r="D59">
        <f ca="1">HLOOKUP(D$1,INDIRECT("'" &amp; $A34 &amp; "'!Q1:S200"),ROW(R$128),0)</f>
        <v>0</v>
      </c>
      <c r="E59">
        <f ca="1">HLOOKUP(E$1,INDIRECT("'" &amp; $A34 &amp; "'!Q1:S200"),ROW(S$128),0)</f>
        <v>1</v>
      </c>
      <c r="F59">
        <f t="shared" ca="1" si="27"/>
        <v>1</v>
      </c>
      <c r="G59" s="26">
        <v>25</v>
      </c>
    </row>
    <row r="60" spans="1:17" x14ac:dyDescent="0.15">
      <c r="A60" s="26"/>
      <c r="B60" t="s">
        <v>12</v>
      </c>
      <c r="C60">
        <f ca="1">HLOOKUP(C$1,INDIRECT("'" &amp; $A34 &amp; "'!Q1:S200"),ROW(Q$129),0)</f>
        <v>0</v>
      </c>
      <c r="D60">
        <f ca="1">HLOOKUP(D$1,INDIRECT("'" &amp; $A34 &amp; "'!Q1:S200"),ROW(R$129),0)</f>
        <v>0</v>
      </c>
      <c r="E60">
        <f ca="1">HLOOKUP(E$1,INDIRECT("'" &amp; $A34 &amp; "'!Q1:S200"),ROW(S$129),0)</f>
        <v>1</v>
      </c>
      <c r="F60">
        <f t="shared" ca="1" si="27"/>
        <v>1</v>
      </c>
      <c r="G60" s="26">
        <v>26</v>
      </c>
    </row>
    <row r="61" spans="1:17" x14ac:dyDescent="0.15">
      <c r="A61" s="26"/>
      <c r="B61" t="s">
        <v>35</v>
      </c>
      <c r="C61">
        <f ca="1">HLOOKUP(C$1,INDIRECT("'" &amp; $A34 &amp; "'!Q1:S200"),ROW(Q$130),0)</f>
        <v>0</v>
      </c>
      <c r="D61">
        <f ca="1">HLOOKUP(D$1,INDIRECT("'" &amp; $A34 &amp; "'!Q1:S200"),ROW(R$130),0)</f>
        <v>0</v>
      </c>
      <c r="E61">
        <f ca="1">HLOOKUP(E$1,INDIRECT("'" &amp; $A34 &amp; "'!Q1:S200"),ROW(S$130),0)</f>
        <v>1</v>
      </c>
      <c r="F61">
        <f t="shared" ca="1" si="27"/>
        <v>1</v>
      </c>
      <c r="G61" s="26">
        <v>27</v>
      </c>
    </row>
    <row r="62" spans="1:17" x14ac:dyDescent="0.15">
      <c r="A62" s="26"/>
      <c r="B62" t="s">
        <v>12</v>
      </c>
      <c r="C62">
        <f ca="1">HLOOKUP(C$1,INDIRECT("'" &amp; $A34 &amp; "'!Q1:S200"),ROW(Q$131),0)</f>
        <v>0</v>
      </c>
      <c r="D62">
        <f ca="1">HLOOKUP(D$1,INDIRECT("'" &amp; $A34 &amp; "'!Q1:S200"),ROW(R$131),0)</f>
        <v>0</v>
      </c>
      <c r="E62">
        <f ca="1">HLOOKUP(E$1,INDIRECT("'" &amp; $A34 &amp; "'!Q1:S200"),ROW(S$131),0)</f>
        <v>1</v>
      </c>
      <c r="F62">
        <f t="shared" ca="1" si="27"/>
        <v>1</v>
      </c>
      <c r="G62" s="26">
        <v>28</v>
      </c>
    </row>
    <row r="63" spans="1:17" x14ac:dyDescent="0.15">
      <c r="A63" s="26"/>
      <c r="B63" t="s">
        <v>32</v>
      </c>
      <c r="C63">
        <f ca="1">HLOOKUP(C$1,INDIRECT("'" &amp; $A34 &amp; "'!Q1:S200"),ROW(Q$132),0)</f>
        <v>0</v>
      </c>
      <c r="D63">
        <f ca="1">HLOOKUP(D$1,INDIRECT("'" &amp; $A34 &amp; "'!Q1:S200"),ROW(R$132),0)</f>
        <v>0</v>
      </c>
      <c r="E63">
        <f ca="1">HLOOKUP(E$1,INDIRECT("'" &amp; $A34 &amp; "'!Q1:S200"),ROW(S$132),0)</f>
        <v>1</v>
      </c>
      <c r="F63">
        <f t="shared" ca="1" si="27"/>
        <v>1</v>
      </c>
      <c r="G63" s="26">
        <v>29</v>
      </c>
    </row>
    <row r="64" spans="1:17" x14ac:dyDescent="0.15">
      <c r="A64" s="26"/>
      <c r="B64" t="s">
        <v>12</v>
      </c>
      <c r="C64">
        <f ca="1">HLOOKUP(C$1,INDIRECT("'" &amp; $A34 &amp; "'!Q1:S200"),ROW(Q$133),0)</f>
        <v>0</v>
      </c>
      <c r="D64">
        <f ca="1">HLOOKUP(D$1,INDIRECT("'" &amp; $A34 &amp; "'!Q1:S200"),ROW(R$133),0)</f>
        <v>0</v>
      </c>
      <c r="E64">
        <f ca="1">HLOOKUP(E$1,INDIRECT("'" &amp; $A34 &amp; "'!Q1:S200"),ROW(S$133),0)</f>
        <v>1</v>
      </c>
      <c r="F64">
        <f t="shared" ca="1" si="27"/>
        <v>1</v>
      </c>
      <c r="G64" s="26">
        <v>30</v>
      </c>
    </row>
    <row r="65" spans="1:7" x14ac:dyDescent="0.15">
      <c r="A65" s="26"/>
      <c r="B65" t="s">
        <v>36</v>
      </c>
      <c r="C65">
        <f ca="1">HLOOKUP(C$1,INDIRECT("'" &amp; $A34 &amp; "'!Q1:S200"),ROW(Q$134),0)</f>
        <v>0</v>
      </c>
      <c r="D65">
        <f ca="1">HLOOKUP(D$1,INDIRECT("'" &amp; $A34 &amp; "'!Q1:S200"),ROW(R$134),0)</f>
        <v>0</v>
      </c>
      <c r="E65">
        <f ca="1">HLOOKUP(E$1,INDIRECT("'" &amp; $A34 &amp; "'!Q1:S200"),ROW(S$134),0)</f>
        <v>0</v>
      </c>
      <c r="F65">
        <f t="shared" ca="1" si="27"/>
        <v>0</v>
      </c>
      <c r="G65" s="26">
        <v>31</v>
      </c>
    </row>
    <row r="66" spans="1:7" x14ac:dyDescent="0.15">
      <c r="A66" s="26"/>
      <c r="B66" t="s">
        <v>12</v>
      </c>
      <c r="C66">
        <f ca="1">HLOOKUP(C$1,INDIRECT("'" &amp; $A34 &amp; "'!Q1:S200"),ROW(Q$135),0)</f>
        <v>0</v>
      </c>
      <c r="D66">
        <f ca="1">HLOOKUP(D$1,INDIRECT("'" &amp; $A34 &amp; "'!Q1:S200"),ROW(R$135),0)</f>
        <v>0</v>
      </c>
      <c r="E66">
        <f ca="1">HLOOKUP(E$1,INDIRECT("'" &amp; $A34 &amp; "'!Q1:S200"),ROW(S$135),0)</f>
        <v>0</v>
      </c>
      <c r="F66">
        <f t="shared" ca="1" si="27"/>
        <v>0</v>
      </c>
      <c r="G66" s="26">
        <v>32</v>
      </c>
    </row>
    <row r="67" spans="1:7" x14ac:dyDescent="0.15">
      <c r="A67" s="26"/>
      <c r="B67" t="s">
        <v>32</v>
      </c>
      <c r="C67">
        <f ca="1">HLOOKUP(C$1,INDIRECT("'" &amp; $A34 &amp; "'!Q1:S200"),ROW(Q$136),0)</f>
        <v>0</v>
      </c>
      <c r="D67">
        <f ca="1">HLOOKUP(D$1,INDIRECT("'" &amp; $A34 &amp; "'!Q1:S200"),ROW(R$136),0)</f>
        <v>0</v>
      </c>
      <c r="E67">
        <f ca="1">HLOOKUP(E$1,INDIRECT("'" &amp; $A34 &amp; "'!Q1:S200"),ROW(S$136),0)</f>
        <v>0</v>
      </c>
      <c r="F67">
        <f t="shared" ca="1" si="27"/>
        <v>0</v>
      </c>
      <c r="G67" s="26">
        <v>33</v>
      </c>
    </row>
    <row r="68" spans="1:7" x14ac:dyDescent="0.15">
      <c r="A68" s="26"/>
      <c r="B68" t="s">
        <v>12</v>
      </c>
      <c r="C68">
        <f ca="1">HLOOKUP(C$1,INDIRECT("'" &amp; $A34 &amp; "'!Q1:S200"),ROW(Q$137),0)</f>
        <v>0</v>
      </c>
      <c r="D68">
        <f ca="1">HLOOKUP(D$1,INDIRECT("'" &amp; $A34 &amp; "'!Q1:S200"),ROW(R$137),0)</f>
        <v>0</v>
      </c>
      <c r="E68">
        <f ca="1">HLOOKUP(E$1,INDIRECT("'" &amp; $A34 &amp; "'!Q1:S200"),ROW(S$137),0)</f>
        <v>0</v>
      </c>
      <c r="F68">
        <f t="shared" ca="1" si="27"/>
        <v>0</v>
      </c>
      <c r="G68" s="26">
        <v>34</v>
      </c>
    </row>
    <row r="69" spans="1:7" x14ac:dyDescent="0.15">
      <c r="A69" s="26"/>
      <c r="B69" t="s">
        <v>37</v>
      </c>
      <c r="C69">
        <f ca="1">HLOOKUP(C$1,INDIRECT("'" &amp; $A34 &amp; "'!Q1:S200"),ROW(Q$138),0)</f>
        <v>1</v>
      </c>
      <c r="D69">
        <f ca="1">HLOOKUP(D$1,INDIRECT("'" &amp; $A34 &amp; "'!Q1:S200"),ROW(R$138),0)</f>
        <v>1</v>
      </c>
      <c r="E69">
        <f ca="1">HLOOKUP(E$1,INDIRECT("'" &amp; $A34 &amp; "'!Q1:S200"),ROW(S$138),0)</f>
        <v>3</v>
      </c>
      <c r="F69">
        <f t="shared" ca="1" si="27"/>
        <v>5</v>
      </c>
      <c r="G69" s="26">
        <v>35</v>
      </c>
    </row>
    <row r="70" spans="1:7" x14ac:dyDescent="0.15">
      <c r="A70" s="26"/>
      <c r="B70" t="s">
        <v>12</v>
      </c>
      <c r="C70">
        <f ca="1">HLOOKUP(C$1,INDIRECT("'" &amp; $A34 &amp; "'!Q1:S200"),ROW(Q$139),0)</f>
        <v>0</v>
      </c>
      <c r="D70">
        <f ca="1">HLOOKUP(D$1,INDIRECT("'" &amp; $A34 &amp; "'!Q1:S200"),ROW(R$139),0)</f>
        <v>1</v>
      </c>
      <c r="E70">
        <f ca="1">HLOOKUP(E$1,INDIRECT("'" &amp; $A34 &amp; "'!Q1:S200"),ROW(S$139),0)</f>
        <v>1</v>
      </c>
      <c r="F70">
        <f t="shared" ca="1" si="27"/>
        <v>2</v>
      </c>
      <c r="G70" s="26">
        <v>36</v>
      </c>
    </row>
    <row r="71" spans="1:7" x14ac:dyDescent="0.15">
      <c r="A71" s="26"/>
      <c r="B71" t="s">
        <v>32</v>
      </c>
      <c r="C71">
        <f ca="1">HLOOKUP(C$1,INDIRECT("'" &amp; $A34 &amp; "'!Q1:S200"),ROW(Q$140),0)</f>
        <v>0</v>
      </c>
      <c r="D71">
        <f ca="1">HLOOKUP(D$1,INDIRECT("'" &amp; $A34 &amp; "'!Q1:S200"),ROW(R$140),0)</f>
        <v>0</v>
      </c>
      <c r="E71">
        <f ca="1">HLOOKUP(E$1,INDIRECT("'" &amp; $A34 &amp; "'!Q1:S200"),ROW(S$140),0)</f>
        <v>0</v>
      </c>
      <c r="F71">
        <f t="shared" ca="1" si="27"/>
        <v>0</v>
      </c>
      <c r="G71" s="26">
        <v>37</v>
      </c>
    </row>
    <row r="72" spans="1:7" x14ac:dyDescent="0.15">
      <c r="A72" s="26"/>
      <c r="B72" t="s">
        <v>12</v>
      </c>
      <c r="C72">
        <f ca="1">HLOOKUP(C$1,INDIRECT("'" &amp; $A34 &amp; "'!Q1:S200"),ROW(Q$141),0)</f>
        <v>0</v>
      </c>
      <c r="D72">
        <f ca="1">HLOOKUP(D$1,INDIRECT("'" &amp; $A34 &amp; "'!Q1:S200"),ROW(R$141),0)</f>
        <v>0</v>
      </c>
      <c r="E72">
        <f ca="1">HLOOKUP(E$1,INDIRECT("'" &amp; $A34 &amp; "'!Q1:S200"),ROW(S$141),0)</f>
        <v>0</v>
      </c>
      <c r="F72">
        <f t="shared" ca="1" si="27"/>
        <v>0</v>
      </c>
      <c r="G72" s="26">
        <v>38</v>
      </c>
    </row>
    <row r="73" spans="1:7" x14ac:dyDescent="0.15">
      <c r="A73" s="26"/>
      <c r="B73" t="s">
        <v>38</v>
      </c>
      <c r="C73">
        <f ca="1">HLOOKUP(C$1,INDIRECT("'" &amp; $A34 &amp; "'!Q1:S200"),ROW(Q$142),0)</f>
        <v>0</v>
      </c>
      <c r="D73">
        <f ca="1">HLOOKUP(D$1,INDIRECT("'" &amp; $A34 &amp; "'!Q1:S200"),ROW(R$142),0)</f>
        <v>0</v>
      </c>
      <c r="E73">
        <f ca="1">HLOOKUP(E$1,INDIRECT("'" &amp; $A34 &amp; "'!Q1:S200"),ROW(S$142),0)</f>
        <v>1</v>
      </c>
      <c r="F73">
        <f t="shared" ca="1" si="27"/>
        <v>1</v>
      </c>
      <c r="G73" s="26">
        <v>39</v>
      </c>
    </row>
    <row r="74" spans="1:7" x14ac:dyDescent="0.15">
      <c r="A74" s="26"/>
      <c r="B74" t="s">
        <v>12</v>
      </c>
      <c r="C74">
        <f ca="1">HLOOKUP(C$1,INDIRECT("'" &amp; $A34 &amp; "'!Q1:S200"),ROW(Q$143),0)</f>
        <v>0</v>
      </c>
      <c r="D74">
        <f ca="1">HLOOKUP(D$1,INDIRECT("'" &amp; $A34 &amp; "'!Q1:S200"),ROW(R$143),0)</f>
        <v>0</v>
      </c>
      <c r="E74">
        <f ca="1">HLOOKUP(E$1,INDIRECT("'" &amp; $A34 &amp; "'!Q1:S200"),ROW(S$143),0)</f>
        <v>1</v>
      </c>
      <c r="F74">
        <f t="shared" ca="1" si="27"/>
        <v>1</v>
      </c>
      <c r="G74" s="26">
        <v>40</v>
      </c>
    </row>
    <row r="75" spans="1:7" x14ac:dyDescent="0.15">
      <c r="A75" s="26"/>
      <c r="B75" t="s">
        <v>32</v>
      </c>
      <c r="C75">
        <f ca="1">HLOOKUP(C$1,INDIRECT("'" &amp; $A34 &amp; "'!Q1:S200"),ROW(Q$144),0)</f>
        <v>0</v>
      </c>
      <c r="D75">
        <f ca="1">HLOOKUP(D$1,INDIRECT("'" &amp; $A34 &amp; "'!Q1:S200"),ROW(R$144),0)</f>
        <v>0</v>
      </c>
      <c r="E75">
        <f ca="1">HLOOKUP(E$1,INDIRECT("'" &amp; $A34 &amp; "'!Q1:S200"),ROW(S$144),0)</f>
        <v>1</v>
      </c>
      <c r="F75">
        <f t="shared" ca="1" si="27"/>
        <v>1</v>
      </c>
      <c r="G75" s="26">
        <v>41</v>
      </c>
    </row>
    <row r="76" spans="1:7" x14ac:dyDescent="0.15">
      <c r="A76" s="26"/>
      <c r="B76" t="s">
        <v>12</v>
      </c>
      <c r="C76">
        <f ca="1">HLOOKUP(C$1,INDIRECT("'" &amp; $A34 &amp; "'!Q1:S200"),ROW(Q$145),0)</f>
        <v>0</v>
      </c>
      <c r="D76">
        <f ca="1">HLOOKUP(D$1,INDIRECT("'" &amp; $A34 &amp; "'!Q1:S200"),ROW(R$145),0)</f>
        <v>0</v>
      </c>
      <c r="E76">
        <f ca="1">HLOOKUP(E$1,INDIRECT("'" &amp; $A34 &amp; "'!Q1:S200"),ROW(S$145),0)</f>
        <v>1</v>
      </c>
      <c r="F76">
        <f t="shared" ca="1" si="27"/>
        <v>1</v>
      </c>
      <c r="G76" s="26">
        <v>42</v>
      </c>
    </row>
    <row r="77" spans="1:7" x14ac:dyDescent="0.15">
      <c r="A77" s="26"/>
      <c r="B77" t="s">
        <v>39</v>
      </c>
      <c r="C77">
        <f ca="1">HLOOKUP(C$1,INDIRECT("'" &amp; $A34 &amp; "'!Q1:S200"),ROW(Q$146),0)</f>
        <v>0</v>
      </c>
      <c r="D77">
        <f ca="1">HLOOKUP(D$1,INDIRECT("'" &amp; $A34 &amp; "'!Q1:S200"),ROW(R$146),0)</f>
        <v>0</v>
      </c>
      <c r="E77">
        <f ca="1">HLOOKUP(E$1,INDIRECT("'" &amp; $A34 &amp; "'!Q1:S200"),ROW(S$146),0)</f>
        <v>0</v>
      </c>
      <c r="F77">
        <f t="shared" ca="1" si="27"/>
        <v>0</v>
      </c>
      <c r="G77" s="26">
        <v>43</v>
      </c>
    </row>
    <row r="78" spans="1:7" x14ac:dyDescent="0.15">
      <c r="A78" s="26"/>
      <c r="B78" t="s">
        <v>12</v>
      </c>
      <c r="C78">
        <f ca="1">HLOOKUP(C$1,INDIRECT("'" &amp; $A34 &amp; "'!Q1:S200"),ROW(Q$147),0)</f>
        <v>0</v>
      </c>
      <c r="D78">
        <f ca="1">HLOOKUP(D$1,INDIRECT("'" &amp; $A34 &amp; "'!Q1:S200"),ROW(R$147),0)</f>
        <v>0</v>
      </c>
      <c r="E78">
        <f ca="1">HLOOKUP(E$1,INDIRECT("'" &amp; $A34 &amp; "'!Q1:S200"),ROW(S$147),0)</f>
        <v>0</v>
      </c>
      <c r="F78">
        <f t="shared" ca="1" si="27"/>
        <v>0</v>
      </c>
      <c r="G78" s="26">
        <v>44</v>
      </c>
    </row>
    <row r="79" spans="1:7" x14ac:dyDescent="0.15">
      <c r="A79" s="26"/>
      <c r="B79" t="s">
        <v>32</v>
      </c>
      <c r="C79">
        <f ca="1">HLOOKUP(C$1,INDIRECT("'" &amp; $A34 &amp; "'!Q1:S200"),ROW(Q$148),0)</f>
        <v>0</v>
      </c>
      <c r="D79">
        <f ca="1">HLOOKUP(D$1,INDIRECT("'" &amp; $A34 &amp; "'!Q1:S200"),ROW(R$148),0)</f>
        <v>0</v>
      </c>
      <c r="E79">
        <f ca="1">HLOOKUP(E$1,INDIRECT("'" &amp; $A34 &amp; "'!Q1:S200"),ROW(S$148),0)</f>
        <v>0</v>
      </c>
      <c r="F79">
        <f t="shared" ca="1" si="27"/>
        <v>0</v>
      </c>
      <c r="G79" s="26">
        <v>45</v>
      </c>
    </row>
    <row r="80" spans="1:7" x14ac:dyDescent="0.15">
      <c r="A80" s="26"/>
      <c r="B80" t="s">
        <v>12</v>
      </c>
      <c r="C80">
        <f ca="1">HLOOKUP(C$1,INDIRECT("'" &amp; $A34 &amp; "'!Q1:S200"),ROW(Q$149),0)</f>
        <v>0</v>
      </c>
      <c r="D80">
        <f ca="1">HLOOKUP(D$1,INDIRECT("'" &amp; $A34 &amp; "'!Q1:S200"),ROW(R$149),0)</f>
        <v>0</v>
      </c>
      <c r="E80">
        <f ca="1">HLOOKUP(E$1,INDIRECT("'" &amp; $A34 &amp; "'!Q1:S200"),ROW(S$149),0)</f>
        <v>0</v>
      </c>
      <c r="F80">
        <f t="shared" ca="1" si="27"/>
        <v>0</v>
      </c>
      <c r="G80" s="26">
        <v>46</v>
      </c>
    </row>
    <row r="81" spans="1:17" x14ac:dyDescent="0.15">
      <c r="A81" s="26"/>
      <c r="B81" t="s">
        <v>40</v>
      </c>
      <c r="C81">
        <f ca="1">HLOOKUP(C$1,INDIRECT("'" &amp; $A34 &amp; "'!Q1:S200"),ROW(Q$150),0)</f>
        <v>0</v>
      </c>
      <c r="D81">
        <f ca="1">HLOOKUP(D$1,INDIRECT("'" &amp; $A34 &amp; "'!Q1:S200"),ROW(R$150),0)</f>
        <v>0</v>
      </c>
      <c r="E81">
        <f ca="1">HLOOKUP(E$1,INDIRECT("'" &amp; $A34 &amp; "'!Q1:S200"),ROW(S$150),0)</f>
        <v>0</v>
      </c>
      <c r="F81">
        <f t="shared" ca="1" si="27"/>
        <v>0</v>
      </c>
      <c r="G81" s="26">
        <v>47</v>
      </c>
    </row>
    <row r="82" spans="1:17" x14ac:dyDescent="0.15">
      <c r="A82" s="26"/>
      <c r="B82" t="s">
        <v>12</v>
      </c>
      <c r="C82">
        <f ca="1">HLOOKUP(C$1,INDIRECT("'" &amp; $A34 &amp; "'!Q1:S200"),ROW(Q$151),0)</f>
        <v>0</v>
      </c>
      <c r="D82">
        <f ca="1">HLOOKUP(D$1,INDIRECT("'" &amp; $A34 &amp; "'!Q1:S200"),ROW(R$151),0)</f>
        <v>0</v>
      </c>
      <c r="E82">
        <f ca="1">HLOOKUP(E$1,INDIRECT("'" &amp; $A34 &amp; "'!Q1:S200"),ROW(S$151),0)</f>
        <v>0</v>
      </c>
      <c r="F82">
        <f t="shared" ca="1" si="27"/>
        <v>0</v>
      </c>
      <c r="G82" s="26">
        <v>48</v>
      </c>
    </row>
    <row r="83" spans="1:17" x14ac:dyDescent="0.15">
      <c r="A83" s="26"/>
      <c r="B83" t="s">
        <v>32</v>
      </c>
      <c r="C83">
        <f ca="1">HLOOKUP(C$1,INDIRECT("'" &amp; $A34 &amp; "'!Q1:S200"),ROW(Q$152),0)</f>
        <v>0</v>
      </c>
      <c r="D83">
        <f ca="1">HLOOKUP(D$1,INDIRECT("'" &amp; $A34 &amp; "'!Q1:S200"),ROW(R$152),0)</f>
        <v>0</v>
      </c>
      <c r="E83">
        <f ca="1">HLOOKUP(E$1,INDIRECT("'" &amp; $A34 &amp; "'!Q1:S200"),ROW(S$152),0)</f>
        <v>0</v>
      </c>
      <c r="F83">
        <f t="shared" ca="1" si="27"/>
        <v>0</v>
      </c>
      <c r="G83" s="26">
        <v>49</v>
      </c>
    </row>
    <row r="84" spans="1:17" x14ac:dyDescent="0.15">
      <c r="A84" s="26"/>
      <c r="B84" t="s">
        <v>12</v>
      </c>
      <c r="C84">
        <f ca="1">HLOOKUP(C$1,INDIRECT("'" &amp; $A34 &amp; "'!Q1:S200"),ROW(Q$153),0)</f>
        <v>0</v>
      </c>
      <c r="D84">
        <f ca="1">HLOOKUP(D$1,INDIRECT("'" &amp; $A34 &amp; "'!Q1:S200"),ROW(R$153),0)</f>
        <v>0</v>
      </c>
      <c r="E84">
        <f ca="1">HLOOKUP(E$1,INDIRECT("'" &amp; $A34 &amp; "'!Q1:S200"),ROW(S$153),0)</f>
        <v>0</v>
      </c>
      <c r="F84">
        <f t="shared" ca="1" si="27"/>
        <v>0</v>
      </c>
      <c r="G84" s="26">
        <v>50</v>
      </c>
    </row>
    <row r="85" spans="1:17" x14ac:dyDescent="0.15">
      <c r="A85" s="26"/>
      <c r="B85" t="s">
        <v>41</v>
      </c>
      <c r="C85">
        <f ca="1">HLOOKUP(C$1,INDIRECT("'" &amp; $A34 &amp; "'!Q1:S200"),ROW(Q$154),0)</f>
        <v>0</v>
      </c>
      <c r="D85">
        <f ca="1">HLOOKUP(D$1,INDIRECT("'" &amp; $A34 &amp; "'!Q1:S200"),ROW(R$154),0)</f>
        <v>0</v>
      </c>
      <c r="E85">
        <f ca="1">HLOOKUP(E$1,INDIRECT("'" &amp; $A34 &amp; "'!Q1:S200"),ROW(S$154),0)</f>
        <v>0</v>
      </c>
      <c r="F85">
        <f t="shared" ca="1" si="27"/>
        <v>0</v>
      </c>
      <c r="G85" s="26">
        <v>51</v>
      </c>
    </row>
    <row r="86" spans="1:17" x14ac:dyDescent="0.15">
      <c r="A86" s="26"/>
      <c r="B86" t="s">
        <v>12</v>
      </c>
      <c r="C86">
        <f ca="1">HLOOKUP(C$1,INDIRECT("'" &amp; $A34 &amp; "'!Q1:S200"),ROW(Q$155),0)</f>
        <v>0</v>
      </c>
      <c r="D86">
        <f ca="1">HLOOKUP(D$1,INDIRECT("'" &amp; $A34 &amp; "'!Q1:S200"),ROW(R$155),0)</f>
        <v>0</v>
      </c>
      <c r="E86">
        <f ca="1">HLOOKUP(E$1,INDIRECT("'" &amp; $A34 &amp; "'!Q1:S200"),ROW(S$155),0)</f>
        <v>0</v>
      </c>
      <c r="F86">
        <f t="shared" ca="1" si="27"/>
        <v>0</v>
      </c>
      <c r="G86" s="26">
        <v>52</v>
      </c>
    </row>
    <row r="87" spans="1:17" x14ac:dyDescent="0.15">
      <c r="A87" t="s">
        <v>45</v>
      </c>
      <c r="B87" t="s">
        <v>48</v>
      </c>
      <c r="C87">
        <f ca="1">IF($A90=1,HLOOKUP(C$1,INDIRECT("'" &amp; $A87 &amp; "'!Q1:S105"),103,0),0)</f>
        <v>277</v>
      </c>
      <c r="D87">
        <f ca="1">IF($A90=1,HLOOKUP(D$1,INDIRECT("'" &amp; $A87 &amp; "'!Q1:S105"),103,0),0)</f>
        <v>0</v>
      </c>
      <c r="E87">
        <f ca="1">IF($A90=1,HLOOKUP(E$1,INDIRECT("'" &amp; $A87 &amp; "'!Q1:S105"),103,0),0)</f>
        <v>158</v>
      </c>
      <c r="F87">
        <f t="shared" ref="F35:F256" ca="1" si="45">SUM(C87:E87)</f>
        <v>435</v>
      </c>
      <c r="H87" s="30" t="s">
        <v>59</v>
      </c>
      <c r="I87" t="s">
        <v>60</v>
      </c>
      <c r="J87" t="s">
        <v>61</v>
      </c>
      <c r="K87" t="s">
        <v>62</v>
      </c>
      <c r="L87" t="s">
        <v>63</v>
      </c>
      <c r="N87" s="30" t="s">
        <v>64</v>
      </c>
      <c r="O87" s="26"/>
      <c r="P87" s="26"/>
      <c r="Q87" s="26"/>
    </row>
    <row r="88" spans="1:17" x14ac:dyDescent="0.15">
      <c r="B88" t="s">
        <v>24</v>
      </c>
      <c r="C88">
        <f ca="1">HLOOKUP(C$1,INDIRECT("'" &amp; $A87 &amp; "'!Q1:S105"),104,0)</f>
        <v>6</v>
      </c>
      <c r="D88">
        <f t="shared" ref="D88:E88" ca="1" si="46">HLOOKUP(D$1,INDIRECT("'" &amp; $A87 &amp; "'!Q1:S105"),104,0)</f>
        <v>4</v>
      </c>
      <c r="E88">
        <f t="shared" ca="1" si="46"/>
        <v>8</v>
      </c>
      <c r="F88">
        <f t="shared" ca="1" si="45"/>
        <v>18</v>
      </c>
      <c r="H88" cm="1">
        <f t="array" aca="1" ref="H88" ca="1">INDIRECT("'" &amp; $A87 &amp;"'!$T$104",TRUE)</f>
        <v>18</v>
      </c>
      <c r="I88">
        <f ca="1">IF($H88=0,0,IF(C87=0, 1, ))</f>
        <v>0</v>
      </c>
      <c r="J88">
        <f ca="1">IF($H88=0,0,IF(D87=0, 1, ))</f>
        <v>1</v>
      </c>
      <c r="K88">
        <f ca="1">IF($H88=0,0,IF(E87=0, 1, ))</f>
        <v>0</v>
      </c>
      <c r="L88">
        <f ca="1">IF(SUM(I88:K88)&gt;1,1,0)</f>
        <v>0</v>
      </c>
      <c r="N88" s="26"/>
      <c r="O88">
        <f ca="1">IF($H91&lt;&gt;0,IF(I91=3,3,MOD(I91*$H91,3)),0)</f>
        <v>0</v>
      </c>
      <c r="P88">
        <f ca="1">IF($H91&lt;&gt;0,IF(J91=3,3,MOD(J91*$H91,3)),0)</f>
        <v>0</v>
      </c>
      <c r="Q88">
        <f ca="1">IF($H91&lt;&gt;0,IF(K91=3,3,MOD(K91*$H91,3)),0)</f>
        <v>0</v>
      </c>
    </row>
    <row r="89" spans="1:17" x14ac:dyDescent="0.15">
      <c r="A89" s="30" t="s">
        <v>54</v>
      </c>
      <c r="B89" t="s">
        <v>12</v>
      </c>
      <c r="C89">
        <f ca="1">HLOOKUP(C$1,INDIRECT("'" &amp; $A87 &amp; "'!Q1:S105"),105,0)</f>
        <v>4</v>
      </c>
      <c r="D89">
        <f t="shared" ref="D89:E89" ca="1" si="47">HLOOKUP(D$1,INDIRECT("'" &amp; $A87 &amp; "'!Q1:S105"),105,0)</f>
        <v>4</v>
      </c>
      <c r="E89">
        <f t="shared" ca="1" si="47"/>
        <v>8</v>
      </c>
      <c r="F89">
        <f t="shared" ca="1" si="45"/>
        <v>16</v>
      </c>
    </row>
    <row r="90" spans="1:17" x14ac:dyDescent="0.15">
      <c r="A90" cm="1">
        <f t="array" aca="1" ref="A90" ca="1">IF(AND(SUM(INDIRECT("'" &amp; $A87 &amp; "'!Q103:S103")) &gt; 0,OR(INDIRECT("'" &amp; $A87 &amp; "'!Q103")=0, INDIRECT("'" &amp; $A87 &amp; "'!R103")=0, INDIRECT("'" &amp; $A87 &amp; "'!S103")=0)), 1, 0)</f>
        <v>1</v>
      </c>
      <c r="B90" t="s">
        <v>25</v>
      </c>
      <c r="C90">
        <f ca="1">HLOOKUP(C$1,INDIRECT("'" &amp; $A87 &amp; "'!Q1:S117"),106,0)</f>
        <v>0</v>
      </c>
      <c r="D90">
        <f t="shared" ref="D90:E90" ca="1" si="48">HLOOKUP(D$1,INDIRECT("'" &amp; $A87 &amp; "'!Q1:S117"),106,0)</f>
        <v>0</v>
      </c>
      <c r="E90">
        <f t="shared" ca="1" si="48"/>
        <v>1</v>
      </c>
      <c r="F90">
        <f t="shared" ca="1" si="45"/>
        <v>1</v>
      </c>
      <c r="H90" s="43" t="s">
        <v>65</v>
      </c>
      <c r="I90" s="43"/>
      <c r="J90" s="43"/>
      <c r="K90" s="43"/>
    </row>
    <row r="91" spans="1:17" x14ac:dyDescent="0.15">
      <c r="B91" t="s">
        <v>12</v>
      </c>
      <c r="C91">
        <f ca="1">HLOOKUP(C$1,INDIRECT("'" &amp; $A87 &amp; "'!Q1:S117"),107,0)</f>
        <v>0</v>
      </c>
      <c r="D91">
        <f t="shared" ref="D91:E91" ca="1" si="49">HLOOKUP(D$1,INDIRECT("'" &amp; $A87 &amp; "'!Q1:S117"),107,0)</f>
        <v>0</v>
      </c>
      <c r="E91">
        <f t="shared" ca="1" si="49"/>
        <v>1</v>
      </c>
      <c r="F91">
        <f t="shared" ca="1" si="45"/>
        <v>1</v>
      </c>
      <c r="H91">
        <f ca="1">MOD(H88,3) * A90</f>
        <v>0</v>
      </c>
      <c r="I91" cm="1">
        <f t="array" aca="1" ref="I91" ca="1">_xlfn.IFS(INDIRECT("'" &amp; $A87 &amp; "'!Q1")= "K",2,INDIRECT("'" &amp; $A87 &amp; "'!R1")= "K",3,INDIRECT("'" &amp; $A87 &amp; "'!S1")= "K",1)</f>
        <v>1</v>
      </c>
      <c r="J91" cm="1">
        <f t="array" aca="1" ref="J91" ca="1">_xlfn.IFS(INDIRECT("'" &amp; $A87 &amp; "'!Q1")= "P",2,INDIRECT("'" &amp; $A87 &amp; "'!R1")= "P",3,INDIRECT("'" &amp; $A87 &amp; "'!S1")= "P",1)</f>
        <v>2</v>
      </c>
      <c r="K91" cm="1">
        <f t="array" aca="1" ref="K91" ca="1">_xlfn.IFS(INDIRECT("'" &amp; $A87 &amp; "'!Q1")= "B",2,INDIRECT("'" &amp; $A87 &amp; "'!R1")= "B",3,INDIRECT("'" &amp; $A87 &amp; "'!S1")= "B",1)</f>
        <v>3</v>
      </c>
    </row>
    <row r="92" spans="1:17" x14ac:dyDescent="0.15">
      <c r="B92" t="s">
        <v>26</v>
      </c>
      <c r="C92">
        <f ca="1">HLOOKUP(C$1,INDIRECT("'" &amp; $A87 &amp; "'!Q1:S117"),108,0)</f>
        <v>1</v>
      </c>
      <c r="D92">
        <f t="shared" ref="D92:E92" ca="1" si="50">HLOOKUP(D$1,INDIRECT("'" &amp; $A87 &amp; "'!Q1:S117"),108,0)</f>
        <v>0</v>
      </c>
      <c r="E92">
        <f t="shared" ca="1" si="50"/>
        <v>2</v>
      </c>
      <c r="F92">
        <f t="shared" ca="1" si="45"/>
        <v>3</v>
      </c>
    </row>
    <row r="93" spans="1:17" x14ac:dyDescent="0.15">
      <c r="B93" t="s">
        <v>12</v>
      </c>
      <c r="C93">
        <f ca="1">HLOOKUP(C$1,INDIRECT("'" &amp; $A87 &amp; "'!Q1:S117"),109,0)</f>
        <v>1</v>
      </c>
      <c r="D93">
        <f t="shared" ref="D93:E93" ca="1" si="51">HLOOKUP(D$1,INDIRECT("'" &amp; $A87 &amp; "'!Q1:S117"),109,0)</f>
        <v>0</v>
      </c>
      <c r="E93">
        <f t="shared" ca="1" si="51"/>
        <v>2</v>
      </c>
      <c r="F93">
        <f t="shared" ca="1" si="45"/>
        <v>3</v>
      </c>
    </row>
    <row r="94" spans="1:17" x14ac:dyDescent="0.15">
      <c r="B94" t="s">
        <v>27</v>
      </c>
      <c r="C94">
        <f ca="1">HLOOKUP(C$1,INDIRECT("'" &amp; $A87 &amp; "'!Q1:S117"),110,0)</f>
        <v>1</v>
      </c>
      <c r="D94">
        <f t="shared" ref="D94:E94" ca="1" si="52">HLOOKUP(D$1,INDIRECT("'" &amp; $A87 &amp; "'!Q1:S117"),110,0)</f>
        <v>1</v>
      </c>
      <c r="E94">
        <f t="shared" ca="1" si="52"/>
        <v>2</v>
      </c>
      <c r="F94">
        <f t="shared" ca="1" si="45"/>
        <v>4</v>
      </c>
    </row>
    <row r="95" spans="1:17" x14ac:dyDescent="0.15">
      <c r="B95" t="s">
        <v>12</v>
      </c>
      <c r="C95">
        <f ca="1">HLOOKUP(C$1,INDIRECT("'" &amp; $A87 &amp; "'!Q1:S117"),111,0)</f>
        <v>0</v>
      </c>
      <c r="D95">
        <f t="shared" ref="D95:E95" ca="1" si="53">HLOOKUP(D$1,INDIRECT("'" &amp; $A87 &amp; "'!Q1:S117"),111,0)</f>
        <v>1</v>
      </c>
      <c r="E95">
        <f t="shared" ca="1" si="53"/>
        <v>2</v>
      </c>
      <c r="F95">
        <f t="shared" ca="1" si="45"/>
        <v>3</v>
      </c>
    </row>
    <row r="96" spans="1:17" x14ac:dyDescent="0.15">
      <c r="B96" t="s">
        <v>28</v>
      </c>
      <c r="C96">
        <f ca="1">HLOOKUP(C$1,INDIRECT("'" &amp; $A87 &amp; "'!Q1:S117"),112,0)</f>
        <v>3</v>
      </c>
      <c r="D96">
        <f t="shared" ref="D96:E96" ca="1" si="54">HLOOKUP(D$1,INDIRECT("'" &amp; $A87 &amp; "'!Q1:S117"),112,0)</f>
        <v>1</v>
      </c>
      <c r="E96">
        <f t="shared" ca="1" si="54"/>
        <v>3</v>
      </c>
      <c r="F96">
        <f t="shared" ca="1" si="45"/>
        <v>7</v>
      </c>
    </row>
    <row r="97" spans="2:6" x14ac:dyDescent="0.15">
      <c r="B97" t="s">
        <v>12</v>
      </c>
      <c r="C97">
        <f ca="1">HLOOKUP(C$1,INDIRECT("'" &amp; $A87 &amp; "'!Q1:S117"),113,0)</f>
        <v>2</v>
      </c>
      <c r="D97">
        <f t="shared" ref="D97:E97" ca="1" si="55">HLOOKUP(D$1,INDIRECT("'" &amp; $A87 &amp; "'!Q1:S117"),113,0)</f>
        <v>1</v>
      </c>
      <c r="E97">
        <f t="shared" ca="1" si="55"/>
        <v>3</v>
      </c>
      <c r="F97">
        <f t="shared" ca="1" si="45"/>
        <v>6</v>
      </c>
    </row>
    <row r="98" spans="2:6" x14ac:dyDescent="0.15">
      <c r="B98" t="s">
        <v>29</v>
      </c>
      <c r="C98">
        <f ca="1">HLOOKUP(C$1,INDIRECT("'" &amp; $A87 &amp; "'!Q1:S117"),114,0)</f>
        <v>1</v>
      </c>
      <c r="D98">
        <f t="shared" ref="D98:E98" ca="1" si="56">HLOOKUP(D$1,INDIRECT("'" &amp; $A87 &amp; "'!Q1:S117"),114,0)</f>
        <v>2</v>
      </c>
      <c r="E98">
        <f t="shared" ca="1" si="56"/>
        <v>0</v>
      </c>
      <c r="F98">
        <f t="shared" ca="1" si="45"/>
        <v>3</v>
      </c>
    </row>
    <row r="99" spans="2:6" x14ac:dyDescent="0.15">
      <c r="B99" t="s">
        <v>12</v>
      </c>
      <c r="C99">
        <f ca="1">HLOOKUP(C$1,INDIRECT("'" &amp; $A87 &amp; "'!Q1:S117"),115,0)</f>
        <v>1</v>
      </c>
      <c r="D99">
        <f t="shared" ref="D99:E99" ca="1" si="57">HLOOKUP(D$1,INDIRECT("'" &amp; $A87 &amp; "'!Q1:S117"),115,0)</f>
        <v>2</v>
      </c>
      <c r="E99">
        <f t="shared" ca="1" si="57"/>
        <v>0</v>
      </c>
      <c r="F99">
        <f t="shared" ca="1" si="45"/>
        <v>3</v>
      </c>
    </row>
    <row r="100" spans="2:6" x14ac:dyDescent="0.15">
      <c r="B100" t="s">
        <v>30</v>
      </c>
      <c r="C100">
        <f ca="1">HLOOKUP(C$1,INDIRECT("'" &amp; $A87 &amp; "'!Q1:S117"),116,0)</f>
        <v>0</v>
      </c>
      <c r="D100">
        <f t="shared" ref="D100:E100" ca="1" si="58">HLOOKUP(D$1,INDIRECT("'" &amp; $A87 &amp; "'!Q1:S117"),116,0)</f>
        <v>0</v>
      </c>
      <c r="E100">
        <f t="shared" ca="1" si="58"/>
        <v>0</v>
      </c>
      <c r="F100">
        <f t="shared" ca="1" si="45"/>
        <v>0</v>
      </c>
    </row>
    <row r="101" spans="2:6" x14ac:dyDescent="0.15">
      <c r="B101" t="s">
        <v>12</v>
      </c>
      <c r="C101">
        <f ca="1">HLOOKUP(C$1,INDIRECT("'" &amp; $A87 &amp; "'!Q1:S117"),117,0)</f>
        <v>0</v>
      </c>
      <c r="D101">
        <f t="shared" ref="D101:E101" ca="1" si="59">HLOOKUP(D$1,INDIRECT("'" &amp; $A87 &amp; "'!Q1:S117"),117,0)</f>
        <v>0</v>
      </c>
      <c r="E101">
        <f t="shared" ca="1" si="59"/>
        <v>0</v>
      </c>
      <c r="F101">
        <f t="shared" ca="1" si="45"/>
        <v>0</v>
      </c>
    </row>
    <row r="102" spans="2:6" x14ac:dyDescent="0.15">
      <c r="B102" t="s">
        <v>31</v>
      </c>
      <c r="C102">
        <f ca="1">HLOOKUP(C$1,INDIRECT("'" &amp; $A87 &amp; "'!Q1:S200"),ROW($Q$118),0)</f>
        <v>2</v>
      </c>
      <c r="D102">
        <f ca="1">HLOOKUP(D$1,INDIRECT("'" &amp; $A$87 &amp; "'!Q1:S200"),ROW(R118),0)</f>
        <v>2</v>
      </c>
      <c r="E102">
        <f ca="1">HLOOKUP(E$1,INDIRECT("'" &amp; $A$87 &amp; "'!Q1:S200"),ROW(S118),0)</f>
        <v>3</v>
      </c>
      <c r="F102">
        <f t="shared" ca="1" si="45"/>
        <v>7</v>
      </c>
    </row>
    <row r="103" spans="2:6" x14ac:dyDescent="0.15">
      <c r="B103" t="s">
        <v>12</v>
      </c>
      <c r="C103">
        <f ca="1">HLOOKUP(C$1,INDIRECT("'" &amp; $A$87 &amp; "'!Q1:S200"),ROW(Q119),0)</f>
        <v>1</v>
      </c>
      <c r="D103">
        <f ca="1">HLOOKUP(D$1,INDIRECT("'" &amp; $A$87 &amp; "'!Q1:S200"),ROW(R119),0)</f>
        <v>2</v>
      </c>
      <c r="E103">
        <f ca="1">HLOOKUP(E$1,INDIRECT("'" &amp; $A$87 &amp; "'!Q1:S200"),ROW(S119),0)</f>
        <v>3</v>
      </c>
      <c r="F103">
        <f t="shared" ca="1" si="45"/>
        <v>6</v>
      </c>
    </row>
    <row r="104" spans="2:6" x14ac:dyDescent="0.15">
      <c r="B104" t="s">
        <v>32</v>
      </c>
      <c r="C104">
        <f ca="1">HLOOKUP(C$1,INDIRECT("'" &amp; $A$87 &amp; "'!Q1:S200"),ROW(Q120),0)</f>
        <v>0</v>
      </c>
      <c r="D104">
        <f ca="1">HLOOKUP(D$1,INDIRECT("'" &amp; $A$87 &amp; "'!Q1:S200"),ROW(R120),0)</f>
        <v>1</v>
      </c>
      <c r="E104">
        <f ca="1">HLOOKUP(E$1,INDIRECT("'" &amp; $A$87 &amp; "'!Q1:S200"),ROW(S120),0)</f>
        <v>0</v>
      </c>
      <c r="F104">
        <f t="shared" ca="1" si="45"/>
        <v>1</v>
      </c>
    </row>
    <row r="105" spans="2:6" x14ac:dyDescent="0.15">
      <c r="B105" t="s">
        <v>12</v>
      </c>
      <c r="C105">
        <f ca="1">HLOOKUP(C$1,INDIRECT("'" &amp; $A$87 &amp; "'!Q1:S200"),ROW(Q121),0)</f>
        <v>0</v>
      </c>
      <c r="D105">
        <f ca="1">HLOOKUP(D$1,INDIRECT("'" &amp; $A$87 &amp; "'!Q1:S200"),ROW(R121),0)</f>
        <v>1</v>
      </c>
      <c r="E105">
        <f ca="1">HLOOKUP(E$1,INDIRECT("'" &amp; $A$87 &amp; "'!Q1:S200"),ROW(S121),0)</f>
        <v>0</v>
      </c>
      <c r="F105">
        <f t="shared" ca="1" si="45"/>
        <v>1</v>
      </c>
    </row>
    <row r="106" spans="2:6" x14ac:dyDescent="0.15">
      <c r="B106" t="s">
        <v>33</v>
      </c>
      <c r="C106">
        <f ca="1">HLOOKUP(C$1,INDIRECT("'" &amp; $A$87 &amp; "'!Q1:S200"),ROW(Q122),0)</f>
        <v>2</v>
      </c>
      <c r="D106">
        <f ca="1">HLOOKUP(D$1,INDIRECT("'" &amp; $A$87 &amp; "'!Q1:S200"),ROW(R122),0)</f>
        <v>1</v>
      </c>
      <c r="E106">
        <f ca="1">HLOOKUP(E$1,INDIRECT("'" &amp; $A$87 &amp; "'!Q1:S200"),ROW(S122),0)</f>
        <v>3</v>
      </c>
      <c r="F106">
        <f t="shared" ca="1" si="45"/>
        <v>6</v>
      </c>
    </row>
    <row r="107" spans="2:6" x14ac:dyDescent="0.15">
      <c r="B107" t="s">
        <v>12</v>
      </c>
      <c r="C107">
        <f ca="1">HLOOKUP(C$1,INDIRECT("'" &amp; $A$87 &amp; "'!Q1:S200"),ROW(Q123),0)</f>
        <v>1</v>
      </c>
      <c r="D107">
        <f ca="1">HLOOKUP(D$1,INDIRECT("'" &amp; $A$87 &amp; "'!Q1:S200"),ROW(R123),0)</f>
        <v>1</v>
      </c>
      <c r="E107">
        <f ca="1">HLOOKUP(E$1,INDIRECT("'" &amp; $A$87 &amp; "'!Q1:S200"),ROW(S123),0)</f>
        <v>3</v>
      </c>
      <c r="F107">
        <f t="shared" ca="1" si="45"/>
        <v>5</v>
      </c>
    </row>
    <row r="108" spans="2:6" x14ac:dyDescent="0.15">
      <c r="B108" t="s">
        <v>32</v>
      </c>
      <c r="C108">
        <f ca="1">HLOOKUP(C$1,INDIRECT("'" &amp; $A$87 &amp; "'!Q1:S200"),ROW(Q124),0)</f>
        <v>1</v>
      </c>
      <c r="D108">
        <f ca="1">HLOOKUP(D$1,INDIRECT("'" &amp; $A$87 &amp; "'!Q1:S200"),ROW(R124),0)</f>
        <v>0</v>
      </c>
      <c r="E108">
        <f ca="1">HLOOKUP(E$1,INDIRECT("'" &amp; $A$87 &amp; "'!Q1:S200"),ROW(S124),0)</f>
        <v>0</v>
      </c>
      <c r="F108">
        <f t="shared" ca="1" si="45"/>
        <v>1</v>
      </c>
    </row>
    <row r="109" spans="2:6" x14ac:dyDescent="0.15">
      <c r="B109" t="s">
        <v>12</v>
      </c>
      <c r="C109">
        <f ca="1">HLOOKUP(C$1,INDIRECT("'" &amp; $A$87 &amp; "'!Q1:S200"),ROW(Q125),0)</f>
        <v>1</v>
      </c>
      <c r="D109">
        <f ca="1">HLOOKUP(D$1,INDIRECT("'" &amp; $A$87 &amp; "'!Q1:S200"),ROW(R125),0)</f>
        <v>0</v>
      </c>
      <c r="E109">
        <f ca="1">HLOOKUP(E$1,INDIRECT("'" &amp; $A$87 &amp; "'!Q1:S200"),ROW(S125),0)</f>
        <v>0</v>
      </c>
      <c r="F109">
        <f t="shared" ca="1" si="45"/>
        <v>1</v>
      </c>
    </row>
    <row r="110" spans="2:6" x14ac:dyDescent="0.15">
      <c r="B110" t="s">
        <v>34</v>
      </c>
      <c r="C110">
        <f ca="1">HLOOKUP(C$1,INDIRECT("'" &amp; $A$87 &amp; "'!Q1:S200"),ROW(Q126),0)</f>
        <v>0</v>
      </c>
      <c r="D110">
        <f ca="1">HLOOKUP(D$1,INDIRECT("'" &amp; $A$87 &amp; "'!Q1:S200"),ROW(R126),0)</f>
        <v>0</v>
      </c>
      <c r="E110">
        <f ca="1">HLOOKUP(E$1,INDIRECT("'" &amp; $A$87 &amp; "'!Q1:S200"),ROW(S126),0)</f>
        <v>0</v>
      </c>
      <c r="F110">
        <f t="shared" ca="1" si="45"/>
        <v>0</v>
      </c>
    </row>
    <row r="111" spans="2:6" x14ac:dyDescent="0.15">
      <c r="B111" t="s">
        <v>12</v>
      </c>
      <c r="C111">
        <f ca="1">HLOOKUP(C$1,INDIRECT("'" &amp; $A$87 &amp; "'!Q1:S200"),ROW(Q127),0)</f>
        <v>0</v>
      </c>
      <c r="D111">
        <f ca="1">HLOOKUP(D$1,INDIRECT("'" &amp; $A$87 &amp; "'!Q1:S200"),ROW(R127),0)</f>
        <v>0</v>
      </c>
      <c r="E111">
        <f ca="1">HLOOKUP(E$1,INDIRECT("'" &amp; $A$87 &amp; "'!Q1:S200"),ROW(S127),0)</f>
        <v>0</v>
      </c>
      <c r="F111">
        <f t="shared" ca="1" si="45"/>
        <v>0</v>
      </c>
    </row>
    <row r="112" spans="2:6" x14ac:dyDescent="0.15">
      <c r="B112" t="s">
        <v>32</v>
      </c>
      <c r="C112">
        <f ca="1">HLOOKUP(C$1,INDIRECT("'" &amp; $A$87 &amp; "'!Q1:S200"),ROW(Q128),0)</f>
        <v>0</v>
      </c>
      <c r="D112">
        <f ca="1">HLOOKUP(D$1,INDIRECT("'" &amp; $A$87 &amp; "'!Q1:S200"),ROW(R128),0)</f>
        <v>0</v>
      </c>
      <c r="E112">
        <f ca="1">HLOOKUP(E$1,INDIRECT("'" &amp; $A$87 &amp; "'!Q1:S200"),ROW(S128),0)</f>
        <v>0</v>
      </c>
      <c r="F112">
        <f t="shared" ca="1" si="45"/>
        <v>0</v>
      </c>
    </row>
    <row r="113" spans="2:6" x14ac:dyDescent="0.15">
      <c r="B113" t="s">
        <v>12</v>
      </c>
      <c r="C113">
        <f ca="1">HLOOKUP(C$1,INDIRECT("'" &amp; $A$87 &amp; "'!Q1:S200"),ROW(Q129),0)</f>
        <v>0</v>
      </c>
      <c r="D113">
        <f ca="1">HLOOKUP(D$1,INDIRECT("'" &amp; $A$87 &amp; "'!Q1:S200"),ROW(R129),0)</f>
        <v>0</v>
      </c>
      <c r="E113">
        <f ca="1">HLOOKUP(E$1,INDIRECT("'" &amp; $A$87 &amp; "'!Q1:S200"),ROW(S129),0)</f>
        <v>0</v>
      </c>
      <c r="F113">
        <f t="shared" ca="1" si="45"/>
        <v>0</v>
      </c>
    </row>
    <row r="114" spans="2:6" x14ac:dyDescent="0.15">
      <c r="B114" t="s">
        <v>35</v>
      </c>
      <c r="C114">
        <f ca="1">HLOOKUP(C$1,INDIRECT("'" &amp; $A$87 &amp; "'!Q1:S200"),ROW(Q130),0)</f>
        <v>0</v>
      </c>
      <c r="D114">
        <f ca="1">HLOOKUP(D$1,INDIRECT("'" &amp; $A$87 &amp; "'!Q1:S200"),ROW(R130),0)</f>
        <v>0</v>
      </c>
      <c r="E114">
        <f ca="1">HLOOKUP(E$1,INDIRECT("'" &amp; $A$87 &amp; "'!Q1:S200"),ROW(S130),0)</f>
        <v>0</v>
      </c>
      <c r="F114">
        <f t="shared" ca="1" si="45"/>
        <v>0</v>
      </c>
    </row>
    <row r="115" spans="2:6" x14ac:dyDescent="0.15">
      <c r="B115" t="s">
        <v>12</v>
      </c>
      <c r="C115">
        <f ca="1">HLOOKUP(C$1,INDIRECT("'" &amp; $A$87 &amp; "'!Q1:S200"),ROW(Q131),0)</f>
        <v>0</v>
      </c>
      <c r="D115">
        <f ca="1">HLOOKUP(D$1,INDIRECT("'" &amp; $A$87 &amp; "'!Q1:S200"),ROW(R131),0)</f>
        <v>0</v>
      </c>
      <c r="E115">
        <f ca="1">HLOOKUP(E$1,INDIRECT("'" &amp; $A$87 &amp; "'!Q1:S200"),ROW(S131),0)</f>
        <v>0</v>
      </c>
      <c r="F115">
        <f t="shared" ca="1" si="45"/>
        <v>0</v>
      </c>
    </row>
    <row r="116" spans="2:6" x14ac:dyDescent="0.15">
      <c r="B116" t="s">
        <v>32</v>
      </c>
      <c r="C116">
        <f ca="1">HLOOKUP(C$1,INDIRECT("'" &amp; $A$87 &amp; "'!Q1:S200"),ROW(Q132),0)</f>
        <v>0</v>
      </c>
      <c r="D116">
        <f ca="1">HLOOKUP(D$1,INDIRECT("'" &amp; $A$87 &amp; "'!Q1:S200"),ROW(R132),0)</f>
        <v>0</v>
      </c>
      <c r="E116">
        <f ca="1">HLOOKUP(E$1,INDIRECT("'" &amp; $A$87 &amp; "'!Q1:S200"),ROW(S132),0)</f>
        <v>0</v>
      </c>
      <c r="F116">
        <f t="shared" ca="1" si="45"/>
        <v>0</v>
      </c>
    </row>
    <row r="117" spans="2:6" x14ac:dyDescent="0.15">
      <c r="B117" t="s">
        <v>12</v>
      </c>
      <c r="C117">
        <f ca="1">HLOOKUP(C$1,INDIRECT("'" &amp; $A$87 &amp; "'!Q1:S200"),ROW(Q133),0)</f>
        <v>0</v>
      </c>
      <c r="D117">
        <f ca="1">HLOOKUP(D$1,INDIRECT("'" &amp; $A$87 &amp; "'!Q1:S200"),ROW(R133),0)</f>
        <v>0</v>
      </c>
      <c r="E117">
        <f ca="1">HLOOKUP(E$1,INDIRECT("'" &amp; $A$87 &amp; "'!Q1:S200"),ROW(S133),0)</f>
        <v>0</v>
      </c>
      <c r="F117">
        <f t="shared" ca="1" si="45"/>
        <v>0</v>
      </c>
    </row>
    <row r="118" spans="2:6" x14ac:dyDescent="0.15">
      <c r="B118" t="s">
        <v>36</v>
      </c>
      <c r="C118">
        <f ca="1">HLOOKUP(C$1,INDIRECT("'" &amp; $A$87 &amp; "'!Q1:S200"),ROW(Q134),0)</f>
        <v>0</v>
      </c>
      <c r="D118">
        <f ca="1">HLOOKUP(D$1,INDIRECT("'" &amp; $A$87 &amp; "'!Q1:S200"),ROW(R134),0)</f>
        <v>0</v>
      </c>
      <c r="E118">
        <f ca="1">HLOOKUP(E$1,INDIRECT("'" &amp; $A$87 &amp; "'!Q1:S200"),ROW(S134),0)</f>
        <v>0</v>
      </c>
      <c r="F118">
        <f t="shared" ca="1" si="45"/>
        <v>0</v>
      </c>
    </row>
    <row r="119" spans="2:6" x14ac:dyDescent="0.15">
      <c r="B119" t="s">
        <v>12</v>
      </c>
      <c r="C119">
        <f ca="1">HLOOKUP(C$1,INDIRECT("'" &amp; $A$87 &amp; "'!Q1:S200"),ROW(Q135),0)</f>
        <v>0</v>
      </c>
      <c r="D119">
        <f ca="1">HLOOKUP(D$1,INDIRECT("'" &amp; $A$87 &amp; "'!Q1:S200"),ROW(R135),0)</f>
        <v>0</v>
      </c>
      <c r="E119">
        <f ca="1">HLOOKUP(E$1,INDIRECT("'" &amp; $A$87 &amp; "'!Q1:S200"),ROW(S135),0)</f>
        <v>0</v>
      </c>
      <c r="F119">
        <f t="shared" ca="1" si="45"/>
        <v>0</v>
      </c>
    </row>
    <row r="120" spans="2:6" x14ac:dyDescent="0.15">
      <c r="B120" t="s">
        <v>32</v>
      </c>
      <c r="C120">
        <f ca="1">HLOOKUP(C$1,INDIRECT("'" &amp; $A$87 &amp; "'!Q1:S200"),ROW(Q136),0)</f>
        <v>0</v>
      </c>
      <c r="D120">
        <f ca="1">HLOOKUP(D$1,INDIRECT("'" &amp; $A$87 &amp; "'!Q1:S200"),ROW(R136),0)</f>
        <v>0</v>
      </c>
      <c r="E120">
        <f ca="1">HLOOKUP(E$1,INDIRECT("'" &amp; $A$87 &amp; "'!Q1:S200"),ROW(S136),0)</f>
        <v>0</v>
      </c>
      <c r="F120">
        <f t="shared" ca="1" si="45"/>
        <v>0</v>
      </c>
    </row>
    <row r="121" spans="2:6" x14ac:dyDescent="0.15">
      <c r="B121" t="s">
        <v>12</v>
      </c>
      <c r="C121">
        <f ca="1">HLOOKUP(C$1,INDIRECT("'" &amp; $A$87 &amp; "'!Q1:S200"),ROW(Q137),0)</f>
        <v>0</v>
      </c>
      <c r="D121">
        <f ca="1">HLOOKUP(D$1,INDIRECT("'" &amp; $A$87 &amp; "'!Q1:S200"),ROW(R137),0)</f>
        <v>0</v>
      </c>
      <c r="E121">
        <f ca="1">HLOOKUP(E$1,INDIRECT("'" &amp; $A$87 &amp; "'!Q1:S200"),ROW(S137),0)</f>
        <v>0</v>
      </c>
      <c r="F121">
        <f t="shared" ca="1" si="45"/>
        <v>0</v>
      </c>
    </row>
    <row r="122" spans="2:6" x14ac:dyDescent="0.15">
      <c r="B122" t="s">
        <v>37</v>
      </c>
      <c r="C122">
        <f ca="1">HLOOKUP(C$1,INDIRECT("'" &amp; $A$87 &amp; "'!Q1:S200"),ROW(Q138),0)</f>
        <v>1</v>
      </c>
      <c r="D122">
        <f ca="1">HLOOKUP(D$1,INDIRECT("'" &amp; $A$87 &amp; "'!Q1:S200"),ROW(R138),0)</f>
        <v>1</v>
      </c>
      <c r="E122">
        <f ca="1">HLOOKUP(E$1,INDIRECT("'" &amp; $A$87 &amp; "'!Q1:S200"),ROW(S138),0)</f>
        <v>2</v>
      </c>
      <c r="F122">
        <f t="shared" ca="1" si="45"/>
        <v>4</v>
      </c>
    </row>
    <row r="123" spans="2:6" x14ac:dyDescent="0.15">
      <c r="B123" t="s">
        <v>12</v>
      </c>
      <c r="C123">
        <f ca="1">HLOOKUP(C$1,INDIRECT("'" &amp; $A$87 &amp; "'!Q1:S200"),ROW(Q139),0)</f>
        <v>1</v>
      </c>
      <c r="D123">
        <f ca="1">HLOOKUP(D$1,INDIRECT("'" &amp; $A$87 &amp; "'!Q1:S200"),ROW(R139),0)</f>
        <v>1</v>
      </c>
      <c r="E123">
        <f ca="1">HLOOKUP(E$1,INDIRECT("'" &amp; $A$87 &amp; "'!Q1:S200"),ROW(S139),0)</f>
        <v>2</v>
      </c>
      <c r="F123">
        <f t="shared" ca="1" si="45"/>
        <v>4</v>
      </c>
    </row>
    <row r="124" spans="2:6" x14ac:dyDescent="0.15">
      <c r="B124" t="s">
        <v>32</v>
      </c>
      <c r="C124">
        <f ca="1">HLOOKUP(C$1,INDIRECT("'" &amp; $A$87 &amp; "'!Q1:S200"),ROW(Q140),0)</f>
        <v>0</v>
      </c>
      <c r="D124">
        <f ca="1">HLOOKUP(D$1,INDIRECT("'" &amp; $A$87 &amp; "'!Q1:S200"),ROW(R140),0)</f>
        <v>1</v>
      </c>
      <c r="E124">
        <f ca="1">HLOOKUP(E$1,INDIRECT("'" &amp; $A$87 &amp; "'!Q1:S200"),ROW(S140),0)</f>
        <v>0</v>
      </c>
      <c r="F124">
        <f t="shared" ca="1" si="45"/>
        <v>1</v>
      </c>
    </row>
    <row r="125" spans="2:6" x14ac:dyDescent="0.15">
      <c r="B125" t="s">
        <v>12</v>
      </c>
      <c r="C125">
        <f ca="1">HLOOKUP(C$1,INDIRECT("'" &amp; $A$87 &amp; "'!Q1:S200"),ROW(Q141),0)</f>
        <v>0</v>
      </c>
      <c r="D125">
        <f ca="1">HLOOKUP(D$1,INDIRECT("'" &amp; $A$87 &amp; "'!Q1:S200"),ROW(R141),0)</f>
        <v>1</v>
      </c>
      <c r="E125">
        <f ca="1">HLOOKUP(E$1,INDIRECT("'" &amp; $A$87 &amp; "'!Q1:S200"),ROW(S141),0)</f>
        <v>0</v>
      </c>
      <c r="F125">
        <f t="shared" ca="1" si="45"/>
        <v>1</v>
      </c>
    </row>
    <row r="126" spans="2:6" x14ac:dyDescent="0.15">
      <c r="B126" t="s">
        <v>38</v>
      </c>
      <c r="C126">
        <f ca="1">HLOOKUP(C$1,INDIRECT("'" &amp; $A$87 &amp; "'!Q1:S200"),ROW(Q142),0)</f>
        <v>0</v>
      </c>
      <c r="D126">
        <f ca="1">HLOOKUP(D$1,INDIRECT("'" &amp; $A$87 &amp; "'!Q1:S200"),ROW(R142),0)</f>
        <v>0</v>
      </c>
      <c r="E126">
        <f ca="1">HLOOKUP(E$1,INDIRECT("'" &amp; $A$87 &amp; "'!Q1:S200"),ROW(S142),0)</f>
        <v>0</v>
      </c>
      <c r="F126">
        <f t="shared" ca="1" si="45"/>
        <v>0</v>
      </c>
    </row>
    <row r="127" spans="2:6" x14ac:dyDescent="0.15">
      <c r="B127" t="s">
        <v>12</v>
      </c>
      <c r="C127">
        <f ca="1">HLOOKUP(C$1,INDIRECT("'" &amp; $A$87 &amp; "'!Q1:S200"),ROW(Q143),0)</f>
        <v>0</v>
      </c>
      <c r="D127">
        <f ca="1">HLOOKUP(D$1,INDIRECT("'" &amp; $A$87 &amp; "'!Q1:S200"),ROW(R143),0)</f>
        <v>0</v>
      </c>
      <c r="E127">
        <f ca="1">HLOOKUP(E$1,INDIRECT("'" &amp; $A$87 &amp; "'!Q1:S200"),ROW(S143),0)</f>
        <v>0</v>
      </c>
      <c r="F127">
        <f t="shared" ca="1" si="45"/>
        <v>0</v>
      </c>
    </row>
    <row r="128" spans="2:6" x14ac:dyDescent="0.15">
      <c r="B128" t="s">
        <v>32</v>
      </c>
      <c r="C128">
        <f ca="1">HLOOKUP(C$1,INDIRECT("'" &amp; $A$87 &amp; "'!Q1:S200"),ROW(Q144),0)</f>
        <v>0</v>
      </c>
      <c r="D128">
        <f ca="1">HLOOKUP(D$1,INDIRECT("'" &amp; $A$87 &amp; "'!Q1:S200"),ROW(R144),0)</f>
        <v>0</v>
      </c>
      <c r="E128">
        <f ca="1">HLOOKUP(E$1,INDIRECT("'" &amp; $A$87 &amp; "'!Q1:S200"),ROW(S144),0)</f>
        <v>0</v>
      </c>
      <c r="F128">
        <f t="shared" ca="1" si="45"/>
        <v>0</v>
      </c>
    </row>
    <row r="129" spans="1:17" x14ac:dyDescent="0.15">
      <c r="B129" t="s">
        <v>12</v>
      </c>
      <c r="C129">
        <f ca="1">HLOOKUP(C$1,INDIRECT("'" &amp; $A$87 &amp; "'!Q1:S200"),ROW(Q145),0)</f>
        <v>0</v>
      </c>
      <c r="D129">
        <f ca="1">HLOOKUP(D$1,INDIRECT("'" &amp; $A$87 &amp; "'!Q1:S200"),ROW(R145),0)</f>
        <v>0</v>
      </c>
      <c r="E129">
        <f ca="1">HLOOKUP(E$1,INDIRECT("'" &amp; $A$87 &amp; "'!Q1:S200"),ROW(S145),0)</f>
        <v>0</v>
      </c>
      <c r="F129">
        <f t="shared" ca="1" si="45"/>
        <v>0</v>
      </c>
    </row>
    <row r="130" spans="1:17" x14ac:dyDescent="0.15">
      <c r="B130" t="s">
        <v>39</v>
      </c>
      <c r="C130">
        <f ca="1">HLOOKUP(C$1,INDIRECT("'" &amp; $A$87 &amp; "'!Q1:S200"),ROW(Q146),0)</f>
        <v>0</v>
      </c>
      <c r="D130">
        <f ca="1">HLOOKUP(D$1,INDIRECT("'" &amp; $A$87 &amp; "'!Q1:S200"),ROW(R146),0)</f>
        <v>0</v>
      </c>
      <c r="E130">
        <f ca="1">HLOOKUP(E$1,INDIRECT("'" &amp; $A$87 &amp; "'!Q1:S200"),ROW(S146),0)</f>
        <v>0</v>
      </c>
      <c r="F130">
        <f t="shared" ca="1" si="45"/>
        <v>0</v>
      </c>
    </row>
    <row r="131" spans="1:17" x14ac:dyDescent="0.15">
      <c r="B131" t="s">
        <v>12</v>
      </c>
      <c r="C131">
        <f ca="1">HLOOKUP(C$1,INDIRECT("'" &amp; $A$87 &amp; "'!Q1:S200"),ROW(Q147),0)</f>
        <v>0</v>
      </c>
      <c r="D131">
        <f ca="1">HLOOKUP(D$1,INDIRECT("'" &amp; $A$87 &amp; "'!Q1:S200"),ROW(R147),0)</f>
        <v>0</v>
      </c>
      <c r="E131">
        <f ca="1">HLOOKUP(E$1,INDIRECT("'" &amp; $A$87 &amp; "'!Q1:S200"),ROW(S147),0)</f>
        <v>0</v>
      </c>
      <c r="F131">
        <f t="shared" ca="1" si="45"/>
        <v>0</v>
      </c>
    </row>
    <row r="132" spans="1:17" x14ac:dyDescent="0.15">
      <c r="B132" t="s">
        <v>32</v>
      </c>
      <c r="C132">
        <f ca="1">HLOOKUP(C$1,INDIRECT("'" &amp; $A$87 &amp; "'!Q1:S200"),ROW(Q148),0)</f>
        <v>0</v>
      </c>
      <c r="D132">
        <f ca="1">HLOOKUP(D$1,INDIRECT("'" &amp; $A$87 &amp; "'!Q1:S200"),ROW(R148),0)</f>
        <v>0</v>
      </c>
      <c r="E132">
        <f ca="1">HLOOKUP(E$1,INDIRECT("'" &amp; $A$87 &amp; "'!Q1:S200"),ROW(S148),0)</f>
        <v>0</v>
      </c>
      <c r="F132">
        <f t="shared" ca="1" si="45"/>
        <v>0</v>
      </c>
    </row>
    <row r="133" spans="1:17" x14ac:dyDescent="0.15">
      <c r="B133" t="s">
        <v>12</v>
      </c>
      <c r="C133">
        <f ca="1">HLOOKUP(C$1,INDIRECT("'" &amp; $A$87 &amp; "'!Q1:S200"),ROW(Q149),0)</f>
        <v>0</v>
      </c>
      <c r="D133">
        <f ca="1">HLOOKUP(D$1,INDIRECT("'" &amp; $A$87 &amp; "'!Q1:S200"),ROW(R149),0)</f>
        <v>0</v>
      </c>
      <c r="E133">
        <f ca="1">HLOOKUP(E$1,INDIRECT("'" &amp; $A$87 &amp; "'!Q1:S200"),ROW(S149),0)</f>
        <v>0</v>
      </c>
      <c r="F133">
        <f t="shared" ca="1" si="45"/>
        <v>0</v>
      </c>
    </row>
    <row r="134" spans="1:17" x14ac:dyDescent="0.15">
      <c r="B134" t="s">
        <v>40</v>
      </c>
      <c r="C134">
        <f ca="1">HLOOKUP(C$1,INDIRECT("'" &amp; $A$87 &amp; "'!Q1:S200"),ROW(Q150),0)</f>
        <v>0</v>
      </c>
      <c r="D134">
        <f ca="1">HLOOKUP(D$1,INDIRECT("'" &amp; $A$87 &amp; "'!Q1:S200"),ROW(R150),0)</f>
        <v>0</v>
      </c>
      <c r="E134">
        <f ca="1">HLOOKUP(E$1,INDIRECT("'" &amp; $A$87 &amp; "'!Q1:S200"),ROW(S150),0)</f>
        <v>0</v>
      </c>
      <c r="F134">
        <f t="shared" ca="1" si="45"/>
        <v>0</v>
      </c>
    </row>
    <row r="135" spans="1:17" x14ac:dyDescent="0.15">
      <c r="B135" t="s">
        <v>12</v>
      </c>
      <c r="C135">
        <f ca="1">HLOOKUP(C$1,INDIRECT("'" &amp; $A$87 &amp; "'!Q1:S200"),ROW(Q151),0)</f>
        <v>0</v>
      </c>
      <c r="D135">
        <f ca="1">HLOOKUP(D$1,INDIRECT("'" &amp; $A$87 &amp; "'!Q1:S200"),ROW(R151),0)</f>
        <v>0</v>
      </c>
      <c r="E135">
        <f ca="1">HLOOKUP(E$1,INDIRECT("'" &amp; $A$87 &amp; "'!Q1:S200"),ROW(S151),0)</f>
        <v>0</v>
      </c>
      <c r="F135">
        <f t="shared" ca="1" si="45"/>
        <v>0</v>
      </c>
    </row>
    <row r="136" spans="1:17" x14ac:dyDescent="0.15">
      <c r="B136" t="s">
        <v>32</v>
      </c>
      <c r="C136">
        <f ca="1">HLOOKUP(C$1,INDIRECT("'" &amp; $A$87 &amp; "'!Q1:S200"),ROW(Q152),0)</f>
        <v>0</v>
      </c>
      <c r="D136">
        <f ca="1">HLOOKUP(D$1,INDIRECT("'" &amp; $A$87 &amp; "'!Q1:S200"),ROW(R152),0)</f>
        <v>0</v>
      </c>
      <c r="E136">
        <f ca="1">HLOOKUP(E$1,INDIRECT("'" &amp; $A$87 &amp; "'!Q1:S200"),ROW(S152),0)</f>
        <v>0</v>
      </c>
      <c r="F136">
        <f t="shared" ca="1" si="45"/>
        <v>0</v>
      </c>
    </row>
    <row r="137" spans="1:17" x14ac:dyDescent="0.15">
      <c r="B137" t="s">
        <v>12</v>
      </c>
      <c r="C137">
        <f ca="1">HLOOKUP(C$1,INDIRECT("'" &amp; $A$87 &amp; "'!Q1:S200"),ROW(Q153),0)</f>
        <v>0</v>
      </c>
      <c r="D137">
        <f ca="1">HLOOKUP(D$1,INDIRECT("'" &amp; $A$87 &amp; "'!Q1:S200"),ROW(R153),0)</f>
        <v>0</v>
      </c>
      <c r="E137">
        <f ca="1">HLOOKUP(E$1,INDIRECT("'" &amp; $A$87 &amp; "'!Q1:S200"),ROW(S153),0)</f>
        <v>0</v>
      </c>
      <c r="F137">
        <f t="shared" ca="1" si="45"/>
        <v>0</v>
      </c>
    </row>
    <row r="138" spans="1:17" x14ac:dyDescent="0.15">
      <c r="B138" t="s">
        <v>41</v>
      </c>
      <c r="C138">
        <f ca="1">HLOOKUP(C$1,INDIRECT("'" &amp; $A$87 &amp; "'!Q1:S200"),ROW(Q154),0)</f>
        <v>1</v>
      </c>
      <c r="D138">
        <f ca="1">HLOOKUP(D$1,INDIRECT("'" &amp; $A$87 &amp; "'!Q1:S200"),ROW(R154),0)</f>
        <v>0</v>
      </c>
      <c r="E138">
        <f ca="1">HLOOKUP(E$1,INDIRECT("'" &amp; $A$87 &amp; "'!Q1:S200"),ROW(S154),0)</f>
        <v>0</v>
      </c>
      <c r="F138">
        <f t="shared" ca="1" si="45"/>
        <v>1</v>
      </c>
    </row>
    <row r="139" spans="1:17" x14ac:dyDescent="0.15">
      <c r="B139" t="s">
        <v>12</v>
      </c>
      <c r="C139">
        <f ca="1">HLOOKUP(C$1,INDIRECT("'" &amp; $A$87 &amp; "'!Q1:S200"),ROW(Q155),0)</f>
        <v>1</v>
      </c>
      <c r="D139">
        <f ca="1">HLOOKUP(D$1,INDIRECT("'" &amp; $A$87 &amp; "'!Q1:S200"),ROW(R155),0)</f>
        <v>0</v>
      </c>
      <c r="E139">
        <f ca="1">HLOOKUP(E$1,INDIRECT("'" &amp; $A$87 &amp; "'!Q1:S200"),ROW(S155),0)</f>
        <v>0</v>
      </c>
      <c r="F139">
        <f t="shared" ca="1" si="45"/>
        <v>1</v>
      </c>
    </row>
    <row r="140" spans="1:17" x14ac:dyDescent="0.15">
      <c r="A140" t="s">
        <v>46</v>
      </c>
      <c r="B140" t="s">
        <v>48</v>
      </c>
      <c r="C140">
        <f ca="1">IF($A143=1,HLOOKUP(C$1,INDIRECT("'" &amp; $A140 &amp; "'!Q1:S105"),103,0),0)</f>
        <v>212</v>
      </c>
      <c r="D140">
        <f ca="1">IF($A143=1,HLOOKUP(D$1,INDIRECT("'" &amp; $A140 &amp; "'!Q1:S105"),103,0),0)</f>
        <v>319</v>
      </c>
      <c r="E140">
        <f ca="1">IF($A143=1,HLOOKUP(E$1,INDIRECT("'" &amp; $A140 &amp; "'!Q1:S105"),103,0),0)</f>
        <v>0</v>
      </c>
      <c r="F140">
        <f t="shared" ca="1" si="45"/>
        <v>531</v>
      </c>
      <c r="H140" s="30" t="s">
        <v>59</v>
      </c>
      <c r="I140" t="s">
        <v>60</v>
      </c>
      <c r="J140" t="s">
        <v>61</v>
      </c>
      <c r="K140" t="s">
        <v>62</v>
      </c>
      <c r="L140" t="s">
        <v>63</v>
      </c>
      <c r="N140" s="30" t="s">
        <v>64</v>
      </c>
      <c r="O140" s="26"/>
      <c r="P140" s="26"/>
      <c r="Q140" s="26"/>
    </row>
    <row r="141" spans="1:17" ht="12" customHeight="1" x14ac:dyDescent="0.15">
      <c r="B141" t="s">
        <v>24</v>
      </c>
      <c r="C141">
        <f ca="1">HLOOKUP(C$1,INDIRECT("'" &amp; $A140 &amp; "'!Q1:S105"),104,0)</f>
        <v>6</v>
      </c>
      <c r="D141">
        <f t="shared" ref="D141:E141" ca="1" si="60">HLOOKUP(D$1,INDIRECT("'" &amp; $A140 &amp; "'!Q1:S105"),104,0)</f>
        <v>2</v>
      </c>
      <c r="E141">
        <f t="shared" ca="1" si="60"/>
        <v>7</v>
      </c>
      <c r="F141">
        <f t="shared" ca="1" si="45"/>
        <v>15</v>
      </c>
      <c r="H141" cm="1">
        <f t="array" aca="1" ref="H141" ca="1">INDIRECT("'" &amp; $A140 &amp;"'!$T$104",TRUE)</f>
        <v>15</v>
      </c>
      <c r="I141">
        <f ca="1">IF($H141=0,0,IF(C140=0, 1, ))</f>
        <v>0</v>
      </c>
      <c r="J141">
        <f ca="1">IF($H141=0,0,IF(D140=0, 1, ))</f>
        <v>0</v>
      </c>
      <c r="K141">
        <f ca="1">IF($H141=0,0,IF(E140=0, 1, ))</f>
        <v>1</v>
      </c>
      <c r="L141">
        <f ca="1">IF(SUM(I141:K141)&gt;1,1,0)</f>
        <v>0</v>
      </c>
      <c r="N141" s="26"/>
      <c r="O141">
        <f ca="1">IF($H144&lt;&gt;0,IF(I144=3,3,MOD(I144*$H144,3)),0)</f>
        <v>0</v>
      </c>
      <c r="P141">
        <f ca="1">IF($H144&lt;&gt;0,IF(J144=3,3,MOD(J144*$H144,3)),0)</f>
        <v>0</v>
      </c>
      <c r="Q141">
        <f ca="1">IF($H144&lt;&gt;0,IF(K144=3,3,MOD(K144*$H144,3)),0)</f>
        <v>0</v>
      </c>
    </row>
    <row r="142" spans="1:17" x14ac:dyDescent="0.15">
      <c r="A142" s="30" t="s">
        <v>54</v>
      </c>
      <c r="B142" t="s">
        <v>12</v>
      </c>
      <c r="C142">
        <f ca="1">HLOOKUP(C$1,INDIRECT("'" &amp; $A140 &amp; "'!Q1:S105"),105,0)</f>
        <v>4</v>
      </c>
      <c r="D142">
        <f t="shared" ref="D142:E142" ca="1" si="61">HLOOKUP(D$1,INDIRECT("'" &amp; $A140 &amp; "'!Q1:S105"),105,0)</f>
        <v>1</v>
      </c>
      <c r="E142">
        <f t="shared" ca="1" si="61"/>
        <v>7</v>
      </c>
      <c r="F142">
        <f t="shared" ca="1" si="45"/>
        <v>12</v>
      </c>
    </row>
    <row r="143" spans="1:17" x14ac:dyDescent="0.15">
      <c r="A143" cm="1">
        <f t="array" aca="1" ref="A143" ca="1">IF(AND(SUM(INDIRECT("'" &amp; $A140 &amp; "'!Q103:S103")) &gt; 0,OR(INDIRECT("'" &amp; $A140 &amp; "'!Q103")=0, INDIRECT("'" &amp; $A140 &amp; "'!R103")=0, INDIRECT("'" &amp; $A140 &amp; "'!S103")=0)), 1, 0)</f>
        <v>1</v>
      </c>
      <c r="B143" t="s">
        <v>25</v>
      </c>
      <c r="C143">
        <f ca="1">HLOOKUP(C$1,INDIRECT("'" &amp; $A140 &amp; "'!Q1:S117"),106,0)</f>
        <v>1</v>
      </c>
      <c r="D143">
        <f t="shared" ref="D143:E143" ca="1" si="62">HLOOKUP(D$1,INDIRECT("'" &amp; $A140 &amp; "'!Q1:S117"),106,0)</f>
        <v>0</v>
      </c>
      <c r="E143">
        <f t="shared" ca="1" si="62"/>
        <v>0</v>
      </c>
      <c r="F143">
        <f t="shared" ca="1" si="45"/>
        <v>1</v>
      </c>
      <c r="H143" s="43" t="s">
        <v>65</v>
      </c>
      <c r="I143" s="43"/>
      <c r="J143" s="43"/>
      <c r="K143" s="43"/>
    </row>
    <row r="144" spans="1:17" x14ac:dyDescent="0.15">
      <c r="B144" t="s">
        <v>12</v>
      </c>
      <c r="C144">
        <f ca="1">HLOOKUP(C$1,INDIRECT("'" &amp; $A140 &amp; "'!Q1:S117"),107,0)</f>
        <v>1</v>
      </c>
      <c r="D144">
        <f t="shared" ref="D144:E144" ca="1" si="63">HLOOKUP(D$1,INDIRECT("'" &amp; $A140 &amp; "'!Q1:S117"),107,0)</f>
        <v>0</v>
      </c>
      <c r="E144">
        <f t="shared" ca="1" si="63"/>
        <v>0</v>
      </c>
      <c r="F144">
        <f t="shared" ca="1" si="45"/>
        <v>1</v>
      </c>
      <c r="H144">
        <f ca="1">MOD(H141,3) * A143</f>
        <v>0</v>
      </c>
      <c r="I144" cm="1">
        <f t="array" aca="1" ref="I144" ca="1">_xlfn.IFS(INDIRECT("'" &amp; $A140 &amp; "'!Q1")= "K",2,INDIRECT("'" &amp; $A140 &amp; "'!R1")= "K",3,INDIRECT("'" &amp; $A140 &amp; "'!S1")= "K",1)</f>
        <v>1</v>
      </c>
      <c r="J144" cm="1">
        <f t="array" aca="1" ref="J144" ca="1">_xlfn.IFS(INDIRECT("'" &amp; $A140 &amp; "'!Q1")= "P",2,INDIRECT("'" &amp; $A140 &amp; "'!R1")= "P",3,INDIRECT("'" &amp; $A140 &amp; "'!S1")= "P",1)</f>
        <v>2</v>
      </c>
      <c r="K144" cm="1">
        <f t="array" aca="1" ref="K144" ca="1">_xlfn.IFS(INDIRECT("'" &amp; $A140 &amp; "'!Q1")= "B",2,INDIRECT("'" &amp; $A140 &amp; "'!R1")= "B",3,INDIRECT("'" &amp; $A140 &amp; "'!S1")= "B",1)</f>
        <v>3</v>
      </c>
    </row>
    <row r="145" spans="2:6" x14ac:dyDescent="0.15">
      <c r="B145" t="s">
        <v>26</v>
      </c>
      <c r="C145">
        <f ca="1">HLOOKUP(C$1,INDIRECT("'" &amp; $A140 &amp; "'!Q1:S117"),108,0)</f>
        <v>0</v>
      </c>
      <c r="D145">
        <f t="shared" ref="D145:E145" ca="1" si="64">HLOOKUP(D$1,INDIRECT("'" &amp; $A140 &amp; "'!Q1:S117"),108,0)</f>
        <v>0</v>
      </c>
      <c r="E145">
        <f t="shared" ca="1" si="64"/>
        <v>1</v>
      </c>
      <c r="F145">
        <f t="shared" ca="1" si="45"/>
        <v>1</v>
      </c>
    </row>
    <row r="146" spans="2:6" x14ac:dyDescent="0.15">
      <c r="B146" t="s">
        <v>12</v>
      </c>
      <c r="C146">
        <f ca="1">HLOOKUP(C$1,INDIRECT("'" &amp; $A140 &amp; "'!Q1:S117"),109,0)</f>
        <v>0</v>
      </c>
      <c r="D146">
        <f t="shared" ref="D146:E146" ca="1" si="65">HLOOKUP(D$1,INDIRECT("'" &amp; $A140 &amp; "'!Q1:S117"),109,0)</f>
        <v>0</v>
      </c>
      <c r="E146">
        <f t="shared" ca="1" si="65"/>
        <v>1</v>
      </c>
      <c r="F146">
        <f t="shared" ca="1" si="45"/>
        <v>1</v>
      </c>
    </row>
    <row r="147" spans="2:6" x14ac:dyDescent="0.15">
      <c r="B147" t="s">
        <v>27</v>
      </c>
      <c r="C147">
        <f ca="1">HLOOKUP(C$1,INDIRECT("'" &amp; $A140 &amp; "'!Q1:S117"),110,0)</f>
        <v>2</v>
      </c>
      <c r="D147">
        <f t="shared" ref="D147:E147" ca="1" si="66">HLOOKUP(D$1,INDIRECT("'" &amp; $A140 &amp; "'!Q1:S117"),110,0)</f>
        <v>0</v>
      </c>
      <c r="E147">
        <f t="shared" ca="1" si="66"/>
        <v>1</v>
      </c>
      <c r="F147">
        <f t="shared" ca="1" si="45"/>
        <v>3</v>
      </c>
    </row>
    <row r="148" spans="2:6" x14ac:dyDescent="0.15">
      <c r="B148" t="s">
        <v>12</v>
      </c>
      <c r="C148">
        <f ca="1">HLOOKUP(C$1,INDIRECT("'" &amp; $A140 &amp; "'!Q1:S117"),111,0)</f>
        <v>0</v>
      </c>
      <c r="D148">
        <f t="shared" ref="D148:E148" ca="1" si="67">HLOOKUP(D$1,INDIRECT("'" &amp; $A140 &amp; "'!Q1:S117"),111,0)</f>
        <v>0</v>
      </c>
      <c r="E148">
        <f t="shared" ca="1" si="67"/>
        <v>1</v>
      </c>
      <c r="F148">
        <f t="shared" ca="1" si="45"/>
        <v>1</v>
      </c>
    </row>
    <row r="149" spans="2:6" x14ac:dyDescent="0.15">
      <c r="B149" t="s">
        <v>28</v>
      </c>
      <c r="C149">
        <f ca="1">HLOOKUP(C$1,INDIRECT("'" &amp; $A140 &amp; "'!Q1:S117"),112,0)</f>
        <v>1</v>
      </c>
      <c r="D149">
        <f t="shared" ref="D149:E149" ca="1" si="68">HLOOKUP(D$1,INDIRECT("'" &amp; $A140 &amp; "'!Q1:S117"),112,0)</f>
        <v>0</v>
      </c>
      <c r="E149">
        <f t="shared" ca="1" si="68"/>
        <v>1</v>
      </c>
      <c r="F149">
        <f t="shared" ca="1" si="45"/>
        <v>2</v>
      </c>
    </row>
    <row r="150" spans="2:6" x14ac:dyDescent="0.15">
      <c r="B150" t="s">
        <v>12</v>
      </c>
      <c r="C150">
        <f ca="1">HLOOKUP(C$1,INDIRECT("'" &amp; $A140 &amp; "'!Q1:S117"),113,0)</f>
        <v>1</v>
      </c>
      <c r="D150">
        <f t="shared" ref="D150:E150" ca="1" si="69">HLOOKUP(D$1,INDIRECT("'" &amp; $A140 &amp; "'!Q1:S117"),113,0)</f>
        <v>0</v>
      </c>
      <c r="E150">
        <f t="shared" ca="1" si="69"/>
        <v>1</v>
      </c>
      <c r="F150">
        <f t="shared" ca="1" si="45"/>
        <v>2</v>
      </c>
    </row>
    <row r="151" spans="2:6" x14ac:dyDescent="0.15">
      <c r="B151" t="s">
        <v>29</v>
      </c>
      <c r="C151">
        <f ca="1">HLOOKUP(C$1,INDIRECT("'" &amp; $A140 &amp; "'!Q1:S117"),114,0)</f>
        <v>2</v>
      </c>
      <c r="D151">
        <f t="shared" ref="D151:E151" ca="1" si="70">HLOOKUP(D$1,INDIRECT("'" &amp; $A140 &amp; "'!Q1:S117"),114,0)</f>
        <v>1</v>
      </c>
      <c r="E151">
        <f t="shared" ca="1" si="70"/>
        <v>3</v>
      </c>
      <c r="F151">
        <f t="shared" ca="1" si="45"/>
        <v>6</v>
      </c>
    </row>
    <row r="152" spans="2:6" x14ac:dyDescent="0.15">
      <c r="B152" t="s">
        <v>12</v>
      </c>
      <c r="C152">
        <f ca="1">HLOOKUP(C$1,INDIRECT("'" &amp; $A140 &amp; "'!Q1:S117"),115,0)</f>
        <v>2</v>
      </c>
      <c r="D152">
        <f t="shared" ref="D152:E152" ca="1" si="71">HLOOKUP(D$1,INDIRECT("'" &amp; $A140 &amp; "'!Q1:S117"),115,0)</f>
        <v>1</v>
      </c>
      <c r="E152">
        <f t="shared" ca="1" si="71"/>
        <v>3</v>
      </c>
      <c r="F152">
        <f t="shared" ca="1" si="45"/>
        <v>6</v>
      </c>
    </row>
    <row r="153" spans="2:6" x14ac:dyDescent="0.15">
      <c r="B153" t="s">
        <v>30</v>
      </c>
      <c r="C153">
        <f ca="1">HLOOKUP(C$1,INDIRECT("'" &amp; $A140 &amp; "'!Q1:S117"),116,0)</f>
        <v>0</v>
      </c>
      <c r="D153">
        <f t="shared" ref="D153:E153" ca="1" si="72">HLOOKUP(D$1,INDIRECT("'" &amp; $A140 &amp; "'!Q1:S117"),116,0)</f>
        <v>1</v>
      </c>
      <c r="E153">
        <f t="shared" ca="1" si="72"/>
        <v>1</v>
      </c>
      <c r="F153">
        <f t="shared" ca="1" si="45"/>
        <v>2</v>
      </c>
    </row>
    <row r="154" spans="2:6" x14ac:dyDescent="0.15">
      <c r="B154" t="s">
        <v>12</v>
      </c>
      <c r="C154">
        <f ca="1">HLOOKUP(C$1,INDIRECT("'" &amp; $A140 &amp; "'!Q1:S117"),117,0)</f>
        <v>0</v>
      </c>
      <c r="D154">
        <f t="shared" ref="D154:E154" ca="1" si="73">HLOOKUP(D$1,INDIRECT("'" &amp; $A140 &amp; "'!Q1:S117"),117,0)</f>
        <v>0</v>
      </c>
      <c r="E154">
        <f t="shared" ca="1" si="73"/>
        <v>1</v>
      </c>
      <c r="F154">
        <f t="shared" ca="1" si="45"/>
        <v>1</v>
      </c>
    </row>
    <row r="155" spans="2:6" x14ac:dyDescent="0.15">
      <c r="B155" t="s">
        <v>31</v>
      </c>
      <c r="C155">
        <f ca="1">HLOOKUP(C$1,INDIRECT("'" &amp; $A$140 &amp; "'!Q1:S200"),ROW(Q118),0)</f>
        <v>1</v>
      </c>
      <c r="D155">
        <f ca="1">HLOOKUP(D$1,INDIRECT("'" &amp; $A$140 &amp; "'!Q1:S200"),ROW(R118),0)</f>
        <v>0</v>
      </c>
      <c r="E155">
        <f ca="1">HLOOKUP(E$1,INDIRECT("'" &amp; $A$140 &amp; "'!Q1:S200"),ROW(S118),0)</f>
        <v>2</v>
      </c>
      <c r="F155">
        <f t="shared" ca="1" si="45"/>
        <v>3</v>
      </c>
    </row>
    <row r="156" spans="2:6" x14ac:dyDescent="0.15">
      <c r="B156" t="s">
        <v>12</v>
      </c>
      <c r="C156">
        <f ca="1">HLOOKUP(C$1,INDIRECT("'" &amp; $A$140 &amp; "'!Q1:S200"),ROW(Q119),0)</f>
        <v>1</v>
      </c>
      <c r="D156">
        <f ca="1">HLOOKUP(D$1,INDIRECT("'" &amp; $A$140 &amp; "'!Q1:S200"),ROW(R119),0)</f>
        <v>0</v>
      </c>
      <c r="E156">
        <f ca="1">HLOOKUP(E$1,INDIRECT("'" &amp; $A$140 &amp; "'!Q1:S200"),ROW(S119),0)</f>
        <v>2</v>
      </c>
      <c r="F156">
        <f t="shared" ca="1" si="45"/>
        <v>3</v>
      </c>
    </row>
    <row r="157" spans="2:6" x14ac:dyDescent="0.15">
      <c r="B157" t="s">
        <v>32</v>
      </c>
      <c r="C157">
        <f ca="1">HLOOKUP(C$1,INDIRECT("'" &amp; $A$140 &amp; "'!Q1:S200"),ROW(Q120),0)</f>
        <v>0</v>
      </c>
      <c r="D157">
        <f ca="1">HLOOKUP(D$1,INDIRECT("'" &amp; $A$140 &amp; "'!Q1:S200"),ROW(R120),0)</f>
        <v>0</v>
      </c>
      <c r="E157">
        <f ca="1">HLOOKUP(E$1,INDIRECT("'" &amp; $A$140 &amp; "'!Q1:S200"),ROW(S120),0)</f>
        <v>1</v>
      </c>
      <c r="F157">
        <f t="shared" ca="1" si="45"/>
        <v>1</v>
      </c>
    </row>
    <row r="158" spans="2:6" x14ac:dyDescent="0.15">
      <c r="B158" t="s">
        <v>12</v>
      </c>
      <c r="C158">
        <f ca="1">HLOOKUP(C$1,INDIRECT("'" &amp; $A$140 &amp; "'!Q1:S200"),ROW(Q121),0)</f>
        <v>0</v>
      </c>
      <c r="D158">
        <f ca="1">HLOOKUP(D$1,INDIRECT("'" &amp; $A$140 &amp; "'!Q1:S200"),ROW(R121),0)</f>
        <v>0</v>
      </c>
      <c r="E158">
        <f ca="1">HLOOKUP(E$1,INDIRECT("'" &amp; $A$140 &amp; "'!Q1:S200"),ROW(S121),0)</f>
        <v>1</v>
      </c>
      <c r="F158">
        <f t="shared" ca="1" si="45"/>
        <v>1</v>
      </c>
    </row>
    <row r="159" spans="2:6" x14ac:dyDescent="0.15">
      <c r="B159" t="s">
        <v>33</v>
      </c>
      <c r="C159">
        <f ca="1">HLOOKUP(C$1,INDIRECT("'" &amp; $A$140 &amp; "'!Q1:S200"),ROW(Q122),0)</f>
        <v>3</v>
      </c>
      <c r="D159">
        <f ca="1">HLOOKUP(D$1,INDIRECT("'" &amp; $A$140 &amp; "'!Q1:S200"),ROW(R122),0)</f>
        <v>1</v>
      </c>
      <c r="E159">
        <f ca="1">HLOOKUP(E$1,INDIRECT("'" &amp; $A$140 &amp; "'!Q1:S200"),ROW(S122),0)</f>
        <v>2</v>
      </c>
      <c r="F159">
        <f t="shared" ca="1" si="45"/>
        <v>6</v>
      </c>
    </row>
    <row r="160" spans="2:6" x14ac:dyDescent="0.15">
      <c r="B160" t="s">
        <v>12</v>
      </c>
      <c r="C160">
        <f ca="1">HLOOKUP(C$1,INDIRECT("'" &amp; $A$140 &amp; "'!Q1:S200"),ROW(Q123),0)</f>
        <v>2</v>
      </c>
      <c r="D160">
        <f ca="1">HLOOKUP(D$1,INDIRECT("'" &amp; $A$140 &amp; "'!Q1:S200"),ROW(R123),0)</f>
        <v>1</v>
      </c>
      <c r="E160">
        <f ca="1">HLOOKUP(E$1,INDIRECT("'" &amp; $A$140 &amp; "'!Q1:S200"),ROW(S123),0)</f>
        <v>2</v>
      </c>
      <c r="F160">
        <f t="shared" ca="1" si="45"/>
        <v>5</v>
      </c>
    </row>
    <row r="161" spans="2:6" x14ac:dyDescent="0.15">
      <c r="B161" t="s">
        <v>32</v>
      </c>
      <c r="C161">
        <f ca="1">HLOOKUP(C$1,INDIRECT("'" &amp; $A$140 &amp; "'!Q1:S200"),ROW(Q124),0)</f>
        <v>2</v>
      </c>
      <c r="D161">
        <f ca="1">HLOOKUP(D$1,INDIRECT("'" &amp; $A$140 &amp; "'!Q1:S200"),ROW(R124),0)</f>
        <v>1</v>
      </c>
      <c r="E161">
        <f ca="1">HLOOKUP(E$1,INDIRECT("'" &amp; $A$140 &amp; "'!Q1:S200"),ROW(S124),0)</f>
        <v>1</v>
      </c>
      <c r="F161">
        <f t="shared" ca="1" si="45"/>
        <v>4</v>
      </c>
    </row>
    <row r="162" spans="2:6" x14ac:dyDescent="0.15">
      <c r="B162" t="s">
        <v>12</v>
      </c>
      <c r="C162">
        <f ca="1">HLOOKUP(C$1,INDIRECT("'" &amp; $A$140 &amp; "'!Q1:S200"),ROW(Q125),0)</f>
        <v>2</v>
      </c>
      <c r="D162">
        <f ca="1">HLOOKUP(D$1,INDIRECT("'" &amp; $A$140 &amp; "'!Q1:S200"),ROW(R125),0)</f>
        <v>1</v>
      </c>
      <c r="E162">
        <f ca="1">HLOOKUP(E$1,INDIRECT("'" &amp; $A$140 &amp; "'!Q1:S200"),ROW(S125),0)</f>
        <v>1</v>
      </c>
      <c r="F162">
        <f t="shared" ca="1" si="45"/>
        <v>4</v>
      </c>
    </row>
    <row r="163" spans="2:6" x14ac:dyDescent="0.15">
      <c r="B163" t="s">
        <v>34</v>
      </c>
      <c r="C163">
        <f ca="1">HLOOKUP(C$1,INDIRECT("'" &amp; $A$140 &amp; "'!Q1:S200"),ROW(Q126),0)</f>
        <v>0</v>
      </c>
      <c r="D163">
        <f ca="1">HLOOKUP(D$1,INDIRECT("'" &amp; $A$140 &amp; "'!Q1:S200"),ROW(R126),0)</f>
        <v>0</v>
      </c>
      <c r="E163">
        <f ca="1">HLOOKUP(E$1,INDIRECT("'" &amp; $A$140 &amp; "'!Q1:S200"),ROW(S126),0)</f>
        <v>0</v>
      </c>
      <c r="F163">
        <f t="shared" ca="1" si="45"/>
        <v>0</v>
      </c>
    </row>
    <row r="164" spans="2:6" x14ac:dyDescent="0.15">
      <c r="B164" t="s">
        <v>12</v>
      </c>
      <c r="C164">
        <f ca="1">HLOOKUP(C$1,INDIRECT("'" &amp; $A$140 &amp; "'!Q1:S200"),ROW(Q127),0)</f>
        <v>0</v>
      </c>
      <c r="D164">
        <f ca="1">HLOOKUP(D$1,INDIRECT("'" &amp; $A$140 &amp; "'!Q1:S200"),ROW(R127),0)</f>
        <v>0</v>
      </c>
      <c r="E164">
        <f ca="1">HLOOKUP(E$1,INDIRECT("'" &amp; $A$140 &amp; "'!Q1:S200"),ROW(S127),0)</f>
        <v>0</v>
      </c>
      <c r="F164">
        <f t="shared" ca="1" si="45"/>
        <v>0</v>
      </c>
    </row>
    <row r="165" spans="2:6" x14ac:dyDescent="0.15">
      <c r="B165" t="s">
        <v>32</v>
      </c>
      <c r="C165">
        <f ca="1">HLOOKUP(C$1,INDIRECT("'" &amp; $A$140 &amp; "'!Q1:S200"),ROW(Q128),0)</f>
        <v>0</v>
      </c>
      <c r="D165">
        <f ca="1">HLOOKUP(D$1,INDIRECT("'" &amp; $A$140 &amp; "'!Q1:S200"),ROW(R128),0)</f>
        <v>0</v>
      </c>
      <c r="E165">
        <f ca="1">HLOOKUP(E$1,INDIRECT("'" &amp; $A$140 &amp; "'!Q1:S200"),ROW(S128),0)</f>
        <v>0</v>
      </c>
      <c r="F165">
        <f t="shared" ca="1" si="45"/>
        <v>0</v>
      </c>
    </row>
    <row r="166" spans="2:6" x14ac:dyDescent="0.15">
      <c r="B166" t="s">
        <v>12</v>
      </c>
      <c r="C166">
        <f ca="1">HLOOKUP(C$1,INDIRECT("'" &amp; $A$140 &amp; "'!Q1:S200"),ROW(Q129),0)</f>
        <v>0</v>
      </c>
      <c r="D166">
        <f ca="1">HLOOKUP(D$1,INDIRECT("'" &amp; $A$140 &amp; "'!Q1:S200"),ROW(R129),0)</f>
        <v>0</v>
      </c>
      <c r="E166">
        <f ca="1">HLOOKUP(E$1,INDIRECT("'" &amp; $A$140 &amp; "'!Q1:S200"),ROW(S129),0)</f>
        <v>0</v>
      </c>
      <c r="F166">
        <f t="shared" ca="1" si="45"/>
        <v>0</v>
      </c>
    </row>
    <row r="167" spans="2:6" x14ac:dyDescent="0.15">
      <c r="B167" t="s">
        <v>35</v>
      </c>
      <c r="C167">
        <f ca="1">HLOOKUP(C$1,INDIRECT("'" &amp; $A$140 &amp; "'!Q1:S200"),ROW(Q130),0)</f>
        <v>0</v>
      </c>
      <c r="D167">
        <f ca="1">HLOOKUP(D$1,INDIRECT("'" &amp; $A$140 &amp; "'!Q1:S200"),ROW(R130),0)</f>
        <v>0</v>
      </c>
      <c r="E167">
        <f ca="1">HLOOKUP(E$1,INDIRECT("'" &amp; $A$140 &amp; "'!Q1:S200"),ROW(S130),0)</f>
        <v>0</v>
      </c>
      <c r="F167">
        <f t="shared" ca="1" si="45"/>
        <v>0</v>
      </c>
    </row>
    <row r="168" spans="2:6" x14ac:dyDescent="0.15">
      <c r="B168" t="s">
        <v>12</v>
      </c>
      <c r="C168">
        <f ca="1">HLOOKUP(C$1,INDIRECT("'" &amp; $A$140 &amp; "'!Q1:S200"),ROW(Q131),0)</f>
        <v>0</v>
      </c>
      <c r="D168">
        <f ca="1">HLOOKUP(D$1,INDIRECT("'" &amp; $A$140 &amp; "'!Q1:S200"),ROW(R131),0)</f>
        <v>0</v>
      </c>
      <c r="E168">
        <f ca="1">HLOOKUP(E$1,INDIRECT("'" &amp; $A$140 &amp; "'!Q1:S200"),ROW(S131),0)</f>
        <v>0</v>
      </c>
      <c r="F168">
        <f t="shared" ca="1" si="45"/>
        <v>0</v>
      </c>
    </row>
    <row r="169" spans="2:6" x14ac:dyDescent="0.15">
      <c r="B169" t="s">
        <v>32</v>
      </c>
      <c r="C169">
        <f ca="1">HLOOKUP(C$1,INDIRECT("'" &amp; $A$140 &amp; "'!Q1:S200"),ROW(Q132),0)</f>
        <v>0</v>
      </c>
      <c r="D169">
        <f ca="1">HLOOKUP(D$1,INDIRECT("'" &amp; $A$140 &amp; "'!Q1:S200"),ROW(R132),0)</f>
        <v>0</v>
      </c>
      <c r="E169">
        <f ca="1">HLOOKUP(E$1,INDIRECT("'" &amp; $A$140 &amp; "'!Q1:S200"),ROW(S132),0)</f>
        <v>0</v>
      </c>
      <c r="F169">
        <f t="shared" ca="1" si="45"/>
        <v>0</v>
      </c>
    </row>
    <row r="170" spans="2:6" x14ac:dyDescent="0.15">
      <c r="B170" t="s">
        <v>12</v>
      </c>
      <c r="C170">
        <f ca="1">HLOOKUP(C$1,INDIRECT("'" &amp; $A$140 &amp; "'!Q1:S200"),ROW(Q133),0)</f>
        <v>0</v>
      </c>
      <c r="D170">
        <f ca="1">HLOOKUP(D$1,INDIRECT("'" &amp; $A$140 &amp; "'!Q1:S200"),ROW(R133),0)</f>
        <v>0</v>
      </c>
      <c r="E170">
        <f ca="1">HLOOKUP(E$1,INDIRECT("'" &amp; $A$140 &amp; "'!Q1:S200"),ROW(S133),0)</f>
        <v>0</v>
      </c>
      <c r="F170">
        <f t="shared" ca="1" si="45"/>
        <v>0</v>
      </c>
    </row>
    <row r="171" spans="2:6" x14ac:dyDescent="0.15">
      <c r="B171" t="s">
        <v>36</v>
      </c>
      <c r="C171">
        <f ca="1">HLOOKUP(C$1,INDIRECT("'" &amp; $A$140 &amp; "'!Q1:S200"),ROW(Q134),0)</f>
        <v>0</v>
      </c>
      <c r="D171">
        <f ca="1">HLOOKUP(D$1,INDIRECT("'" &amp; $A$140 &amp; "'!Q1:S200"),ROW(R134),0)</f>
        <v>0</v>
      </c>
      <c r="E171">
        <f ca="1">HLOOKUP(E$1,INDIRECT("'" &amp; $A$140 &amp; "'!Q1:S200"),ROW(S134),0)</f>
        <v>0</v>
      </c>
      <c r="F171">
        <f t="shared" ca="1" si="45"/>
        <v>0</v>
      </c>
    </row>
    <row r="172" spans="2:6" x14ac:dyDescent="0.15">
      <c r="B172" t="s">
        <v>12</v>
      </c>
      <c r="C172">
        <f ca="1">HLOOKUP(C$1,INDIRECT("'" &amp; $A$140 &amp; "'!Q1:S200"),ROW(Q135),0)</f>
        <v>0</v>
      </c>
      <c r="D172">
        <f ca="1">HLOOKUP(D$1,INDIRECT("'" &amp; $A$140 &amp; "'!Q1:S200"),ROW(R135),0)</f>
        <v>0</v>
      </c>
      <c r="E172">
        <f ca="1">HLOOKUP(E$1,INDIRECT("'" &amp; $A$140 &amp; "'!Q1:S200"),ROW(S135),0)</f>
        <v>0</v>
      </c>
      <c r="F172">
        <f t="shared" ca="1" si="45"/>
        <v>0</v>
      </c>
    </row>
    <row r="173" spans="2:6" x14ac:dyDescent="0.15">
      <c r="B173" t="s">
        <v>32</v>
      </c>
      <c r="C173">
        <f ca="1">HLOOKUP(C$1,INDIRECT("'" &amp; $A$140 &amp; "'!Q1:S200"),ROW(Q136),0)</f>
        <v>0</v>
      </c>
      <c r="D173">
        <f ca="1">HLOOKUP(D$1,INDIRECT("'" &amp; $A$140 &amp; "'!Q1:S200"),ROW(R136),0)</f>
        <v>0</v>
      </c>
      <c r="E173">
        <f ca="1">HLOOKUP(E$1,INDIRECT("'" &amp; $A$140 &amp; "'!Q1:S200"),ROW(S136),0)</f>
        <v>0</v>
      </c>
      <c r="F173">
        <f t="shared" ca="1" si="45"/>
        <v>0</v>
      </c>
    </row>
    <row r="174" spans="2:6" x14ac:dyDescent="0.15">
      <c r="B174" t="s">
        <v>12</v>
      </c>
      <c r="C174">
        <f ca="1">HLOOKUP(C$1,INDIRECT("'" &amp; $A$140 &amp; "'!Q1:S200"),ROW(Q137),0)</f>
        <v>0</v>
      </c>
      <c r="D174">
        <f ca="1">HLOOKUP(D$1,INDIRECT("'" &amp; $A$140 &amp; "'!Q1:S200"),ROW(R137),0)</f>
        <v>0</v>
      </c>
      <c r="E174">
        <f ca="1">HLOOKUP(E$1,INDIRECT("'" &amp; $A$140 &amp; "'!Q1:S200"),ROW(S137),0)</f>
        <v>0</v>
      </c>
      <c r="F174">
        <f t="shared" ca="1" si="45"/>
        <v>0</v>
      </c>
    </row>
    <row r="175" spans="2:6" x14ac:dyDescent="0.15">
      <c r="B175" t="s">
        <v>37</v>
      </c>
      <c r="C175">
        <f ca="1">HLOOKUP(C$1,INDIRECT("'" &amp; $A$140 &amp; "'!Q1:S200"),ROW(Q138),0)</f>
        <v>1</v>
      </c>
      <c r="D175">
        <f ca="1">HLOOKUP(D$1,INDIRECT("'" &amp; $A$140 &amp; "'!Q1:S200"),ROW(R138),0)</f>
        <v>0</v>
      </c>
      <c r="E175">
        <f ca="1">HLOOKUP(E$1,INDIRECT("'" &amp; $A$140 &amp; "'!Q1:S200"),ROW(S138),0)</f>
        <v>1</v>
      </c>
      <c r="F175">
        <f t="shared" ca="1" si="45"/>
        <v>2</v>
      </c>
    </row>
    <row r="176" spans="2:6" x14ac:dyDescent="0.15">
      <c r="B176" t="s">
        <v>12</v>
      </c>
      <c r="C176">
        <f ca="1">HLOOKUP(C$1,INDIRECT("'" &amp; $A$140 &amp; "'!Q1:S200"),ROW(Q139),0)</f>
        <v>0</v>
      </c>
      <c r="D176">
        <f ca="1">HLOOKUP(D$1,INDIRECT("'" &amp; $A$140 &amp; "'!Q1:S200"),ROW(R139),0)</f>
        <v>0</v>
      </c>
      <c r="E176">
        <f ca="1">HLOOKUP(E$1,INDIRECT("'" &amp; $A$140 &amp; "'!Q1:S200"),ROW(S139),0)</f>
        <v>1</v>
      </c>
      <c r="F176">
        <f t="shared" ca="1" si="45"/>
        <v>1</v>
      </c>
    </row>
    <row r="177" spans="2:6" x14ac:dyDescent="0.15">
      <c r="B177" t="s">
        <v>32</v>
      </c>
      <c r="C177">
        <f ca="1">HLOOKUP(C$1,INDIRECT("'" &amp; $A$140 &amp; "'!Q1:S200"),ROW(Q140),0)</f>
        <v>0</v>
      </c>
      <c r="D177">
        <f ca="1">HLOOKUP(D$1,INDIRECT("'" &amp; $A$140 &amp; "'!Q1:S200"),ROW(R140),0)</f>
        <v>0</v>
      </c>
      <c r="E177">
        <f ca="1">HLOOKUP(E$1,INDIRECT("'" &amp; $A$140 &amp; "'!Q1:S200"),ROW(S140),0)</f>
        <v>0</v>
      </c>
      <c r="F177">
        <f t="shared" ca="1" si="45"/>
        <v>0</v>
      </c>
    </row>
    <row r="178" spans="2:6" x14ac:dyDescent="0.15">
      <c r="B178" t="s">
        <v>12</v>
      </c>
      <c r="C178">
        <f ca="1">HLOOKUP(C$1,INDIRECT("'" &amp; $A$140 &amp; "'!Q1:S200"),ROW(Q141),0)</f>
        <v>0</v>
      </c>
      <c r="D178">
        <f ca="1">HLOOKUP(D$1,INDIRECT("'" &amp; $A$140 &amp; "'!Q1:S200"),ROW(R141),0)</f>
        <v>0</v>
      </c>
      <c r="E178">
        <f ca="1">HLOOKUP(E$1,INDIRECT("'" &amp; $A$140 &amp; "'!Q1:S200"),ROW(S141),0)</f>
        <v>0</v>
      </c>
      <c r="F178">
        <f t="shared" ca="1" si="45"/>
        <v>0</v>
      </c>
    </row>
    <row r="179" spans="2:6" x14ac:dyDescent="0.15">
      <c r="B179" t="s">
        <v>38</v>
      </c>
      <c r="C179">
        <f ca="1">HLOOKUP(C$1,INDIRECT("'" &amp; $A$140 &amp; "'!Q1:S200"),ROW(Q142),0)</f>
        <v>1</v>
      </c>
      <c r="D179">
        <f ca="1">HLOOKUP(D$1,INDIRECT("'" &amp; $A$140 &amp; "'!Q1:S200"),ROW(R142),0)</f>
        <v>0</v>
      </c>
      <c r="E179">
        <f ca="1">HLOOKUP(E$1,INDIRECT("'" &amp; $A$140 &amp; "'!Q1:S200"),ROW(S142),0)</f>
        <v>0</v>
      </c>
      <c r="F179">
        <f t="shared" ca="1" si="45"/>
        <v>1</v>
      </c>
    </row>
    <row r="180" spans="2:6" x14ac:dyDescent="0.15">
      <c r="B180" t="s">
        <v>12</v>
      </c>
      <c r="C180">
        <f ca="1">HLOOKUP(C$1,INDIRECT("'" &amp; $A$140 &amp; "'!Q1:S200"),ROW(Q143),0)</f>
        <v>1</v>
      </c>
      <c r="D180">
        <f ca="1">HLOOKUP(D$1,INDIRECT("'" &amp; $A$140 &amp; "'!Q1:S200"),ROW(R143),0)</f>
        <v>0</v>
      </c>
      <c r="E180">
        <f ca="1">HLOOKUP(E$1,INDIRECT("'" &amp; $A$140 &amp; "'!Q1:S200"),ROW(S143),0)</f>
        <v>0</v>
      </c>
      <c r="F180">
        <f t="shared" ca="1" si="45"/>
        <v>1</v>
      </c>
    </row>
    <row r="181" spans="2:6" x14ac:dyDescent="0.15">
      <c r="B181" t="s">
        <v>32</v>
      </c>
      <c r="C181">
        <f ca="1">HLOOKUP(C$1,INDIRECT("'" &amp; $A$140 &amp; "'!Q1:S200"),ROW(Q144),0)</f>
        <v>0</v>
      </c>
      <c r="D181">
        <f ca="1">HLOOKUP(D$1,INDIRECT("'" &amp; $A$140 &amp; "'!Q1:S200"),ROW(R144),0)</f>
        <v>0</v>
      </c>
      <c r="E181">
        <f ca="1">HLOOKUP(E$1,INDIRECT("'" &amp; $A$140 &amp; "'!Q1:S200"),ROW(S144),0)</f>
        <v>0</v>
      </c>
      <c r="F181">
        <f t="shared" ca="1" si="45"/>
        <v>0</v>
      </c>
    </row>
    <row r="182" spans="2:6" x14ac:dyDescent="0.15">
      <c r="B182" t="s">
        <v>12</v>
      </c>
      <c r="C182">
        <f ca="1">HLOOKUP(C$1,INDIRECT("'" &amp; $A$140 &amp; "'!Q1:S200"),ROW(Q145),0)</f>
        <v>0</v>
      </c>
      <c r="D182">
        <f ca="1">HLOOKUP(D$1,INDIRECT("'" &amp; $A$140 &amp; "'!Q1:S200"),ROW(R145),0)</f>
        <v>0</v>
      </c>
      <c r="E182">
        <f ca="1">HLOOKUP(E$1,INDIRECT("'" &amp; $A$140 &amp; "'!Q1:S200"),ROW(S145),0)</f>
        <v>0</v>
      </c>
      <c r="F182">
        <f t="shared" ca="1" si="45"/>
        <v>0</v>
      </c>
    </row>
    <row r="183" spans="2:6" x14ac:dyDescent="0.15">
      <c r="B183" t="s">
        <v>39</v>
      </c>
      <c r="C183">
        <f ca="1">HLOOKUP(C$1,INDIRECT("'" &amp; $A$140 &amp; "'!Q1:S200"),ROW(Q146),0)</f>
        <v>0</v>
      </c>
      <c r="D183">
        <f ca="1">HLOOKUP(D$1,INDIRECT("'" &amp; $A$140 &amp; "'!Q1:S200"),ROW(R146),0)</f>
        <v>0</v>
      </c>
      <c r="E183">
        <f ca="1">HLOOKUP(E$1,INDIRECT("'" &amp; $A$140 &amp; "'!Q1:S200"),ROW(S146),0)</f>
        <v>1</v>
      </c>
      <c r="F183">
        <f t="shared" ca="1" si="45"/>
        <v>1</v>
      </c>
    </row>
    <row r="184" spans="2:6" x14ac:dyDescent="0.15">
      <c r="B184" t="s">
        <v>12</v>
      </c>
      <c r="C184">
        <f ca="1">HLOOKUP(C$1,INDIRECT("'" &amp; $A$140 &amp; "'!Q1:S200"),ROW(Q147),0)</f>
        <v>0</v>
      </c>
      <c r="D184">
        <f ca="1">HLOOKUP(D$1,INDIRECT("'" &amp; $A$140 &amp; "'!Q1:S200"),ROW(R147),0)</f>
        <v>0</v>
      </c>
      <c r="E184">
        <f ca="1">HLOOKUP(E$1,INDIRECT("'" &amp; $A$140 &amp; "'!Q1:S200"),ROW(S147),0)</f>
        <v>1</v>
      </c>
      <c r="F184">
        <f t="shared" ca="1" si="45"/>
        <v>1</v>
      </c>
    </row>
    <row r="185" spans="2:6" x14ac:dyDescent="0.15">
      <c r="B185" t="s">
        <v>32</v>
      </c>
      <c r="C185">
        <f ca="1">HLOOKUP(C$1,INDIRECT("'" &amp; $A$140 &amp; "'!Q1:S200"),ROW(Q148),0)</f>
        <v>0</v>
      </c>
      <c r="D185">
        <f ca="1">HLOOKUP(D$1,INDIRECT("'" &amp; $A$140 &amp; "'!Q1:S200"),ROW(R148),0)</f>
        <v>0</v>
      </c>
      <c r="E185">
        <f ca="1">HLOOKUP(E$1,INDIRECT("'" &amp; $A$140 &amp; "'!Q1:S200"),ROW(S148),0)</f>
        <v>1</v>
      </c>
      <c r="F185">
        <f t="shared" ca="1" si="45"/>
        <v>1</v>
      </c>
    </row>
    <row r="186" spans="2:6" x14ac:dyDescent="0.15">
      <c r="B186" t="s">
        <v>12</v>
      </c>
      <c r="C186">
        <f ca="1">HLOOKUP(C$1,INDIRECT("'" &amp; $A$140 &amp; "'!Q1:S200"),ROW(Q149),0)</f>
        <v>0</v>
      </c>
      <c r="D186">
        <f ca="1">HLOOKUP(D$1,INDIRECT("'" &amp; $A$140 &amp; "'!Q1:S200"),ROW(R149),0)</f>
        <v>0</v>
      </c>
      <c r="E186">
        <f ca="1">HLOOKUP(E$1,INDIRECT("'" &amp; $A$140 &amp; "'!Q1:S200"),ROW(S149),0)</f>
        <v>1</v>
      </c>
      <c r="F186">
        <f t="shared" ca="1" si="45"/>
        <v>1</v>
      </c>
    </row>
    <row r="187" spans="2:6" x14ac:dyDescent="0.15">
      <c r="B187" t="s">
        <v>40</v>
      </c>
      <c r="C187">
        <f ca="1">HLOOKUP(C$1,INDIRECT("'" &amp; $A$140 &amp; "'!Q1:S200"),ROW(Q150),0)</f>
        <v>0</v>
      </c>
      <c r="D187">
        <f ca="1">HLOOKUP(D$1,INDIRECT("'" &amp; $A$140 &amp; "'!Q1:S200"),ROW(R150),0)</f>
        <v>0</v>
      </c>
      <c r="E187">
        <f ca="1">HLOOKUP(E$1,INDIRECT("'" &amp; $A$140 &amp; "'!Q1:S200"),ROW(S150),0)</f>
        <v>0</v>
      </c>
      <c r="F187">
        <f t="shared" ca="1" si="45"/>
        <v>0</v>
      </c>
    </row>
    <row r="188" spans="2:6" x14ac:dyDescent="0.15">
      <c r="B188" t="s">
        <v>12</v>
      </c>
      <c r="C188">
        <f ca="1">HLOOKUP(C$1,INDIRECT("'" &amp; $A$140 &amp; "'!Q1:S200"),ROW(Q151),0)</f>
        <v>0</v>
      </c>
      <c r="D188">
        <f ca="1">HLOOKUP(D$1,INDIRECT("'" &amp; $A$140 &amp; "'!Q1:S200"),ROW(R151),0)</f>
        <v>0</v>
      </c>
      <c r="E188">
        <f ca="1">HLOOKUP(E$1,INDIRECT("'" &amp; $A$140 &amp; "'!Q1:S200"),ROW(S151),0)</f>
        <v>0</v>
      </c>
      <c r="F188">
        <f t="shared" ca="1" si="45"/>
        <v>0</v>
      </c>
    </row>
    <row r="189" spans="2:6" x14ac:dyDescent="0.15">
      <c r="B189" t="s">
        <v>32</v>
      </c>
      <c r="C189">
        <f ca="1">HLOOKUP(C$1,INDIRECT("'" &amp; $A$140 &amp; "'!Q1:S200"),ROW(Q152),0)</f>
        <v>0</v>
      </c>
      <c r="D189">
        <f ca="1">HLOOKUP(D$1,INDIRECT("'" &amp; $A$140 &amp; "'!Q1:S200"),ROW(R152),0)</f>
        <v>0</v>
      </c>
      <c r="E189">
        <f ca="1">HLOOKUP(E$1,INDIRECT("'" &amp; $A$140 &amp; "'!Q1:S200"),ROW(S152),0)</f>
        <v>0</v>
      </c>
      <c r="F189">
        <f t="shared" ca="1" si="45"/>
        <v>0</v>
      </c>
    </row>
    <row r="190" spans="2:6" x14ac:dyDescent="0.15">
      <c r="B190" t="s">
        <v>12</v>
      </c>
      <c r="C190">
        <f ca="1">HLOOKUP(C$1,INDIRECT("'" &amp; $A$140 &amp; "'!Q1:S200"),ROW(Q153),0)</f>
        <v>0</v>
      </c>
      <c r="D190">
        <f ca="1">HLOOKUP(D$1,INDIRECT("'" &amp; $A$140 &amp; "'!Q1:S200"),ROW(R153),0)</f>
        <v>0</v>
      </c>
      <c r="E190">
        <f ca="1">HLOOKUP(E$1,INDIRECT("'" &amp; $A$140 &amp; "'!Q1:S200"),ROW(S153),0)</f>
        <v>0</v>
      </c>
      <c r="F190">
        <f t="shared" ca="1" si="45"/>
        <v>0</v>
      </c>
    </row>
    <row r="191" spans="2:6" x14ac:dyDescent="0.15">
      <c r="B191" t="s">
        <v>41</v>
      </c>
      <c r="C191">
        <f ca="1">HLOOKUP(C$1,INDIRECT("'" &amp; $A$140 &amp; "'!Q1:S200"),ROW(Q154),0)</f>
        <v>0</v>
      </c>
      <c r="D191">
        <f ca="1">HLOOKUP(D$1,INDIRECT("'" &amp; $A$140 &amp; "'!Q1:S200"),ROW(R154),0)</f>
        <v>0</v>
      </c>
      <c r="E191">
        <f ca="1">HLOOKUP(E$1,INDIRECT("'" &amp; $A$140 &amp; "'!Q1:S200"),ROW(S154),0)</f>
        <v>0</v>
      </c>
      <c r="F191">
        <f t="shared" ca="1" si="45"/>
        <v>0</v>
      </c>
    </row>
    <row r="192" spans="2:6" x14ac:dyDescent="0.15">
      <c r="B192" t="s">
        <v>12</v>
      </c>
      <c r="C192">
        <f ca="1">HLOOKUP(C$1,INDIRECT("'" &amp; $A$140 &amp; "'!Q1:S200"),ROW(Q155),0)</f>
        <v>0</v>
      </c>
      <c r="D192">
        <f ca="1">HLOOKUP(D$1,INDIRECT("'" &amp; $A$140 &amp; "'!Q1:S200"),ROW(R155),0)</f>
        <v>0</v>
      </c>
      <c r="E192">
        <f ca="1">HLOOKUP(E$1,INDIRECT("'" &amp; $A$140 &amp; "'!Q1:S200"),ROW(S155),0)</f>
        <v>0</v>
      </c>
      <c r="F192">
        <f t="shared" ca="1" si="45"/>
        <v>0</v>
      </c>
    </row>
    <row r="193" spans="1:17" x14ac:dyDescent="0.15">
      <c r="A193" t="s">
        <v>47</v>
      </c>
      <c r="B193" t="s">
        <v>48</v>
      </c>
      <c r="C193">
        <f ca="1">IF($A196=1,HLOOKUP(C$1,INDIRECT("'" &amp; $A193 &amp; "'!Q1:S105"),103,0),0)</f>
        <v>287</v>
      </c>
      <c r="D193">
        <f ca="1">IF($A196=1,HLOOKUP(D$1,INDIRECT("'" &amp; $A193 &amp; "'!Q1:S105"),103,0),0)</f>
        <v>0</v>
      </c>
      <c r="E193">
        <f ca="1">IF($A196=1,HLOOKUP(E$1,INDIRECT("'" &amp; $A193 &amp; "'!Q1:S105"),103,0),0)</f>
        <v>7</v>
      </c>
      <c r="F193">
        <f t="shared" ca="1" si="45"/>
        <v>294</v>
      </c>
      <c r="H193" s="30" t="s">
        <v>59</v>
      </c>
      <c r="I193" t="s">
        <v>60</v>
      </c>
      <c r="J193" t="s">
        <v>61</v>
      </c>
      <c r="K193" t="s">
        <v>62</v>
      </c>
      <c r="L193" t="s">
        <v>63</v>
      </c>
      <c r="N193" s="30" t="s">
        <v>64</v>
      </c>
      <c r="O193" s="26"/>
      <c r="P193" s="26"/>
      <c r="Q193" s="26"/>
    </row>
    <row r="194" spans="1:17" x14ac:dyDescent="0.15">
      <c r="B194" t="s">
        <v>24</v>
      </c>
      <c r="C194">
        <f ca="1">HLOOKUP(C$1,INDIRECT("'" &amp; $A193 &amp; "'!Q1:S105"),104,0)</f>
        <v>8</v>
      </c>
      <c r="D194">
        <f t="shared" ref="D194:E194" ca="1" si="74">HLOOKUP(D$1,INDIRECT("'" &amp; $A193 &amp; "'!Q1:S105"),104,0)</f>
        <v>8</v>
      </c>
      <c r="E194">
        <f t="shared" ca="1" si="74"/>
        <v>3</v>
      </c>
      <c r="F194">
        <f t="shared" ca="1" si="45"/>
        <v>19</v>
      </c>
      <c r="H194" cm="1">
        <f t="array" aca="1" ref="H194" ca="1">INDIRECT("'" &amp; $A193 &amp;"'!$T$104",TRUE)</f>
        <v>19</v>
      </c>
      <c r="I194">
        <f ca="1">IF($H194=0,0,IF(C193=0, 1, ))</f>
        <v>0</v>
      </c>
      <c r="J194">
        <f ca="1">IF($H194=0,0,IF(D193=0, 1, ))</f>
        <v>1</v>
      </c>
      <c r="K194">
        <f ca="1">IF($H194=0,0,IF(E193=0, 1, ))</f>
        <v>0</v>
      </c>
      <c r="L194">
        <f ca="1">IF(SUM(I194:K194)&gt;1,1,0)</f>
        <v>0</v>
      </c>
      <c r="N194" s="26"/>
      <c r="O194">
        <f ca="1">IF($H197&lt;&gt;0,IF(I197=3,3,MOD(I197*$H197,3)),0)</f>
        <v>2</v>
      </c>
      <c r="P194">
        <f ca="1">IF($H197&lt;&gt;0,IF(J197=3,3,MOD(J197*$H197,3)),0)</f>
        <v>1</v>
      </c>
      <c r="Q194">
        <f ca="1">IF($H197&lt;&gt;0,IF(K197=3,3,MOD(K197*$H197,3)),0)</f>
        <v>3</v>
      </c>
    </row>
    <row r="195" spans="1:17" x14ac:dyDescent="0.15">
      <c r="A195" s="30" t="s">
        <v>54</v>
      </c>
      <c r="B195" t="s">
        <v>12</v>
      </c>
      <c r="C195">
        <f ca="1">HLOOKUP(C$1,INDIRECT("'" &amp; $A193 &amp; "'!Q1:S105"),105,0)</f>
        <v>6</v>
      </c>
      <c r="D195">
        <f t="shared" ref="D195:E195" ca="1" si="75">HLOOKUP(D$1,INDIRECT("'" &amp; $A193 &amp; "'!Q1:S105"),105,0)</f>
        <v>7</v>
      </c>
      <c r="E195">
        <f t="shared" ca="1" si="75"/>
        <v>3</v>
      </c>
      <c r="F195">
        <f t="shared" ca="1" si="45"/>
        <v>16</v>
      </c>
    </row>
    <row r="196" spans="1:17" x14ac:dyDescent="0.15">
      <c r="A196" cm="1">
        <f t="array" aca="1" ref="A196" ca="1">IF(AND(SUM(INDIRECT("'" &amp; $A193 &amp; "'!Q103:S103")) &gt; 0,OR(INDIRECT("'" &amp; $A193 &amp; "'!Q103")=0, INDIRECT("'" &amp; $A193 &amp; "'!R103")=0, INDIRECT("'" &amp; $A193 &amp; "'!S103")=0)), 1, 0)</f>
        <v>1</v>
      </c>
      <c r="B196" t="s">
        <v>25</v>
      </c>
      <c r="C196">
        <f ca="1">HLOOKUP(C$1,INDIRECT("'" &amp; $A193 &amp; "'!Q1:S117"),106,0)</f>
        <v>1</v>
      </c>
      <c r="D196">
        <f t="shared" ref="D196:E196" ca="1" si="76">HLOOKUP(D$1,INDIRECT("'" &amp; $A193 &amp; "'!Q1:S117"),106,0)</f>
        <v>2</v>
      </c>
      <c r="E196">
        <f t="shared" ca="1" si="76"/>
        <v>0</v>
      </c>
      <c r="F196">
        <f t="shared" ca="1" si="45"/>
        <v>3</v>
      </c>
      <c r="H196" s="43" t="s">
        <v>65</v>
      </c>
      <c r="I196" s="43"/>
      <c r="J196" s="43"/>
      <c r="K196" s="43"/>
    </row>
    <row r="197" spans="1:17" x14ac:dyDescent="0.15">
      <c r="B197" t="s">
        <v>12</v>
      </c>
      <c r="C197">
        <f ca="1">HLOOKUP(C$1,INDIRECT("'" &amp; $A193 &amp; "'!Q1:S117"),107,0)</f>
        <v>1</v>
      </c>
      <c r="D197">
        <f t="shared" ref="D197:E197" ca="1" si="77">HLOOKUP(D$1,INDIRECT("'" &amp; $A193 &amp; "'!Q1:S117"),107,0)</f>
        <v>2</v>
      </c>
      <c r="E197">
        <f t="shared" ca="1" si="77"/>
        <v>0</v>
      </c>
      <c r="F197">
        <f t="shared" ca="1" si="45"/>
        <v>3</v>
      </c>
      <c r="H197">
        <f ca="1">MOD(H194,3) * A196</f>
        <v>1</v>
      </c>
      <c r="I197" cm="1">
        <f t="array" aca="1" ref="I197" ca="1">_xlfn.IFS(INDIRECT("'" &amp; $A193 &amp; "'!Q1")= "K",2,INDIRECT("'" &amp; $A193 &amp; "'!R1")= "K",3,INDIRECT("'" &amp; $A193 &amp; "'!S1")= "K",1)</f>
        <v>2</v>
      </c>
      <c r="J197" cm="1">
        <f t="array" aca="1" ref="J197" ca="1">_xlfn.IFS(INDIRECT("'" &amp; $A193 &amp; "'!Q1")= "P",2,INDIRECT("'" &amp; $A193 &amp; "'!R1")= "P",3,INDIRECT("'" &amp; $A193 &amp; "'!S1")= "P",1)</f>
        <v>1</v>
      </c>
      <c r="K197" cm="1">
        <f t="array" aca="1" ref="K197" ca="1">_xlfn.IFS(INDIRECT("'" &amp; $A193 &amp; "'!Q1")= "B",2,INDIRECT("'" &amp; $A193 &amp; "'!R1")= "B",3,INDIRECT("'" &amp; $A193 &amp; "'!S1")= "B",1)</f>
        <v>3</v>
      </c>
    </row>
    <row r="198" spans="1:17" x14ac:dyDescent="0.15">
      <c r="B198" t="s">
        <v>26</v>
      </c>
      <c r="C198">
        <f ca="1">HLOOKUP(C$1,INDIRECT("'" &amp; $A193 &amp; "'!Q1:S117"),108,0)</f>
        <v>2</v>
      </c>
      <c r="D198">
        <f t="shared" ref="D198:E198" ca="1" si="78">HLOOKUP(D$1,INDIRECT("'" &amp; $A193 &amp; "'!Q1:S117"),108,0)</f>
        <v>1</v>
      </c>
      <c r="E198">
        <f t="shared" ca="1" si="78"/>
        <v>1</v>
      </c>
      <c r="F198">
        <f t="shared" ca="1" si="45"/>
        <v>4</v>
      </c>
    </row>
    <row r="199" spans="1:17" x14ac:dyDescent="0.15">
      <c r="B199" t="s">
        <v>12</v>
      </c>
      <c r="C199">
        <f ca="1">HLOOKUP(C$1,INDIRECT("'" &amp; $A193 &amp; "'!Q1:S117"),109,0)</f>
        <v>2</v>
      </c>
      <c r="D199">
        <f t="shared" ref="D199:E199" ca="1" si="79">HLOOKUP(D$1,INDIRECT("'" &amp; $A193 &amp; "'!Q1:S117"),109,0)</f>
        <v>1</v>
      </c>
      <c r="E199">
        <f t="shared" ca="1" si="79"/>
        <v>1</v>
      </c>
      <c r="F199">
        <f t="shared" ca="1" si="45"/>
        <v>4</v>
      </c>
    </row>
    <row r="200" spans="1:17" x14ac:dyDescent="0.15">
      <c r="B200" t="s">
        <v>27</v>
      </c>
      <c r="C200">
        <f ca="1">HLOOKUP(C$1,INDIRECT("'" &amp; $A193 &amp; "'!Q1:S117"),110,0)</f>
        <v>1</v>
      </c>
      <c r="D200">
        <f t="shared" ref="D200:E200" ca="1" si="80">HLOOKUP(D$1,INDIRECT("'" &amp; $A193 &amp; "'!Q1:S117"),110,0)</f>
        <v>1</v>
      </c>
      <c r="E200">
        <f t="shared" ca="1" si="80"/>
        <v>1</v>
      </c>
      <c r="F200">
        <f t="shared" ca="1" si="45"/>
        <v>3</v>
      </c>
    </row>
    <row r="201" spans="1:17" x14ac:dyDescent="0.15">
      <c r="B201" t="s">
        <v>12</v>
      </c>
      <c r="C201">
        <f ca="1">HLOOKUP(C$1,INDIRECT("'" &amp; $A193 &amp; "'!Q1:S117"),111,0)</f>
        <v>1</v>
      </c>
      <c r="D201">
        <f t="shared" ref="D201:E201" ca="1" si="81">HLOOKUP(D$1,INDIRECT("'" &amp; $A193 &amp; "'!Q1:S117"),111,0)</f>
        <v>1</v>
      </c>
      <c r="E201">
        <f t="shared" ca="1" si="81"/>
        <v>1</v>
      </c>
      <c r="F201">
        <f t="shared" ca="1" si="45"/>
        <v>3</v>
      </c>
    </row>
    <row r="202" spans="1:17" x14ac:dyDescent="0.15">
      <c r="B202" t="s">
        <v>28</v>
      </c>
      <c r="C202">
        <f ca="1">HLOOKUP(C$1,INDIRECT("'" &amp; $A193 &amp; "'!Q1:S117"),112,0)</f>
        <v>2</v>
      </c>
      <c r="D202">
        <f t="shared" ref="D202:E202" ca="1" si="82">HLOOKUP(D$1,INDIRECT("'" &amp; $A193 &amp; "'!Q1:S117"),112,0)</f>
        <v>2</v>
      </c>
      <c r="E202">
        <f t="shared" ca="1" si="82"/>
        <v>0</v>
      </c>
      <c r="F202">
        <f t="shared" ca="1" si="45"/>
        <v>4</v>
      </c>
    </row>
    <row r="203" spans="1:17" x14ac:dyDescent="0.15">
      <c r="B203" t="s">
        <v>12</v>
      </c>
      <c r="C203">
        <f ca="1">HLOOKUP(C$1,INDIRECT("'" &amp; $A193 &amp; "'!Q1:S117"),113,0)</f>
        <v>2</v>
      </c>
      <c r="D203">
        <f t="shared" ref="D203:E203" ca="1" si="83">HLOOKUP(D$1,INDIRECT("'" &amp; $A193 &amp; "'!Q1:S117"),113,0)</f>
        <v>2</v>
      </c>
      <c r="E203">
        <f t="shared" ca="1" si="83"/>
        <v>0</v>
      </c>
      <c r="F203">
        <f t="shared" ca="1" si="45"/>
        <v>4</v>
      </c>
    </row>
    <row r="204" spans="1:17" x14ac:dyDescent="0.15">
      <c r="B204" t="s">
        <v>29</v>
      </c>
      <c r="C204">
        <f ca="1">HLOOKUP(C$1,INDIRECT("'" &amp; $A193 &amp; "'!Q1:S117"),114,0)</f>
        <v>1</v>
      </c>
      <c r="D204">
        <f t="shared" ref="D204:E204" ca="1" si="84">HLOOKUP(D$1,INDIRECT("'" &amp; $A193 &amp; "'!Q1:S117"),114,0)</f>
        <v>1</v>
      </c>
      <c r="E204">
        <f t="shared" ca="1" si="84"/>
        <v>1</v>
      </c>
      <c r="F204">
        <f t="shared" ca="1" si="45"/>
        <v>3</v>
      </c>
    </row>
    <row r="205" spans="1:17" x14ac:dyDescent="0.15">
      <c r="B205" t="s">
        <v>12</v>
      </c>
      <c r="C205">
        <f ca="1">HLOOKUP(C$1,INDIRECT("'" &amp; $A193 &amp; "'!Q1:S117"),115,0)</f>
        <v>0</v>
      </c>
      <c r="D205">
        <f t="shared" ref="D205:E205" ca="1" si="85">HLOOKUP(D$1,INDIRECT("'" &amp; $A193 &amp; "'!Q1:S117"),115,0)</f>
        <v>1</v>
      </c>
      <c r="E205">
        <f t="shared" ca="1" si="85"/>
        <v>1</v>
      </c>
      <c r="F205">
        <f t="shared" ca="1" si="45"/>
        <v>2</v>
      </c>
    </row>
    <row r="206" spans="1:17" x14ac:dyDescent="0.15">
      <c r="B206" t="s">
        <v>30</v>
      </c>
      <c r="C206">
        <f ca="1">HLOOKUP(C$1,INDIRECT("'" &amp; $A193 &amp; "'!Q1:S117"),116,0)</f>
        <v>1</v>
      </c>
      <c r="D206">
        <f t="shared" ref="D206:E206" ca="1" si="86">HLOOKUP(D$1,INDIRECT("'" &amp; $A193 &amp; "'!Q1:S117"),116,0)</f>
        <v>1</v>
      </c>
      <c r="E206">
        <f t="shared" ca="1" si="86"/>
        <v>0</v>
      </c>
      <c r="F206">
        <f t="shared" ca="1" si="45"/>
        <v>2</v>
      </c>
    </row>
    <row r="207" spans="1:17" x14ac:dyDescent="0.15">
      <c r="B207" t="s">
        <v>12</v>
      </c>
      <c r="C207">
        <f ca="1">HLOOKUP(C$1,INDIRECT("'" &amp; $A193 &amp; "'!Q1:S117"),117,0)</f>
        <v>0</v>
      </c>
      <c r="D207">
        <f t="shared" ref="D207:E207" ca="1" si="87">HLOOKUP(D$1,INDIRECT("'" &amp; $A193 &amp; "'!Q1:S117"),117,0)</f>
        <v>0</v>
      </c>
      <c r="E207">
        <f t="shared" ca="1" si="87"/>
        <v>0</v>
      </c>
      <c r="F207">
        <f t="shared" ca="1" si="45"/>
        <v>0</v>
      </c>
    </row>
    <row r="208" spans="1:17" x14ac:dyDescent="0.15">
      <c r="B208" t="s">
        <v>31</v>
      </c>
      <c r="C208">
        <f ca="1">HLOOKUP(C$1,INDIRECT("'" &amp; $A$193 &amp; "'!Q1:S200"),ROW(Q118),0)</f>
        <v>1</v>
      </c>
      <c r="D208">
        <f ca="1">HLOOKUP(D$1,INDIRECT("'" &amp; $A$193 &amp; "'!Q1:S200"),ROW(R118),0)</f>
        <v>1</v>
      </c>
      <c r="E208">
        <f ca="1">HLOOKUP(E$1,INDIRECT("'" &amp; $A$193 &amp; "'!Q1:S200"),ROW(S118),0)</f>
        <v>1</v>
      </c>
      <c r="F208">
        <f t="shared" ca="1" si="45"/>
        <v>3</v>
      </c>
    </row>
    <row r="209" spans="2:6" x14ac:dyDescent="0.15">
      <c r="B209" t="s">
        <v>12</v>
      </c>
      <c r="C209">
        <f ca="1">HLOOKUP(C$1,INDIRECT("'" &amp; $A$193 &amp; "'!Q1:S200"),ROW(Q119),0)</f>
        <v>1</v>
      </c>
      <c r="D209">
        <f ca="1">HLOOKUP(D$1,INDIRECT("'" &amp; $A$193 &amp; "'!Q1:S200"),ROW(R119),0)</f>
        <v>1</v>
      </c>
      <c r="E209">
        <f ca="1">HLOOKUP(E$1,INDIRECT("'" &amp; $A$193 &amp; "'!Q1:S200"),ROW(S119),0)</f>
        <v>1</v>
      </c>
      <c r="F209">
        <f t="shared" ca="1" si="45"/>
        <v>3</v>
      </c>
    </row>
    <row r="210" spans="2:6" x14ac:dyDescent="0.15">
      <c r="B210" t="s">
        <v>32</v>
      </c>
      <c r="C210">
        <f ca="1">HLOOKUP(C$1,INDIRECT("'" &amp; $A$193 &amp; "'!Q1:S200"),ROW(Q120),0)</f>
        <v>0</v>
      </c>
      <c r="D210">
        <f ca="1">HLOOKUP(D$1,INDIRECT("'" &amp; $A$193 &amp; "'!Q1:S200"),ROW(R120),0)</f>
        <v>0</v>
      </c>
      <c r="E210">
        <f ca="1">HLOOKUP(E$1,INDIRECT("'" &amp; $A$193 &amp; "'!Q1:S200"),ROW(S120),0)</f>
        <v>0</v>
      </c>
      <c r="F210">
        <f t="shared" ca="1" si="45"/>
        <v>0</v>
      </c>
    </row>
    <row r="211" spans="2:6" x14ac:dyDescent="0.15">
      <c r="B211" t="s">
        <v>12</v>
      </c>
      <c r="C211">
        <f ca="1">HLOOKUP(C$1,INDIRECT("'" &amp; $A$193 &amp; "'!Q1:S200"),ROW(Q121),0)</f>
        <v>0</v>
      </c>
      <c r="D211">
        <f ca="1">HLOOKUP(D$1,INDIRECT("'" &amp; $A$193 &amp; "'!Q1:S200"),ROW(R121),0)</f>
        <v>0</v>
      </c>
      <c r="E211">
        <f ca="1">HLOOKUP(E$1,INDIRECT("'" &amp; $A$193 &amp; "'!Q1:S200"),ROW(S121),0)</f>
        <v>0</v>
      </c>
      <c r="F211">
        <f t="shared" ca="1" si="45"/>
        <v>0</v>
      </c>
    </row>
    <row r="212" spans="2:6" x14ac:dyDescent="0.15">
      <c r="B212" t="s">
        <v>33</v>
      </c>
      <c r="C212">
        <f ca="1">HLOOKUP(C$1,INDIRECT("'" &amp; $A$193 &amp; "'!Q1:S200"),ROW(Q122),0)</f>
        <v>2</v>
      </c>
      <c r="D212">
        <f ca="1">HLOOKUP(D$1,INDIRECT("'" &amp; $A$193 &amp; "'!Q1:S200"),ROW(R122),0)</f>
        <v>1</v>
      </c>
      <c r="E212">
        <f ca="1">HLOOKUP(E$1,INDIRECT("'" &amp; $A$193 &amp; "'!Q1:S200"),ROW(S122),0)</f>
        <v>0</v>
      </c>
      <c r="F212">
        <f t="shared" ca="1" si="45"/>
        <v>3</v>
      </c>
    </row>
    <row r="213" spans="2:6" x14ac:dyDescent="0.15">
      <c r="B213" t="s">
        <v>12</v>
      </c>
      <c r="C213">
        <f ca="1">HLOOKUP(C$1,INDIRECT("'" &amp; $A$193 &amp; "'!Q1:S200"),ROW(Q123),0)</f>
        <v>2</v>
      </c>
      <c r="D213">
        <f ca="1">HLOOKUP(D$1,INDIRECT("'" &amp; $A$193 &amp; "'!Q1:S200"),ROW(R123),0)</f>
        <v>1</v>
      </c>
      <c r="E213">
        <f ca="1">HLOOKUP(E$1,INDIRECT("'" &amp; $A$193 &amp; "'!Q1:S200"),ROW(S123),0)</f>
        <v>0</v>
      </c>
      <c r="F213">
        <f t="shared" ca="1" si="45"/>
        <v>3</v>
      </c>
    </row>
    <row r="214" spans="2:6" x14ac:dyDescent="0.15">
      <c r="B214" t="s">
        <v>32</v>
      </c>
      <c r="C214">
        <f ca="1">HLOOKUP(C$1,INDIRECT("'" &amp; $A$193 &amp; "'!Q1:S200"),ROW(Q124),0)</f>
        <v>0</v>
      </c>
      <c r="D214">
        <f ca="1">HLOOKUP(D$1,INDIRECT("'" &amp; $A$193 &amp; "'!Q1:S200"),ROW(R124),0)</f>
        <v>0</v>
      </c>
      <c r="E214">
        <f ca="1">HLOOKUP(E$1,INDIRECT("'" &amp; $A$193 &amp; "'!Q1:S200"),ROW(S124),0)</f>
        <v>0</v>
      </c>
      <c r="F214">
        <f t="shared" ca="1" si="45"/>
        <v>0</v>
      </c>
    </row>
    <row r="215" spans="2:6" x14ac:dyDescent="0.15">
      <c r="B215" t="s">
        <v>12</v>
      </c>
      <c r="C215">
        <f ca="1">HLOOKUP(C$1,INDIRECT("'" &amp; $A$193 &amp; "'!Q1:S200"),ROW(Q125),0)</f>
        <v>0</v>
      </c>
      <c r="D215">
        <f ca="1">HLOOKUP(D$1,INDIRECT("'" &amp; $A$193 &amp; "'!Q1:S200"),ROW(R125),0)</f>
        <v>0</v>
      </c>
      <c r="E215">
        <f ca="1">HLOOKUP(E$1,INDIRECT("'" &amp; $A$193 &amp; "'!Q1:S200"),ROW(S125),0)</f>
        <v>0</v>
      </c>
      <c r="F215">
        <f t="shared" ca="1" si="45"/>
        <v>0</v>
      </c>
    </row>
    <row r="216" spans="2:6" x14ac:dyDescent="0.15">
      <c r="B216" t="s">
        <v>34</v>
      </c>
      <c r="C216">
        <f ca="1">HLOOKUP(C$1,INDIRECT("'" &amp; $A$193 &amp; "'!Q1:S200"),ROW(Q126),0)</f>
        <v>0</v>
      </c>
      <c r="D216">
        <f ca="1">HLOOKUP(D$1,INDIRECT("'" &amp; $A$193 &amp; "'!Q1:S200"),ROW(R126),0)</f>
        <v>1</v>
      </c>
      <c r="E216">
        <f ca="1">HLOOKUP(E$1,INDIRECT("'" &amp; $A$193 &amp; "'!Q1:S200"),ROW(S126),0)</f>
        <v>0</v>
      </c>
      <c r="F216">
        <f t="shared" ca="1" si="45"/>
        <v>1</v>
      </c>
    </row>
    <row r="217" spans="2:6" x14ac:dyDescent="0.15">
      <c r="B217" t="s">
        <v>12</v>
      </c>
      <c r="C217">
        <f ca="1">HLOOKUP(C$1,INDIRECT("'" &amp; $A$193 &amp; "'!Q1:S200"),ROW(Q127),0)</f>
        <v>0</v>
      </c>
      <c r="D217">
        <f ca="1">HLOOKUP(D$1,INDIRECT("'" &amp; $A$193 &amp; "'!Q1:S200"),ROW(R127),0)</f>
        <v>1</v>
      </c>
      <c r="E217">
        <f ca="1">HLOOKUP(E$1,INDIRECT("'" &amp; $A$193 &amp; "'!Q1:S200"),ROW(S127),0)</f>
        <v>0</v>
      </c>
      <c r="F217">
        <f t="shared" ca="1" si="45"/>
        <v>1</v>
      </c>
    </row>
    <row r="218" spans="2:6" x14ac:dyDescent="0.15">
      <c r="B218" t="s">
        <v>32</v>
      </c>
      <c r="C218">
        <f ca="1">HLOOKUP(C$1,INDIRECT("'" &amp; $A$193 &amp; "'!Q1:S200"),ROW(Q128),0)</f>
        <v>0</v>
      </c>
      <c r="D218">
        <f ca="1">HLOOKUP(D$1,INDIRECT("'" &amp; $A$193 &amp; "'!Q1:S200"),ROW(R128),0)</f>
        <v>0</v>
      </c>
      <c r="E218">
        <f ca="1">HLOOKUP(E$1,INDIRECT("'" &amp; $A$193 &amp; "'!Q1:S200"),ROW(S128),0)</f>
        <v>0</v>
      </c>
      <c r="F218">
        <f t="shared" ca="1" si="45"/>
        <v>0</v>
      </c>
    </row>
    <row r="219" spans="2:6" x14ac:dyDescent="0.15">
      <c r="B219" t="s">
        <v>12</v>
      </c>
      <c r="C219">
        <f ca="1">HLOOKUP(C$1,INDIRECT("'" &amp; $A$193 &amp; "'!Q1:S200"),ROW(Q129),0)</f>
        <v>0</v>
      </c>
      <c r="D219">
        <f ca="1">HLOOKUP(D$1,INDIRECT("'" &amp; $A$193 &amp; "'!Q1:S200"),ROW(R129),0)</f>
        <v>0</v>
      </c>
      <c r="E219">
        <f ca="1">HLOOKUP(E$1,INDIRECT("'" &amp; $A$193 &amp; "'!Q1:S200"),ROW(S129),0)</f>
        <v>0</v>
      </c>
      <c r="F219">
        <f t="shared" ca="1" si="45"/>
        <v>0</v>
      </c>
    </row>
    <row r="220" spans="2:6" x14ac:dyDescent="0.15">
      <c r="B220" t="s">
        <v>35</v>
      </c>
      <c r="C220">
        <f ca="1">HLOOKUP(C$1,INDIRECT("'" &amp; $A$193 &amp; "'!Q1:S200"),ROW(Q130),0)</f>
        <v>0</v>
      </c>
      <c r="D220">
        <f ca="1">HLOOKUP(D$1,INDIRECT("'" &amp; $A$193 &amp; "'!Q1:S200"),ROW(R130),0)</f>
        <v>0</v>
      </c>
      <c r="E220">
        <f ca="1">HLOOKUP(E$1,INDIRECT("'" &amp; $A$193 &amp; "'!Q1:S200"),ROW(S130),0)</f>
        <v>1</v>
      </c>
      <c r="F220">
        <f t="shared" ca="1" si="45"/>
        <v>1</v>
      </c>
    </row>
    <row r="221" spans="2:6" x14ac:dyDescent="0.15">
      <c r="B221" t="s">
        <v>12</v>
      </c>
      <c r="C221">
        <f ca="1">HLOOKUP(C$1,INDIRECT("'" &amp; $A$193 &amp; "'!Q1:S200"),ROW(Q131),0)</f>
        <v>0</v>
      </c>
      <c r="D221">
        <f ca="1">HLOOKUP(D$1,INDIRECT("'" &amp; $A$193 &amp; "'!Q1:S200"),ROW(R131),0)</f>
        <v>0</v>
      </c>
      <c r="E221">
        <f ca="1">HLOOKUP(E$1,INDIRECT("'" &amp; $A$193 &amp; "'!Q1:S200"),ROW(S131),0)</f>
        <v>1</v>
      </c>
      <c r="F221">
        <f t="shared" ca="1" si="45"/>
        <v>1</v>
      </c>
    </row>
    <row r="222" spans="2:6" x14ac:dyDescent="0.15">
      <c r="B222" t="s">
        <v>32</v>
      </c>
      <c r="C222">
        <f ca="1">HLOOKUP(C$1,INDIRECT("'" &amp; $A$193 &amp; "'!Q1:S200"),ROW(Q132),0)</f>
        <v>0</v>
      </c>
      <c r="D222">
        <f ca="1">HLOOKUP(D$1,INDIRECT("'" &amp; $A$193 &amp; "'!Q1:S200"),ROW(R132),0)</f>
        <v>0</v>
      </c>
      <c r="E222">
        <f ca="1">HLOOKUP(E$1,INDIRECT("'" &amp; $A$193 &amp; "'!Q1:S200"),ROW(S132),0)</f>
        <v>1</v>
      </c>
      <c r="F222">
        <f t="shared" ca="1" si="45"/>
        <v>1</v>
      </c>
    </row>
    <row r="223" spans="2:6" x14ac:dyDescent="0.15">
      <c r="B223" t="s">
        <v>12</v>
      </c>
      <c r="C223">
        <f ca="1">HLOOKUP(C$1,INDIRECT("'" &amp; $A$193 &amp; "'!Q1:S200"),ROW(Q133),0)</f>
        <v>0</v>
      </c>
      <c r="D223">
        <f ca="1">HLOOKUP(D$1,INDIRECT("'" &amp; $A$193 &amp; "'!Q1:S200"),ROW(R133),0)</f>
        <v>0</v>
      </c>
      <c r="E223">
        <f ca="1">HLOOKUP(E$1,INDIRECT("'" &amp; $A$193 &amp; "'!Q1:S200"),ROW(S133),0)</f>
        <v>1</v>
      </c>
      <c r="F223">
        <f t="shared" ca="1" si="45"/>
        <v>1</v>
      </c>
    </row>
    <row r="224" spans="2:6" x14ac:dyDescent="0.15">
      <c r="B224" t="s">
        <v>36</v>
      </c>
      <c r="C224">
        <f ca="1">HLOOKUP(C$1,INDIRECT("'" &amp; $A$193 &amp; "'!Q1:S200"),ROW(Q134),0)</f>
        <v>0</v>
      </c>
      <c r="D224">
        <f ca="1">HLOOKUP(D$1,INDIRECT("'" &amp; $A$193 &amp; "'!Q1:S200"),ROW(R134),0)</f>
        <v>0</v>
      </c>
      <c r="E224">
        <f ca="1">HLOOKUP(E$1,INDIRECT("'" &amp; $A$193 &amp; "'!Q1:S200"),ROW(S134),0)</f>
        <v>0</v>
      </c>
      <c r="F224">
        <f t="shared" ca="1" si="45"/>
        <v>0</v>
      </c>
    </row>
    <row r="225" spans="2:6" x14ac:dyDescent="0.15">
      <c r="B225" t="s">
        <v>12</v>
      </c>
      <c r="C225">
        <f ca="1">HLOOKUP(C$1,INDIRECT("'" &amp; $A$193 &amp; "'!Q1:S200"),ROW(Q135),0)</f>
        <v>0</v>
      </c>
      <c r="D225">
        <f ca="1">HLOOKUP(D$1,INDIRECT("'" &amp; $A$193 &amp; "'!Q1:S200"),ROW(R135),0)</f>
        <v>0</v>
      </c>
      <c r="E225">
        <f ca="1">HLOOKUP(E$1,INDIRECT("'" &amp; $A$193 &amp; "'!Q1:S200"),ROW(S135),0)</f>
        <v>0</v>
      </c>
      <c r="F225">
        <f t="shared" ca="1" si="45"/>
        <v>0</v>
      </c>
    </row>
    <row r="226" spans="2:6" x14ac:dyDescent="0.15">
      <c r="B226" t="s">
        <v>32</v>
      </c>
      <c r="C226">
        <f ca="1">HLOOKUP(C$1,INDIRECT("'" &amp; $A$193 &amp; "'!Q1:S200"),ROW(Q136),0)</f>
        <v>0</v>
      </c>
      <c r="D226">
        <f ca="1">HLOOKUP(D$1,INDIRECT("'" &amp; $A$193 &amp; "'!Q1:S200"),ROW(R136),0)</f>
        <v>0</v>
      </c>
      <c r="E226">
        <f ca="1">HLOOKUP(E$1,INDIRECT("'" &amp; $A$193 &amp; "'!Q1:S200"),ROW(S136),0)</f>
        <v>0</v>
      </c>
      <c r="F226">
        <f t="shared" ca="1" si="45"/>
        <v>0</v>
      </c>
    </row>
    <row r="227" spans="2:6" x14ac:dyDescent="0.15">
      <c r="B227" t="s">
        <v>12</v>
      </c>
      <c r="C227">
        <f ca="1">HLOOKUP(C$1,INDIRECT("'" &amp; $A$193 &amp; "'!Q1:S200"),ROW(Q137),0)</f>
        <v>0</v>
      </c>
      <c r="D227">
        <f ca="1">HLOOKUP(D$1,INDIRECT("'" &amp; $A$193 &amp; "'!Q1:S200"),ROW(R137),0)</f>
        <v>0</v>
      </c>
      <c r="E227">
        <f ca="1">HLOOKUP(E$1,INDIRECT("'" &amp; $A$193 &amp; "'!Q1:S200"),ROW(S137),0)</f>
        <v>0</v>
      </c>
      <c r="F227">
        <f t="shared" ca="1" si="45"/>
        <v>0</v>
      </c>
    </row>
    <row r="228" spans="2:6" x14ac:dyDescent="0.15">
      <c r="B228" t="s">
        <v>37</v>
      </c>
      <c r="C228">
        <f ca="1">HLOOKUP(C$1,INDIRECT("'" &amp; $A$193 &amp; "'!Q1:S200"),ROW(Q138),0)</f>
        <v>2</v>
      </c>
      <c r="D228">
        <f ca="1">HLOOKUP(D$1,INDIRECT("'" &amp; $A$193 &amp; "'!Q1:S200"),ROW(R138),0)</f>
        <v>3</v>
      </c>
      <c r="E228">
        <f ca="1">HLOOKUP(E$1,INDIRECT("'" &amp; $A$193 &amp; "'!Q1:S200"),ROW(S138),0)</f>
        <v>1</v>
      </c>
      <c r="F228">
        <f t="shared" ca="1" si="45"/>
        <v>6</v>
      </c>
    </row>
    <row r="229" spans="2:6" x14ac:dyDescent="0.15">
      <c r="B229" t="s">
        <v>12</v>
      </c>
      <c r="C229">
        <f ca="1">HLOOKUP(C$1,INDIRECT("'" &amp; $A$193 &amp; "'!Q1:S200"),ROW(Q139),0)</f>
        <v>2</v>
      </c>
      <c r="D229">
        <f ca="1">HLOOKUP(D$1,INDIRECT("'" &amp; $A$193 &amp; "'!Q1:S200"),ROW(R139),0)</f>
        <v>3</v>
      </c>
      <c r="E229">
        <f ca="1">HLOOKUP(E$1,INDIRECT("'" &amp; $A$193 &amp; "'!Q1:S200"),ROW(S139),0)</f>
        <v>1</v>
      </c>
      <c r="F229">
        <f t="shared" ca="1" si="45"/>
        <v>6</v>
      </c>
    </row>
    <row r="230" spans="2:6" x14ac:dyDescent="0.15">
      <c r="B230" t="s">
        <v>32</v>
      </c>
      <c r="C230">
        <f ca="1">HLOOKUP(C$1,INDIRECT("'" &amp; $A$193 &amp; "'!Q1:S200"),ROW(Q140),0)</f>
        <v>0</v>
      </c>
      <c r="D230">
        <f ca="1">HLOOKUP(D$1,INDIRECT("'" &amp; $A$193 &amp; "'!Q1:S200"),ROW(R140),0)</f>
        <v>1</v>
      </c>
      <c r="E230">
        <f ca="1">HLOOKUP(E$1,INDIRECT("'" &amp; $A$193 &amp; "'!Q1:S200"),ROW(S140),0)</f>
        <v>0</v>
      </c>
      <c r="F230">
        <f t="shared" ca="1" si="45"/>
        <v>1</v>
      </c>
    </row>
    <row r="231" spans="2:6" x14ac:dyDescent="0.15">
      <c r="B231" t="s">
        <v>12</v>
      </c>
      <c r="C231">
        <f ca="1">HLOOKUP(C$1,INDIRECT("'" &amp; $A$193 &amp; "'!Q1:S200"),ROW(Q141),0)</f>
        <v>0</v>
      </c>
      <c r="D231">
        <f ca="1">HLOOKUP(D$1,INDIRECT("'" &amp; $A$193 &amp; "'!Q1:S200"),ROW(R141),0)</f>
        <v>1</v>
      </c>
      <c r="E231">
        <f ca="1">HLOOKUP(E$1,INDIRECT("'" &amp; $A$193 &amp; "'!Q1:S200"),ROW(S141),0)</f>
        <v>0</v>
      </c>
      <c r="F231">
        <f t="shared" ca="1" si="45"/>
        <v>1</v>
      </c>
    </row>
    <row r="232" spans="2:6" x14ac:dyDescent="0.15">
      <c r="B232" t="s">
        <v>38</v>
      </c>
      <c r="C232">
        <f ca="1">HLOOKUP(C$1,INDIRECT("'" &amp; $A$193 &amp; "'!Q1:S200"),ROW(Q142),0)</f>
        <v>0</v>
      </c>
      <c r="D232">
        <f ca="1">HLOOKUP(D$1,INDIRECT("'" &amp; $A$193 &amp; "'!Q1:S200"),ROW(R142),0)</f>
        <v>0</v>
      </c>
      <c r="E232">
        <f ca="1">HLOOKUP(E$1,INDIRECT("'" &amp; $A$193 &amp; "'!Q1:S200"),ROW(S142),0)</f>
        <v>0</v>
      </c>
      <c r="F232">
        <f t="shared" ca="1" si="45"/>
        <v>0</v>
      </c>
    </row>
    <row r="233" spans="2:6" x14ac:dyDescent="0.15">
      <c r="B233" t="s">
        <v>12</v>
      </c>
      <c r="C233">
        <f ca="1">HLOOKUP(C$1,INDIRECT("'" &amp; $A$193 &amp; "'!Q1:S200"),ROW(Q143),0)</f>
        <v>0</v>
      </c>
      <c r="D233">
        <f ca="1">HLOOKUP(D$1,INDIRECT("'" &amp; $A$193 &amp; "'!Q1:S200"),ROW(R143),0)</f>
        <v>0</v>
      </c>
      <c r="E233">
        <f ca="1">HLOOKUP(E$1,INDIRECT("'" &amp; $A$193 &amp; "'!Q1:S200"),ROW(S143),0)</f>
        <v>0</v>
      </c>
      <c r="F233">
        <f t="shared" ca="1" si="45"/>
        <v>0</v>
      </c>
    </row>
    <row r="234" spans="2:6" x14ac:dyDescent="0.15">
      <c r="B234" t="s">
        <v>32</v>
      </c>
      <c r="C234">
        <f ca="1">HLOOKUP(C$1,INDIRECT("'" &amp; $A$193 &amp; "'!Q1:S200"),ROW(Q144),0)</f>
        <v>0</v>
      </c>
      <c r="D234">
        <f ca="1">HLOOKUP(D$1,INDIRECT("'" &amp; $A$193 &amp; "'!Q1:S200"),ROW(R144),0)</f>
        <v>0</v>
      </c>
      <c r="E234">
        <f ca="1">HLOOKUP(E$1,INDIRECT("'" &amp; $A$193 &amp; "'!Q1:S200"),ROW(S144),0)</f>
        <v>0</v>
      </c>
      <c r="F234">
        <f t="shared" ca="1" si="45"/>
        <v>0</v>
      </c>
    </row>
    <row r="235" spans="2:6" x14ac:dyDescent="0.15">
      <c r="B235" t="s">
        <v>12</v>
      </c>
      <c r="C235">
        <f ca="1">HLOOKUP(C$1,INDIRECT("'" &amp; $A$193 &amp; "'!Q1:S200"),ROW(Q145),0)</f>
        <v>0</v>
      </c>
      <c r="D235">
        <f ca="1">HLOOKUP(D$1,INDIRECT("'" &amp; $A$193 &amp; "'!Q1:S200"),ROW(R145),0)</f>
        <v>0</v>
      </c>
      <c r="E235">
        <f ca="1">HLOOKUP(E$1,INDIRECT("'" &amp; $A$193 &amp; "'!Q1:S200"),ROW(S145),0)</f>
        <v>0</v>
      </c>
      <c r="F235">
        <f t="shared" ca="1" si="45"/>
        <v>0</v>
      </c>
    </row>
    <row r="236" spans="2:6" x14ac:dyDescent="0.15">
      <c r="B236" t="s">
        <v>39</v>
      </c>
      <c r="C236">
        <f ca="1">HLOOKUP(C$1,INDIRECT("'" &amp; $A$193 &amp; "'!Q1:S200"),ROW(Q146),0)</f>
        <v>1</v>
      </c>
      <c r="D236">
        <f ca="1">HLOOKUP(D$1,INDIRECT("'" &amp; $A$193 &amp; "'!Q1:S200"),ROW(R146),0)</f>
        <v>1</v>
      </c>
      <c r="E236">
        <f ca="1">HLOOKUP(E$1,INDIRECT("'" &amp; $A$193 &amp; "'!Q1:S200"),ROW(S146),0)</f>
        <v>0</v>
      </c>
      <c r="F236">
        <f t="shared" ca="1" si="45"/>
        <v>2</v>
      </c>
    </row>
    <row r="237" spans="2:6" x14ac:dyDescent="0.15">
      <c r="B237" t="s">
        <v>12</v>
      </c>
      <c r="C237">
        <f ca="1">HLOOKUP(C$1,INDIRECT("'" &amp; $A$193 &amp; "'!Q1:S200"),ROW(Q147),0)</f>
        <v>1</v>
      </c>
      <c r="D237">
        <f ca="1">HLOOKUP(D$1,INDIRECT("'" &amp; $A$193 &amp; "'!Q1:S200"),ROW(R147),0)</f>
        <v>1</v>
      </c>
      <c r="E237">
        <f ca="1">HLOOKUP(E$1,INDIRECT("'" &amp; $A$193 &amp; "'!Q1:S200"),ROW(S147),0)</f>
        <v>0</v>
      </c>
      <c r="F237">
        <f t="shared" ca="1" si="45"/>
        <v>2</v>
      </c>
    </row>
    <row r="238" spans="2:6" x14ac:dyDescent="0.15">
      <c r="B238" t="s">
        <v>32</v>
      </c>
      <c r="C238">
        <f ca="1">HLOOKUP(C$1,INDIRECT("'" &amp; $A$193 &amp; "'!Q1:S200"),ROW(Q148),0)</f>
        <v>0</v>
      </c>
      <c r="D238">
        <f ca="1">HLOOKUP(D$1,INDIRECT("'" &amp; $A$193 &amp; "'!Q1:S200"),ROW(R148),0)</f>
        <v>0</v>
      </c>
      <c r="E238">
        <f ca="1">HLOOKUP(E$1,INDIRECT("'" &amp; $A$193 &amp; "'!Q1:S200"),ROW(S148),0)</f>
        <v>0</v>
      </c>
      <c r="F238">
        <f t="shared" ca="1" si="45"/>
        <v>0</v>
      </c>
    </row>
    <row r="239" spans="2:6" x14ac:dyDescent="0.15">
      <c r="B239" t="s">
        <v>12</v>
      </c>
      <c r="C239">
        <f ca="1">HLOOKUP(C$1,INDIRECT("'" &amp; $A$193 &amp; "'!Q1:S200"),ROW(Q149),0)</f>
        <v>0</v>
      </c>
      <c r="D239">
        <f ca="1">HLOOKUP(D$1,INDIRECT("'" &amp; $A$193 &amp; "'!Q1:S200"),ROW(R149),0)</f>
        <v>0</v>
      </c>
      <c r="E239">
        <f ca="1">HLOOKUP(E$1,INDIRECT("'" &amp; $A$193 &amp; "'!Q1:S200"),ROW(S149),0)</f>
        <v>0</v>
      </c>
      <c r="F239">
        <f t="shared" ca="1" si="45"/>
        <v>0</v>
      </c>
    </row>
    <row r="240" spans="2:6" x14ac:dyDescent="0.15">
      <c r="B240" t="s">
        <v>40</v>
      </c>
      <c r="C240">
        <f ca="1">HLOOKUP(C$1,INDIRECT("'" &amp; $A$193 &amp; "'!Q1:S200"),ROW(Q150),0)</f>
        <v>1</v>
      </c>
      <c r="D240">
        <f ca="1">HLOOKUP(D$1,INDIRECT("'" &amp; $A$193 &amp; "'!Q1:S200"),ROW(R150),0)</f>
        <v>0</v>
      </c>
      <c r="E240">
        <f ca="1">HLOOKUP(E$1,INDIRECT("'" &amp; $A$193 &amp; "'!Q1:S200"),ROW(S150),0)</f>
        <v>0</v>
      </c>
      <c r="F240">
        <f t="shared" ca="1" si="45"/>
        <v>1</v>
      </c>
    </row>
    <row r="241" spans="1:17" x14ac:dyDescent="0.15">
      <c r="B241" t="s">
        <v>12</v>
      </c>
      <c r="C241">
        <f ca="1">HLOOKUP(C$1,INDIRECT("'" &amp; $A$193 &amp; "'!Q1:S200"),ROW(Q151),0)</f>
        <v>0</v>
      </c>
      <c r="D241">
        <f ca="1">HLOOKUP(D$1,INDIRECT("'" &amp; $A$193 &amp; "'!Q1:S200"),ROW(R151),0)</f>
        <v>0</v>
      </c>
      <c r="E241">
        <f ca="1">HLOOKUP(E$1,INDIRECT("'" &amp; $A$193 &amp; "'!Q1:S200"),ROW(S151),0)</f>
        <v>0</v>
      </c>
      <c r="F241">
        <f t="shared" ca="1" si="45"/>
        <v>0</v>
      </c>
    </row>
    <row r="242" spans="1:17" x14ac:dyDescent="0.15">
      <c r="B242" t="s">
        <v>32</v>
      </c>
      <c r="C242">
        <f ca="1">HLOOKUP(C$1,INDIRECT("'" &amp; $A$193 &amp; "'!Q1:S200"),ROW(Q152),0)</f>
        <v>1</v>
      </c>
      <c r="D242">
        <f ca="1">HLOOKUP(D$1,INDIRECT("'" &amp; $A$193 &amp; "'!Q1:S200"),ROW(R152),0)</f>
        <v>0</v>
      </c>
      <c r="E242">
        <f ca="1">HLOOKUP(E$1,INDIRECT("'" &amp; $A$193 &amp; "'!Q1:S200"),ROW(S152),0)</f>
        <v>0</v>
      </c>
      <c r="F242">
        <f t="shared" ca="1" si="45"/>
        <v>1</v>
      </c>
    </row>
    <row r="243" spans="1:17" x14ac:dyDescent="0.15">
      <c r="B243" t="s">
        <v>12</v>
      </c>
      <c r="C243">
        <f ca="1">HLOOKUP(C$1,INDIRECT("'" &amp; $A$193 &amp; "'!Q1:S200"),ROW(Q153),0)</f>
        <v>0</v>
      </c>
      <c r="D243">
        <f ca="1">HLOOKUP(D$1,INDIRECT("'" &amp; $A$193 &amp; "'!Q1:S200"),ROW(R153),0)</f>
        <v>0</v>
      </c>
      <c r="E243">
        <f ca="1">HLOOKUP(E$1,INDIRECT("'" &amp; $A$193 &amp; "'!Q1:S200"),ROW(S153),0)</f>
        <v>0</v>
      </c>
      <c r="F243">
        <f t="shared" ca="1" si="45"/>
        <v>0</v>
      </c>
    </row>
    <row r="244" spans="1:17" x14ac:dyDescent="0.15">
      <c r="B244" t="s">
        <v>41</v>
      </c>
      <c r="C244">
        <f ca="1">HLOOKUP(C$1,INDIRECT("'" &amp; $A$193 &amp; "'!Q1:S200"),ROW(Q154),0)</f>
        <v>0</v>
      </c>
      <c r="D244">
        <f ca="1">HLOOKUP(D$1,INDIRECT("'" &amp; $A$193 &amp; "'!Q1:S200"),ROW(R154),0)</f>
        <v>0</v>
      </c>
      <c r="E244">
        <f ca="1">HLOOKUP(E$1,INDIRECT("'" &amp; $A$193 &amp; "'!Q1:S200"),ROW(S154),0)</f>
        <v>0</v>
      </c>
      <c r="F244">
        <f t="shared" ca="1" si="45"/>
        <v>0</v>
      </c>
    </row>
    <row r="245" spans="1:17" x14ac:dyDescent="0.15">
      <c r="B245" t="s">
        <v>12</v>
      </c>
      <c r="C245">
        <f ca="1">HLOOKUP(C$1,INDIRECT("'" &amp; $A$193 &amp; "'!Q1:S200"),ROW(Q155),0)</f>
        <v>0</v>
      </c>
      <c r="D245">
        <f ca="1">HLOOKUP(D$1,INDIRECT("'" &amp; $A$193 &amp; "'!Q1:S200"),ROW(R155),0)</f>
        <v>0</v>
      </c>
      <c r="E245">
        <f ca="1">HLOOKUP(E$1,INDIRECT("'" &amp; $A$193 &amp; "'!Q1:S200"),ROW(S155),0)</f>
        <v>0</v>
      </c>
      <c r="F245">
        <f t="shared" ca="1" si="45"/>
        <v>0</v>
      </c>
    </row>
    <row r="246" spans="1:17" x14ac:dyDescent="0.15">
      <c r="A246" t="s">
        <v>66</v>
      </c>
      <c r="B246" t="s">
        <v>48</v>
      </c>
      <c r="C246">
        <f ca="1">IF($A249=1,HLOOKUP(C$1,INDIRECT("'" &amp; $A246 &amp; "'!Q1:S105"),103,0),0)</f>
        <v>0</v>
      </c>
      <c r="D246">
        <f ca="1">IF($A249=1,HLOOKUP(D$1,INDIRECT("'" &amp; $A246 &amp; "'!Q1:S105"),103,0),0)</f>
        <v>160</v>
      </c>
      <c r="E246">
        <f ca="1">IF($A249=1,HLOOKUP(E$1,INDIRECT("'" &amp; $A246 &amp; "'!Q1:S105"),103,0),0)</f>
        <v>131</v>
      </c>
      <c r="F246">
        <f t="shared" ca="1" si="45"/>
        <v>291</v>
      </c>
      <c r="H246" s="30" t="s">
        <v>59</v>
      </c>
      <c r="I246" t="s">
        <v>60</v>
      </c>
      <c r="J246" t="s">
        <v>61</v>
      </c>
      <c r="K246" t="s">
        <v>62</v>
      </c>
      <c r="L246" t="s">
        <v>63</v>
      </c>
      <c r="N246" s="30" t="s">
        <v>64</v>
      </c>
      <c r="O246" s="26"/>
      <c r="P246" s="26"/>
      <c r="Q246" s="26"/>
    </row>
    <row r="247" spans="1:17" x14ac:dyDescent="0.15">
      <c r="B247" t="s">
        <v>24</v>
      </c>
      <c r="C247">
        <f ca="1">HLOOKUP(C$1,INDIRECT("'" &amp; $A246 &amp; "'!Q1:S105"),104,0)</f>
        <v>7</v>
      </c>
      <c r="D247">
        <f t="shared" ref="D247:E247" ca="1" si="88">HLOOKUP(D$1,INDIRECT("'" &amp; $A246 &amp; "'!Q1:S105"),104,0)</f>
        <v>8</v>
      </c>
      <c r="E247">
        <f t="shared" ca="1" si="88"/>
        <v>6</v>
      </c>
      <c r="F247">
        <f t="shared" ca="1" si="45"/>
        <v>21</v>
      </c>
      <c r="H247" cm="1">
        <f t="array" aca="1" ref="H247" ca="1">INDIRECT("'" &amp; $A246 &amp;"'!$T$104",TRUE)</f>
        <v>21</v>
      </c>
      <c r="I247">
        <f ca="1">IF($H247=0,0,IF(C246=0, 1, ))</f>
        <v>1</v>
      </c>
      <c r="J247">
        <f ca="1">IF($H247=0,0,IF(D246=0, 1, ))</f>
        <v>0</v>
      </c>
      <c r="K247">
        <f ca="1">IF($H247=0,0,IF(E246=0, 1, ))</f>
        <v>0</v>
      </c>
      <c r="L247">
        <f ca="1">IF(SUM(I247:K247)&gt;1,1,0)</f>
        <v>0</v>
      </c>
      <c r="N247" s="26"/>
      <c r="O247">
        <f ca="1">IF($H250&lt;&gt;0,IF(I250=3,3,MOD(I250*$H250,3)),0)</f>
        <v>0</v>
      </c>
      <c r="P247">
        <f ca="1">IF($H250&lt;&gt;0,IF(J250=3,3,MOD(J250*$H250,3)),0)</f>
        <v>0</v>
      </c>
      <c r="Q247">
        <f ca="1">IF($H250&lt;&gt;0,IF(K250=3,3,MOD(K250*$H250,3)),0)</f>
        <v>0</v>
      </c>
    </row>
    <row r="248" spans="1:17" x14ac:dyDescent="0.15">
      <c r="A248" s="30" t="s">
        <v>54</v>
      </c>
      <c r="B248" t="s">
        <v>12</v>
      </c>
      <c r="C248">
        <f ca="1">HLOOKUP(C$1,INDIRECT("'" &amp; $A246 &amp; "'!Q1:S105"),105,0)</f>
        <v>6</v>
      </c>
      <c r="D248">
        <f t="shared" ref="D248:E248" ca="1" si="89">HLOOKUP(D$1,INDIRECT("'" &amp; $A246 &amp; "'!Q1:S105"),105,0)</f>
        <v>7</v>
      </c>
      <c r="E248">
        <f t="shared" ca="1" si="89"/>
        <v>5</v>
      </c>
      <c r="F248">
        <f t="shared" ca="1" si="45"/>
        <v>18</v>
      </c>
    </row>
    <row r="249" spans="1:17" x14ac:dyDescent="0.15">
      <c r="A249" cm="1">
        <f t="array" aca="1" ref="A249" ca="1">IF(AND(SUM(INDIRECT("'" &amp; $A246 &amp; "'!Q103:S103")) &gt; 0,OR(INDIRECT("'" &amp; $A246 &amp; "'!Q103")=0, INDIRECT("'" &amp; $A246 &amp; "'!R103")=0, INDIRECT("'" &amp; $A246 &amp; "'!S103")=0)), 1, 0)</f>
        <v>1</v>
      </c>
      <c r="B249" t="s">
        <v>25</v>
      </c>
      <c r="C249">
        <f ca="1">HLOOKUP(C$1,INDIRECT("'" &amp; $A246 &amp; "'!Q1:S117"),106,0)</f>
        <v>1</v>
      </c>
      <c r="D249">
        <f t="shared" ref="D249:E249" ca="1" si="90">HLOOKUP(D$1,INDIRECT("'" &amp; $A246 &amp; "'!Q1:S117"),106,0)</f>
        <v>2</v>
      </c>
      <c r="E249">
        <f t="shared" ca="1" si="90"/>
        <v>1</v>
      </c>
      <c r="F249">
        <f t="shared" ca="1" si="45"/>
        <v>4</v>
      </c>
      <c r="H249" s="43" t="s">
        <v>65</v>
      </c>
      <c r="I249" s="43"/>
      <c r="J249" s="43"/>
      <c r="K249" s="43"/>
    </row>
    <row r="250" spans="1:17" x14ac:dyDescent="0.15">
      <c r="B250" t="s">
        <v>12</v>
      </c>
      <c r="C250">
        <f ca="1">HLOOKUP(C$1,INDIRECT("'" &amp; $A246 &amp; "'!Q1:S117"),107,0)</f>
        <v>1</v>
      </c>
      <c r="D250">
        <f t="shared" ref="D250:E250" ca="1" si="91">HLOOKUP(D$1,INDIRECT("'" &amp; $A246 &amp; "'!Q1:S117"),107,0)</f>
        <v>2</v>
      </c>
      <c r="E250">
        <f t="shared" ca="1" si="91"/>
        <v>0</v>
      </c>
      <c r="F250">
        <f t="shared" ca="1" si="45"/>
        <v>3</v>
      </c>
      <c r="H250">
        <f ca="1">MOD(H247,3) * A249</f>
        <v>0</v>
      </c>
      <c r="I250" cm="1">
        <f t="array" aca="1" ref="I250" ca="1">_xlfn.IFS(INDIRECT("'" &amp; $A246 &amp; "'!Q1")= "K",2,INDIRECT("'" &amp; $A246 &amp; "'!R1")= "K",3,INDIRECT("'" &amp; $A246 &amp; "'!S1")= "K",1)</f>
        <v>2</v>
      </c>
      <c r="J250" cm="1">
        <f t="array" aca="1" ref="J250" ca="1">_xlfn.IFS(INDIRECT("'" &amp; $A246 &amp; "'!Q1")= "P",2,INDIRECT("'" &amp; $A246 &amp; "'!R1")= "P",3,INDIRECT("'" &amp; $A246 &amp; "'!S1")= "P",1)</f>
        <v>3</v>
      </c>
      <c r="K250" cm="1">
        <f t="array" aca="1" ref="K250" ca="1">_xlfn.IFS(INDIRECT("'" &amp; $A246 &amp; "'!Q1")= "B",2,INDIRECT("'" &amp; $A246 &amp; "'!R1")= "B",3,INDIRECT("'" &amp; $A246 &amp; "'!S1")= "B",1)</f>
        <v>1</v>
      </c>
    </row>
    <row r="251" spans="1:17" x14ac:dyDescent="0.15">
      <c r="B251" t="s">
        <v>26</v>
      </c>
      <c r="C251">
        <f ca="1">HLOOKUP(C$1,INDIRECT("'" &amp; $A246 &amp; "'!Q1:S117"),108,0)</f>
        <v>1</v>
      </c>
      <c r="D251">
        <f t="shared" ref="D251:E251" ca="1" si="92">HLOOKUP(D$1,INDIRECT("'" &amp; $A246 &amp; "'!Q1:S117"),108,0)</f>
        <v>0</v>
      </c>
      <c r="E251">
        <f t="shared" ca="1" si="92"/>
        <v>3</v>
      </c>
      <c r="F251">
        <f t="shared" ca="1" si="45"/>
        <v>4</v>
      </c>
    </row>
    <row r="252" spans="1:17" x14ac:dyDescent="0.15">
      <c r="B252" t="s">
        <v>12</v>
      </c>
      <c r="C252">
        <f ca="1">HLOOKUP(C$1,INDIRECT("'" &amp; $A246 &amp; "'!Q1:S117"),109,0)</f>
        <v>1</v>
      </c>
      <c r="D252">
        <f t="shared" ref="D252:E252" ca="1" si="93">HLOOKUP(D$1,INDIRECT("'" &amp; $A246 &amp; "'!Q1:S117"),109,0)</f>
        <v>0</v>
      </c>
      <c r="E252">
        <f t="shared" ca="1" si="93"/>
        <v>3</v>
      </c>
      <c r="F252">
        <f t="shared" ca="1" si="45"/>
        <v>4</v>
      </c>
    </row>
    <row r="253" spans="1:17" x14ac:dyDescent="0.15">
      <c r="B253" t="s">
        <v>27</v>
      </c>
      <c r="C253">
        <f ca="1">HLOOKUP(C$1,INDIRECT("'" &amp; $A246 &amp; "'!Q1:S117"),110,0)</f>
        <v>1</v>
      </c>
      <c r="D253">
        <f t="shared" ref="D253:E253" ca="1" si="94">HLOOKUP(D$1,INDIRECT("'" &amp; $A246 &amp; "'!Q1:S117"),110,0)</f>
        <v>2</v>
      </c>
      <c r="E253">
        <f t="shared" ca="1" si="94"/>
        <v>0</v>
      </c>
      <c r="F253">
        <f t="shared" ca="1" si="45"/>
        <v>3</v>
      </c>
    </row>
    <row r="254" spans="1:17" x14ac:dyDescent="0.15">
      <c r="B254" t="s">
        <v>12</v>
      </c>
      <c r="C254">
        <f ca="1">HLOOKUP(C$1,INDIRECT("'" &amp; $A246 &amp; "'!Q1:S117"),111,0)</f>
        <v>1</v>
      </c>
      <c r="D254">
        <f t="shared" ref="D254:E254" ca="1" si="95">HLOOKUP(D$1,INDIRECT("'" &amp; $A246 &amp; "'!Q1:S117"),111,0)</f>
        <v>1</v>
      </c>
      <c r="E254">
        <f t="shared" ca="1" si="95"/>
        <v>0</v>
      </c>
      <c r="F254">
        <f t="shared" ca="1" si="45"/>
        <v>2</v>
      </c>
    </row>
    <row r="255" spans="1:17" x14ac:dyDescent="0.15">
      <c r="B255" t="s">
        <v>28</v>
      </c>
      <c r="C255">
        <f ca="1">HLOOKUP(C$1,INDIRECT("'" &amp; $A246 &amp; "'!Q1:S117"),112,0)</f>
        <v>2</v>
      </c>
      <c r="D255">
        <f t="shared" ref="D255:E255" ca="1" si="96">HLOOKUP(D$1,INDIRECT("'" &amp; $A246 &amp; "'!Q1:S117"),112,0)</f>
        <v>1</v>
      </c>
      <c r="E255">
        <f t="shared" ca="1" si="96"/>
        <v>0</v>
      </c>
      <c r="F255">
        <f t="shared" ca="1" si="45"/>
        <v>3</v>
      </c>
    </row>
    <row r="256" spans="1:17" x14ac:dyDescent="0.15">
      <c r="B256" t="s">
        <v>12</v>
      </c>
      <c r="C256">
        <f ca="1">HLOOKUP(C$1,INDIRECT("'" &amp; $A246 &amp; "'!Q1:S117"),113,0)</f>
        <v>1</v>
      </c>
      <c r="D256">
        <f t="shared" ref="D256:E256" ca="1" si="97">HLOOKUP(D$1,INDIRECT("'" &amp; $A246 &amp; "'!Q1:S117"),113,0)</f>
        <v>1</v>
      </c>
      <c r="E256">
        <f t="shared" ca="1" si="97"/>
        <v>0</v>
      </c>
      <c r="F256">
        <f t="shared" ca="1" si="45"/>
        <v>2</v>
      </c>
    </row>
    <row r="257" spans="2:6" x14ac:dyDescent="0.15">
      <c r="B257" t="s">
        <v>29</v>
      </c>
      <c r="C257">
        <f ca="1">HLOOKUP(C$1,INDIRECT("'" &amp; $A246 &amp; "'!Q1:S117"),114,0)</f>
        <v>2</v>
      </c>
      <c r="D257">
        <f t="shared" ref="D257:E257" ca="1" si="98">HLOOKUP(D$1,INDIRECT("'" &amp; $A246 &amp; "'!Q1:S117"),114,0)</f>
        <v>1</v>
      </c>
      <c r="E257">
        <f t="shared" ca="1" si="98"/>
        <v>2</v>
      </c>
      <c r="F257">
        <f t="shared" ref="F257:F320" ca="1" si="99">SUM(C257:E257)</f>
        <v>5</v>
      </c>
    </row>
    <row r="258" spans="2:6" x14ac:dyDescent="0.15">
      <c r="B258" t="s">
        <v>12</v>
      </c>
      <c r="C258">
        <f ca="1">HLOOKUP(C$1,INDIRECT("'" &amp; $A246 &amp; "'!Q1:S117"),115,0)</f>
        <v>2</v>
      </c>
      <c r="D258">
        <f t="shared" ref="D258:E258" ca="1" si="100">HLOOKUP(D$1,INDIRECT("'" &amp; $A246 &amp; "'!Q1:S117"),115,0)</f>
        <v>1</v>
      </c>
      <c r="E258">
        <f t="shared" ca="1" si="100"/>
        <v>2</v>
      </c>
      <c r="F258">
        <f t="shared" ca="1" si="99"/>
        <v>5</v>
      </c>
    </row>
    <row r="259" spans="2:6" x14ac:dyDescent="0.15">
      <c r="B259" t="s">
        <v>30</v>
      </c>
      <c r="C259">
        <f ca="1">HLOOKUP(C$1,INDIRECT("'" &amp; $A246 &amp; "'!Q1:S117"),116,0)</f>
        <v>0</v>
      </c>
      <c r="D259">
        <f t="shared" ref="D259:E259" ca="1" si="101">HLOOKUP(D$1,INDIRECT("'" &amp; $A246 &amp; "'!Q1:S117"),116,0)</f>
        <v>2</v>
      </c>
      <c r="E259">
        <f t="shared" ca="1" si="101"/>
        <v>0</v>
      </c>
      <c r="F259">
        <f t="shared" ca="1" si="99"/>
        <v>2</v>
      </c>
    </row>
    <row r="260" spans="2:6" x14ac:dyDescent="0.15">
      <c r="B260" t="s">
        <v>12</v>
      </c>
      <c r="C260">
        <f ca="1">HLOOKUP(C$1,INDIRECT("'" &amp; $A246 &amp; "'!Q1:S117"),117,0)</f>
        <v>0</v>
      </c>
      <c r="D260">
        <f t="shared" ref="D260:E260" ca="1" si="102">HLOOKUP(D$1,INDIRECT("'" &amp; $A246 &amp; "'!Q1:S117"),117,0)</f>
        <v>2</v>
      </c>
      <c r="E260">
        <f t="shared" ca="1" si="102"/>
        <v>0</v>
      </c>
      <c r="F260">
        <f t="shared" ca="1" si="99"/>
        <v>2</v>
      </c>
    </row>
    <row r="261" spans="2:6" x14ac:dyDescent="0.15">
      <c r="B261" t="s">
        <v>31</v>
      </c>
      <c r="C261">
        <f ca="1">HLOOKUP(C$1,INDIRECT("'" &amp; $A$246 &amp; "'!Q1:S200"),ROW(Q118),0)</f>
        <v>1</v>
      </c>
      <c r="D261">
        <f ca="1">HLOOKUP(D$1,INDIRECT("'" &amp; $A$246 &amp; "'!Q1:S200"),ROW(R118),0)</f>
        <v>2</v>
      </c>
      <c r="E261">
        <f ca="1">HLOOKUP(E$1,INDIRECT("'" &amp; $A$246 &amp; "'!Q1:S200"),ROW(S118),0)</f>
        <v>1</v>
      </c>
      <c r="F261">
        <f t="shared" ca="1" si="99"/>
        <v>4</v>
      </c>
    </row>
    <row r="262" spans="2:6" x14ac:dyDescent="0.15">
      <c r="B262" t="s">
        <v>12</v>
      </c>
      <c r="C262">
        <f ca="1">HLOOKUP(C$1,INDIRECT("'" &amp; $A$246 &amp; "'!Q1:S200"),ROW(Q119),0)</f>
        <v>0</v>
      </c>
      <c r="D262">
        <f ca="1">HLOOKUP(D$1,INDIRECT("'" &amp; $A$246 &amp; "'!Q1:S200"),ROW(R119),0)</f>
        <v>1</v>
      </c>
      <c r="E262">
        <f ca="1">HLOOKUP(E$1,INDIRECT("'" &amp; $A$246 &amp; "'!Q1:S200"),ROW(S119),0)</f>
        <v>1</v>
      </c>
      <c r="F262">
        <f t="shared" ca="1" si="99"/>
        <v>2</v>
      </c>
    </row>
    <row r="263" spans="2:6" x14ac:dyDescent="0.15">
      <c r="B263" t="s">
        <v>32</v>
      </c>
      <c r="C263">
        <f ca="1">HLOOKUP(C$1,INDIRECT("'" &amp; $A$246 &amp; "'!Q1:S200"),ROW(Q120),0)</f>
        <v>0</v>
      </c>
      <c r="D263">
        <f ca="1">HLOOKUP(D$1,INDIRECT("'" &amp; $A$246 &amp; "'!Q1:S200"),ROW(R120),0)</f>
        <v>0</v>
      </c>
      <c r="E263">
        <f ca="1">HLOOKUP(E$1,INDIRECT("'" &amp; $A$246 &amp; "'!Q1:S200"),ROW(S120),0)</f>
        <v>1</v>
      </c>
      <c r="F263">
        <f t="shared" ca="1" si="99"/>
        <v>1</v>
      </c>
    </row>
    <row r="264" spans="2:6" x14ac:dyDescent="0.15">
      <c r="B264" t="s">
        <v>12</v>
      </c>
      <c r="C264">
        <f ca="1">HLOOKUP(C$1,INDIRECT("'" &amp; $A$246 &amp; "'!Q1:S200"),ROW(Q121),0)</f>
        <v>0</v>
      </c>
      <c r="D264">
        <f ca="1">HLOOKUP(D$1,INDIRECT("'" &amp; $A$246 &amp; "'!Q1:S200"),ROW(R121),0)</f>
        <v>0</v>
      </c>
      <c r="E264">
        <f ca="1">HLOOKUP(E$1,INDIRECT("'" &amp; $A$246 &amp; "'!Q1:S200"),ROW(S121),0)</f>
        <v>1</v>
      </c>
      <c r="F264">
        <f t="shared" ca="1" si="99"/>
        <v>1</v>
      </c>
    </row>
    <row r="265" spans="2:6" x14ac:dyDescent="0.15">
      <c r="B265" t="s">
        <v>33</v>
      </c>
      <c r="C265">
        <f ca="1">HLOOKUP(C$1,INDIRECT("'" &amp; $A$246 &amp; "'!Q1:S200"),ROW(Q122),0)</f>
        <v>2</v>
      </c>
      <c r="D265">
        <f ca="1">HLOOKUP(D$1,INDIRECT("'" &amp; $A$246 &amp; "'!Q1:S200"),ROW(R122),0)</f>
        <v>2</v>
      </c>
      <c r="E265">
        <f ca="1">HLOOKUP(E$1,INDIRECT("'" &amp; $A$246 &amp; "'!Q1:S200"),ROW(S122),0)</f>
        <v>1</v>
      </c>
      <c r="F265">
        <f t="shared" ca="1" si="99"/>
        <v>5</v>
      </c>
    </row>
    <row r="266" spans="2:6" x14ac:dyDescent="0.15">
      <c r="B266" t="s">
        <v>12</v>
      </c>
      <c r="C266">
        <f ca="1">HLOOKUP(C$1,INDIRECT("'" &amp; $A$246 &amp; "'!Q1:S200"),ROW(Q123),0)</f>
        <v>2</v>
      </c>
      <c r="D266">
        <f ca="1">HLOOKUP(D$1,INDIRECT("'" &amp; $A$246 &amp; "'!Q1:S200"),ROW(R123),0)</f>
        <v>2</v>
      </c>
      <c r="E266">
        <f ca="1">HLOOKUP(E$1,INDIRECT("'" &amp; $A$246 &amp; "'!Q1:S200"),ROW(S123),0)</f>
        <v>0</v>
      </c>
      <c r="F266">
        <f t="shared" ca="1" si="99"/>
        <v>4</v>
      </c>
    </row>
    <row r="267" spans="2:6" x14ac:dyDescent="0.15">
      <c r="B267" t="s">
        <v>32</v>
      </c>
      <c r="C267">
        <f ca="1">HLOOKUP(C$1,INDIRECT("'" &amp; $A$246 &amp; "'!Q1:S200"),ROW(Q124),0)</f>
        <v>1</v>
      </c>
      <c r="D267">
        <f ca="1">HLOOKUP(D$1,INDIRECT("'" &amp; $A$246 &amp; "'!Q1:S200"),ROW(R124),0)</f>
        <v>0</v>
      </c>
      <c r="E267">
        <f ca="1">HLOOKUP(E$1,INDIRECT("'" &amp; $A$246 &amp; "'!Q1:S200"),ROW(S124),0)</f>
        <v>0</v>
      </c>
      <c r="F267">
        <f t="shared" ca="1" si="99"/>
        <v>1</v>
      </c>
    </row>
    <row r="268" spans="2:6" x14ac:dyDescent="0.15">
      <c r="B268" t="s">
        <v>12</v>
      </c>
      <c r="C268">
        <f ca="1">HLOOKUP(C$1,INDIRECT("'" &amp; $A$246 &amp; "'!Q1:S200"),ROW(Q125),0)</f>
        <v>1</v>
      </c>
      <c r="D268">
        <f ca="1">HLOOKUP(D$1,INDIRECT("'" &amp; $A$246 &amp; "'!Q1:S200"),ROW(R125),0)</f>
        <v>0</v>
      </c>
      <c r="E268">
        <f ca="1">HLOOKUP(E$1,INDIRECT("'" &amp; $A$246 &amp; "'!Q1:S200"),ROW(S125),0)</f>
        <v>0</v>
      </c>
      <c r="F268">
        <f t="shared" ca="1" si="99"/>
        <v>1</v>
      </c>
    </row>
    <row r="269" spans="2:6" x14ac:dyDescent="0.15">
      <c r="B269" t="s">
        <v>34</v>
      </c>
      <c r="C269">
        <f ca="1">HLOOKUP(C$1,INDIRECT("'" &amp; $A$246 &amp; "'!Q1:S200"),ROW(Q126),0)</f>
        <v>0</v>
      </c>
      <c r="D269">
        <f ca="1">HLOOKUP(D$1,INDIRECT("'" &amp; $A$246 &amp; "'!Q1:S200"),ROW(R126),0)</f>
        <v>0</v>
      </c>
      <c r="E269">
        <f ca="1">HLOOKUP(E$1,INDIRECT("'" &amp; $A$246 &amp; "'!Q1:S200"),ROW(S126),0)</f>
        <v>0</v>
      </c>
      <c r="F269">
        <f t="shared" ca="1" si="99"/>
        <v>0</v>
      </c>
    </row>
    <row r="270" spans="2:6" x14ac:dyDescent="0.15">
      <c r="B270" t="s">
        <v>12</v>
      </c>
      <c r="C270">
        <f ca="1">HLOOKUP(C$1,INDIRECT("'" &amp; $A$246 &amp; "'!Q1:S200"),ROW(Q127),0)</f>
        <v>0</v>
      </c>
      <c r="D270">
        <f ca="1">HLOOKUP(D$1,INDIRECT("'" &amp; $A$246 &amp; "'!Q1:S200"),ROW(R127),0)</f>
        <v>0</v>
      </c>
      <c r="E270">
        <f ca="1">HLOOKUP(E$1,INDIRECT("'" &amp; $A$246 &amp; "'!Q1:S200"),ROW(S127),0)</f>
        <v>0</v>
      </c>
      <c r="F270">
        <f t="shared" ca="1" si="99"/>
        <v>0</v>
      </c>
    </row>
    <row r="271" spans="2:6" x14ac:dyDescent="0.15">
      <c r="B271" t="s">
        <v>32</v>
      </c>
      <c r="C271">
        <f ca="1">HLOOKUP(C$1,INDIRECT("'" &amp; $A$246 &amp; "'!Q1:S200"),ROW(Q128),0)</f>
        <v>0</v>
      </c>
      <c r="D271">
        <f ca="1">HLOOKUP(D$1,INDIRECT("'" &amp; $A$246 &amp; "'!Q1:S200"),ROW(R128),0)</f>
        <v>0</v>
      </c>
      <c r="E271">
        <f ca="1">HLOOKUP(E$1,INDIRECT("'" &amp; $A$246 &amp; "'!Q1:S200"),ROW(S128),0)</f>
        <v>0</v>
      </c>
      <c r="F271">
        <f t="shared" ca="1" si="99"/>
        <v>0</v>
      </c>
    </row>
    <row r="272" spans="2:6" x14ac:dyDescent="0.15">
      <c r="B272" t="s">
        <v>12</v>
      </c>
      <c r="C272">
        <f ca="1">HLOOKUP(C$1,INDIRECT("'" &amp; $A$246 &amp; "'!Q1:S200"),ROW(Q129),0)</f>
        <v>0</v>
      </c>
      <c r="D272">
        <f ca="1">HLOOKUP(D$1,INDIRECT("'" &amp; $A$246 &amp; "'!Q1:S200"),ROW(R129),0)</f>
        <v>0</v>
      </c>
      <c r="E272">
        <f ca="1">HLOOKUP(E$1,INDIRECT("'" &amp; $A$246 &amp; "'!Q1:S200"),ROW(S129),0)</f>
        <v>0</v>
      </c>
      <c r="F272">
        <f t="shared" ca="1" si="99"/>
        <v>0</v>
      </c>
    </row>
    <row r="273" spans="2:6" x14ac:dyDescent="0.15">
      <c r="B273" t="s">
        <v>35</v>
      </c>
      <c r="C273">
        <f ca="1">HLOOKUP(C$1,INDIRECT("'" &amp; $A$246 &amp; "'!Q1:S200"),ROW(Q130),0)</f>
        <v>1</v>
      </c>
      <c r="D273">
        <f ca="1">HLOOKUP(D$1,INDIRECT("'" &amp; $A$246 &amp; "'!Q1:S200"),ROW(R130),0)</f>
        <v>0</v>
      </c>
      <c r="E273">
        <f ca="1">HLOOKUP(E$1,INDIRECT("'" &amp; $A$246 &amp; "'!Q1:S200"),ROW(S130),0)</f>
        <v>0</v>
      </c>
      <c r="F273">
        <f t="shared" ca="1" si="99"/>
        <v>1</v>
      </c>
    </row>
    <row r="274" spans="2:6" x14ac:dyDescent="0.15">
      <c r="B274" t="s">
        <v>12</v>
      </c>
      <c r="C274">
        <f ca="1">HLOOKUP(C$1,INDIRECT("'" &amp; $A$246 &amp; "'!Q1:S200"),ROW(Q131),0)</f>
        <v>1</v>
      </c>
      <c r="D274">
        <f ca="1">HLOOKUP(D$1,INDIRECT("'" &amp; $A$246 &amp; "'!Q1:S200"),ROW(R131),0)</f>
        <v>0</v>
      </c>
      <c r="E274">
        <f ca="1">HLOOKUP(E$1,INDIRECT("'" &amp; $A$246 &amp; "'!Q1:S200"),ROW(S131),0)</f>
        <v>0</v>
      </c>
      <c r="F274">
        <f t="shared" ca="1" si="99"/>
        <v>1</v>
      </c>
    </row>
    <row r="275" spans="2:6" x14ac:dyDescent="0.15">
      <c r="B275" t="s">
        <v>32</v>
      </c>
      <c r="C275">
        <f ca="1">HLOOKUP(C$1,INDIRECT("'" &amp; $A$246 &amp; "'!Q1:S200"),ROW(Q132),0)</f>
        <v>1</v>
      </c>
      <c r="D275">
        <f ca="1">HLOOKUP(D$1,INDIRECT("'" &amp; $A$246 &amp; "'!Q1:S200"),ROW(R132),0)</f>
        <v>0</v>
      </c>
      <c r="E275">
        <f ca="1">HLOOKUP(E$1,INDIRECT("'" &amp; $A$246 &amp; "'!Q1:S200"),ROW(S132),0)</f>
        <v>0</v>
      </c>
      <c r="F275">
        <f t="shared" ca="1" si="99"/>
        <v>1</v>
      </c>
    </row>
    <row r="276" spans="2:6" x14ac:dyDescent="0.15">
      <c r="B276" t="s">
        <v>12</v>
      </c>
      <c r="C276">
        <f ca="1">HLOOKUP(C$1,INDIRECT("'" &amp; $A$246 &amp; "'!Q1:S200"),ROW(Q133),0)</f>
        <v>1</v>
      </c>
      <c r="D276">
        <f ca="1">HLOOKUP(D$1,INDIRECT("'" &amp; $A$246 &amp; "'!Q1:S200"),ROW(R133),0)</f>
        <v>0</v>
      </c>
      <c r="E276">
        <f ca="1">HLOOKUP(E$1,INDIRECT("'" &amp; $A$246 &amp; "'!Q1:S200"),ROW(S133),0)</f>
        <v>0</v>
      </c>
      <c r="F276">
        <f t="shared" ca="1" si="99"/>
        <v>1</v>
      </c>
    </row>
    <row r="277" spans="2:6" x14ac:dyDescent="0.15">
      <c r="B277" t="s">
        <v>36</v>
      </c>
      <c r="C277">
        <f ca="1">HLOOKUP(C$1,INDIRECT("'" &amp; $A$246 &amp; "'!Q1:S200"),ROW(Q134),0)</f>
        <v>0</v>
      </c>
      <c r="D277">
        <f ca="1">HLOOKUP(D$1,INDIRECT("'" &amp; $A$246 &amp; "'!Q1:S200"),ROW(R134),0)</f>
        <v>0</v>
      </c>
      <c r="E277">
        <f ca="1">HLOOKUP(E$1,INDIRECT("'" &amp; $A$246 &amp; "'!Q1:S200"),ROW(S134),0)</f>
        <v>0</v>
      </c>
      <c r="F277">
        <f t="shared" ca="1" si="99"/>
        <v>0</v>
      </c>
    </row>
    <row r="278" spans="2:6" x14ac:dyDescent="0.15">
      <c r="B278" t="s">
        <v>12</v>
      </c>
      <c r="C278">
        <f ca="1">HLOOKUP(C$1,INDIRECT("'" &amp; $A$246 &amp; "'!Q1:S200"),ROW(Q135),0)</f>
        <v>0</v>
      </c>
      <c r="D278">
        <f ca="1">HLOOKUP(D$1,INDIRECT("'" &amp; $A$246 &amp; "'!Q1:S200"),ROW(R135),0)</f>
        <v>0</v>
      </c>
      <c r="E278">
        <f ca="1">HLOOKUP(E$1,INDIRECT("'" &amp; $A$246 &amp; "'!Q1:S200"),ROW(S135),0)</f>
        <v>0</v>
      </c>
      <c r="F278">
        <f t="shared" ca="1" si="99"/>
        <v>0</v>
      </c>
    </row>
    <row r="279" spans="2:6" x14ac:dyDescent="0.15">
      <c r="B279" t="s">
        <v>32</v>
      </c>
      <c r="C279">
        <f ca="1">HLOOKUP(C$1,INDIRECT("'" &amp; $A$246 &amp; "'!Q1:S200"),ROW(Q136),0)</f>
        <v>0</v>
      </c>
      <c r="D279">
        <f ca="1">HLOOKUP(D$1,INDIRECT("'" &amp; $A$246 &amp; "'!Q1:S200"),ROW(R136),0)</f>
        <v>0</v>
      </c>
      <c r="E279">
        <f ca="1">HLOOKUP(E$1,INDIRECT("'" &amp; $A$246 &amp; "'!Q1:S200"),ROW(S136),0)</f>
        <v>0</v>
      </c>
      <c r="F279">
        <f t="shared" ca="1" si="99"/>
        <v>0</v>
      </c>
    </row>
    <row r="280" spans="2:6" x14ac:dyDescent="0.15">
      <c r="B280" t="s">
        <v>12</v>
      </c>
      <c r="C280">
        <f ca="1">HLOOKUP(C$1,INDIRECT("'" &amp; $A$246 &amp; "'!Q1:S200"),ROW(Q137),0)</f>
        <v>0</v>
      </c>
      <c r="D280">
        <f ca="1">HLOOKUP(D$1,INDIRECT("'" &amp; $A$246 &amp; "'!Q1:S200"),ROW(R137),0)</f>
        <v>0</v>
      </c>
      <c r="E280">
        <f ca="1">HLOOKUP(E$1,INDIRECT("'" &amp; $A$246 &amp; "'!Q1:S200"),ROW(S137),0)</f>
        <v>0</v>
      </c>
      <c r="F280">
        <f t="shared" ca="1" si="99"/>
        <v>0</v>
      </c>
    </row>
    <row r="281" spans="2:6" x14ac:dyDescent="0.15">
      <c r="B281" t="s">
        <v>37</v>
      </c>
      <c r="C281">
        <f ca="1">HLOOKUP(C$1,INDIRECT("'" &amp; $A$246 &amp; "'!Q1:S200"),ROW(Q138),0)</f>
        <v>1</v>
      </c>
      <c r="D281">
        <f ca="1">HLOOKUP(D$1,INDIRECT("'" &amp; $A$246 &amp; "'!Q1:S200"),ROW(R138),0)</f>
        <v>1</v>
      </c>
      <c r="E281">
        <f ca="1">HLOOKUP(E$1,INDIRECT("'" &amp; $A$246 &amp; "'!Q1:S200"),ROW(S138),0)</f>
        <v>0</v>
      </c>
      <c r="F281">
        <f t="shared" ca="1" si="99"/>
        <v>2</v>
      </c>
    </row>
    <row r="282" spans="2:6" x14ac:dyDescent="0.15">
      <c r="B282" t="s">
        <v>12</v>
      </c>
      <c r="C282">
        <f ca="1">HLOOKUP(C$1,INDIRECT("'" &amp; $A$246 &amp; "'!Q1:S200"),ROW(Q139),0)</f>
        <v>1</v>
      </c>
      <c r="D282">
        <f ca="1">HLOOKUP(D$1,INDIRECT("'" &amp; $A$246 &amp; "'!Q1:S200"),ROW(R139),0)</f>
        <v>1</v>
      </c>
      <c r="E282">
        <f ca="1">HLOOKUP(E$1,INDIRECT("'" &amp; $A$246 &amp; "'!Q1:S200"),ROW(S139),0)</f>
        <v>0</v>
      </c>
      <c r="F282">
        <f t="shared" ca="1" si="99"/>
        <v>2</v>
      </c>
    </row>
    <row r="283" spans="2:6" x14ac:dyDescent="0.15">
      <c r="B283" t="s">
        <v>32</v>
      </c>
      <c r="C283">
        <f ca="1">HLOOKUP(C$1,INDIRECT("'" &amp; $A$246 &amp; "'!Q1:S200"),ROW(Q140),0)</f>
        <v>0</v>
      </c>
      <c r="D283">
        <f ca="1">HLOOKUP(D$1,INDIRECT("'" &amp; $A$246 &amp; "'!Q1:S200"),ROW(R140),0)</f>
        <v>1</v>
      </c>
      <c r="E283">
        <f ca="1">HLOOKUP(E$1,INDIRECT("'" &amp; $A$246 &amp; "'!Q1:S200"),ROW(S140),0)</f>
        <v>0</v>
      </c>
      <c r="F283">
        <f t="shared" ca="1" si="99"/>
        <v>1</v>
      </c>
    </row>
    <row r="284" spans="2:6" x14ac:dyDescent="0.15">
      <c r="B284" t="s">
        <v>12</v>
      </c>
      <c r="C284">
        <f ca="1">HLOOKUP(C$1,INDIRECT("'" &amp; $A$246 &amp; "'!Q1:S200"),ROW(Q141),0)</f>
        <v>0</v>
      </c>
      <c r="D284">
        <f ca="1">HLOOKUP(D$1,INDIRECT("'" &amp; $A$246 &amp; "'!Q1:S200"),ROW(R141),0)</f>
        <v>1</v>
      </c>
      <c r="E284">
        <f ca="1">HLOOKUP(E$1,INDIRECT("'" &amp; $A$246 &amp; "'!Q1:S200"),ROW(S141),0)</f>
        <v>0</v>
      </c>
      <c r="F284">
        <f t="shared" ca="1" si="99"/>
        <v>1</v>
      </c>
    </row>
    <row r="285" spans="2:6" x14ac:dyDescent="0.15">
      <c r="B285" t="s">
        <v>38</v>
      </c>
      <c r="C285">
        <f ca="1">HLOOKUP(C$1,INDIRECT("'" &amp; $A$246 &amp; "'!Q1:S200"),ROW(Q142),0)</f>
        <v>2</v>
      </c>
      <c r="D285">
        <f ca="1">HLOOKUP(D$1,INDIRECT("'" &amp; $A$246 &amp; "'!Q1:S200"),ROW(R142),0)</f>
        <v>1</v>
      </c>
      <c r="E285">
        <f ca="1">HLOOKUP(E$1,INDIRECT("'" &amp; $A$246 &amp; "'!Q1:S200"),ROW(S142),0)</f>
        <v>2</v>
      </c>
      <c r="F285">
        <f t="shared" ca="1" si="99"/>
        <v>5</v>
      </c>
    </row>
    <row r="286" spans="2:6" x14ac:dyDescent="0.15">
      <c r="B286" t="s">
        <v>12</v>
      </c>
      <c r="C286">
        <f ca="1">HLOOKUP(C$1,INDIRECT("'" &amp; $A$246 &amp; "'!Q1:S200"),ROW(Q143),0)</f>
        <v>2</v>
      </c>
      <c r="D286">
        <f ca="1">HLOOKUP(D$1,INDIRECT("'" &amp; $A$246 &amp; "'!Q1:S200"),ROW(R143),0)</f>
        <v>1</v>
      </c>
      <c r="E286">
        <f ca="1">HLOOKUP(E$1,INDIRECT("'" &amp; $A$246 &amp; "'!Q1:S200"),ROW(S143),0)</f>
        <v>2</v>
      </c>
      <c r="F286">
        <f t="shared" ca="1" si="99"/>
        <v>5</v>
      </c>
    </row>
    <row r="287" spans="2:6" x14ac:dyDescent="0.15">
      <c r="B287" t="s">
        <v>32</v>
      </c>
      <c r="C287">
        <f ca="1">HLOOKUP(C$1,INDIRECT("'" &amp; $A$246 &amp; "'!Q1:S200"),ROW(Q144),0)</f>
        <v>0</v>
      </c>
      <c r="D287">
        <f ca="1">HLOOKUP(D$1,INDIRECT("'" &amp; $A$246 &amp; "'!Q1:S200"),ROW(R144),0)</f>
        <v>0</v>
      </c>
      <c r="E287">
        <f ca="1">HLOOKUP(E$1,INDIRECT("'" &amp; $A$246 &amp; "'!Q1:S200"),ROW(S144),0)</f>
        <v>0</v>
      </c>
      <c r="F287">
        <f t="shared" ca="1" si="99"/>
        <v>0</v>
      </c>
    </row>
    <row r="288" spans="2:6" x14ac:dyDescent="0.15">
      <c r="B288" t="s">
        <v>12</v>
      </c>
      <c r="C288">
        <f ca="1">HLOOKUP(C$1,INDIRECT("'" &amp; $A$246 &amp; "'!Q1:S200"),ROW(Q145),0)</f>
        <v>0</v>
      </c>
      <c r="D288">
        <f ca="1">HLOOKUP(D$1,INDIRECT("'" &amp; $A$246 &amp; "'!Q1:S200"),ROW(R145),0)</f>
        <v>0</v>
      </c>
      <c r="E288">
        <f ca="1">HLOOKUP(E$1,INDIRECT("'" &amp; $A$246 &amp; "'!Q1:S200"),ROW(S145),0)</f>
        <v>0</v>
      </c>
      <c r="F288">
        <f t="shared" ca="1" si="99"/>
        <v>0</v>
      </c>
    </row>
    <row r="289" spans="1:17" x14ac:dyDescent="0.15">
      <c r="B289" t="s">
        <v>39</v>
      </c>
      <c r="C289">
        <f ca="1">HLOOKUP(C$1,INDIRECT("'" &amp; $A$246 &amp; "'!Q1:S200"),ROW(Q146),0)</f>
        <v>0</v>
      </c>
      <c r="D289">
        <f ca="1">HLOOKUP(D$1,INDIRECT("'" &amp; $A$246 &amp; "'!Q1:S200"),ROW(R146),0)</f>
        <v>0</v>
      </c>
      <c r="E289">
        <f ca="1">HLOOKUP(E$1,INDIRECT("'" &amp; $A$246 &amp; "'!Q1:S200"),ROW(S146),0)</f>
        <v>2</v>
      </c>
      <c r="F289">
        <f t="shared" ca="1" si="99"/>
        <v>2</v>
      </c>
    </row>
    <row r="290" spans="1:17" x14ac:dyDescent="0.15">
      <c r="B290" t="s">
        <v>12</v>
      </c>
      <c r="C290">
        <f ca="1">HLOOKUP(C$1,INDIRECT("'" &amp; $A$246 &amp; "'!Q1:S200"),ROW(Q147),0)</f>
        <v>0</v>
      </c>
      <c r="D290">
        <f ca="1">HLOOKUP(D$1,INDIRECT("'" &amp; $A$246 &amp; "'!Q1:S200"),ROW(R147),0)</f>
        <v>0</v>
      </c>
      <c r="E290">
        <f ca="1">HLOOKUP(E$1,INDIRECT("'" &amp; $A$246 &amp; "'!Q1:S200"),ROW(S147),0)</f>
        <v>2</v>
      </c>
      <c r="F290">
        <f t="shared" ca="1" si="99"/>
        <v>2</v>
      </c>
    </row>
    <row r="291" spans="1:17" x14ac:dyDescent="0.15">
      <c r="B291" t="s">
        <v>32</v>
      </c>
      <c r="C291">
        <f ca="1">HLOOKUP(C$1,INDIRECT("'" &amp; $A$246 &amp; "'!Q1:S200"),ROW(Q148),0)</f>
        <v>0</v>
      </c>
      <c r="D291">
        <f ca="1">HLOOKUP(D$1,INDIRECT("'" &amp; $A$246 &amp; "'!Q1:S200"),ROW(R148),0)</f>
        <v>0</v>
      </c>
      <c r="E291">
        <f ca="1">HLOOKUP(E$1,INDIRECT("'" &amp; $A$246 &amp; "'!Q1:S200"),ROW(S148),0)</f>
        <v>1</v>
      </c>
      <c r="F291">
        <f t="shared" ca="1" si="99"/>
        <v>1</v>
      </c>
    </row>
    <row r="292" spans="1:17" x14ac:dyDescent="0.15">
      <c r="B292" t="s">
        <v>12</v>
      </c>
      <c r="C292">
        <f ca="1">HLOOKUP(C$1,INDIRECT("'" &amp; $A$246 &amp; "'!Q1:S200"),ROW(Q149),0)</f>
        <v>0</v>
      </c>
      <c r="D292">
        <f ca="1">HLOOKUP(D$1,INDIRECT("'" &amp; $A$246 &amp; "'!Q1:S200"),ROW(R149),0)</f>
        <v>0</v>
      </c>
      <c r="E292">
        <f ca="1">HLOOKUP(E$1,INDIRECT("'" &amp; $A$246 &amp; "'!Q1:S200"),ROW(S149),0)</f>
        <v>1</v>
      </c>
      <c r="F292">
        <f t="shared" ca="1" si="99"/>
        <v>1</v>
      </c>
    </row>
    <row r="293" spans="1:17" x14ac:dyDescent="0.15">
      <c r="B293" t="s">
        <v>40</v>
      </c>
      <c r="C293">
        <f ca="1">HLOOKUP(C$1,INDIRECT("'" &amp; $A$246 &amp; "'!Q1:S200"),ROW(Q150),0)</f>
        <v>0</v>
      </c>
      <c r="D293">
        <f ca="1">HLOOKUP(D$1,INDIRECT("'" &amp; $A$246 &amp; "'!Q1:S200"),ROW(R150),0)</f>
        <v>0</v>
      </c>
      <c r="E293">
        <f ca="1">HLOOKUP(E$1,INDIRECT("'" &amp; $A$246 &amp; "'!Q1:S200"),ROW(S150),0)</f>
        <v>0</v>
      </c>
      <c r="F293">
        <f t="shared" ca="1" si="99"/>
        <v>0</v>
      </c>
    </row>
    <row r="294" spans="1:17" x14ac:dyDescent="0.15">
      <c r="B294" t="s">
        <v>12</v>
      </c>
      <c r="C294">
        <f ca="1">HLOOKUP(C$1,INDIRECT("'" &amp; $A$246 &amp; "'!Q1:S200"),ROW(Q151),0)</f>
        <v>0</v>
      </c>
      <c r="D294">
        <f ca="1">HLOOKUP(D$1,INDIRECT("'" &amp; $A$246 &amp; "'!Q1:S200"),ROW(R151),0)</f>
        <v>0</v>
      </c>
      <c r="E294">
        <f ca="1">HLOOKUP(E$1,INDIRECT("'" &amp; $A$246 &amp; "'!Q1:S200"),ROW(S151),0)</f>
        <v>0</v>
      </c>
      <c r="F294">
        <f t="shared" ca="1" si="99"/>
        <v>0</v>
      </c>
    </row>
    <row r="295" spans="1:17" x14ac:dyDescent="0.15">
      <c r="B295" t="s">
        <v>32</v>
      </c>
      <c r="C295">
        <f ca="1">HLOOKUP(C$1,INDIRECT("'" &amp; $A$246 &amp; "'!Q1:S200"),ROW(Q152),0)</f>
        <v>0</v>
      </c>
      <c r="D295">
        <f ca="1">HLOOKUP(D$1,INDIRECT("'" &amp; $A$246 &amp; "'!Q1:S200"),ROW(R152),0)</f>
        <v>0</v>
      </c>
      <c r="E295">
        <f ca="1">HLOOKUP(E$1,INDIRECT("'" &amp; $A$246 &amp; "'!Q1:S200"),ROW(S152),0)</f>
        <v>0</v>
      </c>
      <c r="F295">
        <f t="shared" ca="1" si="99"/>
        <v>0</v>
      </c>
    </row>
    <row r="296" spans="1:17" x14ac:dyDescent="0.15">
      <c r="B296" t="s">
        <v>12</v>
      </c>
      <c r="C296">
        <f ca="1">HLOOKUP(C$1,INDIRECT("'" &amp; $A$246 &amp; "'!Q1:S200"),ROW(Q153),0)</f>
        <v>0</v>
      </c>
      <c r="D296">
        <f ca="1">HLOOKUP(D$1,INDIRECT("'" &amp; $A$246 &amp; "'!Q1:S200"),ROW(R153),0)</f>
        <v>0</v>
      </c>
      <c r="E296">
        <f ca="1">HLOOKUP(E$1,INDIRECT("'" &amp; $A$246 &amp; "'!Q1:S200"),ROW(S153),0)</f>
        <v>0</v>
      </c>
      <c r="F296">
        <f t="shared" ca="1" si="99"/>
        <v>0</v>
      </c>
    </row>
    <row r="297" spans="1:17" x14ac:dyDescent="0.15">
      <c r="B297" t="s">
        <v>41</v>
      </c>
      <c r="C297">
        <f ca="1">HLOOKUP(C$1,INDIRECT("'" &amp; $A$246 &amp; "'!Q1:S200"),ROW(Q154),0)</f>
        <v>0</v>
      </c>
      <c r="D297">
        <f ca="1">HLOOKUP(D$1,INDIRECT("'" &amp; $A$246 &amp; "'!Q1:S200"),ROW(R154),0)</f>
        <v>0</v>
      </c>
      <c r="E297">
        <f ca="1">HLOOKUP(E$1,INDIRECT("'" &amp; $A$246 &amp; "'!Q1:S200"),ROW(S154),0)</f>
        <v>0</v>
      </c>
      <c r="F297">
        <f t="shared" ca="1" si="99"/>
        <v>0</v>
      </c>
    </row>
    <row r="298" spans="1:17" x14ac:dyDescent="0.15">
      <c r="B298" t="s">
        <v>12</v>
      </c>
      <c r="C298">
        <f ca="1">HLOOKUP(C$1,INDIRECT("'" &amp; $A$246 &amp; "'!Q1:S200"),ROW(Q155),0)</f>
        <v>0</v>
      </c>
      <c r="D298">
        <f ca="1">HLOOKUP(D$1,INDIRECT("'" &amp; $A$246 &amp; "'!Q1:S200"),ROW(R155),0)</f>
        <v>0</v>
      </c>
      <c r="E298">
        <f ca="1">HLOOKUP(E$1,INDIRECT("'" &amp; $A$246 &amp; "'!Q1:S200"),ROW(S155),0)</f>
        <v>0</v>
      </c>
      <c r="F298">
        <f t="shared" ca="1" si="99"/>
        <v>0</v>
      </c>
    </row>
    <row r="299" spans="1:17" x14ac:dyDescent="0.15">
      <c r="A299" t="s">
        <v>67</v>
      </c>
      <c r="B299" t="s">
        <v>48</v>
      </c>
      <c r="C299">
        <f ca="1">IF($A302=1,HLOOKUP(C$1,INDIRECT("'" &amp; $A299 &amp; "'!Q1:S105"),103,0),0)</f>
        <v>303</v>
      </c>
      <c r="D299">
        <f ca="1">IF($A302=1,HLOOKUP(D$1,INDIRECT("'" &amp; $A299 &amp; "'!Q1:S105"),103,0),0)</f>
        <v>0</v>
      </c>
      <c r="E299">
        <f ca="1">IF($A302=1,HLOOKUP(E$1,INDIRECT("'" &amp; $A299 &amp; "'!Q1:S105"),103,0),0)</f>
        <v>375</v>
      </c>
      <c r="F299">
        <f t="shared" ca="1" si="99"/>
        <v>678</v>
      </c>
      <c r="H299" s="30" t="s">
        <v>59</v>
      </c>
      <c r="I299" t="s">
        <v>60</v>
      </c>
      <c r="J299" t="s">
        <v>61</v>
      </c>
      <c r="K299" t="s">
        <v>62</v>
      </c>
      <c r="L299" t="s">
        <v>63</v>
      </c>
      <c r="N299" s="30" t="s">
        <v>64</v>
      </c>
      <c r="O299" s="26"/>
      <c r="P299" s="26"/>
      <c r="Q299" s="26"/>
    </row>
    <row r="300" spans="1:17" x14ac:dyDescent="0.15">
      <c r="B300" t="s">
        <v>24</v>
      </c>
      <c r="C300">
        <f ca="1">HLOOKUP(C$1,INDIRECT("'" &amp; $A299 &amp; "'!Q1:S105"),104,0)</f>
        <v>0</v>
      </c>
      <c r="D300">
        <f t="shared" ref="D300:E300" ca="1" si="103">HLOOKUP(D$1,INDIRECT("'" &amp; $A299 &amp; "'!Q1:S105"),104,0)</f>
        <v>4</v>
      </c>
      <c r="E300">
        <f t="shared" ca="1" si="103"/>
        <v>5</v>
      </c>
      <c r="F300">
        <f t="shared" ca="1" si="99"/>
        <v>9</v>
      </c>
      <c r="H300" cm="1">
        <f t="array" aca="1" ref="H300" ca="1">INDIRECT("'" &amp; $A299 &amp;"'!$T$104",TRUE)</f>
        <v>9</v>
      </c>
      <c r="I300">
        <f ca="1">IF($H300=0,0,IF(C299=0, 1, ))</f>
        <v>0</v>
      </c>
      <c r="J300">
        <f ca="1">IF($H300=0,0,IF(D299=0, 1, ))</f>
        <v>1</v>
      </c>
      <c r="K300">
        <f ca="1">IF($H300=0,0,IF(E299=0, 1, ))</f>
        <v>0</v>
      </c>
      <c r="L300">
        <f ca="1">IF(SUM(I300:K300)&gt;1,1,0)</f>
        <v>0</v>
      </c>
      <c r="N300" s="26"/>
      <c r="O300">
        <f ca="1">IF($H303&lt;&gt;0,IF(I303=3,3,MOD(I303*$H303,3)),0)</f>
        <v>0</v>
      </c>
      <c r="P300">
        <f ca="1">IF($H303&lt;&gt;0,IF(J303=3,3,MOD(J303*$H303,3)),0)</f>
        <v>0</v>
      </c>
      <c r="Q300">
        <f ca="1">IF($H303&lt;&gt;0,IF(K303=3,3,MOD(K303*$H303,3)),0)</f>
        <v>0</v>
      </c>
    </row>
    <row r="301" spans="1:17" x14ac:dyDescent="0.15">
      <c r="A301" s="30" t="s">
        <v>54</v>
      </c>
      <c r="B301" t="s">
        <v>12</v>
      </c>
      <c r="C301">
        <f ca="1">HLOOKUP(C$1,INDIRECT("'" &amp; $A299 &amp; "'!Q1:S105"),105,0)</f>
        <v>0</v>
      </c>
      <c r="D301">
        <f t="shared" ref="D301:E301" ca="1" si="104">HLOOKUP(D$1,INDIRECT("'" &amp; $A299 &amp; "'!Q1:S105"),105,0)</f>
        <v>4</v>
      </c>
      <c r="E301">
        <f t="shared" ca="1" si="104"/>
        <v>2</v>
      </c>
      <c r="F301">
        <f t="shared" ca="1" si="99"/>
        <v>6</v>
      </c>
    </row>
    <row r="302" spans="1:17" x14ac:dyDescent="0.15">
      <c r="A302" cm="1">
        <f t="array" aca="1" ref="A302" ca="1">IF(AND(SUM(INDIRECT("'" &amp; $A299 &amp; "'!Q103:S103")) &gt; 0,OR(INDIRECT("'" &amp; $A299 &amp; "'!Q103")=0, INDIRECT("'" &amp; $A299 &amp; "'!R103")=0, INDIRECT("'" &amp; $A299 &amp; "'!S103")=0)), 1, 0)</f>
        <v>1</v>
      </c>
      <c r="B302" t="s">
        <v>25</v>
      </c>
      <c r="C302">
        <f ca="1">HLOOKUP(C$1,INDIRECT("'" &amp; $A299 &amp; "'!Q1:S117"),106,0)</f>
        <v>0</v>
      </c>
      <c r="D302">
        <f t="shared" ref="D302:E302" ca="1" si="105">HLOOKUP(D$1,INDIRECT("'" &amp; $A299 &amp; "'!Q1:S117"),106,0)</f>
        <v>0</v>
      </c>
      <c r="E302">
        <f t="shared" ca="1" si="105"/>
        <v>1</v>
      </c>
      <c r="F302">
        <f t="shared" ca="1" si="99"/>
        <v>1</v>
      </c>
      <c r="H302" s="43" t="s">
        <v>65</v>
      </c>
      <c r="I302" s="43"/>
      <c r="J302" s="43"/>
      <c r="K302" s="43"/>
    </row>
    <row r="303" spans="1:17" x14ac:dyDescent="0.15">
      <c r="B303" t="s">
        <v>12</v>
      </c>
      <c r="C303">
        <f ca="1">HLOOKUP(C$1,INDIRECT("'" &amp; $A299 &amp; "'!Q1:S117"),107,0)</f>
        <v>0</v>
      </c>
      <c r="D303">
        <f t="shared" ref="D303:E303" ca="1" si="106">HLOOKUP(D$1,INDIRECT("'" &amp; $A299 &amp; "'!Q1:S117"),107,0)</f>
        <v>0</v>
      </c>
      <c r="E303">
        <f t="shared" ca="1" si="106"/>
        <v>0</v>
      </c>
      <c r="F303">
        <f t="shared" ca="1" si="99"/>
        <v>0</v>
      </c>
      <c r="H303">
        <f ca="1">MOD(H300,3) * A302</f>
        <v>0</v>
      </c>
      <c r="I303" cm="1">
        <f t="array" aca="1" ref="I303" ca="1">_xlfn.IFS(INDIRECT("'" &amp; $A299 &amp; "'!Q1")= "K",2,INDIRECT("'" &amp; $A299 &amp; "'!R1")= "K",3,INDIRECT("'" &amp; $A299 &amp; "'!S1")= "K",1)</f>
        <v>3</v>
      </c>
      <c r="J303" cm="1">
        <f t="array" aca="1" ref="J303" ca="1">_xlfn.IFS(INDIRECT("'" &amp; $A299 &amp; "'!Q1")= "P",2,INDIRECT("'" &amp; $A299 &amp; "'!R1")= "P",3,INDIRECT("'" &amp; $A299 &amp; "'!S1")= "P",1)</f>
        <v>2</v>
      </c>
      <c r="K303" cm="1">
        <f t="array" aca="1" ref="K303" ca="1">_xlfn.IFS(INDIRECT("'" &amp; $A299 &amp; "'!Q1")= "B",2,INDIRECT("'" &amp; $A299 &amp; "'!R1")= "B",3,INDIRECT("'" &amp; $A299 &amp; "'!S1")= "B",1)</f>
        <v>1</v>
      </c>
    </row>
    <row r="304" spans="1:17" x14ac:dyDescent="0.15">
      <c r="B304" t="s">
        <v>26</v>
      </c>
      <c r="C304">
        <f ca="1">HLOOKUP(C$1,INDIRECT("'" &amp; $A299 &amp; "'!Q1:S117"),108,0)</f>
        <v>0</v>
      </c>
      <c r="D304">
        <f t="shared" ref="D304:E304" ca="1" si="107">HLOOKUP(D$1,INDIRECT("'" &amp; $A299 &amp; "'!Q1:S117"),108,0)</f>
        <v>0</v>
      </c>
      <c r="E304">
        <f t="shared" ca="1" si="107"/>
        <v>2</v>
      </c>
      <c r="F304">
        <f t="shared" ca="1" si="99"/>
        <v>2</v>
      </c>
    </row>
    <row r="305" spans="2:6" x14ac:dyDescent="0.15">
      <c r="B305" t="s">
        <v>12</v>
      </c>
      <c r="C305">
        <f ca="1">HLOOKUP(C$1,INDIRECT("'" &amp; $A299 &amp; "'!Q1:S117"),109,0)</f>
        <v>0</v>
      </c>
      <c r="D305">
        <f t="shared" ref="D305:E305" ca="1" si="108">HLOOKUP(D$1,INDIRECT("'" &amp; $A299 &amp; "'!Q1:S117"),109,0)</f>
        <v>0</v>
      </c>
      <c r="E305">
        <f t="shared" ca="1" si="108"/>
        <v>1</v>
      </c>
      <c r="F305">
        <f t="shared" ca="1" si="99"/>
        <v>1</v>
      </c>
    </row>
    <row r="306" spans="2:6" x14ac:dyDescent="0.15">
      <c r="B306" t="s">
        <v>27</v>
      </c>
      <c r="C306">
        <f ca="1">HLOOKUP(C$1,INDIRECT("'" &amp; $A299 &amp; "'!Q1:S117"),110,0)</f>
        <v>0</v>
      </c>
      <c r="D306">
        <f t="shared" ref="D306:E306" ca="1" si="109">HLOOKUP(D$1,INDIRECT("'" &amp; $A299 &amp; "'!Q1:S117"),110,0)</f>
        <v>0</v>
      </c>
      <c r="E306">
        <f t="shared" ca="1" si="109"/>
        <v>1</v>
      </c>
      <c r="F306">
        <f t="shared" ca="1" si="99"/>
        <v>1</v>
      </c>
    </row>
    <row r="307" spans="2:6" x14ac:dyDescent="0.15">
      <c r="B307" t="s">
        <v>12</v>
      </c>
      <c r="C307">
        <f ca="1">HLOOKUP(C$1,INDIRECT("'" &amp; $A299 &amp; "'!Q1:S117"),111,0)</f>
        <v>0</v>
      </c>
      <c r="D307">
        <f t="shared" ref="D307:E307" ca="1" si="110">HLOOKUP(D$1,INDIRECT("'" &amp; $A299 &amp; "'!Q1:S117"),111,0)</f>
        <v>0</v>
      </c>
      <c r="E307">
        <f t="shared" ca="1" si="110"/>
        <v>0</v>
      </c>
      <c r="F307">
        <f t="shared" ca="1" si="99"/>
        <v>0</v>
      </c>
    </row>
    <row r="308" spans="2:6" x14ac:dyDescent="0.15">
      <c r="B308" t="s">
        <v>28</v>
      </c>
      <c r="C308">
        <f ca="1">HLOOKUP(C$1,INDIRECT("'" &amp; $A299 &amp; "'!Q1:S117"),112,0)</f>
        <v>0</v>
      </c>
      <c r="D308">
        <f t="shared" ref="D308:E308" ca="1" si="111">HLOOKUP(D$1,INDIRECT("'" &amp; $A299 &amp; "'!Q1:S117"),112,0)</f>
        <v>0</v>
      </c>
      <c r="E308">
        <f t="shared" ca="1" si="111"/>
        <v>0</v>
      </c>
      <c r="F308">
        <f t="shared" ca="1" si="99"/>
        <v>0</v>
      </c>
    </row>
    <row r="309" spans="2:6" x14ac:dyDescent="0.15">
      <c r="B309" t="s">
        <v>12</v>
      </c>
      <c r="C309">
        <f ca="1">HLOOKUP(C$1,INDIRECT("'" &amp; $A299 &amp; "'!Q1:S117"),113,0)</f>
        <v>0</v>
      </c>
      <c r="D309">
        <f t="shared" ref="D309:E309" ca="1" si="112">HLOOKUP(D$1,INDIRECT("'" &amp; $A299 &amp; "'!Q1:S117"),113,0)</f>
        <v>0</v>
      </c>
      <c r="E309">
        <f t="shared" ca="1" si="112"/>
        <v>0</v>
      </c>
      <c r="F309">
        <f t="shared" ca="1" si="99"/>
        <v>0</v>
      </c>
    </row>
    <row r="310" spans="2:6" x14ac:dyDescent="0.15">
      <c r="B310" t="s">
        <v>29</v>
      </c>
      <c r="C310">
        <f ca="1">HLOOKUP(C$1,INDIRECT("'" &amp; $A299 &amp; "'!Q1:S117"),114,0)</f>
        <v>0</v>
      </c>
      <c r="D310">
        <f t="shared" ref="D310:E310" ca="1" si="113">HLOOKUP(D$1,INDIRECT("'" &amp; $A299 &amp; "'!Q1:S117"),114,0)</f>
        <v>3</v>
      </c>
      <c r="E310">
        <f t="shared" ca="1" si="113"/>
        <v>1</v>
      </c>
      <c r="F310">
        <f t="shared" ca="1" si="99"/>
        <v>4</v>
      </c>
    </row>
    <row r="311" spans="2:6" x14ac:dyDescent="0.15">
      <c r="B311" t="s">
        <v>12</v>
      </c>
      <c r="C311">
        <f ca="1">HLOOKUP(C$1,INDIRECT("'" &amp; $A299 &amp; "'!Q1:S117"),115,0)</f>
        <v>0</v>
      </c>
      <c r="D311">
        <f t="shared" ref="D311:E311" ca="1" si="114">HLOOKUP(D$1,INDIRECT("'" &amp; $A299 &amp; "'!Q1:S117"),115,0)</f>
        <v>3</v>
      </c>
      <c r="E311">
        <f t="shared" ca="1" si="114"/>
        <v>1</v>
      </c>
      <c r="F311">
        <f t="shared" ca="1" si="99"/>
        <v>4</v>
      </c>
    </row>
    <row r="312" spans="2:6" x14ac:dyDescent="0.15">
      <c r="B312" t="s">
        <v>30</v>
      </c>
      <c r="C312">
        <f ca="1">HLOOKUP(C$1,INDIRECT("'" &amp; $A299 &amp; "'!Q1:S117"),116,0)</f>
        <v>0</v>
      </c>
      <c r="D312">
        <f t="shared" ref="D312:E312" ca="1" si="115">HLOOKUP(D$1,INDIRECT("'" &amp; $A299 &amp; "'!Q1:S117"),116,0)</f>
        <v>1</v>
      </c>
      <c r="E312">
        <f t="shared" ca="1" si="115"/>
        <v>0</v>
      </c>
      <c r="F312">
        <f t="shared" ca="1" si="99"/>
        <v>1</v>
      </c>
    </row>
    <row r="313" spans="2:6" x14ac:dyDescent="0.15">
      <c r="B313" t="s">
        <v>12</v>
      </c>
      <c r="C313">
        <f ca="1">HLOOKUP(C$1,INDIRECT("'" &amp; $A299 &amp; "'!Q1:S117"),117,0)</f>
        <v>0</v>
      </c>
      <c r="D313">
        <f t="shared" ref="D313:E313" ca="1" si="116">HLOOKUP(D$1,INDIRECT("'" &amp; $A299 &amp; "'!Q1:S117"),117,0)</f>
        <v>1</v>
      </c>
      <c r="E313">
        <f t="shared" ca="1" si="116"/>
        <v>0</v>
      </c>
      <c r="F313">
        <f t="shared" ca="1" si="99"/>
        <v>1</v>
      </c>
    </row>
    <row r="314" spans="2:6" x14ac:dyDescent="0.15">
      <c r="B314" t="s">
        <v>31</v>
      </c>
      <c r="C314">
        <f ca="1">HLOOKUP(C$1,INDIRECT("'" &amp; $A$299 &amp; "'!Q1:S200"),ROW(Q118),0)</f>
        <v>0</v>
      </c>
      <c r="D314">
        <f ca="1">HLOOKUP(D$1,INDIRECT("'" &amp; $A$299 &amp; "'!Q1:S200"),ROW(R118),0)</f>
        <v>1</v>
      </c>
      <c r="E314">
        <f ca="1">HLOOKUP(E$1,INDIRECT("'" &amp; $A$299 &amp; "'!Q1:S200"),ROW(S118),0)</f>
        <v>2</v>
      </c>
      <c r="F314">
        <f t="shared" ca="1" si="99"/>
        <v>3</v>
      </c>
    </row>
    <row r="315" spans="2:6" x14ac:dyDescent="0.15">
      <c r="B315" t="s">
        <v>12</v>
      </c>
      <c r="C315">
        <f ca="1">HLOOKUP(C$1,INDIRECT("'" &amp; $A$299 &amp; "'!Q1:S200"),ROW(Q119),0)</f>
        <v>0</v>
      </c>
      <c r="D315">
        <f ca="1">HLOOKUP(D$1,INDIRECT("'" &amp; $A$299 &amp; "'!Q1:S200"),ROW(R119),0)</f>
        <v>1</v>
      </c>
      <c r="E315">
        <f ca="1">HLOOKUP(E$1,INDIRECT("'" &amp; $A$299 &amp; "'!Q1:S200"),ROW(S119),0)</f>
        <v>0</v>
      </c>
      <c r="F315">
        <f t="shared" ca="1" si="99"/>
        <v>1</v>
      </c>
    </row>
    <row r="316" spans="2:6" x14ac:dyDescent="0.15">
      <c r="B316" t="s">
        <v>32</v>
      </c>
      <c r="C316">
        <f ca="1">HLOOKUP(C$1,INDIRECT("'" &amp; $A$299 &amp; "'!Q1:S200"),ROW(Q120),0)</f>
        <v>0</v>
      </c>
      <c r="D316">
        <f ca="1">HLOOKUP(D$1,INDIRECT("'" &amp; $A$299 &amp; "'!Q1:S200"),ROW(R120),0)</f>
        <v>1</v>
      </c>
      <c r="E316">
        <f ca="1">HLOOKUP(E$1,INDIRECT("'" &amp; $A$299 &amp; "'!Q1:S200"),ROW(S120),0)</f>
        <v>0</v>
      </c>
      <c r="F316">
        <f t="shared" ca="1" si="99"/>
        <v>1</v>
      </c>
    </row>
    <row r="317" spans="2:6" x14ac:dyDescent="0.15">
      <c r="B317" t="s">
        <v>12</v>
      </c>
      <c r="C317">
        <f ca="1">HLOOKUP(C$1,INDIRECT("'" &amp; $A$299 &amp; "'!Q1:S200"),ROW(Q121),0)</f>
        <v>0</v>
      </c>
      <c r="D317">
        <f ca="1">HLOOKUP(D$1,INDIRECT("'" &amp; $A$299 &amp; "'!Q1:S200"),ROW(R121),0)</f>
        <v>1</v>
      </c>
      <c r="E317">
        <f ca="1">HLOOKUP(E$1,INDIRECT("'" &amp; $A$299 &amp; "'!Q1:S200"),ROW(S121),0)</f>
        <v>0</v>
      </c>
      <c r="F317">
        <f t="shared" ca="1" si="99"/>
        <v>1</v>
      </c>
    </row>
    <row r="318" spans="2:6" x14ac:dyDescent="0.15">
      <c r="B318" t="s">
        <v>33</v>
      </c>
      <c r="C318">
        <f ca="1">HLOOKUP(C$1,INDIRECT("'" &amp; $A$299 &amp; "'!Q1:S200"),ROW(Q122),0)</f>
        <v>0</v>
      </c>
      <c r="D318">
        <f ca="1">HLOOKUP(D$1,INDIRECT("'" &amp; $A$299 &amp; "'!Q1:S200"),ROW(R122),0)</f>
        <v>1</v>
      </c>
      <c r="E318">
        <f ca="1">HLOOKUP(E$1,INDIRECT("'" &amp; $A$299 &amp; "'!Q1:S200"),ROW(S122),0)</f>
        <v>2</v>
      </c>
      <c r="F318">
        <f t="shared" ca="1" si="99"/>
        <v>3</v>
      </c>
    </row>
    <row r="319" spans="2:6" x14ac:dyDescent="0.15">
      <c r="B319" t="s">
        <v>12</v>
      </c>
      <c r="C319">
        <f ca="1">HLOOKUP(C$1,INDIRECT("'" &amp; $A$299 &amp; "'!Q1:S200"),ROW(Q123),0)</f>
        <v>0</v>
      </c>
      <c r="D319">
        <f ca="1">HLOOKUP(D$1,INDIRECT("'" &amp; $A$299 &amp; "'!Q1:S200"),ROW(R123),0)</f>
        <v>1</v>
      </c>
      <c r="E319">
        <f ca="1">HLOOKUP(E$1,INDIRECT("'" &amp; $A$299 &amp; "'!Q1:S200"),ROW(S123),0)</f>
        <v>2</v>
      </c>
      <c r="F319">
        <f t="shared" ca="1" si="99"/>
        <v>3</v>
      </c>
    </row>
    <row r="320" spans="2:6" x14ac:dyDescent="0.15">
      <c r="B320" t="s">
        <v>32</v>
      </c>
      <c r="C320">
        <f ca="1">HLOOKUP(C$1,INDIRECT("'" &amp; $A$299 &amp; "'!Q1:S200"),ROW(Q124),0)</f>
        <v>0</v>
      </c>
      <c r="D320">
        <f ca="1">HLOOKUP(D$1,INDIRECT("'" &amp; $A$299 &amp; "'!Q1:S200"),ROW(R124),0)</f>
        <v>1</v>
      </c>
      <c r="E320">
        <f ca="1">HLOOKUP(E$1,INDIRECT("'" &amp; $A$299 &amp; "'!Q1:S200"),ROW(S124),0)</f>
        <v>1</v>
      </c>
      <c r="F320">
        <f t="shared" ca="1" si="99"/>
        <v>2</v>
      </c>
    </row>
    <row r="321" spans="2:6" x14ac:dyDescent="0.15">
      <c r="B321" t="s">
        <v>12</v>
      </c>
      <c r="C321">
        <f ca="1">HLOOKUP(C$1,INDIRECT("'" &amp; $A$299 &amp; "'!Q1:S200"),ROW(Q125),0)</f>
        <v>0</v>
      </c>
      <c r="D321">
        <f ca="1">HLOOKUP(D$1,INDIRECT("'" &amp; $A$299 &amp; "'!Q1:S200"),ROW(R125),0)</f>
        <v>1</v>
      </c>
      <c r="E321">
        <f ca="1">HLOOKUP(E$1,INDIRECT("'" &amp; $A$299 &amp; "'!Q1:S200"),ROW(S125),0)</f>
        <v>1</v>
      </c>
      <c r="F321">
        <f t="shared" ref="F321:F384" ca="1" si="117">SUM(C321:E321)</f>
        <v>2</v>
      </c>
    </row>
    <row r="322" spans="2:6" x14ac:dyDescent="0.15">
      <c r="B322" t="s">
        <v>34</v>
      </c>
      <c r="C322">
        <f ca="1">HLOOKUP(C$1,INDIRECT("'" &amp; $A$299 &amp; "'!Q1:S200"),ROW(Q126),0)</f>
        <v>0</v>
      </c>
      <c r="D322">
        <f ca="1">HLOOKUP(D$1,INDIRECT("'" &amp; $A$299 &amp; "'!Q1:S200"),ROW(R126),0)</f>
        <v>0</v>
      </c>
      <c r="E322">
        <f ca="1">HLOOKUP(E$1,INDIRECT("'" &amp; $A$299 &amp; "'!Q1:S200"),ROW(S126),0)</f>
        <v>0</v>
      </c>
      <c r="F322">
        <f t="shared" ca="1" si="117"/>
        <v>0</v>
      </c>
    </row>
    <row r="323" spans="2:6" x14ac:dyDescent="0.15">
      <c r="B323" t="s">
        <v>12</v>
      </c>
      <c r="C323">
        <f ca="1">HLOOKUP(C$1,INDIRECT("'" &amp; $A$299 &amp; "'!Q1:S200"),ROW(Q127),0)</f>
        <v>0</v>
      </c>
      <c r="D323">
        <f ca="1">HLOOKUP(D$1,INDIRECT("'" &amp; $A$299 &amp; "'!Q1:S200"),ROW(R127),0)</f>
        <v>0</v>
      </c>
      <c r="E323">
        <f ca="1">HLOOKUP(E$1,INDIRECT("'" &amp; $A$299 &amp; "'!Q1:S200"),ROW(S127),0)</f>
        <v>0</v>
      </c>
      <c r="F323">
        <f t="shared" ca="1" si="117"/>
        <v>0</v>
      </c>
    </row>
    <row r="324" spans="2:6" x14ac:dyDescent="0.15">
      <c r="B324" t="s">
        <v>32</v>
      </c>
      <c r="C324">
        <f ca="1">HLOOKUP(C$1,INDIRECT("'" &amp; $A$299 &amp; "'!Q1:S200"),ROW(Q128),0)</f>
        <v>0</v>
      </c>
      <c r="D324">
        <f ca="1">HLOOKUP(D$1,INDIRECT("'" &amp; $A$299 &amp; "'!Q1:S200"),ROW(R128),0)</f>
        <v>0</v>
      </c>
      <c r="E324">
        <f ca="1">HLOOKUP(E$1,INDIRECT("'" &amp; $A$299 &amp; "'!Q1:S200"),ROW(S128),0)</f>
        <v>0</v>
      </c>
      <c r="F324">
        <f t="shared" ca="1" si="117"/>
        <v>0</v>
      </c>
    </row>
    <row r="325" spans="2:6" x14ac:dyDescent="0.15">
      <c r="B325" t="s">
        <v>12</v>
      </c>
      <c r="C325">
        <f ca="1">HLOOKUP(C$1,INDIRECT("'" &amp; $A$299 &amp; "'!Q1:S200"),ROW(Q129),0)</f>
        <v>0</v>
      </c>
      <c r="D325">
        <f ca="1">HLOOKUP(D$1,INDIRECT("'" &amp; $A$299 &amp; "'!Q1:S200"),ROW(R129),0)</f>
        <v>0</v>
      </c>
      <c r="E325">
        <f ca="1">HLOOKUP(E$1,INDIRECT("'" &amp; $A$299 &amp; "'!Q1:S200"),ROW(S129),0)</f>
        <v>0</v>
      </c>
      <c r="F325">
        <f t="shared" ca="1" si="117"/>
        <v>0</v>
      </c>
    </row>
    <row r="326" spans="2:6" x14ac:dyDescent="0.15">
      <c r="B326" t="s">
        <v>35</v>
      </c>
      <c r="C326">
        <f ca="1">HLOOKUP(C$1,INDIRECT("'" &amp; $A$299 &amp; "'!Q1:S200"),ROW(Q130),0)</f>
        <v>0</v>
      </c>
      <c r="D326">
        <f ca="1">HLOOKUP(D$1,INDIRECT("'" &amp; $A$299 &amp; "'!Q1:S200"),ROW(R130),0)</f>
        <v>1</v>
      </c>
      <c r="E326">
        <f ca="1">HLOOKUP(E$1,INDIRECT("'" &amp; $A$299 &amp; "'!Q1:S200"),ROW(S130),0)</f>
        <v>0</v>
      </c>
      <c r="F326">
        <f t="shared" ca="1" si="117"/>
        <v>1</v>
      </c>
    </row>
    <row r="327" spans="2:6" x14ac:dyDescent="0.15">
      <c r="B327" t="s">
        <v>12</v>
      </c>
      <c r="C327">
        <f ca="1">HLOOKUP(C$1,INDIRECT("'" &amp; $A$299 &amp; "'!Q1:S200"),ROW(Q131),0)</f>
        <v>0</v>
      </c>
      <c r="D327">
        <f ca="1">HLOOKUP(D$1,INDIRECT("'" &amp; $A$299 &amp; "'!Q1:S200"),ROW(R131),0)</f>
        <v>1</v>
      </c>
      <c r="E327">
        <f ca="1">HLOOKUP(E$1,INDIRECT("'" &amp; $A$299 &amp; "'!Q1:S200"),ROW(S131),0)</f>
        <v>0</v>
      </c>
      <c r="F327">
        <f t="shared" ca="1" si="117"/>
        <v>1</v>
      </c>
    </row>
    <row r="328" spans="2:6" x14ac:dyDescent="0.15">
      <c r="B328" t="s">
        <v>32</v>
      </c>
      <c r="C328">
        <f ca="1">HLOOKUP(C$1,INDIRECT("'" &amp; $A$299 &amp; "'!Q1:S200"),ROW(Q132),0)</f>
        <v>0</v>
      </c>
      <c r="D328">
        <f ca="1">HLOOKUP(D$1,INDIRECT("'" &amp; $A$299 &amp; "'!Q1:S200"),ROW(R132),0)</f>
        <v>1</v>
      </c>
      <c r="E328">
        <f ca="1">HLOOKUP(E$1,INDIRECT("'" &amp; $A$299 &amp; "'!Q1:S200"),ROW(S132),0)</f>
        <v>0</v>
      </c>
      <c r="F328">
        <f t="shared" ca="1" si="117"/>
        <v>1</v>
      </c>
    </row>
    <row r="329" spans="2:6" x14ac:dyDescent="0.15">
      <c r="B329" t="s">
        <v>12</v>
      </c>
      <c r="C329">
        <f ca="1">HLOOKUP(C$1,INDIRECT("'" &amp; $A$299 &amp; "'!Q1:S200"),ROW(Q133),0)</f>
        <v>0</v>
      </c>
      <c r="D329">
        <f ca="1">HLOOKUP(D$1,INDIRECT("'" &amp; $A$299 &amp; "'!Q1:S200"),ROW(R133),0)</f>
        <v>1</v>
      </c>
      <c r="E329">
        <f ca="1">HLOOKUP(E$1,INDIRECT("'" &amp; $A$299 &amp; "'!Q1:S200"),ROW(S133),0)</f>
        <v>0</v>
      </c>
      <c r="F329">
        <f t="shared" ca="1" si="117"/>
        <v>1</v>
      </c>
    </row>
    <row r="330" spans="2:6" x14ac:dyDescent="0.15">
      <c r="B330" t="s">
        <v>36</v>
      </c>
      <c r="C330">
        <f ca="1">HLOOKUP(C$1,INDIRECT("'" &amp; $A$299 &amp; "'!Q1:S200"),ROW(Q134),0)</f>
        <v>0</v>
      </c>
      <c r="D330">
        <f ca="1">HLOOKUP(D$1,INDIRECT("'" &amp; $A$299 &amp; "'!Q1:S200"),ROW(R134),0)</f>
        <v>0</v>
      </c>
      <c r="E330">
        <f ca="1">HLOOKUP(E$1,INDIRECT("'" &amp; $A$299 &amp; "'!Q1:S200"),ROW(S134),0)</f>
        <v>0</v>
      </c>
      <c r="F330">
        <f t="shared" ca="1" si="117"/>
        <v>0</v>
      </c>
    </row>
    <row r="331" spans="2:6" x14ac:dyDescent="0.15">
      <c r="B331" t="s">
        <v>12</v>
      </c>
      <c r="C331">
        <f ca="1">HLOOKUP(C$1,INDIRECT("'" &amp; $A$299 &amp; "'!Q1:S200"),ROW(Q135),0)</f>
        <v>0</v>
      </c>
      <c r="D331">
        <f ca="1">HLOOKUP(D$1,INDIRECT("'" &amp; $A$299 &amp; "'!Q1:S200"),ROW(R135),0)</f>
        <v>0</v>
      </c>
      <c r="E331">
        <f ca="1">HLOOKUP(E$1,INDIRECT("'" &amp; $A$299 &amp; "'!Q1:S200"),ROW(S135),0)</f>
        <v>0</v>
      </c>
      <c r="F331">
        <f t="shared" ca="1" si="117"/>
        <v>0</v>
      </c>
    </row>
    <row r="332" spans="2:6" x14ac:dyDescent="0.15">
      <c r="B332" t="s">
        <v>32</v>
      </c>
      <c r="C332">
        <f ca="1">HLOOKUP(C$1,INDIRECT("'" &amp; $A$299 &amp; "'!Q1:S200"),ROW(Q136),0)</f>
        <v>0</v>
      </c>
      <c r="D332">
        <f ca="1">HLOOKUP(D$1,INDIRECT("'" &amp; $A$299 &amp; "'!Q1:S200"),ROW(R136),0)</f>
        <v>0</v>
      </c>
      <c r="E332">
        <f ca="1">HLOOKUP(E$1,INDIRECT("'" &amp; $A$299 &amp; "'!Q1:S200"),ROW(S136),0)</f>
        <v>0</v>
      </c>
      <c r="F332">
        <f t="shared" ca="1" si="117"/>
        <v>0</v>
      </c>
    </row>
    <row r="333" spans="2:6" x14ac:dyDescent="0.15">
      <c r="B333" t="s">
        <v>12</v>
      </c>
      <c r="C333">
        <f ca="1">HLOOKUP(C$1,INDIRECT("'" &amp; $A$299 &amp; "'!Q1:S200"),ROW(Q137),0)</f>
        <v>0</v>
      </c>
      <c r="D333">
        <f ca="1">HLOOKUP(D$1,INDIRECT("'" &amp; $A$299 &amp; "'!Q1:S200"),ROW(R137),0)</f>
        <v>0</v>
      </c>
      <c r="E333">
        <f ca="1">HLOOKUP(E$1,INDIRECT("'" &amp; $A$299 &amp; "'!Q1:S200"),ROW(S137),0)</f>
        <v>0</v>
      </c>
      <c r="F333">
        <f t="shared" ca="1" si="117"/>
        <v>0</v>
      </c>
    </row>
    <row r="334" spans="2:6" x14ac:dyDescent="0.15">
      <c r="B334" t="s">
        <v>37</v>
      </c>
      <c r="C334">
        <f ca="1">HLOOKUP(C$1,INDIRECT("'" &amp; $A$299 &amp; "'!Q1:S200"),ROW(Q138),0)</f>
        <v>0</v>
      </c>
      <c r="D334">
        <f ca="1">HLOOKUP(D$1,INDIRECT("'" &amp; $A$299 &amp; "'!Q1:S200"),ROW(R138),0)</f>
        <v>0</v>
      </c>
      <c r="E334">
        <f ca="1">HLOOKUP(E$1,INDIRECT("'" &amp; $A$299 &amp; "'!Q1:S200"),ROW(S138),0)</f>
        <v>0</v>
      </c>
      <c r="F334">
        <f t="shared" ca="1" si="117"/>
        <v>0</v>
      </c>
    </row>
    <row r="335" spans="2:6" x14ac:dyDescent="0.15">
      <c r="B335" t="s">
        <v>12</v>
      </c>
      <c r="C335">
        <f ca="1">HLOOKUP(C$1,INDIRECT("'" &amp; $A$299 &amp; "'!Q1:S200"),ROW(Q139),0)</f>
        <v>0</v>
      </c>
      <c r="D335">
        <f ca="1">HLOOKUP(D$1,INDIRECT("'" &amp; $A$299 &amp; "'!Q1:S200"),ROW(R139),0)</f>
        <v>0</v>
      </c>
      <c r="E335">
        <f ca="1">HLOOKUP(E$1,INDIRECT("'" &amp; $A$299 &amp; "'!Q1:S200"),ROW(S139),0)</f>
        <v>0</v>
      </c>
      <c r="F335">
        <f t="shared" ca="1" si="117"/>
        <v>0</v>
      </c>
    </row>
    <row r="336" spans="2:6" x14ac:dyDescent="0.15">
      <c r="B336" t="s">
        <v>32</v>
      </c>
      <c r="C336">
        <f ca="1">HLOOKUP(C$1,INDIRECT("'" &amp; $A$299 &amp; "'!Q1:S200"),ROW(Q140),0)</f>
        <v>0</v>
      </c>
      <c r="D336">
        <f ca="1">HLOOKUP(D$1,INDIRECT("'" &amp; $A$299 &amp; "'!Q1:S200"),ROW(R140),0)</f>
        <v>0</v>
      </c>
      <c r="E336">
        <f ca="1">HLOOKUP(E$1,INDIRECT("'" &amp; $A$299 &amp; "'!Q1:S200"),ROW(S140),0)</f>
        <v>0</v>
      </c>
      <c r="F336">
        <f t="shared" ca="1" si="117"/>
        <v>0</v>
      </c>
    </row>
    <row r="337" spans="1:17" x14ac:dyDescent="0.15">
      <c r="B337" t="s">
        <v>12</v>
      </c>
      <c r="C337">
        <f ca="1">HLOOKUP(C$1,INDIRECT("'" &amp; $A$299 &amp; "'!Q1:S200"),ROW(Q141),0)</f>
        <v>0</v>
      </c>
      <c r="D337">
        <f ca="1">HLOOKUP(D$1,INDIRECT("'" &amp; $A$299 &amp; "'!Q1:S200"),ROW(R141),0)</f>
        <v>0</v>
      </c>
      <c r="E337">
        <f ca="1">HLOOKUP(E$1,INDIRECT("'" &amp; $A$299 &amp; "'!Q1:S200"),ROW(S141),0)</f>
        <v>0</v>
      </c>
      <c r="F337">
        <f t="shared" ca="1" si="117"/>
        <v>0</v>
      </c>
    </row>
    <row r="338" spans="1:17" x14ac:dyDescent="0.15">
      <c r="B338" t="s">
        <v>38</v>
      </c>
      <c r="C338">
        <f ca="1">HLOOKUP(C$1,INDIRECT("'" &amp; $A$299 &amp; "'!Q1:S200"),ROW(Q142),0)</f>
        <v>0</v>
      </c>
      <c r="D338">
        <f ca="1">HLOOKUP(D$1,INDIRECT("'" &amp; $A$299 &amp; "'!Q1:S200"),ROW(R142),0)</f>
        <v>0</v>
      </c>
      <c r="E338">
        <f ca="1">HLOOKUP(E$1,INDIRECT("'" &amp; $A$299 &amp; "'!Q1:S200"),ROW(S142),0)</f>
        <v>1</v>
      </c>
      <c r="F338">
        <f t="shared" ca="1" si="117"/>
        <v>1</v>
      </c>
    </row>
    <row r="339" spans="1:17" x14ac:dyDescent="0.15">
      <c r="B339" t="s">
        <v>12</v>
      </c>
      <c r="C339">
        <f ca="1">HLOOKUP(C$1,INDIRECT("'" &amp; $A$299 &amp; "'!Q1:S200"),ROW(Q143),0)</f>
        <v>0</v>
      </c>
      <c r="D339">
        <f ca="1">HLOOKUP(D$1,INDIRECT("'" &amp; $A$299 &amp; "'!Q1:S200"),ROW(R143),0)</f>
        <v>0</v>
      </c>
      <c r="E339">
        <f ca="1">HLOOKUP(E$1,INDIRECT("'" &amp; $A$299 &amp; "'!Q1:S200"),ROW(S143),0)</f>
        <v>0</v>
      </c>
      <c r="F339">
        <f t="shared" ca="1" si="117"/>
        <v>0</v>
      </c>
    </row>
    <row r="340" spans="1:17" x14ac:dyDescent="0.15">
      <c r="B340" t="s">
        <v>32</v>
      </c>
      <c r="C340">
        <f ca="1">HLOOKUP(C$1,INDIRECT("'" &amp; $A$299 &amp; "'!Q1:S200"),ROW(Q144),0)</f>
        <v>0</v>
      </c>
      <c r="D340">
        <f ca="1">HLOOKUP(D$1,INDIRECT("'" &amp; $A$299 &amp; "'!Q1:S200"),ROW(R144),0)</f>
        <v>0</v>
      </c>
      <c r="E340">
        <f ca="1">HLOOKUP(E$1,INDIRECT("'" &amp; $A$299 &amp; "'!Q1:S200"),ROW(S144),0)</f>
        <v>0</v>
      </c>
      <c r="F340">
        <f t="shared" ca="1" si="117"/>
        <v>0</v>
      </c>
    </row>
    <row r="341" spans="1:17" x14ac:dyDescent="0.15">
      <c r="B341" t="s">
        <v>12</v>
      </c>
      <c r="C341">
        <f ca="1">HLOOKUP(C$1,INDIRECT("'" &amp; $A$299 &amp; "'!Q1:S200"),ROW(Q145),0)</f>
        <v>0</v>
      </c>
      <c r="D341">
        <f ca="1">HLOOKUP(D$1,INDIRECT("'" &amp; $A$299 &amp; "'!Q1:S200"),ROW(R145),0)</f>
        <v>0</v>
      </c>
      <c r="E341">
        <f ca="1">HLOOKUP(E$1,INDIRECT("'" &amp; $A$299 &amp; "'!Q1:S200"),ROW(S145),0)</f>
        <v>0</v>
      </c>
      <c r="F341">
        <f t="shared" ca="1" si="117"/>
        <v>0</v>
      </c>
    </row>
    <row r="342" spans="1:17" x14ac:dyDescent="0.15">
      <c r="B342" t="s">
        <v>39</v>
      </c>
      <c r="C342">
        <f ca="1">HLOOKUP(C$1,INDIRECT("'" &amp; $A$299 &amp; "'!Q1:S200"),ROW(Q146),0)</f>
        <v>0</v>
      </c>
      <c r="D342">
        <f ca="1">HLOOKUP(D$1,INDIRECT("'" &amp; $A$299 &amp; "'!Q1:S200"),ROW(R146),0)</f>
        <v>0</v>
      </c>
      <c r="E342">
        <f ca="1">HLOOKUP(E$1,INDIRECT("'" &amp; $A$299 &amp; "'!Q1:S200"),ROW(S146),0)</f>
        <v>0</v>
      </c>
      <c r="F342">
        <f t="shared" ca="1" si="117"/>
        <v>0</v>
      </c>
    </row>
    <row r="343" spans="1:17" x14ac:dyDescent="0.15">
      <c r="B343" t="s">
        <v>12</v>
      </c>
      <c r="C343">
        <f ca="1">HLOOKUP(C$1,INDIRECT("'" &amp; $A$299 &amp; "'!Q1:S200"),ROW(Q147),0)</f>
        <v>0</v>
      </c>
      <c r="D343">
        <f ca="1">HLOOKUP(D$1,INDIRECT("'" &amp; $A$299 &amp; "'!Q1:S200"),ROW(R147),0)</f>
        <v>0</v>
      </c>
      <c r="E343">
        <f ca="1">HLOOKUP(E$1,INDIRECT("'" &amp; $A$299 &amp; "'!Q1:S200"),ROW(S147),0)</f>
        <v>0</v>
      </c>
      <c r="F343">
        <f t="shared" ca="1" si="117"/>
        <v>0</v>
      </c>
    </row>
    <row r="344" spans="1:17" x14ac:dyDescent="0.15">
      <c r="B344" t="s">
        <v>32</v>
      </c>
      <c r="C344">
        <f ca="1">HLOOKUP(C$1,INDIRECT("'" &amp; $A$299 &amp; "'!Q1:S200"),ROW(Q148),0)</f>
        <v>0</v>
      </c>
      <c r="D344">
        <f ca="1">HLOOKUP(D$1,INDIRECT("'" &amp; $A$299 &amp; "'!Q1:S200"),ROW(R148),0)</f>
        <v>0</v>
      </c>
      <c r="E344">
        <f ca="1">HLOOKUP(E$1,INDIRECT("'" &amp; $A$299 &amp; "'!Q1:S200"),ROW(S148),0)</f>
        <v>0</v>
      </c>
      <c r="F344">
        <f t="shared" ca="1" si="117"/>
        <v>0</v>
      </c>
    </row>
    <row r="345" spans="1:17" x14ac:dyDescent="0.15">
      <c r="B345" t="s">
        <v>12</v>
      </c>
      <c r="C345">
        <f ca="1">HLOOKUP(C$1,INDIRECT("'" &amp; $A$299 &amp; "'!Q1:S200"),ROW(Q149),0)</f>
        <v>0</v>
      </c>
      <c r="D345">
        <f ca="1">HLOOKUP(D$1,INDIRECT("'" &amp; $A$299 &amp; "'!Q1:S200"),ROW(R149),0)</f>
        <v>0</v>
      </c>
      <c r="E345">
        <f ca="1">HLOOKUP(E$1,INDIRECT("'" &amp; $A$299 &amp; "'!Q1:S200"),ROW(S149),0)</f>
        <v>0</v>
      </c>
      <c r="F345">
        <f t="shared" ca="1" si="117"/>
        <v>0</v>
      </c>
    </row>
    <row r="346" spans="1:17" x14ac:dyDescent="0.15">
      <c r="B346" t="s">
        <v>40</v>
      </c>
      <c r="C346">
        <f ca="1">HLOOKUP(C$1,INDIRECT("'" &amp; $A$299 &amp; "'!Q1:S200"),ROW(Q150),0)</f>
        <v>0</v>
      </c>
      <c r="D346">
        <f ca="1">HLOOKUP(D$1,INDIRECT("'" &amp; $A$299 &amp; "'!Q1:S200"),ROW(R150),0)</f>
        <v>0</v>
      </c>
      <c r="E346">
        <f ca="1">HLOOKUP(E$1,INDIRECT("'" &amp; $A$299 &amp; "'!Q1:S200"),ROW(S150),0)</f>
        <v>0</v>
      </c>
      <c r="F346">
        <f t="shared" ca="1" si="117"/>
        <v>0</v>
      </c>
    </row>
    <row r="347" spans="1:17" x14ac:dyDescent="0.15">
      <c r="B347" t="s">
        <v>12</v>
      </c>
      <c r="C347">
        <f ca="1">HLOOKUP(C$1,INDIRECT("'" &amp; $A$299 &amp; "'!Q1:S200"),ROW(Q151),0)</f>
        <v>0</v>
      </c>
      <c r="D347">
        <f ca="1">HLOOKUP(D$1,INDIRECT("'" &amp; $A$299 &amp; "'!Q1:S200"),ROW(R151),0)</f>
        <v>0</v>
      </c>
      <c r="E347">
        <f ca="1">HLOOKUP(E$1,INDIRECT("'" &amp; $A$299 &amp; "'!Q1:S200"),ROW(S151),0)</f>
        <v>0</v>
      </c>
      <c r="F347">
        <f t="shared" ca="1" si="117"/>
        <v>0</v>
      </c>
    </row>
    <row r="348" spans="1:17" x14ac:dyDescent="0.15">
      <c r="B348" t="s">
        <v>32</v>
      </c>
      <c r="C348">
        <f ca="1">HLOOKUP(C$1,INDIRECT("'" &amp; $A$299 &amp; "'!Q1:S200"),ROW(Q152),0)</f>
        <v>0</v>
      </c>
      <c r="D348">
        <f ca="1">HLOOKUP(D$1,INDIRECT("'" &amp; $A$299 &amp; "'!Q1:S200"),ROW(R152),0)</f>
        <v>0</v>
      </c>
      <c r="E348">
        <f ca="1">HLOOKUP(E$1,INDIRECT("'" &amp; $A$299 &amp; "'!Q1:S200"),ROW(S152),0)</f>
        <v>0</v>
      </c>
      <c r="F348">
        <f t="shared" ca="1" si="117"/>
        <v>0</v>
      </c>
    </row>
    <row r="349" spans="1:17" x14ac:dyDescent="0.15">
      <c r="B349" t="s">
        <v>12</v>
      </c>
      <c r="C349">
        <f ca="1">HLOOKUP(C$1,INDIRECT("'" &amp; $A$299 &amp; "'!Q1:S200"),ROW(Q153),0)</f>
        <v>0</v>
      </c>
      <c r="D349">
        <f ca="1">HLOOKUP(D$1,INDIRECT("'" &amp; $A$299 &amp; "'!Q1:S200"),ROW(R153),0)</f>
        <v>0</v>
      </c>
      <c r="E349">
        <f ca="1">HLOOKUP(E$1,INDIRECT("'" &amp; $A$299 &amp; "'!Q1:S200"),ROW(S153),0)</f>
        <v>0</v>
      </c>
      <c r="F349">
        <f t="shared" ca="1" si="117"/>
        <v>0</v>
      </c>
    </row>
    <row r="350" spans="1:17" x14ac:dyDescent="0.15">
      <c r="B350" t="s">
        <v>41</v>
      </c>
      <c r="C350">
        <f ca="1">HLOOKUP(C$1,INDIRECT("'" &amp; $A$299 &amp; "'!Q1:S200"),ROW(Q154),0)</f>
        <v>0</v>
      </c>
      <c r="D350">
        <f ca="1">HLOOKUP(D$1,INDIRECT("'" &amp; $A$299 &amp; "'!Q1:S200"),ROW(R154),0)</f>
        <v>0</v>
      </c>
      <c r="E350">
        <f ca="1">HLOOKUP(E$1,INDIRECT("'" &amp; $A$299 &amp; "'!Q1:S200"),ROW(S154),0)</f>
        <v>0</v>
      </c>
      <c r="F350">
        <f t="shared" ca="1" si="117"/>
        <v>0</v>
      </c>
    </row>
    <row r="351" spans="1:17" x14ac:dyDescent="0.15">
      <c r="B351" t="s">
        <v>12</v>
      </c>
      <c r="C351">
        <f ca="1">HLOOKUP(C$1,INDIRECT("'" &amp; $A$299 &amp; "'!Q1:S200"),ROW(Q155),0)</f>
        <v>0</v>
      </c>
      <c r="D351">
        <f ca="1">HLOOKUP(D$1,INDIRECT("'" &amp; $A$299 &amp; "'!Q1:S200"),ROW(R155),0)</f>
        <v>0</v>
      </c>
      <c r="E351">
        <f ca="1">HLOOKUP(E$1,INDIRECT("'" &amp; $A$299 &amp; "'!Q1:S200"),ROW(S155),0)</f>
        <v>0</v>
      </c>
      <c r="F351">
        <f t="shared" ca="1" si="117"/>
        <v>0</v>
      </c>
    </row>
    <row r="352" spans="1:17" x14ac:dyDescent="0.15">
      <c r="A352" t="s">
        <v>68</v>
      </c>
      <c r="B352" t="s">
        <v>48</v>
      </c>
      <c r="C352">
        <f ca="1">IF($A355=1,HLOOKUP(C$1,INDIRECT("'" &amp; $A352 &amp; "'!Q1:S105"),103,0),0)</f>
        <v>260</v>
      </c>
      <c r="D352">
        <f ca="1">IF($A355=1,HLOOKUP(D$1,INDIRECT("'" &amp; $A352 &amp; "'!Q1:S105"),103,0),0)</f>
        <v>224</v>
      </c>
      <c r="E352">
        <f ca="1">IF($A355=1,HLOOKUP(E$1,INDIRECT("'" &amp; $A352 &amp; "'!Q1:S105"),103,0),0)</f>
        <v>0</v>
      </c>
      <c r="F352">
        <f t="shared" ca="1" si="117"/>
        <v>484</v>
      </c>
      <c r="H352" s="30" t="s">
        <v>59</v>
      </c>
      <c r="I352" t="s">
        <v>60</v>
      </c>
      <c r="J352" t="s">
        <v>61</v>
      </c>
      <c r="K352" t="s">
        <v>62</v>
      </c>
      <c r="L352" t="s">
        <v>63</v>
      </c>
      <c r="N352" s="30" t="s">
        <v>64</v>
      </c>
      <c r="O352" s="26"/>
      <c r="P352" s="26"/>
      <c r="Q352" s="26"/>
    </row>
    <row r="353" spans="1:17" x14ac:dyDescent="0.15">
      <c r="B353" t="s">
        <v>24</v>
      </c>
      <c r="C353">
        <f ca="1">HLOOKUP(C$1,INDIRECT("'" &amp; $A352 &amp; "'!Q1:S105"),104,0)</f>
        <v>3</v>
      </c>
      <c r="D353">
        <f t="shared" ref="D353:E353" ca="1" si="118">HLOOKUP(D$1,INDIRECT("'" &amp; $A352 &amp; "'!Q1:S105"),104,0)</f>
        <v>5</v>
      </c>
      <c r="E353">
        <f t="shared" ca="1" si="118"/>
        <v>9</v>
      </c>
      <c r="F353">
        <f t="shared" ca="1" si="117"/>
        <v>17</v>
      </c>
      <c r="H353" cm="1">
        <f t="array" aca="1" ref="H353" ca="1">INDIRECT("'" &amp; $A352 &amp;"'!$T$104",TRUE)</f>
        <v>17</v>
      </c>
      <c r="I353">
        <f ca="1">IF($H353=0,0,IF(C352=0, 1, ))</f>
        <v>0</v>
      </c>
      <c r="J353">
        <f ca="1">IF($H353=0,0,IF(D352=0, 1, ))</f>
        <v>0</v>
      </c>
      <c r="K353">
        <f ca="1">IF($H353=0,0,IF(E352=0, 1, ))</f>
        <v>1</v>
      </c>
      <c r="L353">
        <f ca="1">IF(SUM(I353:K353)&gt;1,1,0)</f>
        <v>0</v>
      </c>
      <c r="N353" s="26"/>
      <c r="O353">
        <f ca="1">IF($H356&lt;&gt;0,IF(I356=3,3,MOD(I356*$H356,3)),0)</f>
        <v>2</v>
      </c>
      <c r="P353">
        <f ca="1">IF($H356&lt;&gt;0,IF(J356=3,3,MOD(J356*$H356,3)),0)</f>
        <v>3</v>
      </c>
      <c r="Q353">
        <f ca="1">IF($H356&lt;&gt;0,IF(K356=3,3,MOD(K356*$H356,3)),0)</f>
        <v>1</v>
      </c>
    </row>
    <row r="354" spans="1:17" x14ac:dyDescent="0.15">
      <c r="A354" s="30" t="s">
        <v>54</v>
      </c>
      <c r="B354" t="s">
        <v>12</v>
      </c>
      <c r="C354">
        <f ca="1">HLOOKUP(C$1,INDIRECT("'" &amp; $A352 &amp; "'!Q1:S105"),105,0)</f>
        <v>2</v>
      </c>
      <c r="D354">
        <f t="shared" ref="D354:E354" ca="1" si="119">HLOOKUP(D$1,INDIRECT("'" &amp; $A352 &amp; "'!Q1:S105"),105,0)</f>
        <v>4</v>
      </c>
      <c r="E354">
        <f t="shared" ca="1" si="119"/>
        <v>7</v>
      </c>
      <c r="F354">
        <f t="shared" ca="1" si="117"/>
        <v>13</v>
      </c>
    </row>
    <row r="355" spans="1:17" x14ac:dyDescent="0.15">
      <c r="A355" cm="1">
        <f t="array" aca="1" ref="A355" ca="1">IF(AND(SUM(INDIRECT("'" &amp; $A352 &amp; "'!Q103:S103")) &gt; 0,OR(INDIRECT("'" &amp; $A352 &amp; "'!Q103")=0, INDIRECT("'" &amp; $A352 &amp; "'!R103")=0, INDIRECT("'" &amp; $A352 &amp; "'!S103")=0)), 1, 0)</f>
        <v>1</v>
      </c>
      <c r="B355" t="s">
        <v>25</v>
      </c>
      <c r="C355">
        <f ca="1">HLOOKUP(C$1,INDIRECT("'" &amp; $A352 &amp; "'!Q1:S117"),106,0)</f>
        <v>1</v>
      </c>
      <c r="D355">
        <f t="shared" ref="D355:E355" ca="1" si="120">HLOOKUP(D$1,INDIRECT("'" &amp; $A352 &amp; "'!Q1:S117"),106,0)</f>
        <v>1</v>
      </c>
      <c r="E355">
        <f t="shared" ca="1" si="120"/>
        <v>1</v>
      </c>
      <c r="F355">
        <f t="shared" ca="1" si="117"/>
        <v>3</v>
      </c>
      <c r="H355" s="43" t="s">
        <v>65</v>
      </c>
      <c r="I355" s="43"/>
      <c r="J355" s="43"/>
      <c r="K355" s="43"/>
    </row>
    <row r="356" spans="1:17" x14ac:dyDescent="0.15">
      <c r="B356" t="s">
        <v>12</v>
      </c>
      <c r="C356">
        <f ca="1">HLOOKUP(C$1,INDIRECT("'" &amp; $A352 &amp; "'!Q1:S117"),107,0)</f>
        <v>1</v>
      </c>
      <c r="D356">
        <f t="shared" ref="D356:E356" ca="1" si="121">HLOOKUP(D$1,INDIRECT("'" &amp; $A352 &amp; "'!Q1:S117"),107,0)</f>
        <v>1</v>
      </c>
      <c r="E356">
        <f t="shared" ca="1" si="121"/>
        <v>1</v>
      </c>
      <c r="F356">
        <f t="shared" ca="1" si="117"/>
        <v>3</v>
      </c>
      <c r="H356">
        <f ca="1">MOD(H353,3) * A355</f>
        <v>2</v>
      </c>
      <c r="I356" cm="1">
        <f t="array" aca="1" ref="I356" ca="1">_xlfn.IFS(INDIRECT("'" &amp; $A352 &amp; "'!Q1")= "K",2,INDIRECT("'" &amp; $A352 &amp; "'!R1")= "K",3,INDIRECT("'" &amp; $A352 &amp; "'!S1")= "K",1)</f>
        <v>1</v>
      </c>
      <c r="J356" cm="1">
        <f t="array" aca="1" ref="J356" ca="1">_xlfn.IFS(INDIRECT("'" &amp; $A352 &amp; "'!Q1")= "P",2,INDIRECT("'" &amp; $A352 &amp; "'!R1")= "P",3,INDIRECT("'" &amp; $A352 &amp; "'!S1")= "P",1)</f>
        <v>3</v>
      </c>
      <c r="K356" cm="1">
        <f t="array" aca="1" ref="K356" ca="1">_xlfn.IFS(INDIRECT("'" &amp; $A352 &amp; "'!Q1")= "B",2,INDIRECT("'" &amp; $A352 &amp; "'!R1")= "B",3,INDIRECT("'" &amp; $A352 &amp; "'!S1")= "B",1)</f>
        <v>2</v>
      </c>
    </row>
    <row r="357" spans="1:17" x14ac:dyDescent="0.15">
      <c r="B357" t="s">
        <v>26</v>
      </c>
      <c r="C357">
        <f ca="1">HLOOKUP(C$1,INDIRECT("'" &amp; $A352 &amp; "'!Q1:S117"),108,0)</f>
        <v>1</v>
      </c>
      <c r="D357">
        <f t="shared" ref="D357:E357" ca="1" si="122">HLOOKUP(D$1,INDIRECT("'" &amp; $A352 &amp; "'!Q1:S117"),108,0)</f>
        <v>0</v>
      </c>
      <c r="E357">
        <f t="shared" ca="1" si="122"/>
        <v>3</v>
      </c>
      <c r="F357">
        <f t="shared" ca="1" si="117"/>
        <v>4</v>
      </c>
    </row>
    <row r="358" spans="1:17" x14ac:dyDescent="0.15">
      <c r="B358" t="s">
        <v>12</v>
      </c>
      <c r="C358">
        <f ca="1">HLOOKUP(C$1,INDIRECT("'" &amp; $A352 &amp; "'!Q1:S117"),109,0)</f>
        <v>1</v>
      </c>
      <c r="D358">
        <f t="shared" ref="D358:E358" ca="1" si="123">HLOOKUP(D$1,INDIRECT("'" &amp; $A352 &amp; "'!Q1:S117"),109,0)</f>
        <v>0</v>
      </c>
      <c r="E358">
        <f t="shared" ca="1" si="123"/>
        <v>2</v>
      </c>
      <c r="F358">
        <f t="shared" ca="1" si="117"/>
        <v>3</v>
      </c>
    </row>
    <row r="359" spans="1:17" x14ac:dyDescent="0.15">
      <c r="B359" t="s">
        <v>27</v>
      </c>
      <c r="C359">
        <f ca="1">HLOOKUP(C$1,INDIRECT("'" &amp; $A352 &amp; "'!Q1:S117"),110,0)</f>
        <v>0</v>
      </c>
      <c r="D359">
        <f t="shared" ref="D359:E359" ca="1" si="124">HLOOKUP(D$1,INDIRECT("'" &amp; $A352 &amp; "'!Q1:S117"),110,0)</f>
        <v>2</v>
      </c>
      <c r="E359">
        <f t="shared" ca="1" si="124"/>
        <v>2</v>
      </c>
      <c r="F359">
        <f t="shared" ca="1" si="117"/>
        <v>4</v>
      </c>
    </row>
    <row r="360" spans="1:17" x14ac:dyDescent="0.15">
      <c r="B360" t="s">
        <v>12</v>
      </c>
      <c r="C360">
        <f ca="1">HLOOKUP(C$1,INDIRECT("'" &amp; $A352 &amp; "'!Q1:S117"),111,0)</f>
        <v>0</v>
      </c>
      <c r="D360">
        <f t="shared" ref="D360:E360" ca="1" si="125">HLOOKUP(D$1,INDIRECT("'" &amp; $A352 &amp; "'!Q1:S117"),111,0)</f>
        <v>1</v>
      </c>
      <c r="E360">
        <f t="shared" ca="1" si="125"/>
        <v>2</v>
      </c>
      <c r="F360">
        <f t="shared" ca="1" si="117"/>
        <v>3</v>
      </c>
    </row>
    <row r="361" spans="1:17" x14ac:dyDescent="0.15">
      <c r="B361" t="s">
        <v>28</v>
      </c>
      <c r="C361">
        <f ca="1">HLOOKUP(C$1,INDIRECT("'" &amp; $A352 &amp; "'!Q1:S117"),112,0)</f>
        <v>0</v>
      </c>
      <c r="D361">
        <f t="shared" ref="D361:E361" ca="1" si="126">HLOOKUP(D$1,INDIRECT("'" &amp; $A352 &amp; "'!Q1:S117"),112,0)</f>
        <v>1</v>
      </c>
      <c r="E361">
        <f t="shared" ca="1" si="126"/>
        <v>1</v>
      </c>
      <c r="F361">
        <f t="shared" ca="1" si="117"/>
        <v>2</v>
      </c>
    </row>
    <row r="362" spans="1:17" x14ac:dyDescent="0.15">
      <c r="B362" t="s">
        <v>12</v>
      </c>
      <c r="C362">
        <f ca="1">HLOOKUP(C$1,INDIRECT("'" &amp; $A352 &amp; "'!Q1:S117"),113,0)</f>
        <v>0</v>
      </c>
      <c r="D362">
        <f t="shared" ref="D362:E362" ca="1" si="127">HLOOKUP(D$1,INDIRECT("'" &amp; $A352 &amp; "'!Q1:S117"),113,0)</f>
        <v>1</v>
      </c>
      <c r="E362">
        <f t="shared" ca="1" si="127"/>
        <v>0</v>
      </c>
      <c r="F362">
        <f t="shared" ca="1" si="117"/>
        <v>1</v>
      </c>
    </row>
    <row r="363" spans="1:17" x14ac:dyDescent="0.15">
      <c r="B363" t="s">
        <v>29</v>
      </c>
      <c r="C363">
        <f ca="1">HLOOKUP(C$1,INDIRECT("'" &amp; $A352 &amp; "'!Q1:S117"),114,0)</f>
        <v>0</v>
      </c>
      <c r="D363">
        <f t="shared" ref="D363:E363" ca="1" si="128">HLOOKUP(D$1,INDIRECT("'" &amp; $A352 &amp; "'!Q1:S117"),114,0)</f>
        <v>0</v>
      </c>
      <c r="E363">
        <f t="shared" ca="1" si="128"/>
        <v>2</v>
      </c>
      <c r="F363">
        <f t="shared" ca="1" si="117"/>
        <v>2</v>
      </c>
    </row>
    <row r="364" spans="1:17" x14ac:dyDescent="0.15">
      <c r="B364" t="s">
        <v>12</v>
      </c>
      <c r="C364">
        <f ca="1">HLOOKUP(C$1,INDIRECT("'" &amp; $A352 &amp; "'!Q1:S117"),115,0)</f>
        <v>0</v>
      </c>
      <c r="D364">
        <f t="shared" ref="D364:E364" ca="1" si="129">HLOOKUP(D$1,INDIRECT("'" &amp; $A352 &amp; "'!Q1:S117"),115,0)</f>
        <v>0</v>
      </c>
      <c r="E364">
        <f t="shared" ca="1" si="129"/>
        <v>2</v>
      </c>
      <c r="F364">
        <f t="shared" ca="1" si="117"/>
        <v>2</v>
      </c>
    </row>
    <row r="365" spans="1:17" x14ac:dyDescent="0.15">
      <c r="B365" t="s">
        <v>30</v>
      </c>
      <c r="C365">
        <f ca="1">HLOOKUP(C$1,INDIRECT("'" &amp; $A352 &amp; "'!Q1:S117"),116,0)</f>
        <v>1</v>
      </c>
      <c r="D365">
        <f t="shared" ref="D365:E365" ca="1" si="130">HLOOKUP(D$1,INDIRECT("'" &amp; $A352 &amp; "'!Q1:S117"),116,0)</f>
        <v>1</v>
      </c>
      <c r="E365">
        <f t="shared" ca="1" si="130"/>
        <v>0</v>
      </c>
      <c r="F365">
        <f t="shared" ca="1" si="117"/>
        <v>2</v>
      </c>
    </row>
    <row r="366" spans="1:17" x14ac:dyDescent="0.15">
      <c r="B366" t="s">
        <v>12</v>
      </c>
      <c r="C366">
        <f ca="1">HLOOKUP(C$1,INDIRECT("'" &amp; $A352 &amp; "'!Q1:S117"),117,0)</f>
        <v>0</v>
      </c>
      <c r="D366">
        <f t="shared" ref="D366:E366" ca="1" si="131">HLOOKUP(D$1,INDIRECT("'" &amp; $A352 &amp; "'!Q1:S117"),117,0)</f>
        <v>1</v>
      </c>
      <c r="E366">
        <f t="shared" ca="1" si="131"/>
        <v>0</v>
      </c>
      <c r="F366">
        <f t="shared" ca="1" si="117"/>
        <v>1</v>
      </c>
    </row>
    <row r="367" spans="1:17" x14ac:dyDescent="0.15">
      <c r="B367" t="s">
        <v>31</v>
      </c>
      <c r="C367">
        <f ca="1">HLOOKUP(C$1,INDIRECT("'" &amp; $A$352 &amp; "'!Q1:S200"),ROW(Q118),0)</f>
        <v>0</v>
      </c>
      <c r="D367">
        <f ca="1">HLOOKUP(D$1,INDIRECT("'" &amp; $A$352 &amp; "'!Q1:S200"),ROW(R118),0)</f>
        <v>1</v>
      </c>
      <c r="E367">
        <f ca="1">HLOOKUP(E$1,INDIRECT("'" &amp; $A$352 &amp; "'!Q1:S200"),ROW(S118),0)</f>
        <v>1</v>
      </c>
      <c r="F367">
        <f t="shared" ca="1" si="117"/>
        <v>2</v>
      </c>
    </row>
    <row r="368" spans="1:17" x14ac:dyDescent="0.15">
      <c r="B368" t="s">
        <v>12</v>
      </c>
      <c r="C368">
        <f ca="1">HLOOKUP(C$1,INDIRECT("'" &amp; $A$352 &amp; "'!Q1:S200"),ROW(Q119),0)</f>
        <v>0</v>
      </c>
      <c r="D368">
        <f ca="1">HLOOKUP(D$1,INDIRECT("'" &amp; $A$352 &amp; "'!Q1:S200"),ROW(R119),0)</f>
        <v>0</v>
      </c>
      <c r="E368">
        <f ca="1">HLOOKUP(E$1,INDIRECT("'" &amp; $A$352 &amp; "'!Q1:S200"),ROW(S119),0)</f>
        <v>1</v>
      </c>
      <c r="F368">
        <f t="shared" ca="1" si="117"/>
        <v>1</v>
      </c>
    </row>
    <row r="369" spans="2:6" x14ac:dyDescent="0.15">
      <c r="B369" t="s">
        <v>32</v>
      </c>
      <c r="C369">
        <f ca="1">HLOOKUP(C$1,INDIRECT("'" &amp; $A$352 &amp; "'!Q1:S200"),ROW(Q120),0)</f>
        <v>0</v>
      </c>
      <c r="D369">
        <f ca="1">HLOOKUP(D$1,INDIRECT("'" &amp; $A$352 &amp; "'!Q1:S200"),ROW(R120),0)</f>
        <v>0</v>
      </c>
      <c r="E369">
        <f ca="1">HLOOKUP(E$1,INDIRECT("'" &amp; $A$352 &amp; "'!Q1:S200"),ROW(S120),0)</f>
        <v>1</v>
      </c>
      <c r="F369">
        <f t="shared" ca="1" si="117"/>
        <v>1</v>
      </c>
    </row>
    <row r="370" spans="2:6" x14ac:dyDescent="0.15">
      <c r="B370" t="s">
        <v>12</v>
      </c>
      <c r="C370">
        <f ca="1">HLOOKUP(C$1,INDIRECT("'" &amp; $A$352 &amp; "'!Q1:S200"),ROW(Q121),0)</f>
        <v>0</v>
      </c>
      <c r="D370">
        <f ca="1">HLOOKUP(D$1,INDIRECT("'" &amp; $A$352 &amp; "'!Q1:S200"),ROW(R121),0)</f>
        <v>0</v>
      </c>
      <c r="E370">
        <f ca="1">HLOOKUP(E$1,INDIRECT("'" &amp; $A$352 &amp; "'!Q1:S200"),ROW(S121),0)</f>
        <v>1</v>
      </c>
      <c r="F370">
        <f t="shared" ca="1" si="117"/>
        <v>1</v>
      </c>
    </row>
    <row r="371" spans="2:6" x14ac:dyDescent="0.15">
      <c r="B371" t="s">
        <v>33</v>
      </c>
      <c r="C371">
        <f ca="1">HLOOKUP(C$1,INDIRECT("'" &amp; $A$352 &amp; "'!Q1:S200"),ROW(Q122),0)</f>
        <v>2</v>
      </c>
      <c r="D371">
        <f ca="1">HLOOKUP(D$1,INDIRECT("'" &amp; $A$352 &amp; "'!Q1:S200"),ROW(R122),0)</f>
        <v>0</v>
      </c>
      <c r="E371">
        <f ca="1">HLOOKUP(E$1,INDIRECT("'" &amp; $A$352 &amp; "'!Q1:S200"),ROW(S122),0)</f>
        <v>3</v>
      </c>
      <c r="F371">
        <f t="shared" ca="1" si="117"/>
        <v>5</v>
      </c>
    </row>
    <row r="372" spans="2:6" x14ac:dyDescent="0.15">
      <c r="B372" t="s">
        <v>12</v>
      </c>
      <c r="C372">
        <f ca="1">HLOOKUP(C$1,INDIRECT("'" &amp; $A$352 &amp; "'!Q1:S200"),ROW(Q123),0)</f>
        <v>2</v>
      </c>
      <c r="D372">
        <f ca="1">HLOOKUP(D$1,INDIRECT("'" &amp; $A$352 &amp; "'!Q1:S200"),ROW(R123),0)</f>
        <v>0</v>
      </c>
      <c r="E372">
        <f ca="1">HLOOKUP(E$1,INDIRECT("'" &amp; $A$352 &amp; "'!Q1:S200"),ROW(S123),0)</f>
        <v>2</v>
      </c>
      <c r="F372">
        <f t="shared" ca="1" si="117"/>
        <v>4</v>
      </c>
    </row>
    <row r="373" spans="2:6" x14ac:dyDescent="0.15">
      <c r="B373" t="s">
        <v>32</v>
      </c>
      <c r="C373">
        <f ca="1">HLOOKUP(C$1,INDIRECT("'" &amp; $A$352 &amp; "'!Q1:S200"),ROW(Q124),0)</f>
        <v>0</v>
      </c>
      <c r="D373">
        <f ca="1">HLOOKUP(D$1,INDIRECT("'" &amp; $A$352 &amp; "'!Q1:S200"),ROW(R124),0)</f>
        <v>0</v>
      </c>
      <c r="E373">
        <f ca="1">HLOOKUP(E$1,INDIRECT("'" &amp; $A$352 &amp; "'!Q1:S200"),ROW(S124),0)</f>
        <v>1</v>
      </c>
      <c r="F373">
        <f t="shared" ca="1" si="117"/>
        <v>1</v>
      </c>
    </row>
    <row r="374" spans="2:6" x14ac:dyDescent="0.15">
      <c r="B374" t="s">
        <v>12</v>
      </c>
      <c r="C374">
        <f ca="1">HLOOKUP(C$1,INDIRECT("'" &amp; $A$352 &amp; "'!Q1:S200"),ROW(Q125),0)</f>
        <v>0</v>
      </c>
      <c r="D374">
        <f ca="1">HLOOKUP(D$1,INDIRECT("'" &amp; $A$352 &amp; "'!Q1:S200"),ROW(R125),0)</f>
        <v>0</v>
      </c>
      <c r="E374">
        <f ca="1">HLOOKUP(E$1,INDIRECT("'" &amp; $A$352 &amp; "'!Q1:S200"),ROW(S125),0)</f>
        <v>1</v>
      </c>
      <c r="F374">
        <f t="shared" ca="1" si="117"/>
        <v>1</v>
      </c>
    </row>
    <row r="375" spans="2:6" x14ac:dyDescent="0.15">
      <c r="B375" t="s">
        <v>34</v>
      </c>
      <c r="C375">
        <f ca="1">HLOOKUP(C$1,INDIRECT("'" &amp; $A$352 &amp; "'!Q1:S200"),ROW(Q126),0)</f>
        <v>0</v>
      </c>
      <c r="D375">
        <f ca="1">HLOOKUP(D$1,INDIRECT("'" &amp; $A$352 &amp; "'!Q1:S200"),ROW(R126),0)</f>
        <v>0</v>
      </c>
      <c r="E375">
        <f ca="1">HLOOKUP(E$1,INDIRECT("'" &amp; $A$352 &amp; "'!Q1:S200"),ROW(S126),0)</f>
        <v>0</v>
      </c>
      <c r="F375">
        <f t="shared" ca="1" si="117"/>
        <v>0</v>
      </c>
    </row>
    <row r="376" spans="2:6" x14ac:dyDescent="0.15">
      <c r="B376" t="s">
        <v>12</v>
      </c>
      <c r="C376">
        <f ca="1">HLOOKUP(C$1,INDIRECT("'" &amp; $A$352 &amp; "'!Q1:S200"),ROW(Q127),0)</f>
        <v>0</v>
      </c>
      <c r="D376">
        <f ca="1">HLOOKUP(D$1,INDIRECT("'" &amp; $A$352 &amp; "'!Q1:S200"),ROW(R127),0)</f>
        <v>0</v>
      </c>
      <c r="E376">
        <f ca="1">HLOOKUP(E$1,INDIRECT("'" &amp; $A$352 &amp; "'!Q1:S200"),ROW(S127),0)</f>
        <v>0</v>
      </c>
      <c r="F376">
        <f t="shared" ca="1" si="117"/>
        <v>0</v>
      </c>
    </row>
    <row r="377" spans="2:6" x14ac:dyDescent="0.15">
      <c r="B377" t="s">
        <v>32</v>
      </c>
      <c r="C377">
        <f ca="1">HLOOKUP(C$1,INDIRECT("'" &amp; $A$352 &amp; "'!Q1:S200"),ROW(Q128),0)</f>
        <v>0</v>
      </c>
      <c r="D377">
        <f ca="1">HLOOKUP(D$1,INDIRECT("'" &amp; $A$352 &amp; "'!Q1:S200"),ROW(R128),0)</f>
        <v>0</v>
      </c>
      <c r="E377">
        <f ca="1">HLOOKUP(E$1,INDIRECT("'" &amp; $A$352 &amp; "'!Q1:S200"),ROW(S128),0)</f>
        <v>0</v>
      </c>
      <c r="F377">
        <f t="shared" ca="1" si="117"/>
        <v>0</v>
      </c>
    </row>
    <row r="378" spans="2:6" x14ac:dyDescent="0.15">
      <c r="B378" t="s">
        <v>12</v>
      </c>
      <c r="C378">
        <f ca="1">HLOOKUP(C$1,INDIRECT("'" &amp; $A$352 &amp; "'!Q1:S200"),ROW(Q129),0)</f>
        <v>0</v>
      </c>
      <c r="D378">
        <f ca="1">HLOOKUP(D$1,INDIRECT("'" &amp; $A$352 &amp; "'!Q1:S200"),ROW(R129),0)</f>
        <v>0</v>
      </c>
      <c r="E378">
        <f ca="1">HLOOKUP(E$1,INDIRECT("'" &amp; $A$352 &amp; "'!Q1:S200"),ROW(S129),0)</f>
        <v>0</v>
      </c>
      <c r="F378">
        <f t="shared" ca="1" si="117"/>
        <v>0</v>
      </c>
    </row>
    <row r="379" spans="2:6" x14ac:dyDescent="0.15">
      <c r="B379" t="s">
        <v>35</v>
      </c>
      <c r="C379">
        <f ca="1">HLOOKUP(C$1,INDIRECT("'" &amp; $A$352 &amp; "'!Q1:S200"),ROW(Q130),0)</f>
        <v>0</v>
      </c>
      <c r="D379">
        <f ca="1">HLOOKUP(D$1,INDIRECT("'" &amp; $A$352 &amp; "'!Q1:S200"),ROW(R130),0)</f>
        <v>0</v>
      </c>
      <c r="E379">
        <f ca="1">HLOOKUP(E$1,INDIRECT("'" &amp; $A$352 &amp; "'!Q1:S200"),ROW(S130),0)</f>
        <v>0</v>
      </c>
      <c r="F379">
        <f t="shared" ca="1" si="117"/>
        <v>0</v>
      </c>
    </row>
    <row r="380" spans="2:6" x14ac:dyDescent="0.15">
      <c r="B380" t="s">
        <v>12</v>
      </c>
      <c r="C380">
        <f ca="1">HLOOKUP(C$1,INDIRECT("'" &amp; $A$352 &amp; "'!Q1:S200"),ROW(Q131),0)</f>
        <v>0</v>
      </c>
      <c r="D380">
        <f ca="1">HLOOKUP(D$1,INDIRECT("'" &amp; $A$352 &amp; "'!Q1:S200"),ROW(R131),0)</f>
        <v>0</v>
      </c>
      <c r="E380">
        <f ca="1">HLOOKUP(E$1,INDIRECT("'" &amp; $A$352 &amp; "'!Q1:S200"),ROW(S131),0)</f>
        <v>0</v>
      </c>
      <c r="F380">
        <f t="shared" ca="1" si="117"/>
        <v>0</v>
      </c>
    </row>
    <row r="381" spans="2:6" x14ac:dyDescent="0.15">
      <c r="B381" t="s">
        <v>32</v>
      </c>
      <c r="C381">
        <f ca="1">HLOOKUP(C$1,INDIRECT("'" &amp; $A$352 &amp; "'!Q1:S200"),ROW(Q132),0)</f>
        <v>0</v>
      </c>
      <c r="D381">
        <f ca="1">HLOOKUP(D$1,INDIRECT("'" &amp; $A$352 &amp; "'!Q1:S200"),ROW(R132),0)</f>
        <v>0</v>
      </c>
      <c r="E381">
        <f ca="1">HLOOKUP(E$1,INDIRECT("'" &amp; $A$352 &amp; "'!Q1:S200"),ROW(S132),0)</f>
        <v>0</v>
      </c>
      <c r="F381">
        <f t="shared" ca="1" si="117"/>
        <v>0</v>
      </c>
    </row>
    <row r="382" spans="2:6" x14ac:dyDescent="0.15">
      <c r="B382" t="s">
        <v>12</v>
      </c>
      <c r="C382">
        <f ca="1">HLOOKUP(C$1,INDIRECT("'" &amp; $A$352 &amp; "'!Q1:S200"),ROW(Q133),0)</f>
        <v>0</v>
      </c>
      <c r="D382">
        <f ca="1">HLOOKUP(D$1,INDIRECT("'" &amp; $A$352 &amp; "'!Q1:S200"),ROW(R133),0)</f>
        <v>0</v>
      </c>
      <c r="E382">
        <f ca="1">HLOOKUP(E$1,INDIRECT("'" &amp; $A$352 &amp; "'!Q1:S200"),ROW(S133),0)</f>
        <v>0</v>
      </c>
      <c r="F382">
        <f t="shared" ca="1" si="117"/>
        <v>0</v>
      </c>
    </row>
    <row r="383" spans="2:6" x14ac:dyDescent="0.15">
      <c r="B383" t="s">
        <v>36</v>
      </c>
      <c r="C383">
        <f ca="1">HLOOKUP(C$1,INDIRECT("'" &amp; $A$352 &amp; "'!Q1:S200"),ROW(Q134),0)</f>
        <v>0</v>
      </c>
      <c r="D383">
        <f ca="1">HLOOKUP(D$1,INDIRECT("'" &amp; $A$352 &amp; "'!Q1:S200"),ROW(R134),0)</f>
        <v>0</v>
      </c>
      <c r="E383">
        <f ca="1">HLOOKUP(E$1,INDIRECT("'" &amp; $A$352 &amp; "'!Q1:S200"),ROW(S134),0)</f>
        <v>0</v>
      </c>
      <c r="F383">
        <f t="shared" ca="1" si="117"/>
        <v>0</v>
      </c>
    </row>
    <row r="384" spans="2:6" x14ac:dyDescent="0.15">
      <c r="B384" t="s">
        <v>12</v>
      </c>
      <c r="C384">
        <f ca="1">HLOOKUP(C$1,INDIRECT("'" &amp; $A$352 &amp; "'!Q1:S200"),ROW(Q135),0)</f>
        <v>0</v>
      </c>
      <c r="D384">
        <f ca="1">HLOOKUP(D$1,INDIRECT("'" &amp; $A$352 &amp; "'!Q1:S200"),ROW(R135),0)</f>
        <v>0</v>
      </c>
      <c r="E384">
        <f ca="1">HLOOKUP(E$1,INDIRECT("'" &amp; $A$352 &amp; "'!Q1:S200"),ROW(S135),0)</f>
        <v>0</v>
      </c>
      <c r="F384">
        <f t="shared" ca="1" si="117"/>
        <v>0</v>
      </c>
    </row>
    <row r="385" spans="2:6" x14ac:dyDescent="0.15">
      <c r="B385" t="s">
        <v>32</v>
      </c>
      <c r="C385">
        <f ca="1">HLOOKUP(C$1,INDIRECT("'" &amp; $A$352 &amp; "'!Q1:S200"),ROW(Q136),0)</f>
        <v>0</v>
      </c>
      <c r="D385">
        <f ca="1">HLOOKUP(D$1,INDIRECT("'" &amp; $A$352 &amp; "'!Q1:S200"),ROW(R136),0)</f>
        <v>0</v>
      </c>
      <c r="E385">
        <f ca="1">HLOOKUP(E$1,INDIRECT("'" &amp; $A$352 &amp; "'!Q1:S200"),ROW(S136),0)</f>
        <v>0</v>
      </c>
      <c r="F385">
        <f t="shared" ref="F385:F448" ca="1" si="132">SUM(C385:E385)</f>
        <v>0</v>
      </c>
    </row>
    <row r="386" spans="2:6" x14ac:dyDescent="0.15">
      <c r="B386" t="s">
        <v>12</v>
      </c>
      <c r="C386">
        <f ca="1">HLOOKUP(C$1,INDIRECT("'" &amp; $A$352 &amp; "'!Q1:S200"),ROW(Q137),0)</f>
        <v>0</v>
      </c>
      <c r="D386">
        <f ca="1">HLOOKUP(D$1,INDIRECT("'" &amp; $A$352 &amp; "'!Q1:S200"),ROW(R137),0)</f>
        <v>0</v>
      </c>
      <c r="E386">
        <f ca="1">HLOOKUP(E$1,INDIRECT("'" &amp; $A$352 &amp; "'!Q1:S200"),ROW(S137),0)</f>
        <v>0</v>
      </c>
      <c r="F386">
        <f t="shared" ca="1" si="132"/>
        <v>0</v>
      </c>
    </row>
    <row r="387" spans="2:6" x14ac:dyDescent="0.15">
      <c r="B387" t="s">
        <v>37</v>
      </c>
      <c r="C387">
        <f ca="1">HLOOKUP(C$1,INDIRECT("'" &amp; $A$352 &amp; "'!Q1:S200"),ROW(Q138),0)</f>
        <v>0</v>
      </c>
      <c r="D387">
        <f ca="1">HLOOKUP(D$1,INDIRECT("'" &amp; $A$352 &amp; "'!Q1:S200"),ROW(R138),0)</f>
        <v>3</v>
      </c>
      <c r="E387">
        <f ca="1">HLOOKUP(E$1,INDIRECT("'" &amp; $A$352 &amp; "'!Q1:S200"),ROW(S138),0)</f>
        <v>2</v>
      </c>
      <c r="F387">
        <f t="shared" ca="1" si="132"/>
        <v>5</v>
      </c>
    </row>
    <row r="388" spans="2:6" x14ac:dyDescent="0.15">
      <c r="B388" t="s">
        <v>12</v>
      </c>
      <c r="C388">
        <f ca="1">HLOOKUP(C$1,INDIRECT("'" &amp; $A$352 &amp; "'!Q1:S200"),ROW(Q139),0)</f>
        <v>0</v>
      </c>
      <c r="D388">
        <f ca="1">HLOOKUP(D$1,INDIRECT("'" &amp; $A$352 &amp; "'!Q1:S200"),ROW(R139),0)</f>
        <v>3</v>
      </c>
      <c r="E388">
        <f ca="1">HLOOKUP(E$1,INDIRECT("'" &amp; $A$352 &amp; "'!Q1:S200"),ROW(S139),0)</f>
        <v>1</v>
      </c>
      <c r="F388">
        <f t="shared" ca="1" si="132"/>
        <v>4</v>
      </c>
    </row>
    <row r="389" spans="2:6" x14ac:dyDescent="0.15">
      <c r="B389" t="s">
        <v>32</v>
      </c>
      <c r="C389">
        <f ca="1">HLOOKUP(C$1,INDIRECT("'" &amp; $A$352 &amp; "'!Q1:S200"),ROW(Q140),0)</f>
        <v>0</v>
      </c>
      <c r="D389">
        <f ca="1">HLOOKUP(D$1,INDIRECT("'" &amp; $A$352 &amp; "'!Q1:S200"),ROW(R140),0)</f>
        <v>0</v>
      </c>
      <c r="E389">
        <f ca="1">HLOOKUP(E$1,INDIRECT("'" &amp; $A$352 &amp; "'!Q1:S200"),ROW(S140),0)</f>
        <v>0</v>
      </c>
      <c r="F389">
        <f t="shared" ca="1" si="132"/>
        <v>0</v>
      </c>
    </row>
    <row r="390" spans="2:6" x14ac:dyDescent="0.15">
      <c r="B390" t="s">
        <v>12</v>
      </c>
      <c r="C390">
        <f ca="1">HLOOKUP(C$1,INDIRECT("'" &amp; $A$352 &amp; "'!Q1:S200"),ROW(Q141),0)</f>
        <v>0</v>
      </c>
      <c r="D390">
        <f ca="1">HLOOKUP(D$1,INDIRECT("'" &amp; $A$352 &amp; "'!Q1:S200"),ROW(R141),0)</f>
        <v>0</v>
      </c>
      <c r="E390">
        <f ca="1">HLOOKUP(E$1,INDIRECT("'" &amp; $A$352 &amp; "'!Q1:S200"),ROW(S141),0)</f>
        <v>0</v>
      </c>
      <c r="F390">
        <f t="shared" ca="1" si="132"/>
        <v>0</v>
      </c>
    </row>
    <row r="391" spans="2:6" x14ac:dyDescent="0.15">
      <c r="B391" t="s">
        <v>38</v>
      </c>
      <c r="C391">
        <f ca="1">HLOOKUP(C$1,INDIRECT("'" &amp; $A$352 &amp; "'!Q1:S200"),ROW(Q142),0)</f>
        <v>0</v>
      </c>
      <c r="D391">
        <f ca="1">HLOOKUP(D$1,INDIRECT("'" &amp; $A$352 &amp; "'!Q1:S200"),ROW(R142),0)</f>
        <v>0</v>
      </c>
      <c r="E391">
        <f ca="1">HLOOKUP(E$1,INDIRECT("'" &amp; $A$352 &amp; "'!Q1:S200"),ROW(S142),0)</f>
        <v>2</v>
      </c>
      <c r="F391">
        <f t="shared" ca="1" si="132"/>
        <v>2</v>
      </c>
    </row>
    <row r="392" spans="2:6" x14ac:dyDescent="0.15">
      <c r="B392" t="s">
        <v>12</v>
      </c>
      <c r="C392">
        <f ca="1">HLOOKUP(C$1,INDIRECT("'" &amp; $A$352 &amp; "'!Q1:S200"),ROW(Q143),0)</f>
        <v>0</v>
      </c>
      <c r="D392">
        <f ca="1">HLOOKUP(D$1,INDIRECT("'" &amp; $A$352 &amp; "'!Q1:S200"),ROW(R143),0)</f>
        <v>0</v>
      </c>
      <c r="E392">
        <f ca="1">HLOOKUP(E$1,INDIRECT("'" &amp; $A$352 &amp; "'!Q1:S200"),ROW(S143),0)</f>
        <v>2</v>
      </c>
      <c r="F392">
        <f t="shared" ca="1" si="132"/>
        <v>2</v>
      </c>
    </row>
    <row r="393" spans="2:6" x14ac:dyDescent="0.15">
      <c r="B393" t="s">
        <v>32</v>
      </c>
      <c r="C393">
        <f ca="1">HLOOKUP(C$1,INDIRECT("'" &amp; $A$352 &amp; "'!Q1:S200"),ROW(Q144),0)</f>
        <v>0</v>
      </c>
      <c r="D393">
        <f ca="1">HLOOKUP(D$1,INDIRECT("'" &amp; $A$352 &amp; "'!Q1:S200"),ROW(R144),0)</f>
        <v>0</v>
      </c>
      <c r="E393">
        <f ca="1">HLOOKUP(E$1,INDIRECT("'" &amp; $A$352 &amp; "'!Q1:S200"),ROW(S144),0)</f>
        <v>0</v>
      </c>
      <c r="F393">
        <f t="shared" ca="1" si="132"/>
        <v>0</v>
      </c>
    </row>
    <row r="394" spans="2:6" x14ac:dyDescent="0.15">
      <c r="B394" t="s">
        <v>12</v>
      </c>
      <c r="C394">
        <f ca="1">HLOOKUP(C$1,INDIRECT("'" &amp; $A$352 &amp; "'!Q1:S200"),ROW(Q145),0)</f>
        <v>0</v>
      </c>
      <c r="D394">
        <f ca="1">HLOOKUP(D$1,INDIRECT("'" &amp; $A$352 &amp; "'!Q1:S200"),ROW(R145),0)</f>
        <v>0</v>
      </c>
      <c r="E394">
        <f ca="1">HLOOKUP(E$1,INDIRECT("'" &amp; $A$352 &amp; "'!Q1:S200"),ROW(S145),0)</f>
        <v>0</v>
      </c>
      <c r="F394">
        <f t="shared" ca="1" si="132"/>
        <v>0</v>
      </c>
    </row>
    <row r="395" spans="2:6" x14ac:dyDescent="0.15">
      <c r="B395" t="s">
        <v>39</v>
      </c>
      <c r="C395">
        <f ca="1">HLOOKUP(C$1,INDIRECT("'" &amp; $A$352 &amp; "'!Q1:S200"),ROW(Q146),0)</f>
        <v>0</v>
      </c>
      <c r="D395">
        <f ca="1">HLOOKUP(D$1,INDIRECT("'" &amp; $A$352 &amp; "'!Q1:S200"),ROW(R146),0)</f>
        <v>0</v>
      </c>
      <c r="E395">
        <f ca="1">HLOOKUP(E$1,INDIRECT("'" &amp; $A$352 &amp; "'!Q1:S200"),ROW(S146),0)</f>
        <v>0</v>
      </c>
      <c r="F395">
        <f t="shared" ca="1" si="132"/>
        <v>0</v>
      </c>
    </row>
    <row r="396" spans="2:6" x14ac:dyDescent="0.15">
      <c r="B396" t="s">
        <v>12</v>
      </c>
      <c r="C396">
        <f ca="1">HLOOKUP(C$1,INDIRECT("'" &amp; $A$352 &amp; "'!Q1:S200"),ROW(Q147),0)</f>
        <v>0</v>
      </c>
      <c r="D396">
        <f ca="1">HLOOKUP(D$1,INDIRECT("'" &amp; $A$352 &amp; "'!Q1:S200"),ROW(R147),0)</f>
        <v>0</v>
      </c>
      <c r="E396">
        <f ca="1">HLOOKUP(E$1,INDIRECT("'" &amp; $A$352 &amp; "'!Q1:S200"),ROW(S147),0)</f>
        <v>0</v>
      </c>
      <c r="F396">
        <f t="shared" ca="1" si="132"/>
        <v>0</v>
      </c>
    </row>
    <row r="397" spans="2:6" x14ac:dyDescent="0.15">
      <c r="B397" t="s">
        <v>32</v>
      </c>
      <c r="C397">
        <f ca="1">HLOOKUP(C$1,INDIRECT("'" &amp; $A$352 &amp; "'!Q1:S200"),ROW(Q148),0)</f>
        <v>0</v>
      </c>
      <c r="D397">
        <f ca="1">HLOOKUP(D$1,INDIRECT("'" &amp; $A$352 &amp; "'!Q1:S200"),ROW(R148),0)</f>
        <v>0</v>
      </c>
      <c r="E397">
        <f ca="1">HLOOKUP(E$1,INDIRECT("'" &amp; $A$352 &amp; "'!Q1:S200"),ROW(S148),0)</f>
        <v>0</v>
      </c>
      <c r="F397">
        <f t="shared" ca="1" si="132"/>
        <v>0</v>
      </c>
    </row>
    <row r="398" spans="2:6" x14ac:dyDescent="0.15">
      <c r="B398" t="s">
        <v>12</v>
      </c>
      <c r="C398">
        <f ca="1">HLOOKUP(C$1,INDIRECT("'" &amp; $A$352 &amp; "'!Q1:S200"),ROW(Q149),0)</f>
        <v>0</v>
      </c>
      <c r="D398">
        <f ca="1">HLOOKUP(D$1,INDIRECT("'" &amp; $A$352 &amp; "'!Q1:S200"),ROW(R149),0)</f>
        <v>0</v>
      </c>
      <c r="E398">
        <f ca="1">HLOOKUP(E$1,INDIRECT("'" &amp; $A$352 &amp; "'!Q1:S200"),ROW(S149),0)</f>
        <v>0</v>
      </c>
      <c r="F398">
        <f t="shared" ca="1" si="132"/>
        <v>0</v>
      </c>
    </row>
    <row r="399" spans="2:6" x14ac:dyDescent="0.15">
      <c r="B399" t="s">
        <v>40</v>
      </c>
      <c r="C399">
        <f ca="1">HLOOKUP(C$1,INDIRECT("'" &amp; $A$352 &amp; "'!Q1:S200"),ROW(Q150),0)</f>
        <v>0</v>
      </c>
      <c r="D399">
        <f ca="1">HLOOKUP(D$1,INDIRECT("'" &amp; $A$352 &amp; "'!Q1:S200"),ROW(R150),0)</f>
        <v>0</v>
      </c>
      <c r="E399">
        <f ca="1">HLOOKUP(E$1,INDIRECT("'" &amp; $A$352 &amp; "'!Q1:S200"),ROW(S150),0)</f>
        <v>1</v>
      </c>
      <c r="F399">
        <f t="shared" ca="1" si="132"/>
        <v>1</v>
      </c>
    </row>
    <row r="400" spans="2:6" x14ac:dyDescent="0.15">
      <c r="B400" t="s">
        <v>12</v>
      </c>
      <c r="C400">
        <f ca="1">HLOOKUP(C$1,INDIRECT("'" &amp; $A$352 &amp; "'!Q1:S200"),ROW(Q151),0)</f>
        <v>0</v>
      </c>
      <c r="D400">
        <f ca="1">HLOOKUP(D$1,INDIRECT("'" &amp; $A$352 &amp; "'!Q1:S200"),ROW(R151),0)</f>
        <v>0</v>
      </c>
      <c r="E400">
        <f ca="1">HLOOKUP(E$1,INDIRECT("'" &amp; $A$352 &amp; "'!Q1:S200"),ROW(S151),0)</f>
        <v>1</v>
      </c>
      <c r="F400">
        <f t="shared" ca="1" si="132"/>
        <v>1</v>
      </c>
    </row>
    <row r="401" spans="1:17" x14ac:dyDescent="0.15">
      <c r="B401" t="s">
        <v>32</v>
      </c>
      <c r="C401">
        <f ca="1">HLOOKUP(C$1,INDIRECT("'" &amp; $A$352 &amp; "'!Q1:S200"),ROW(Q152),0)</f>
        <v>0</v>
      </c>
      <c r="D401">
        <f ca="1">HLOOKUP(D$1,INDIRECT("'" &amp; $A$352 &amp; "'!Q1:S200"),ROW(R152),0)</f>
        <v>0</v>
      </c>
      <c r="E401">
        <f ca="1">HLOOKUP(E$1,INDIRECT("'" &amp; $A$352 &amp; "'!Q1:S200"),ROW(S152),0)</f>
        <v>0</v>
      </c>
      <c r="F401">
        <f t="shared" ca="1" si="132"/>
        <v>0</v>
      </c>
    </row>
    <row r="402" spans="1:17" x14ac:dyDescent="0.15">
      <c r="B402" t="s">
        <v>12</v>
      </c>
      <c r="C402">
        <f ca="1">HLOOKUP(C$1,INDIRECT("'" &amp; $A$352 &amp; "'!Q1:S200"),ROW(Q153),0)</f>
        <v>0</v>
      </c>
      <c r="D402">
        <f ca="1">HLOOKUP(D$1,INDIRECT("'" &amp; $A$352 &amp; "'!Q1:S200"),ROW(R153),0)</f>
        <v>0</v>
      </c>
      <c r="E402">
        <f ca="1">HLOOKUP(E$1,INDIRECT("'" &amp; $A$352 &amp; "'!Q1:S200"),ROW(S153),0)</f>
        <v>0</v>
      </c>
      <c r="F402">
        <f t="shared" ca="1" si="132"/>
        <v>0</v>
      </c>
    </row>
    <row r="403" spans="1:17" x14ac:dyDescent="0.15">
      <c r="B403" t="s">
        <v>41</v>
      </c>
      <c r="C403">
        <f ca="1">HLOOKUP(C$1,INDIRECT("'" &amp; $A$352 &amp; "'!Q1:S200"),ROW(Q154),0)</f>
        <v>0</v>
      </c>
      <c r="D403">
        <f ca="1">HLOOKUP(D$1,INDIRECT("'" &amp; $A$352 &amp; "'!Q1:S200"),ROW(R154),0)</f>
        <v>0</v>
      </c>
      <c r="E403">
        <f ca="1">HLOOKUP(E$1,INDIRECT("'" &amp; $A$352 &amp; "'!Q1:S200"),ROW(S154),0)</f>
        <v>0</v>
      </c>
      <c r="F403">
        <f t="shared" ca="1" si="132"/>
        <v>0</v>
      </c>
    </row>
    <row r="404" spans="1:17" x14ac:dyDescent="0.15">
      <c r="B404" t="s">
        <v>12</v>
      </c>
      <c r="C404">
        <f ca="1">HLOOKUP(C$1,INDIRECT("'" &amp; $A$352 &amp; "'!Q1:S200"),ROW(Q155),0)</f>
        <v>0</v>
      </c>
      <c r="D404">
        <f ca="1">HLOOKUP(D$1,INDIRECT("'" &amp; $A$352 &amp; "'!Q1:S200"),ROW(R155),0)</f>
        <v>0</v>
      </c>
      <c r="E404">
        <f ca="1">HLOOKUP(E$1,INDIRECT("'" &amp; $A$352 &amp; "'!Q1:S200"),ROW(S155),0)</f>
        <v>0</v>
      </c>
      <c r="F404">
        <f t="shared" ca="1" si="132"/>
        <v>0</v>
      </c>
    </row>
    <row r="405" spans="1:17" x14ac:dyDescent="0.15">
      <c r="A405" t="s">
        <v>69</v>
      </c>
      <c r="B405" t="s">
        <v>48</v>
      </c>
      <c r="C405">
        <f ca="1">IF($A408=1,HLOOKUP(C$1,INDIRECT("'" &amp; $A405 &amp; "'!Q1:S105"),103,0),0)</f>
        <v>0</v>
      </c>
      <c r="D405">
        <f ca="1">IF($A408=1,HLOOKUP(D$1,INDIRECT("'" &amp; $A405 &amp; "'!Q1:S105"),103,0),0)</f>
        <v>319</v>
      </c>
      <c r="E405">
        <f ca="1">IF($A408=1,HLOOKUP(E$1,INDIRECT("'" &amp; $A405 &amp; "'!Q1:S105"),103,0),0)</f>
        <v>468</v>
      </c>
      <c r="F405">
        <f t="shared" ca="1" si="132"/>
        <v>787</v>
      </c>
      <c r="H405" s="30" t="s">
        <v>59</v>
      </c>
      <c r="I405" t="s">
        <v>60</v>
      </c>
      <c r="J405" t="s">
        <v>61</v>
      </c>
      <c r="K405" t="s">
        <v>62</v>
      </c>
      <c r="L405" t="s">
        <v>63</v>
      </c>
      <c r="N405" s="30" t="s">
        <v>64</v>
      </c>
      <c r="O405" s="26"/>
      <c r="P405" s="26"/>
      <c r="Q405" s="26"/>
    </row>
    <row r="406" spans="1:17" x14ac:dyDescent="0.15">
      <c r="B406" t="s">
        <v>24</v>
      </c>
      <c r="C406">
        <f ca="1">HLOOKUP(C$1,INDIRECT("'" &amp; $A405 &amp; "'!Q1:S105"),104,0)</f>
        <v>9</v>
      </c>
      <c r="D406">
        <f t="shared" ref="D406:E406" ca="1" si="133">HLOOKUP(D$1,INDIRECT("'" &amp; $A405 &amp; "'!Q1:S105"),104,0)</f>
        <v>3</v>
      </c>
      <c r="E406">
        <f t="shared" ca="1" si="133"/>
        <v>2</v>
      </c>
      <c r="F406">
        <f t="shared" ca="1" si="132"/>
        <v>14</v>
      </c>
      <c r="H406" cm="1">
        <f t="array" aca="1" ref="H406" ca="1">INDIRECT("'" &amp; $A405 &amp;"'!$T$104",TRUE)</f>
        <v>14</v>
      </c>
      <c r="I406">
        <f ca="1">IF($H406=0,0,IF(C405=0, 1, ))</f>
        <v>1</v>
      </c>
      <c r="J406">
        <f ca="1">IF($H406=0,0,IF(D405=0, 1, ))</f>
        <v>0</v>
      </c>
      <c r="K406">
        <f ca="1">IF($H406=0,0,IF(E405=0, 1, ))</f>
        <v>0</v>
      </c>
      <c r="L406">
        <f ca="1">IF(SUM(I406:K406)&gt;1,1,0)</f>
        <v>0</v>
      </c>
      <c r="N406" s="26"/>
      <c r="O406">
        <f ca="1">IF($H409&lt;&gt;0,IF(I409=3,3,MOD(I409*$H409,3)),0)</f>
        <v>2</v>
      </c>
      <c r="P406">
        <f ca="1">IF($H409&lt;&gt;0,IF(J409=3,3,MOD(J409*$H409,3)),0)</f>
        <v>1</v>
      </c>
      <c r="Q406">
        <f ca="1">IF($H409&lt;&gt;0,IF(K409=3,3,MOD(K409*$H409,3)),0)</f>
        <v>3</v>
      </c>
    </row>
    <row r="407" spans="1:17" x14ac:dyDescent="0.15">
      <c r="A407" s="30" t="s">
        <v>54</v>
      </c>
      <c r="B407" t="s">
        <v>12</v>
      </c>
      <c r="C407">
        <f ca="1">HLOOKUP(C$1,INDIRECT("'" &amp; $A405 &amp; "'!Q1:S105"),105,0)</f>
        <v>9</v>
      </c>
      <c r="D407">
        <f t="shared" ref="D407:E407" ca="1" si="134">HLOOKUP(D$1,INDIRECT("'" &amp; $A405 &amp; "'!Q1:S105"),105,0)</f>
        <v>3</v>
      </c>
      <c r="E407">
        <f t="shared" ca="1" si="134"/>
        <v>1</v>
      </c>
      <c r="F407">
        <f t="shared" ca="1" si="132"/>
        <v>13</v>
      </c>
    </row>
    <row r="408" spans="1:17" x14ac:dyDescent="0.15">
      <c r="A408" cm="1">
        <f t="array" aca="1" ref="A408" ca="1">IF(AND(SUM(INDIRECT("'" &amp; $A405 &amp; "'!Q103:S103")) &gt; 0,OR(INDIRECT("'" &amp; $A405 &amp; "'!Q103")=0, INDIRECT("'" &amp; $A405 &amp; "'!R103")=0, INDIRECT("'" &amp; $A405 &amp; "'!S103")=0)), 1, 0)</f>
        <v>1</v>
      </c>
      <c r="B408" t="s">
        <v>25</v>
      </c>
      <c r="C408">
        <f ca="1">HLOOKUP(C$1,INDIRECT("'" &amp; $A405 &amp; "'!Q1:S117"),106,0)</f>
        <v>0</v>
      </c>
      <c r="D408">
        <f t="shared" ref="D408:E408" ca="1" si="135">HLOOKUP(D$1,INDIRECT("'" &amp; $A405 &amp; "'!Q1:S117"),106,0)</f>
        <v>0</v>
      </c>
      <c r="E408">
        <f t="shared" ca="1" si="135"/>
        <v>0</v>
      </c>
      <c r="F408">
        <f t="shared" ca="1" si="132"/>
        <v>0</v>
      </c>
      <c r="H408" s="43" t="s">
        <v>65</v>
      </c>
      <c r="I408" s="43"/>
      <c r="J408" s="43"/>
      <c r="K408" s="43"/>
    </row>
    <row r="409" spans="1:17" x14ac:dyDescent="0.15">
      <c r="B409" t="s">
        <v>12</v>
      </c>
      <c r="C409">
        <f ca="1">HLOOKUP(C$1,INDIRECT("'" &amp; $A405 &amp; "'!Q1:S117"),107,0)</f>
        <v>0</v>
      </c>
      <c r="D409">
        <f t="shared" ref="D409:E409" ca="1" si="136">HLOOKUP(D$1,INDIRECT("'" &amp; $A405 &amp; "'!Q1:S117"),107,0)</f>
        <v>0</v>
      </c>
      <c r="E409">
        <f t="shared" ca="1" si="136"/>
        <v>0</v>
      </c>
      <c r="F409">
        <f t="shared" ca="1" si="132"/>
        <v>0</v>
      </c>
      <c r="H409">
        <f ca="1">MOD(H406,3) * A408</f>
        <v>2</v>
      </c>
      <c r="I409" cm="1">
        <f t="array" aca="1" ref="I409" ca="1">_xlfn.IFS(INDIRECT("'" &amp; $A405 &amp; "'!Q1")= "K",2,INDIRECT("'" &amp; $A405 &amp; "'!R1")= "K",3,INDIRECT("'" &amp; $A405 &amp; "'!S1")= "K",1)</f>
        <v>1</v>
      </c>
      <c r="J409" cm="1">
        <f t="array" aca="1" ref="J409" ca="1">_xlfn.IFS(INDIRECT("'" &amp; $A405 &amp; "'!Q1")= "P",2,INDIRECT("'" &amp; $A405 &amp; "'!R1")= "P",3,INDIRECT("'" &amp; $A405 &amp; "'!S1")= "P",1)</f>
        <v>2</v>
      </c>
      <c r="K409" cm="1">
        <f t="array" aca="1" ref="K409" ca="1">_xlfn.IFS(INDIRECT("'" &amp; $A405 &amp; "'!Q1")= "B",2,INDIRECT("'" &amp; $A405 &amp; "'!R1")= "B",3,INDIRECT("'" &amp; $A405 &amp; "'!S1")= "B",1)</f>
        <v>3</v>
      </c>
    </row>
    <row r="410" spans="1:17" x14ac:dyDescent="0.15">
      <c r="B410" t="s">
        <v>26</v>
      </c>
      <c r="C410">
        <f ca="1">HLOOKUP(C$1,INDIRECT("'" &amp; $A405 &amp; "'!Q1:S117"),108,0)</f>
        <v>0</v>
      </c>
      <c r="D410">
        <f t="shared" ref="D410:E410" ca="1" si="137">HLOOKUP(D$1,INDIRECT("'" &amp; $A405 &amp; "'!Q1:S117"),108,0)</f>
        <v>1</v>
      </c>
      <c r="E410">
        <f t="shared" ca="1" si="137"/>
        <v>1</v>
      </c>
      <c r="F410">
        <f t="shared" ca="1" si="132"/>
        <v>2</v>
      </c>
    </row>
    <row r="411" spans="1:17" x14ac:dyDescent="0.15">
      <c r="B411" t="s">
        <v>12</v>
      </c>
      <c r="C411">
        <f ca="1">HLOOKUP(C$1,INDIRECT("'" &amp; $A405 &amp; "'!Q1:S117"),109,0)</f>
        <v>0</v>
      </c>
      <c r="D411">
        <f t="shared" ref="D411:E411" ca="1" si="138">HLOOKUP(D$1,INDIRECT("'" &amp; $A405 &amp; "'!Q1:S117"),109,0)</f>
        <v>1</v>
      </c>
      <c r="E411">
        <f t="shared" ca="1" si="138"/>
        <v>0</v>
      </c>
      <c r="F411">
        <f t="shared" ca="1" si="132"/>
        <v>1</v>
      </c>
    </row>
    <row r="412" spans="1:17" x14ac:dyDescent="0.15">
      <c r="B412" t="s">
        <v>27</v>
      </c>
      <c r="C412">
        <f ca="1">HLOOKUP(C$1,INDIRECT("'" &amp; $A405 &amp; "'!Q1:S117"),110,0)</f>
        <v>0</v>
      </c>
      <c r="D412">
        <f t="shared" ref="D412:E412" ca="1" si="139">HLOOKUP(D$1,INDIRECT("'" &amp; $A405 &amp; "'!Q1:S117"),110,0)</f>
        <v>1</v>
      </c>
      <c r="E412">
        <f t="shared" ca="1" si="139"/>
        <v>1</v>
      </c>
      <c r="F412">
        <f t="shared" ca="1" si="132"/>
        <v>2</v>
      </c>
    </row>
    <row r="413" spans="1:17" x14ac:dyDescent="0.15">
      <c r="B413" t="s">
        <v>12</v>
      </c>
      <c r="C413">
        <f ca="1">HLOOKUP(C$1,INDIRECT("'" &amp; $A405 &amp; "'!Q1:S117"),111,0)</f>
        <v>0</v>
      </c>
      <c r="D413">
        <f t="shared" ref="D413:E413" ca="1" si="140">HLOOKUP(D$1,INDIRECT("'" &amp; $A405 &amp; "'!Q1:S117"),111,0)</f>
        <v>1</v>
      </c>
      <c r="E413">
        <f t="shared" ca="1" si="140"/>
        <v>1</v>
      </c>
      <c r="F413">
        <f t="shared" ca="1" si="132"/>
        <v>2</v>
      </c>
    </row>
    <row r="414" spans="1:17" x14ac:dyDescent="0.15">
      <c r="B414" t="s">
        <v>28</v>
      </c>
      <c r="C414">
        <f ca="1">HLOOKUP(C$1,INDIRECT("'" &amp; $A405 &amp; "'!Q1:S117"),112,0)</f>
        <v>3</v>
      </c>
      <c r="D414">
        <f t="shared" ref="D414:E414" ca="1" si="141">HLOOKUP(D$1,INDIRECT("'" &amp; $A405 &amp; "'!Q1:S117"),112,0)</f>
        <v>1</v>
      </c>
      <c r="E414">
        <f t="shared" ca="1" si="141"/>
        <v>0</v>
      </c>
      <c r="F414">
        <f t="shared" ca="1" si="132"/>
        <v>4</v>
      </c>
    </row>
    <row r="415" spans="1:17" x14ac:dyDescent="0.15">
      <c r="B415" t="s">
        <v>12</v>
      </c>
      <c r="C415">
        <f ca="1">HLOOKUP(C$1,INDIRECT("'" &amp; $A405 &amp; "'!Q1:S117"),113,0)</f>
        <v>3</v>
      </c>
      <c r="D415">
        <f t="shared" ref="D415:E415" ca="1" si="142">HLOOKUP(D$1,INDIRECT("'" &amp; $A405 &amp; "'!Q1:S117"),113,0)</f>
        <v>1</v>
      </c>
      <c r="E415">
        <f t="shared" ca="1" si="142"/>
        <v>0</v>
      </c>
      <c r="F415">
        <f t="shared" ca="1" si="132"/>
        <v>4</v>
      </c>
    </row>
    <row r="416" spans="1:17" x14ac:dyDescent="0.15">
      <c r="B416" t="s">
        <v>29</v>
      </c>
      <c r="C416">
        <f ca="1">HLOOKUP(C$1,INDIRECT("'" &amp; $A405 &amp; "'!Q1:S117"),114,0)</f>
        <v>5</v>
      </c>
      <c r="D416">
        <f t="shared" ref="D416:E416" ca="1" si="143">HLOOKUP(D$1,INDIRECT("'" &amp; $A405 &amp; "'!Q1:S117"),114,0)</f>
        <v>0</v>
      </c>
      <c r="E416">
        <f t="shared" ca="1" si="143"/>
        <v>0</v>
      </c>
      <c r="F416">
        <f t="shared" ca="1" si="132"/>
        <v>5</v>
      </c>
    </row>
    <row r="417" spans="2:6" x14ac:dyDescent="0.15">
      <c r="B417" t="s">
        <v>12</v>
      </c>
      <c r="C417">
        <f ca="1">HLOOKUP(C$1,INDIRECT("'" &amp; $A405 &amp; "'!Q1:S117"),115,0)</f>
        <v>5</v>
      </c>
      <c r="D417">
        <f t="shared" ref="D417:E417" ca="1" si="144">HLOOKUP(D$1,INDIRECT("'" &amp; $A405 &amp; "'!Q1:S117"),115,0)</f>
        <v>0</v>
      </c>
      <c r="E417">
        <f t="shared" ca="1" si="144"/>
        <v>0</v>
      </c>
      <c r="F417">
        <f t="shared" ca="1" si="132"/>
        <v>5</v>
      </c>
    </row>
    <row r="418" spans="2:6" x14ac:dyDescent="0.15">
      <c r="B418" t="s">
        <v>30</v>
      </c>
      <c r="C418">
        <f ca="1">HLOOKUP(C$1,INDIRECT("'" &amp; $A405 &amp; "'!Q1:S117"),116,0)</f>
        <v>1</v>
      </c>
      <c r="D418">
        <f t="shared" ref="D418:E418" ca="1" si="145">HLOOKUP(D$1,INDIRECT("'" &amp; $A405 &amp; "'!Q1:S117"),116,0)</f>
        <v>0</v>
      </c>
      <c r="E418">
        <f t="shared" ca="1" si="145"/>
        <v>0</v>
      </c>
      <c r="F418">
        <f t="shared" ca="1" si="132"/>
        <v>1</v>
      </c>
    </row>
    <row r="419" spans="2:6" x14ac:dyDescent="0.15">
      <c r="B419" t="s">
        <v>12</v>
      </c>
      <c r="C419">
        <f ca="1">HLOOKUP(C$1,INDIRECT("'" &amp; $A405 &amp; "'!Q1:S117"),117,0)</f>
        <v>1</v>
      </c>
      <c r="D419">
        <f t="shared" ref="D419:E419" ca="1" si="146">HLOOKUP(D$1,INDIRECT("'" &amp; $A405 &amp; "'!Q1:S117"),117,0)</f>
        <v>0</v>
      </c>
      <c r="E419">
        <f t="shared" ca="1" si="146"/>
        <v>0</v>
      </c>
      <c r="F419">
        <f t="shared" ca="1" si="132"/>
        <v>1</v>
      </c>
    </row>
    <row r="420" spans="2:6" x14ac:dyDescent="0.15">
      <c r="B420" t="s">
        <v>31</v>
      </c>
      <c r="C420">
        <f ca="1">HLOOKUP(C$1,INDIRECT("'" &amp; $A$405 &amp; "'!Q1:S200"),ROW(Q118),0)</f>
        <v>1</v>
      </c>
      <c r="D420">
        <f ca="1">HLOOKUP(D$1,INDIRECT("'" &amp; $A$405 &amp; "'!Q1:S200"),ROW(R118),0)</f>
        <v>0</v>
      </c>
      <c r="E420">
        <f ca="1">HLOOKUP(E$1,INDIRECT("'" &amp; $A$405 &amp; "'!Q1:S200"),ROW(S118),0)</f>
        <v>0</v>
      </c>
      <c r="F420">
        <f t="shared" ca="1" si="132"/>
        <v>1</v>
      </c>
    </row>
    <row r="421" spans="2:6" x14ac:dyDescent="0.15">
      <c r="B421" t="s">
        <v>12</v>
      </c>
      <c r="C421">
        <f ca="1">HLOOKUP(C$1,INDIRECT("'" &amp; $A$405 &amp; "'!Q1:S200"),ROW(Q119),0)</f>
        <v>1</v>
      </c>
      <c r="D421">
        <f ca="1">HLOOKUP(D$1,INDIRECT("'" &amp; $A$405 &amp; "'!Q1:S200"),ROW(R119),0)</f>
        <v>0</v>
      </c>
      <c r="E421">
        <f ca="1">HLOOKUP(E$1,INDIRECT("'" &amp; $A$405 &amp; "'!Q1:S200"),ROW(S119),0)</f>
        <v>0</v>
      </c>
      <c r="F421">
        <f t="shared" ca="1" si="132"/>
        <v>1</v>
      </c>
    </row>
    <row r="422" spans="2:6" x14ac:dyDescent="0.15">
      <c r="B422" t="s">
        <v>32</v>
      </c>
      <c r="C422">
        <f ca="1">HLOOKUP(C$1,INDIRECT("'" &amp; $A$405 &amp; "'!Q1:S200"),ROW(Q120),0)</f>
        <v>1</v>
      </c>
      <c r="D422">
        <f ca="1">HLOOKUP(D$1,INDIRECT("'" &amp; $A$405 &amp; "'!Q1:S200"),ROW(R120),0)</f>
        <v>0</v>
      </c>
      <c r="E422">
        <f ca="1">HLOOKUP(E$1,INDIRECT("'" &amp; $A$405 &amp; "'!Q1:S200"),ROW(S120),0)</f>
        <v>0</v>
      </c>
      <c r="F422">
        <f t="shared" ca="1" si="132"/>
        <v>1</v>
      </c>
    </row>
    <row r="423" spans="2:6" x14ac:dyDescent="0.15">
      <c r="B423" t="s">
        <v>12</v>
      </c>
      <c r="C423">
        <f ca="1">HLOOKUP(C$1,INDIRECT("'" &amp; $A$405 &amp; "'!Q1:S200"),ROW(Q121),0)</f>
        <v>1</v>
      </c>
      <c r="D423">
        <f ca="1">HLOOKUP(D$1,INDIRECT("'" &amp; $A$405 &amp; "'!Q1:S200"),ROW(R121),0)</f>
        <v>0</v>
      </c>
      <c r="E423">
        <f ca="1">HLOOKUP(E$1,INDIRECT("'" &amp; $A$405 &amp; "'!Q1:S200"),ROW(S121),0)</f>
        <v>0</v>
      </c>
      <c r="F423">
        <f t="shared" ca="1" si="132"/>
        <v>1</v>
      </c>
    </row>
    <row r="424" spans="2:6" x14ac:dyDescent="0.15">
      <c r="B424" t="s">
        <v>33</v>
      </c>
      <c r="C424">
        <f ca="1">HLOOKUP(C$1,INDIRECT("'" &amp; $A$405 &amp; "'!Q1:S200"),ROW(Q122),0)</f>
        <v>2</v>
      </c>
      <c r="D424">
        <f ca="1">HLOOKUP(D$1,INDIRECT("'" &amp; $A$405 &amp; "'!Q1:S200"),ROW(R122),0)</f>
        <v>0</v>
      </c>
      <c r="E424">
        <f ca="1">HLOOKUP(E$1,INDIRECT("'" &amp; $A$405 &amp; "'!Q1:S200"),ROW(S122),0)</f>
        <v>1</v>
      </c>
      <c r="F424">
        <f t="shared" ca="1" si="132"/>
        <v>3</v>
      </c>
    </row>
    <row r="425" spans="2:6" x14ac:dyDescent="0.15">
      <c r="B425" t="s">
        <v>12</v>
      </c>
      <c r="C425">
        <f ca="1">HLOOKUP(C$1,INDIRECT("'" &amp; $A$405 &amp; "'!Q1:S200"),ROW(Q123),0)</f>
        <v>2</v>
      </c>
      <c r="D425">
        <f ca="1">HLOOKUP(D$1,INDIRECT("'" &amp; $A$405 &amp; "'!Q1:S200"),ROW(R123),0)</f>
        <v>0</v>
      </c>
      <c r="E425">
        <f ca="1">HLOOKUP(E$1,INDIRECT("'" &amp; $A$405 &amp; "'!Q1:S200"),ROW(S123),0)</f>
        <v>1</v>
      </c>
      <c r="F425">
        <f t="shared" ca="1" si="132"/>
        <v>3</v>
      </c>
    </row>
    <row r="426" spans="2:6" x14ac:dyDescent="0.15">
      <c r="B426" t="s">
        <v>32</v>
      </c>
      <c r="C426">
        <f ca="1">HLOOKUP(C$1,INDIRECT("'" &amp; $A$405 &amp; "'!Q1:S200"),ROW(Q124),0)</f>
        <v>2</v>
      </c>
      <c r="D426">
        <f ca="1">HLOOKUP(D$1,INDIRECT("'" &amp; $A$405 &amp; "'!Q1:S200"),ROW(R124),0)</f>
        <v>0</v>
      </c>
      <c r="E426">
        <f ca="1">HLOOKUP(E$1,INDIRECT("'" &amp; $A$405 &amp; "'!Q1:S200"),ROW(S124),0)</f>
        <v>0</v>
      </c>
      <c r="F426">
        <f t="shared" ca="1" si="132"/>
        <v>2</v>
      </c>
    </row>
    <row r="427" spans="2:6" x14ac:dyDescent="0.15">
      <c r="B427" t="s">
        <v>12</v>
      </c>
      <c r="C427">
        <f ca="1">HLOOKUP(C$1,INDIRECT("'" &amp; $A$405 &amp; "'!Q1:S200"),ROW(Q125),0)</f>
        <v>2</v>
      </c>
      <c r="D427">
        <f ca="1">HLOOKUP(D$1,INDIRECT("'" &amp; $A$405 &amp; "'!Q1:S200"),ROW(R125),0)</f>
        <v>0</v>
      </c>
      <c r="E427">
        <f ca="1">HLOOKUP(E$1,INDIRECT("'" &amp; $A$405 &amp; "'!Q1:S200"),ROW(S125),0)</f>
        <v>0</v>
      </c>
      <c r="F427">
        <f t="shared" ca="1" si="132"/>
        <v>2</v>
      </c>
    </row>
    <row r="428" spans="2:6" x14ac:dyDescent="0.15">
      <c r="B428" t="s">
        <v>34</v>
      </c>
      <c r="C428">
        <f ca="1">HLOOKUP(C$1,INDIRECT("'" &amp; $A$405 &amp; "'!Q1:S200"),ROW(Q126),0)</f>
        <v>1</v>
      </c>
      <c r="D428">
        <f ca="1">HLOOKUP(D$1,INDIRECT("'" &amp; $A$405 &amp; "'!Q1:S200"),ROW(R126),0)</f>
        <v>2</v>
      </c>
      <c r="E428">
        <f ca="1">HLOOKUP(E$1,INDIRECT("'" &amp; $A$405 &amp; "'!Q1:S200"),ROW(S126),0)</f>
        <v>0</v>
      </c>
      <c r="F428">
        <f t="shared" ca="1" si="132"/>
        <v>3</v>
      </c>
    </row>
    <row r="429" spans="2:6" x14ac:dyDescent="0.15">
      <c r="B429" t="s">
        <v>12</v>
      </c>
      <c r="C429">
        <f ca="1">HLOOKUP(C$1,INDIRECT("'" &amp; $A$405 &amp; "'!Q1:S200"),ROW(Q127),0)</f>
        <v>1</v>
      </c>
      <c r="D429">
        <f ca="1">HLOOKUP(D$1,INDIRECT("'" &amp; $A$405 &amp; "'!Q1:S200"),ROW(R127),0)</f>
        <v>2</v>
      </c>
      <c r="E429">
        <f ca="1">HLOOKUP(E$1,INDIRECT("'" &amp; $A$405 &amp; "'!Q1:S200"),ROW(S127),0)</f>
        <v>0</v>
      </c>
      <c r="F429">
        <f t="shared" ca="1" si="132"/>
        <v>3</v>
      </c>
    </row>
    <row r="430" spans="2:6" x14ac:dyDescent="0.15">
      <c r="B430" t="s">
        <v>32</v>
      </c>
      <c r="C430">
        <f ca="1">HLOOKUP(C$1,INDIRECT("'" &amp; $A$405 &amp; "'!Q1:S200"),ROW(Q128),0)</f>
        <v>1</v>
      </c>
      <c r="D430">
        <f ca="1">HLOOKUP(D$1,INDIRECT("'" &amp; $A$405 &amp; "'!Q1:S200"),ROW(R128),0)</f>
        <v>0</v>
      </c>
      <c r="E430">
        <f ca="1">HLOOKUP(E$1,INDIRECT("'" &amp; $A$405 &amp; "'!Q1:S200"),ROW(S128),0)</f>
        <v>0</v>
      </c>
      <c r="F430">
        <f t="shared" ca="1" si="132"/>
        <v>1</v>
      </c>
    </row>
    <row r="431" spans="2:6" x14ac:dyDescent="0.15">
      <c r="B431" t="s">
        <v>12</v>
      </c>
      <c r="C431">
        <f ca="1">HLOOKUP(C$1,INDIRECT("'" &amp; $A$405 &amp; "'!Q1:S200"),ROW(Q129),0)</f>
        <v>1</v>
      </c>
      <c r="D431">
        <f ca="1">HLOOKUP(D$1,INDIRECT("'" &amp; $A$405 &amp; "'!Q1:S200"),ROW(R129),0)</f>
        <v>0</v>
      </c>
      <c r="E431">
        <f ca="1">HLOOKUP(E$1,INDIRECT("'" &amp; $A$405 &amp; "'!Q1:S200"),ROW(S129),0)</f>
        <v>0</v>
      </c>
      <c r="F431">
        <f t="shared" ca="1" si="132"/>
        <v>1</v>
      </c>
    </row>
    <row r="432" spans="2:6" x14ac:dyDescent="0.15">
      <c r="B432" t="s">
        <v>35</v>
      </c>
      <c r="C432">
        <f ca="1">HLOOKUP(C$1,INDIRECT("'" &amp; $A$405 &amp; "'!Q1:S200"),ROW(Q130),0)</f>
        <v>0</v>
      </c>
      <c r="D432">
        <f ca="1">HLOOKUP(D$1,INDIRECT("'" &amp; $A$405 &amp; "'!Q1:S200"),ROW(R130),0)</f>
        <v>0</v>
      </c>
      <c r="E432">
        <f ca="1">HLOOKUP(E$1,INDIRECT("'" &amp; $A$405 &amp; "'!Q1:S200"),ROW(S130),0)</f>
        <v>0</v>
      </c>
      <c r="F432">
        <f t="shared" ca="1" si="132"/>
        <v>0</v>
      </c>
    </row>
    <row r="433" spans="2:6" x14ac:dyDescent="0.15">
      <c r="B433" t="s">
        <v>12</v>
      </c>
      <c r="C433">
        <f ca="1">HLOOKUP(C$1,INDIRECT("'" &amp; $A$405 &amp; "'!Q1:S200"),ROW(Q131),0)</f>
        <v>0</v>
      </c>
      <c r="D433">
        <f ca="1">HLOOKUP(D$1,INDIRECT("'" &amp; $A$405 &amp; "'!Q1:S200"),ROW(R131),0)</f>
        <v>0</v>
      </c>
      <c r="E433">
        <f ca="1">HLOOKUP(E$1,INDIRECT("'" &amp; $A$405 &amp; "'!Q1:S200"),ROW(S131),0)</f>
        <v>0</v>
      </c>
      <c r="F433">
        <f t="shared" ca="1" si="132"/>
        <v>0</v>
      </c>
    </row>
    <row r="434" spans="2:6" x14ac:dyDescent="0.15">
      <c r="B434" t="s">
        <v>32</v>
      </c>
      <c r="C434">
        <f ca="1">HLOOKUP(C$1,INDIRECT("'" &amp; $A$405 &amp; "'!Q1:S200"),ROW(Q132),0)</f>
        <v>0</v>
      </c>
      <c r="D434">
        <f ca="1">HLOOKUP(D$1,INDIRECT("'" &amp; $A$405 &amp; "'!Q1:S200"),ROW(R132),0)</f>
        <v>0</v>
      </c>
      <c r="E434">
        <f ca="1">HLOOKUP(E$1,INDIRECT("'" &amp; $A$405 &amp; "'!Q1:S200"),ROW(S132),0)</f>
        <v>0</v>
      </c>
      <c r="F434">
        <f t="shared" ca="1" si="132"/>
        <v>0</v>
      </c>
    </row>
    <row r="435" spans="2:6" x14ac:dyDescent="0.15">
      <c r="B435" t="s">
        <v>12</v>
      </c>
      <c r="C435">
        <f ca="1">HLOOKUP(C$1,INDIRECT("'" &amp; $A$405 &amp; "'!Q1:S200"),ROW(Q133),0)</f>
        <v>0</v>
      </c>
      <c r="D435">
        <f ca="1">HLOOKUP(D$1,INDIRECT("'" &amp; $A$405 &amp; "'!Q1:S200"),ROW(R133),0)</f>
        <v>0</v>
      </c>
      <c r="E435">
        <f ca="1">HLOOKUP(E$1,INDIRECT("'" &amp; $A$405 &amp; "'!Q1:S200"),ROW(S133),0)</f>
        <v>0</v>
      </c>
      <c r="F435">
        <f t="shared" ca="1" si="132"/>
        <v>0</v>
      </c>
    </row>
    <row r="436" spans="2:6" x14ac:dyDescent="0.15">
      <c r="B436" t="s">
        <v>36</v>
      </c>
      <c r="C436">
        <f ca="1">HLOOKUP(C$1,INDIRECT("'" &amp; $A$405 &amp; "'!Q1:S200"),ROW(Q134),0)</f>
        <v>0</v>
      </c>
      <c r="D436">
        <f ca="1">HLOOKUP(D$1,INDIRECT("'" &amp; $A$405 &amp; "'!Q1:S200"),ROW(R134),0)</f>
        <v>0</v>
      </c>
      <c r="E436">
        <f ca="1">HLOOKUP(E$1,INDIRECT("'" &amp; $A$405 &amp; "'!Q1:S200"),ROW(S134),0)</f>
        <v>0</v>
      </c>
      <c r="F436">
        <f t="shared" ca="1" si="132"/>
        <v>0</v>
      </c>
    </row>
    <row r="437" spans="2:6" x14ac:dyDescent="0.15">
      <c r="B437" t="s">
        <v>12</v>
      </c>
      <c r="C437">
        <f ca="1">HLOOKUP(C$1,INDIRECT("'" &amp; $A$405 &amp; "'!Q1:S200"),ROW(Q135),0)</f>
        <v>0</v>
      </c>
      <c r="D437">
        <f ca="1">HLOOKUP(D$1,INDIRECT("'" &amp; $A$405 &amp; "'!Q1:S200"),ROW(R135),0)</f>
        <v>0</v>
      </c>
      <c r="E437">
        <f ca="1">HLOOKUP(E$1,INDIRECT("'" &amp; $A$405 &amp; "'!Q1:S200"),ROW(S135),0)</f>
        <v>0</v>
      </c>
      <c r="F437">
        <f t="shared" ca="1" si="132"/>
        <v>0</v>
      </c>
    </row>
    <row r="438" spans="2:6" x14ac:dyDescent="0.15">
      <c r="B438" t="s">
        <v>32</v>
      </c>
      <c r="C438">
        <f ca="1">HLOOKUP(C$1,INDIRECT("'" &amp; $A$405 &amp; "'!Q1:S200"),ROW(Q136),0)</f>
        <v>0</v>
      </c>
      <c r="D438">
        <f ca="1">HLOOKUP(D$1,INDIRECT("'" &amp; $A$405 &amp; "'!Q1:S200"),ROW(R136),0)</f>
        <v>0</v>
      </c>
      <c r="E438">
        <f ca="1">HLOOKUP(E$1,INDIRECT("'" &amp; $A$405 &amp; "'!Q1:S200"),ROW(S136),0)</f>
        <v>0</v>
      </c>
      <c r="F438">
        <f t="shared" ca="1" si="132"/>
        <v>0</v>
      </c>
    </row>
    <row r="439" spans="2:6" x14ac:dyDescent="0.15">
      <c r="B439" t="s">
        <v>12</v>
      </c>
      <c r="C439">
        <f ca="1">HLOOKUP(C$1,INDIRECT("'" &amp; $A$405 &amp; "'!Q1:S200"),ROW(Q137),0)</f>
        <v>0</v>
      </c>
      <c r="D439">
        <f ca="1">HLOOKUP(D$1,INDIRECT("'" &amp; $A$405 &amp; "'!Q1:S200"),ROW(R137),0)</f>
        <v>0</v>
      </c>
      <c r="E439">
        <f ca="1">HLOOKUP(E$1,INDIRECT("'" &amp; $A$405 &amp; "'!Q1:S200"),ROW(S137),0)</f>
        <v>0</v>
      </c>
      <c r="F439">
        <f t="shared" ca="1" si="132"/>
        <v>0</v>
      </c>
    </row>
    <row r="440" spans="2:6" x14ac:dyDescent="0.15">
      <c r="B440" t="s">
        <v>37</v>
      </c>
      <c r="C440">
        <f ca="1">HLOOKUP(C$1,INDIRECT("'" &amp; $A$405 &amp; "'!Q1:S200"),ROW(Q138),0)</f>
        <v>3</v>
      </c>
      <c r="D440">
        <f ca="1">HLOOKUP(D$1,INDIRECT("'" &amp; $A$405 &amp; "'!Q1:S200"),ROW(R138),0)</f>
        <v>0</v>
      </c>
      <c r="E440">
        <f ca="1">HLOOKUP(E$1,INDIRECT("'" &amp; $A$405 &amp; "'!Q1:S200"),ROW(S138),0)</f>
        <v>0</v>
      </c>
      <c r="F440">
        <f t="shared" ca="1" si="132"/>
        <v>3</v>
      </c>
    </row>
    <row r="441" spans="2:6" x14ac:dyDescent="0.15">
      <c r="B441" t="s">
        <v>12</v>
      </c>
      <c r="C441">
        <f ca="1">HLOOKUP(C$1,INDIRECT("'" &amp; $A$405 &amp; "'!Q1:S200"),ROW(Q139),0)</f>
        <v>3</v>
      </c>
      <c r="D441">
        <f ca="1">HLOOKUP(D$1,INDIRECT("'" &amp; $A$405 &amp; "'!Q1:S200"),ROW(R139),0)</f>
        <v>0</v>
      </c>
      <c r="E441">
        <f ca="1">HLOOKUP(E$1,INDIRECT("'" &amp; $A$405 &amp; "'!Q1:S200"),ROW(S139),0)</f>
        <v>0</v>
      </c>
      <c r="F441">
        <f t="shared" ca="1" si="132"/>
        <v>3</v>
      </c>
    </row>
    <row r="442" spans="2:6" x14ac:dyDescent="0.15">
      <c r="B442" t="s">
        <v>32</v>
      </c>
      <c r="C442">
        <f ca="1">HLOOKUP(C$1,INDIRECT("'" &amp; $A$405 &amp; "'!Q1:S200"),ROW(Q140),0)</f>
        <v>1</v>
      </c>
      <c r="D442">
        <f ca="1">HLOOKUP(D$1,INDIRECT("'" &amp; $A$405 &amp; "'!Q1:S200"),ROW(R140),0)</f>
        <v>0</v>
      </c>
      <c r="E442">
        <f ca="1">HLOOKUP(E$1,INDIRECT("'" &amp; $A$405 &amp; "'!Q1:S200"),ROW(S140),0)</f>
        <v>0</v>
      </c>
      <c r="F442">
        <f t="shared" ca="1" si="132"/>
        <v>1</v>
      </c>
    </row>
    <row r="443" spans="2:6" x14ac:dyDescent="0.15">
      <c r="B443" t="s">
        <v>12</v>
      </c>
      <c r="C443">
        <f ca="1">HLOOKUP(C$1,INDIRECT("'" &amp; $A$405 &amp; "'!Q1:S200"),ROW(Q141),0)</f>
        <v>1</v>
      </c>
      <c r="D443">
        <f ca="1">HLOOKUP(D$1,INDIRECT("'" &amp; $A$405 &amp; "'!Q1:S200"),ROW(R141),0)</f>
        <v>0</v>
      </c>
      <c r="E443">
        <f ca="1">HLOOKUP(E$1,INDIRECT("'" &amp; $A$405 &amp; "'!Q1:S200"),ROW(S141),0)</f>
        <v>0</v>
      </c>
      <c r="F443">
        <f t="shared" ca="1" si="132"/>
        <v>1</v>
      </c>
    </row>
    <row r="444" spans="2:6" x14ac:dyDescent="0.15">
      <c r="B444" t="s">
        <v>38</v>
      </c>
      <c r="C444">
        <f ca="1">HLOOKUP(C$1,INDIRECT("'" &amp; $A$405 &amp; "'!Q1:S200"),ROW(Q142),0)</f>
        <v>1</v>
      </c>
      <c r="D444">
        <f ca="1">HLOOKUP(D$1,INDIRECT("'" &amp; $A$405 &amp; "'!Q1:S200"),ROW(R142),0)</f>
        <v>1</v>
      </c>
      <c r="E444">
        <f ca="1">HLOOKUP(E$1,INDIRECT("'" &amp; $A$405 &amp; "'!Q1:S200"),ROW(S142),0)</f>
        <v>1</v>
      </c>
      <c r="F444">
        <f t="shared" ca="1" si="132"/>
        <v>3</v>
      </c>
    </row>
    <row r="445" spans="2:6" x14ac:dyDescent="0.15">
      <c r="B445" t="s">
        <v>12</v>
      </c>
      <c r="C445">
        <f ca="1">HLOOKUP(C$1,INDIRECT("'" &amp; $A$405 &amp; "'!Q1:S200"),ROW(Q143),0)</f>
        <v>1</v>
      </c>
      <c r="D445">
        <f ca="1">HLOOKUP(D$1,INDIRECT("'" &amp; $A$405 &amp; "'!Q1:S200"),ROW(R143),0)</f>
        <v>1</v>
      </c>
      <c r="E445">
        <f ca="1">HLOOKUP(E$1,INDIRECT("'" &amp; $A$405 &amp; "'!Q1:S200"),ROW(S143),0)</f>
        <v>0</v>
      </c>
      <c r="F445">
        <f t="shared" ca="1" si="132"/>
        <v>2</v>
      </c>
    </row>
    <row r="446" spans="2:6" x14ac:dyDescent="0.15">
      <c r="B446" t="s">
        <v>32</v>
      </c>
      <c r="C446">
        <f ca="1">HLOOKUP(C$1,INDIRECT("'" &amp; $A$405 &amp; "'!Q1:S200"),ROW(Q144),0)</f>
        <v>0</v>
      </c>
      <c r="D446">
        <f ca="1">HLOOKUP(D$1,INDIRECT("'" &amp; $A$405 &amp; "'!Q1:S200"),ROW(R144),0)</f>
        <v>0</v>
      </c>
      <c r="E446">
        <f ca="1">HLOOKUP(E$1,INDIRECT("'" &amp; $A$405 &amp; "'!Q1:S200"),ROW(S144),0)</f>
        <v>0</v>
      </c>
      <c r="F446">
        <f t="shared" ca="1" si="132"/>
        <v>0</v>
      </c>
    </row>
    <row r="447" spans="2:6" x14ac:dyDescent="0.15">
      <c r="B447" t="s">
        <v>12</v>
      </c>
      <c r="C447">
        <f ca="1">HLOOKUP(C$1,INDIRECT("'" &amp; $A$405 &amp; "'!Q1:S200"),ROW(Q145),0)</f>
        <v>0</v>
      </c>
      <c r="D447">
        <f ca="1">HLOOKUP(D$1,INDIRECT("'" &amp; $A$405 &amp; "'!Q1:S200"),ROW(R145),0)</f>
        <v>0</v>
      </c>
      <c r="E447">
        <f ca="1">HLOOKUP(E$1,INDIRECT("'" &amp; $A$405 &amp; "'!Q1:S200"),ROW(S145),0)</f>
        <v>0</v>
      </c>
      <c r="F447">
        <f t="shared" ca="1" si="132"/>
        <v>0</v>
      </c>
    </row>
    <row r="448" spans="2:6" x14ac:dyDescent="0.15">
      <c r="B448" t="s">
        <v>39</v>
      </c>
      <c r="C448">
        <f ca="1">HLOOKUP(C$1,INDIRECT("'" &amp; $A$405 &amp; "'!Q1:S200"),ROW(Q146),0)</f>
        <v>0</v>
      </c>
      <c r="D448">
        <f ca="1">HLOOKUP(D$1,INDIRECT("'" &amp; $A$405 &amp; "'!Q1:S200"),ROW(R146),0)</f>
        <v>0</v>
      </c>
      <c r="E448">
        <f ca="1">HLOOKUP(E$1,INDIRECT("'" &amp; $A$405 &amp; "'!Q1:S200"),ROW(S146),0)</f>
        <v>0</v>
      </c>
      <c r="F448">
        <f t="shared" ca="1" si="132"/>
        <v>0</v>
      </c>
    </row>
    <row r="449" spans="1:17" x14ac:dyDescent="0.15">
      <c r="B449" t="s">
        <v>12</v>
      </c>
      <c r="C449">
        <f ca="1">HLOOKUP(C$1,INDIRECT("'" &amp; $A$405 &amp; "'!Q1:S200"),ROW(Q147),0)</f>
        <v>0</v>
      </c>
      <c r="D449">
        <f ca="1">HLOOKUP(D$1,INDIRECT("'" &amp; $A$405 &amp; "'!Q1:S200"),ROW(R147),0)</f>
        <v>0</v>
      </c>
      <c r="E449">
        <f ca="1">HLOOKUP(E$1,INDIRECT("'" &amp; $A$405 &amp; "'!Q1:S200"),ROW(S147),0)</f>
        <v>0</v>
      </c>
      <c r="F449">
        <f t="shared" ref="F449:F512" ca="1" si="147">SUM(C449:E449)</f>
        <v>0</v>
      </c>
    </row>
    <row r="450" spans="1:17" x14ac:dyDescent="0.15">
      <c r="B450" t="s">
        <v>32</v>
      </c>
      <c r="C450">
        <f ca="1">HLOOKUP(C$1,INDIRECT("'" &amp; $A$405 &amp; "'!Q1:S200"),ROW(Q148),0)</f>
        <v>0</v>
      </c>
      <c r="D450">
        <f ca="1">HLOOKUP(D$1,INDIRECT("'" &amp; $A$405 &amp; "'!Q1:S200"),ROW(R148),0)</f>
        <v>0</v>
      </c>
      <c r="E450">
        <f ca="1">HLOOKUP(E$1,INDIRECT("'" &amp; $A$405 &amp; "'!Q1:S200"),ROW(S148),0)</f>
        <v>0</v>
      </c>
      <c r="F450">
        <f t="shared" ca="1" si="147"/>
        <v>0</v>
      </c>
    </row>
    <row r="451" spans="1:17" x14ac:dyDescent="0.15">
      <c r="B451" t="s">
        <v>12</v>
      </c>
      <c r="C451">
        <f ca="1">HLOOKUP(C$1,INDIRECT("'" &amp; $A$405 &amp; "'!Q1:S200"),ROW(Q149),0)</f>
        <v>0</v>
      </c>
      <c r="D451">
        <f ca="1">HLOOKUP(D$1,INDIRECT("'" &amp; $A$405 &amp; "'!Q1:S200"),ROW(R149),0)</f>
        <v>0</v>
      </c>
      <c r="E451">
        <f ca="1">HLOOKUP(E$1,INDIRECT("'" &amp; $A$405 &amp; "'!Q1:S200"),ROW(S149),0)</f>
        <v>0</v>
      </c>
      <c r="F451">
        <f t="shared" ca="1" si="147"/>
        <v>0</v>
      </c>
    </row>
    <row r="452" spans="1:17" x14ac:dyDescent="0.15">
      <c r="B452" t="s">
        <v>40</v>
      </c>
      <c r="C452">
        <f ca="1">HLOOKUP(C$1,INDIRECT("'" &amp; $A$405 &amp; "'!Q1:S200"),ROW(Q150),0)</f>
        <v>0</v>
      </c>
      <c r="D452">
        <f ca="1">HLOOKUP(D$1,INDIRECT("'" &amp; $A$405 &amp; "'!Q1:S200"),ROW(R150),0)</f>
        <v>0</v>
      </c>
      <c r="E452">
        <f ca="1">HLOOKUP(E$1,INDIRECT("'" &amp; $A$405 &amp; "'!Q1:S200"),ROW(S150),0)</f>
        <v>0</v>
      </c>
      <c r="F452">
        <f t="shared" ca="1" si="147"/>
        <v>0</v>
      </c>
    </row>
    <row r="453" spans="1:17" x14ac:dyDescent="0.15">
      <c r="B453" t="s">
        <v>12</v>
      </c>
      <c r="C453">
        <f ca="1">HLOOKUP(C$1,INDIRECT("'" &amp; $A$405 &amp; "'!Q1:S200"),ROW(Q151),0)</f>
        <v>0</v>
      </c>
      <c r="D453">
        <f ca="1">HLOOKUP(D$1,INDIRECT("'" &amp; $A$405 &amp; "'!Q1:S200"),ROW(R151),0)</f>
        <v>0</v>
      </c>
      <c r="E453">
        <f ca="1">HLOOKUP(E$1,INDIRECT("'" &amp; $A$405 &amp; "'!Q1:S200"),ROW(S151),0)</f>
        <v>0</v>
      </c>
      <c r="F453">
        <f t="shared" ca="1" si="147"/>
        <v>0</v>
      </c>
    </row>
    <row r="454" spans="1:17" x14ac:dyDescent="0.15">
      <c r="B454" t="s">
        <v>32</v>
      </c>
      <c r="C454">
        <f ca="1">HLOOKUP(C$1,INDIRECT("'" &amp; $A$405 &amp; "'!Q1:S200"),ROW(Q152),0)</f>
        <v>0</v>
      </c>
      <c r="D454">
        <f ca="1">HLOOKUP(D$1,INDIRECT("'" &amp; $A$405 &amp; "'!Q1:S200"),ROW(R152),0)</f>
        <v>0</v>
      </c>
      <c r="E454">
        <f ca="1">HLOOKUP(E$1,INDIRECT("'" &amp; $A$405 &amp; "'!Q1:S200"),ROW(S152),0)</f>
        <v>0</v>
      </c>
      <c r="F454">
        <f t="shared" ca="1" si="147"/>
        <v>0</v>
      </c>
    </row>
    <row r="455" spans="1:17" x14ac:dyDescent="0.15">
      <c r="B455" t="s">
        <v>12</v>
      </c>
      <c r="C455">
        <f ca="1">HLOOKUP(C$1,INDIRECT("'" &amp; $A$405 &amp; "'!Q1:S200"),ROW(Q153),0)</f>
        <v>0</v>
      </c>
      <c r="D455">
        <f ca="1">HLOOKUP(D$1,INDIRECT("'" &amp; $A$405 &amp; "'!Q1:S200"),ROW(R153),0)</f>
        <v>0</v>
      </c>
      <c r="E455">
        <f ca="1">HLOOKUP(E$1,INDIRECT("'" &amp; $A$405 &amp; "'!Q1:S200"),ROW(S153),0)</f>
        <v>0</v>
      </c>
      <c r="F455">
        <f t="shared" ca="1" si="147"/>
        <v>0</v>
      </c>
    </row>
    <row r="456" spans="1:17" x14ac:dyDescent="0.15">
      <c r="B456" t="s">
        <v>41</v>
      </c>
      <c r="C456">
        <f ca="1">HLOOKUP(C$1,INDIRECT("'" &amp; $A$405 &amp; "'!Q1:S200"),ROW(Q154),0)</f>
        <v>0</v>
      </c>
      <c r="D456">
        <f ca="1">HLOOKUP(D$1,INDIRECT("'" &amp; $A$405 &amp; "'!Q1:S200"),ROW(R154),0)</f>
        <v>0</v>
      </c>
      <c r="E456">
        <f ca="1">HLOOKUP(E$1,INDIRECT("'" &amp; $A$405 &amp; "'!Q1:S200"),ROW(S154),0)</f>
        <v>0</v>
      </c>
      <c r="F456">
        <f t="shared" ca="1" si="147"/>
        <v>0</v>
      </c>
    </row>
    <row r="457" spans="1:17" x14ac:dyDescent="0.15">
      <c r="B457" t="s">
        <v>12</v>
      </c>
      <c r="C457">
        <f ca="1">HLOOKUP(C$1,INDIRECT("'" &amp; $A$405 &amp; "'!Q1:S200"),ROW(Q155),0)</f>
        <v>0</v>
      </c>
      <c r="D457">
        <f ca="1">HLOOKUP(D$1,INDIRECT("'" &amp; $A$405 &amp; "'!Q1:S200"),ROW(R155),0)</f>
        <v>0</v>
      </c>
      <c r="E457">
        <f ca="1">HLOOKUP(E$1,INDIRECT("'" &amp; $A$405 &amp; "'!Q1:S200"),ROW(S155),0)</f>
        <v>0</v>
      </c>
      <c r="F457">
        <f t="shared" ca="1" si="147"/>
        <v>0</v>
      </c>
    </row>
    <row r="458" spans="1:17" x14ac:dyDescent="0.15">
      <c r="A458" t="s">
        <v>70</v>
      </c>
      <c r="B458" t="s">
        <v>48</v>
      </c>
      <c r="C458">
        <f ca="1">IF($A461=1,HLOOKUP(C$1,INDIRECT("'" &amp; $A458 &amp; "'!Q1:S105"),103,0),0)</f>
        <v>9</v>
      </c>
      <c r="D458">
        <f ca="1">IF($A461=1,HLOOKUP(D$1,INDIRECT("'" &amp; $A458 &amp; "'!Q1:S105"),103,0),0)</f>
        <v>0</v>
      </c>
      <c r="E458">
        <f ca="1">IF($A461=1,HLOOKUP(E$1,INDIRECT("'" &amp; $A458 &amp; "'!Q1:S105"),103,0),0)</f>
        <v>181</v>
      </c>
      <c r="F458">
        <f t="shared" ca="1" si="147"/>
        <v>190</v>
      </c>
      <c r="H458" s="30" t="s">
        <v>59</v>
      </c>
      <c r="I458" t="s">
        <v>60</v>
      </c>
      <c r="J458" t="s">
        <v>61</v>
      </c>
      <c r="K458" t="s">
        <v>62</v>
      </c>
      <c r="L458" t="s">
        <v>63</v>
      </c>
      <c r="N458" s="30" t="s">
        <v>64</v>
      </c>
      <c r="O458" s="26"/>
      <c r="P458" s="26"/>
      <c r="Q458" s="26"/>
    </row>
    <row r="459" spans="1:17" x14ac:dyDescent="0.15">
      <c r="B459" t="s">
        <v>24</v>
      </c>
      <c r="C459">
        <f ca="1">HLOOKUP(C$1,INDIRECT("'" &amp; $A458 &amp; "'!Q1:S105"),104,0)</f>
        <v>7</v>
      </c>
      <c r="D459">
        <f t="shared" ref="D459:E459" ca="1" si="148">HLOOKUP(D$1,INDIRECT("'" &amp; $A458 &amp; "'!Q1:S105"),104,0)</f>
        <v>6</v>
      </c>
      <c r="E459">
        <f t="shared" ca="1" si="148"/>
        <v>3</v>
      </c>
      <c r="F459">
        <f t="shared" ca="1" si="147"/>
        <v>16</v>
      </c>
      <c r="H459" cm="1">
        <f t="array" aca="1" ref="H459" ca="1">INDIRECT("'" &amp; $A458 &amp;"'!$T$104",TRUE)</f>
        <v>16</v>
      </c>
      <c r="I459">
        <f ca="1">IF($H459=0,0,IF(C458=0, 1, ))</f>
        <v>0</v>
      </c>
      <c r="J459">
        <f ca="1">IF($H459=0,0,IF(D458=0, 1, ))</f>
        <v>1</v>
      </c>
      <c r="K459">
        <f ca="1">IF($H459=0,0,IF(E458=0, 1, ))</f>
        <v>0</v>
      </c>
      <c r="L459">
        <f ca="1">IF(SUM(I459:K459)&gt;1,1,0)</f>
        <v>0</v>
      </c>
      <c r="N459" s="26"/>
      <c r="O459">
        <f ca="1">IF($H462&lt;&gt;0,IF(I462=3,3,MOD(I462*$H462,3)),0)</f>
        <v>3</v>
      </c>
      <c r="P459">
        <f ca="1">IF($H462&lt;&gt;0,IF(J462=3,3,MOD(J462*$H462,3)),0)</f>
        <v>2</v>
      </c>
      <c r="Q459">
        <f ca="1">IF($H462&lt;&gt;0,IF(K462=3,3,MOD(K462*$H462,3)),0)</f>
        <v>1</v>
      </c>
    </row>
    <row r="460" spans="1:17" x14ac:dyDescent="0.15">
      <c r="A460" s="30" t="s">
        <v>54</v>
      </c>
      <c r="B460" t="s">
        <v>12</v>
      </c>
      <c r="C460">
        <f ca="1">HLOOKUP(C$1,INDIRECT("'" &amp; $A458 &amp; "'!Q1:S105"),105,0)</f>
        <v>5</v>
      </c>
      <c r="D460">
        <f t="shared" ref="D460:E460" ca="1" si="149">HLOOKUP(D$1,INDIRECT("'" &amp; $A458 &amp; "'!Q1:S105"),105,0)</f>
        <v>6</v>
      </c>
      <c r="E460">
        <f t="shared" ca="1" si="149"/>
        <v>2</v>
      </c>
      <c r="F460">
        <f t="shared" ca="1" si="147"/>
        <v>13</v>
      </c>
    </row>
    <row r="461" spans="1:17" x14ac:dyDescent="0.15">
      <c r="A461" cm="1">
        <f t="array" aca="1" ref="A461" ca="1">IF(AND(SUM(INDIRECT("'" &amp; $A458 &amp; "'!Q103:S103")) &gt; 0,OR(INDIRECT("'" &amp; $A458 &amp; "'!Q103")=0, INDIRECT("'" &amp; $A458 &amp; "'!R103")=0, INDIRECT("'" &amp; $A458 &amp; "'!S103")=0)), 1, 0)</f>
        <v>1</v>
      </c>
      <c r="B461" t="s">
        <v>25</v>
      </c>
      <c r="C461">
        <f ca="1">HLOOKUP(C$1,INDIRECT("'" &amp; $A458 &amp; "'!Q1:S117"),106,0)</f>
        <v>1</v>
      </c>
      <c r="D461">
        <f t="shared" ref="D461:E461" ca="1" si="150">HLOOKUP(D$1,INDIRECT("'" &amp; $A458 &amp; "'!Q1:S117"),106,0)</f>
        <v>1</v>
      </c>
      <c r="E461">
        <f t="shared" ca="1" si="150"/>
        <v>1</v>
      </c>
      <c r="F461">
        <f t="shared" ca="1" si="147"/>
        <v>3</v>
      </c>
      <c r="H461" s="43" t="s">
        <v>65</v>
      </c>
      <c r="I461" s="43"/>
      <c r="J461" s="43"/>
      <c r="K461" s="43"/>
    </row>
    <row r="462" spans="1:17" x14ac:dyDescent="0.15">
      <c r="B462" t="s">
        <v>12</v>
      </c>
      <c r="C462">
        <f ca="1">HLOOKUP(C$1,INDIRECT("'" &amp; $A458 &amp; "'!Q1:S117"),107,0)</f>
        <v>1</v>
      </c>
      <c r="D462">
        <f t="shared" ref="D462:E462" ca="1" si="151">HLOOKUP(D$1,INDIRECT("'" &amp; $A458 &amp; "'!Q1:S117"),107,0)</f>
        <v>1</v>
      </c>
      <c r="E462">
        <f t="shared" ca="1" si="151"/>
        <v>0</v>
      </c>
      <c r="F462">
        <f t="shared" ca="1" si="147"/>
        <v>2</v>
      </c>
      <c r="H462">
        <f ca="1">MOD(H459,3) * A461</f>
        <v>1</v>
      </c>
      <c r="I462" cm="1">
        <f t="array" aca="1" ref="I462" ca="1">_xlfn.IFS(INDIRECT("'" &amp; $A458 &amp; "'!Q1")= "K",2,INDIRECT("'" &amp; $A458 &amp; "'!R1")= "K",3,INDIRECT("'" &amp; $A458 &amp; "'!S1")= "K",1)</f>
        <v>3</v>
      </c>
      <c r="J462" cm="1">
        <f t="array" aca="1" ref="J462" ca="1">_xlfn.IFS(INDIRECT("'" &amp; $A458 &amp; "'!Q1")= "P",2,INDIRECT("'" &amp; $A458 &amp; "'!R1")= "P",3,INDIRECT("'" &amp; $A458 &amp; "'!S1")= "P",1)</f>
        <v>2</v>
      </c>
      <c r="K462" cm="1">
        <f t="array" aca="1" ref="K462" ca="1">_xlfn.IFS(INDIRECT("'" &amp; $A458 &amp; "'!Q1")= "B",2,INDIRECT("'" &amp; $A458 &amp; "'!R1")= "B",3,INDIRECT("'" &amp; $A458 &amp; "'!S1")= "B",1)</f>
        <v>1</v>
      </c>
    </row>
    <row r="463" spans="1:17" x14ac:dyDescent="0.15">
      <c r="B463" t="s">
        <v>26</v>
      </c>
      <c r="C463">
        <f ca="1">HLOOKUP(C$1,INDIRECT("'" &amp; $A458 &amp; "'!Q1:S117"),108,0)</f>
        <v>1</v>
      </c>
      <c r="D463">
        <f t="shared" ref="D463:E463" ca="1" si="152">HLOOKUP(D$1,INDIRECT("'" &amp; $A458 &amp; "'!Q1:S117"),108,0)</f>
        <v>1</v>
      </c>
      <c r="E463">
        <f t="shared" ca="1" si="152"/>
        <v>0</v>
      </c>
      <c r="F463">
        <f t="shared" ca="1" si="147"/>
        <v>2</v>
      </c>
    </row>
    <row r="464" spans="1:17" x14ac:dyDescent="0.15">
      <c r="B464" t="s">
        <v>12</v>
      </c>
      <c r="C464">
        <f ca="1">HLOOKUP(C$1,INDIRECT("'" &amp; $A458 &amp; "'!Q1:S117"),109,0)</f>
        <v>1</v>
      </c>
      <c r="D464">
        <f t="shared" ref="D464:E464" ca="1" si="153">HLOOKUP(D$1,INDIRECT("'" &amp; $A458 &amp; "'!Q1:S117"),109,0)</f>
        <v>1</v>
      </c>
      <c r="E464">
        <f t="shared" ca="1" si="153"/>
        <v>0</v>
      </c>
      <c r="F464">
        <f t="shared" ca="1" si="147"/>
        <v>2</v>
      </c>
    </row>
    <row r="465" spans="2:6" x14ac:dyDescent="0.15">
      <c r="B465" t="s">
        <v>27</v>
      </c>
      <c r="C465">
        <f ca="1">HLOOKUP(C$1,INDIRECT("'" &amp; $A458 &amp; "'!Q1:S117"),110,0)</f>
        <v>2</v>
      </c>
      <c r="D465">
        <f t="shared" ref="D465:E465" ca="1" si="154">HLOOKUP(D$1,INDIRECT("'" &amp; $A458 &amp; "'!Q1:S117"),110,0)</f>
        <v>1</v>
      </c>
      <c r="E465">
        <f t="shared" ca="1" si="154"/>
        <v>0</v>
      </c>
      <c r="F465">
        <f t="shared" ca="1" si="147"/>
        <v>3</v>
      </c>
    </row>
    <row r="466" spans="2:6" x14ac:dyDescent="0.15">
      <c r="B466" t="s">
        <v>12</v>
      </c>
      <c r="C466">
        <f ca="1">HLOOKUP(C$1,INDIRECT("'" &amp; $A458 &amp; "'!Q1:S117"),111,0)</f>
        <v>0</v>
      </c>
      <c r="D466">
        <f t="shared" ref="D466:E466" ca="1" si="155">HLOOKUP(D$1,INDIRECT("'" &amp; $A458 &amp; "'!Q1:S117"),111,0)</f>
        <v>1</v>
      </c>
      <c r="E466">
        <f t="shared" ca="1" si="155"/>
        <v>0</v>
      </c>
      <c r="F466">
        <f t="shared" ca="1" si="147"/>
        <v>1</v>
      </c>
    </row>
    <row r="467" spans="2:6" x14ac:dyDescent="0.15">
      <c r="B467" t="s">
        <v>28</v>
      </c>
      <c r="C467">
        <f ca="1">HLOOKUP(C$1,INDIRECT("'" &amp; $A458 &amp; "'!Q1:S117"),112,0)</f>
        <v>0</v>
      </c>
      <c r="D467">
        <f t="shared" ref="D467:E467" ca="1" si="156">HLOOKUP(D$1,INDIRECT("'" &amp; $A458 &amp; "'!Q1:S117"),112,0)</f>
        <v>1</v>
      </c>
      <c r="E467">
        <f t="shared" ca="1" si="156"/>
        <v>1</v>
      </c>
      <c r="F467">
        <f t="shared" ca="1" si="147"/>
        <v>2</v>
      </c>
    </row>
    <row r="468" spans="2:6" x14ac:dyDescent="0.15">
      <c r="B468" t="s">
        <v>12</v>
      </c>
      <c r="C468">
        <f ca="1">HLOOKUP(C$1,INDIRECT("'" &amp; $A458 &amp; "'!Q1:S117"),113,0)</f>
        <v>0</v>
      </c>
      <c r="D468">
        <f t="shared" ref="D468:E468" ca="1" si="157">HLOOKUP(D$1,INDIRECT("'" &amp; $A458 &amp; "'!Q1:S117"),113,0)</f>
        <v>1</v>
      </c>
      <c r="E468">
        <f t="shared" ca="1" si="157"/>
        <v>1</v>
      </c>
      <c r="F468">
        <f t="shared" ca="1" si="147"/>
        <v>2</v>
      </c>
    </row>
    <row r="469" spans="2:6" x14ac:dyDescent="0.15">
      <c r="B469" t="s">
        <v>29</v>
      </c>
      <c r="C469">
        <f ca="1">HLOOKUP(C$1,INDIRECT("'" &amp; $A458 &amp; "'!Q1:S117"),114,0)</f>
        <v>3</v>
      </c>
      <c r="D469">
        <f t="shared" ref="D469:E469" ca="1" si="158">HLOOKUP(D$1,INDIRECT("'" &amp; $A458 &amp; "'!Q1:S117"),114,0)</f>
        <v>2</v>
      </c>
      <c r="E469">
        <f t="shared" ca="1" si="158"/>
        <v>1</v>
      </c>
      <c r="F469">
        <f t="shared" ca="1" si="147"/>
        <v>6</v>
      </c>
    </row>
    <row r="470" spans="2:6" x14ac:dyDescent="0.15">
      <c r="B470" t="s">
        <v>12</v>
      </c>
      <c r="C470">
        <f ca="1">HLOOKUP(C$1,INDIRECT("'" &amp; $A458 &amp; "'!Q1:S117"),115,0)</f>
        <v>3</v>
      </c>
      <c r="D470">
        <f t="shared" ref="D470:E470" ca="1" si="159">HLOOKUP(D$1,INDIRECT("'" &amp; $A458 &amp; "'!Q1:S117"),115,0)</f>
        <v>2</v>
      </c>
      <c r="E470">
        <f t="shared" ca="1" si="159"/>
        <v>1</v>
      </c>
      <c r="F470">
        <f t="shared" ca="1" si="147"/>
        <v>6</v>
      </c>
    </row>
    <row r="471" spans="2:6" x14ac:dyDescent="0.15">
      <c r="B471" t="s">
        <v>30</v>
      </c>
      <c r="C471">
        <f ca="1">HLOOKUP(C$1,INDIRECT("'" &amp; $A458 &amp; "'!Q1:S117"),116,0)</f>
        <v>0</v>
      </c>
      <c r="D471">
        <f t="shared" ref="D471:E471" ca="1" si="160">HLOOKUP(D$1,INDIRECT("'" &amp; $A458 &amp; "'!Q1:S117"),116,0)</f>
        <v>0</v>
      </c>
      <c r="E471">
        <f t="shared" ca="1" si="160"/>
        <v>0</v>
      </c>
      <c r="F471">
        <f t="shared" ca="1" si="147"/>
        <v>0</v>
      </c>
    </row>
    <row r="472" spans="2:6" x14ac:dyDescent="0.15">
      <c r="B472" t="s">
        <v>12</v>
      </c>
      <c r="C472">
        <f ca="1">HLOOKUP(C$1,INDIRECT("'" &amp; $A458 &amp; "'!Q1:S117"),117,0)</f>
        <v>0</v>
      </c>
      <c r="D472">
        <f t="shared" ref="D472:E472" ca="1" si="161">HLOOKUP(D$1,INDIRECT("'" &amp; $A458 &amp; "'!Q1:S117"),117,0)</f>
        <v>0</v>
      </c>
      <c r="E472">
        <f t="shared" ca="1" si="161"/>
        <v>0</v>
      </c>
      <c r="F472">
        <f t="shared" ca="1" si="147"/>
        <v>0</v>
      </c>
    </row>
    <row r="473" spans="2:6" x14ac:dyDescent="0.15">
      <c r="B473" t="s">
        <v>31</v>
      </c>
      <c r="C473">
        <f ca="1">HLOOKUP(C$1,INDIRECT("'" &amp; $A$458 &amp; "'!Q1:S200"),ROW(Q118),0)</f>
        <v>1</v>
      </c>
      <c r="D473">
        <f ca="1">HLOOKUP(D$1,INDIRECT("'" &amp; $A$458 &amp; "'!Q1:S200"),ROW(R118),0)</f>
        <v>1</v>
      </c>
      <c r="E473">
        <f ca="1">HLOOKUP(E$1,INDIRECT("'" &amp; $A$458 &amp; "'!Q1:S200"),ROW(S118),0)</f>
        <v>0</v>
      </c>
      <c r="F473">
        <f t="shared" ca="1" si="147"/>
        <v>2</v>
      </c>
    </row>
    <row r="474" spans="2:6" x14ac:dyDescent="0.15">
      <c r="B474" t="s">
        <v>12</v>
      </c>
      <c r="C474">
        <f ca="1">HLOOKUP(C$1,INDIRECT("'" &amp; $A$458 &amp; "'!Q1:S200"),ROW(Q119),0)</f>
        <v>1</v>
      </c>
      <c r="D474">
        <f ca="1">HLOOKUP(D$1,INDIRECT("'" &amp; $A$458 &amp; "'!Q1:S200"),ROW(R119),0)</f>
        <v>1</v>
      </c>
      <c r="E474">
        <f ca="1">HLOOKUP(E$1,INDIRECT("'" &amp; $A$458 &amp; "'!Q1:S200"),ROW(S119),0)</f>
        <v>0</v>
      </c>
      <c r="F474">
        <f t="shared" ca="1" si="147"/>
        <v>2</v>
      </c>
    </row>
    <row r="475" spans="2:6" x14ac:dyDescent="0.15">
      <c r="B475" t="s">
        <v>32</v>
      </c>
      <c r="C475">
        <f ca="1">HLOOKUP(C$1,INDIRECT("'" &amp; $A$458 &amp; "'!Q1:S200"),ROW(Q120),0)</f>
        <v>1</v>
      </c>
      <c r="D475">
        <f ca="1">HLOOKUP(D$1,INDIRECT("'" &amp; $A$458 &amp; "'!Q1:S200"),ROW(R120),0)</f>
        <v>0</v>
      </c>
      <c r="E475">
        <f ca="1">HLOOKUP(E$1,INDIRECT("'" &amp; $A$458 &amp; "'!Q1:S200"),ROW(S120),0)</f>
        <v>0</v>
      </c>
      <c r="F475">
        <f t="shared" ca="1" si="147"/>
        <v>1</v>
      </c>
    </row>
    <row r="476" spans="2:6" x14ac:dyDescent="0.15">
      <c r="B476" t="s">
        <v>12</v>
      </c>
      <c r="C476">
        <f ca="1">HLOOKUP(C$1,INDIRECT("'" &amp; $A$458 &amp; "'!Q1:S200"),ROW(Q121),0)</f>
        <v>1</v>
      </c>
      <c r="D476">
        <f ca="1">HLOOKUP(D$1,INDIRECT("'" &amp; $A$458 &amp; "'!Q1:S200"),ROW(R121),0)</f>
        <v>0</v>
      </c>
      <c r="E476">
        <f ca="1">HLOOKUP(E$1,INDIRECT("'" &amp; $A$458 &amp; "'!Q1:S200"),ROW(S121),0)</f>
        <v>0</v>
      </c>
      <c r="F476">
        <f t="shared" ca="1" si="147"/>
        <v>1</v>
      </c>
    </row>
    <row r="477" spans="2:6" x14ac:dyDescent="0.15">
      <c r="B477" t="s">
        <v>33</v>
      </c>
      <c r="C477">
        <f ca="1">HLOOKUP(C$1,INDIRECT("'" &amp; $A$458 &amp; "'!Q1:S200"),ROW(Q122),0)</f>
        <v>2</v>
      </c>
      <c r="D477">
        <f ca="1">HLOOKUP(D$1,INDIRECT("'" &amp; $A$458 &amp; "'!Q1:S200"),ROW(R122),0)</f>
        <v>1</v>
      </c>
      <c r="E477">
        <f ca="1">HLOOKUP(E$1,INDIRECT("'" &amp; $A$458 &amp; "'!Q1:S200"),ROW(S122),0)</f>
        <v>0</v>
      </c>
      <c r="F477">
        <f t="shared" ca="1" si="147"/>
        <v>3</v>
      </c>
    </row>
    <row r="478" spans="2:6" x14ac:dyDescent="0.15">
      <c r="B478" t="s">
        <v>12</v>
      </c>
      <c r="C478">
        <f ca="1">HLOOKUP(C$1,INDIRECT("'" &amp; $A$458 &amp; "'!Q1:S200"),ROW(Q123),0)</f>
        <v>2</v>
      </c>
      <c r="D478">
        <f ca="1">HLOOKUP(D$1,INDIRECT("'" &amp; $A$458 &amp; "'!Q1:S200"),ROW(R123),0)</f>
        <v>1</v>
      </c>
      <c r="E478">
        <f ca="1">HLOOKUP(E$1,INDIRECT("'" &amp; $A$458 &amp; "'!Q1:S200"),ROW(S123),0)</f>
        <v>0</v>
      </c>
      <c r="F478">
        <f t="shared" ca="1" si="147"/>
        <v>3</v>
      </c>
    </row>
    <row r="479" spans="2:6" x14ac:dyDescent="0.15">
      <c r="B479" t="s">
        <v>32</v>
      </c>
      <c r="C479">
        <f ca="1">HLOOKUP(C$1,INDIRECT("'" &amp; $A$458 &amp; "'!Q1:S200"),ROW(Q124),0)</f>
        <v>1</v>
      </c>
      <c r="D479">
        <f ca="1">HLOOKUP(D$1,INDIRECT("'" &amp; $A$458 &amp; "'!Q1:S200"),ROW(R124),0)</f>
        <v>1</v>
      </c>
      <c r="E479">
        <f ca="1">HLOOKUP(E$1,INDIRECT("'" &amp; $A$458 &amp; "'!Q1:S200"),ROW(S124),0)</f>
        <v>0</v>
      </c>
      <c r="F479">
        <f t="shared" ca="1" si="147"/>
        <v>2</v>
      </c>
    </row>
    <row r="480" spans="2:6" x14ac:dyDescent="0.15">
      <c r="B480" t="s">
        <v>12</v>
      </c>
      <c r="C480">
        <f ca="1">HLOOKUP(C$1,INDIRECT("'" &amp; $A$458 &amp; "'!Q1:S200"),ROW(Q125),0)</f>
        <v>1</v>
      </c>
      <c r="D480">
        <f ca="1">HLOOKUP(D$1,INDIRECT("'" &amp; $A$458 &amp; "'!Q1:S200"),ROW(R125),0)</f>
        <v>1</v>
      </c>
      <c r="E480">
        <f ca="1">HLOOKUP(E$1,INDIRECT("'" &amp; $A$458 &amp; "'!Q1:S200"),ROW(S125),0)</f>
        <v>0</v>
      </c>
      <c r="F480">
        <f t="shared" ca="1" si="147"/>
        <v>2</v>
      </c>
    </row>
    <row r="481" spans="2:6" x14ac:dyDescent="0.15">
      <c r="B481" t="s">
        <v>34</v>
      </c>
      <c r="C481">
        <f ca="1">HLOOKUP(C$1,INDIRECT("'" &amp; $A$458 &amp; "'!Q1:S200"),ROW(Q126),0)</f>
        <v>0</v>
      </c>
      <c r="D481">
        <f ca="1">HLOOKUP(D$1,INDIRECT("'" &amp; $A$458 &amp; "'!Q1:S200"),ROW(R126),0)</f>
        <v>1</v>
      </c>
      <c r="E481">
        <f ca="1">HLOOKUP(E$1,INDIRECT("'" &amp; $A$458 &amp; "'!Q1:S200"),ROW(S126),0)</f>
        <v>0</v>
      </c>
      <c r="F481">
        <f t="shared" ca="1" si="147"/>
        <v>1</v>
      </c>
    </row>
    <row r="482" spans="2:6" x14ac:dyDescent="0.15">
      <c r="B482" t="s">
        <v>12</v>
      </c>
      <c r="C482">
        <f ca="1">HLOOKUP(C$1,INDIRECT("'" &amp; $A$458 &amp; "'!Q1:S200"),ROW(Q127),0)</f>
        <v>0</v>
      </c>
      <c r="D482">
        <f ca="1">HLOOKUP(D$1,INDIRECT("'" &amp; $A$458 &amp; "'!Q1:S200"),ROW(R127),0)</f>
        <v>1</v>
      </c>
      <c r="E482">
        <f ca="1">HLOOKUP(E$1,INDIRECT("'" &amp; $A$458 &amp; "'!Q1:S200"),ROW(S127),0)</f>
        <v>0</v>
      </c>
      <c r="F482">
        <f t="shared" ca="1" si="147"/>
        <v>1</v>
      </c>
    </row>
    <row r="483" spans="2:6" x14ac:dyDescent="0.15">
      <c r="B483" t="s">
        <v>32</v>
      </c>
      <c r="C483">
        <f ca="1">HLOOKUP(C$1,INDIRECT("'" &amp; $A$458 &amp; "'!Q1:S200"),ROW(Q128),0)</f>
        <v>0</v>
      </c>
      <c r="D483">
        <f ca="1">HLOOKUP(D$1,INDIRECT("'" &amp; $A$458 &amp; "'!Q1:S200"),ROW(R128),0)</f>
        <v>1</v>
      </c>
      <c r="E483">
        <f ca="1">HLOOKUP(E$1,INDIRECT("'" &amp; $A$458 &amp; "'!Q1:S200"),ROW(S128),0)</f>
        <v>0</v>
      </c>
      <c r="F483">
        <f t="shared" ca="1" si="147"/>
        <v>1</v>
      </c>
    </row>
    <row r="484" spans="2:6" x14ac:dyDescent="0.15">
      <c r="B484" t="s">
        <v>12</v>
      </c>
      <c r="C484">
        <f ca="1">HLOOKUP(C$1,INDIRECT("'" &amp; $A$458 &amp; "'!Q1:S200"),ROW(Q129),0)</f>
        <v>0</v>
      </c>
      <c r="D484">
        <f ca="1">HLOOKUP(D$1,INDIRECT("'" &amp; $A$458 &amp; "'!Q1:S200"),ROW(R129),0)</f>
        <v>1</v>
      </c>
      <c r="E484">
        <f ca="1">HLOOKUP(E$1,INDIRECT("'" &amp; $A$458 &amp; "'!Q1:S200"),ROW(S129),0)</f>
        <v>0</v>
      </c>
      <c r="F484">
        <f t="shared" ca="1" si="147"/>
        <v>1</v>
      </c>
    </row>
    <row r="485" spans="2:6" x14ac:dyDescent="0.15">
      <c r="B485" t="s">
        <v>35</v>
      </c>
      <c r="C485">
        <f ca="1">HLOOKUP(C$1,INDIRECT("'" &amp; $A$458 &amp; "'!Q1:S200"),ROW(Q130),0)</f>
        <v>1</v>
      </c>
      <c r="D485">
        <f ca="1">HLOOKUP(D$1,INDIRECT("'" &amp; $A$458 &amp; "'!Q1:S200"),ROW(R130),0)</f>
        <v>0</v>
      </c>
      <c r="E485">
        <f ca="1">HLOOKUP(E$1,INDIRECT("'" &amp; $A$458 &amp; "'!Q1:S200"),ROW(S130),0)</f>
        <v>1</v>
      </c>
      <c r="F485">
        <f t="shared" ca="1" si="147"/>
        <v>2</v>
      </c>
    </row>
    <row r="486" spans="2:6" x14ac:dyDescent="0.15">
      <c r="B486" t="s">
        <v>12</v>
      </c>
      <c r="C486">
        <f ca="1">HLOOKUP(C$1,INDIRECT("'" &amp; $A$458 &amp; "'!Q1:S200"),ROW(Q131),0)</f>
        <v>1</v>
      </c>
      <c r="D486">
        <f ca="1">HLOOKUP(D$1,INDIRECT("'" &amp; $A$458 &amp; "'!Q1:S200"),ROW(R131),0)</f>
        <v>0</v>
      </c>
      <c r="E486">
        <f ca="1">HLOOKUP(E$1,INDIRECT("'" &amp; $A$458 &amp; "'!Q1:S200"),ROW(S131),0)</f>
        <v>1</v>
      </c>
      <c r="F486">
        <f t="shared" ca="1" si="147"/>
        <v>2</v>
      </c>
    </row>
    <row r="487" spans="2:6" x14ac:dyDescent="0.15">
      <c r="B487" t="s">
        <v>32</v>
      </c>
      <c r="C487">
        <f ca="1">HLOOKUP(C$1,INDIRECT("'" &amp; $A$458 &amp; "'!Q1:S200"),ROW(Q132),0)</f>
        <v>1</v>
      </c>
      <c r="D487">
        <f ca="1">HLOOKUP(D$1,INDIRECT("'" &amp; $A$458 &amp; "'!Q1:S200"),ROW(R132),0)</f>
        <v>0</v>
      </c>
      <c r="E487">
        <f ca="1">HLOOKUP(E$1,INDIRECT("'" &amp; $A$458 &amp; "'!Q1:S200"),ROW(S132),0)</f>
        <v>1</v>
      </c>
      <c r="F487">
        <f t="shared" ca="1" si="147"/>
        <v>2</v>
      </c>
    </row>
    <row r="488" spans="2:6" x14ac:dyDescent="0.15">
      <c r="B488" t="s">
        <v>12</v>
      </c>
      <c r="C488">
        <f ca="1">HLOOKUP(C$1,INDIRECT("'" &amp; $A$458 &amp; "'!Q1:S200"),ROW(Q133),0)</f>
        <v>1</v>
      </c>
      <c r="D488">
        <f ca="1">HLOOKUP(D$1,INDIRECT("'" &amp; $A$458 &amp; "'!Q1:S200"),ROW(R133),0)</f>
        <v>0</v>
      </c>
      <c r="E488">
        <f ca="1">HLOOKUP(E$1,INDIRECT("'" &amp; $A$458 &amp; "'!Q1:S200"),ROW(S133),0)</f>
        <v>1</v>
      </c>
      <c r="F488">
        <f t="shared" ca="1" si="147"/>
        <v>2</v>
      </c>
    </row>
    <row r="489" spans="2:6" x14ac:dyDescent="0.15">
      <c r="B489" t="s">
        <v>36</v>
      </c>
      <c r="C489">
        <f ca="1">HLOOKUP(C$1,INDIRECT("'" &amp; $A$458 &amp; "'!Q1:S200"),ROW(Q134),0)</f>
        <v>0</v>
      </c>
      <c r="D489">
        <f ca="1">HLOOKUP(D$1,INDIRECT("'" &amp; $A$458 &amp; "'!Q1:S200"),ROW(R134),0)</f>
        <v>0</v>
      </c>
      <c r="E489">
        <f ca="1">HLOOKUP(E$1,INDIRECT("'" &amp; $A$458 &amp; "'!Q1:S200"),ROW(S134),0)</f>
        <v>0</v>
      </c>
      <c r="F489">
        <f t="shared" ca="1" si="147"/>
        <v>0</v>
      </c>
    </row>
    <row r="490" spans="2:6" x14ac:dyDescent="0.15">
      <c r="B490" t="s">
        <v>12</v>
      </c>
      <c r="C490">
        <f ca="1">HLOOKUP(C$1,INDIRECT("'" &amp; $A$458 &amp; "'!Q1:S200"),ROW(Q135),0)</f>
        <v>0</v>
      </c>
      <c r="D490">
        <f ca="1">HLOOKUP(D$1,INDIRECT("'" &amp; $A$458 &amp; "'!Q1:S200"),ROW(R135),0)</f>
        <v>0</v>
      </c>
      <c r="E490">
        <f ca="1">HLOOKUP(E$1,INDIRECT("'" &amp; $A$458 &amp; "'!Q1:S200"),ROW(S135),0)</f>
        <v>0</v>
      </c>
      <c r="F490">
        <f t="shared" ca="1" si="147"/>
        <v>0</v>
      </c>
    </row>
    <row r="491" spans="2:6" x14ac:dyDescent="0.15">
      <c r="B491" t="s">
        <v>32</v>
      </c>
      <c r="C491">
        <f ca="1">HLOOKUP(C$1,INDIRECT("'" &amp; $A$458 &amp; "'!Q1:S200"),ROW(Q136),0)</f>
        <v>0</v>
      </c>
      <c r="D491">
        <f ca="1">HLOOKUP(D$1,INDIRECT("'" &amp; $A$458 &amp; "'!Q1:S200"),ROW(R136),0)</f>
        <v>0</v>
      </c>
      <c r="E491">
        <f ca="1">HLOOKUP(E$1,INDIRECT("'" &amp; $A$458 &amp; "'!Q1:S200"),ROW(S136),0)</f>
        <v>0</v>
      </c>
      <c r="F491">
        <f t="shared" ca="1" si="147"/>
        <v>0</v>
      </c>
    </row>
    <row r="492" spans="2:6" x14ac:dyDescent="0.15">
      <c r="B492" t="s">
        <v>12</v>
      </c>
      <c r="C492">
        <f ca="1">HLOOKUP(C$1,INDIRECT("'" &amp; $A$458 &amp; "'!Q1:S200"),ROW(Q137),0)</f>
        <v>0</v>
      </c>
      <c r="D492">
        <f ca="1">HLOOKUP(D$1,INDIRECT("'" &amp; $A$458 &amp; "'!Q1:S200"),ROW(R137),0)</f>
        <v>0</v>
      </c>
      <c r="E492">
        <f ca="1">HLOOKUP(E$1,INDIRECT("'" &amp; $A$458 &amp; "'!Q1:S200"),ROW(S137),0)</f>
        <v>0</v>
      </c>
      <c r="F492">
        <f t="shared" ca="1" si="147"/>
        <v>0</v>
      </c>
    </row>
    <row r="493" spans="2:6" x14ac:dyDescent="0.15">
      <c r="B493" t="s">
        <v>37</v>
      </c>
      <c r="C493">
        <f ca="1">HLOOKUP(C$1,INDIRECT("'" &amp; $A$458 &amp; "'!Q1:S200"),ROW(Q138),0)</f>
        <v>2</v>
      </c>
      <c r="D493">
        <f ca="1">HLOOKUP(D$1,INDIRECT("'" &amp; $A$458 &amp; "'!Q1:S200"),ROW(R138),0)</f>
        <v>2</v>
      </c>
      <c r="E493">
        <f ca="1">HLOOKUP(E$1,INDIRECT("'" &amp; $A$458 &amp; "'!Q1:S200"),ROW(S138),0)</f>
        <v>1</v>
      </c>
      <c r="F493">
        <f t="shared" ca="1" si="147"/>
        <v>5</v>
      </c>
    </row>
    <row r="494" spans="2:6" x14ac:dyDescent="0.15">
      <c r="B494" t="s">
        <v>12</v>
      </c>
      <c r="C494">
        <f ca="1">HLOOKUP(C$1,INDIRECT("'" &amp; $A$458 &amp; "'!Q1:S200"),ROW(Q139),0)</f>
        <v>1</v>
      </c>
      <c r="D494">
        <f ca="1">HLOOKUP(D$1,INDIRECT("'" &amp; $A$458 &amp; "'!Q1:S200"),ROW(R139),0)</f>
        <v>2</v>
      </c>
      <c r="E494">
        <f ca="1">HLOOKUP(E$1,INDIRECT("'" &amp; $A$458 &amp; "'!Q1:S200"),ROW(S139),0)</f>
        <v>1</v>
      </c>
      <c r="F494">
        <f t="shared" ca="1" si="147"/>
        <v>4</v>
      </c>
    </row>
    <row r="495" spans="2:6" x14ac:dyDescent="0.15">
      <c r="B495" t="s">
        <v>32</v>
      </c>
      <c r="C495">
        <f ca="1">HLOOKUP(C$1,INDIRECT("'" &amp; $A$458 &amp; "'!Q1:S200"),ROW(Q140),0)</f>
        <v>0</v>
      </c>
      <c r="D495">
        <f ca="1">HLOOKUP(D$1,INDIRECT("'" &amp; $A$458 &amp; "'!Q1:S200"),ROW(R140),0)</f>
        <v>0</v>
      </c>
      <c r="E495">
        <f ca="1">HLOOKUP(E$1,INDIRECT("'" &amp; $A$458 &amp; "'!Q1:S200"),ROW(S140),0)</f>
        <v>0</v>
      </c>
      <c r="F495">
        <f t="shared" ca="1" si="147"/>
        <v>0</v>
      </c>
    </row>
    <row r="496" spans="2:6" x14ac:dyDescent="0.15">
      <c r="B496" t="s">
        <v>12</v>
      </c>
      <c r="C496">
        <f ca="1">HLOOKUP(C$1,INDIRECT("'" &amp; $A$458 &amp; "'!Q1:S200"),ROW(Q141),0)</f>
        <v>0</v>
      </c>
      <c r="D496">
        <f ca="1">HLOOKUP(D$1,INDIRECT("'" &amp; $A$458 &amp; "'!Q1:S200"),ROW(R141),0)</f>
        <v>0</v>
      </c>
      <c r="E496">
        <f ca="1">HLOOKUP(E$1,INDIRECT("'" &amp; $A$458 &amp; "'!Q1:S200"),ROW(S141),0)</f>
        <v>0</v>
      </c>
      <c r="F496">
        <f t="shared" ca="1" si="147"/>
        <v>0</v>
      </c>
    </row>
    <row r="497" spans="1:17" x14ac:dyDescent="0.15">
      <c r="B497" t="s">
        <v>38</v>
      </c>
      <c r="C497">
        <f ca="1">HLOOKUP(C$1,INDIRECT("'" &amp; $A$458 &amp; "'!Q1:S200"),ROW(Q142),0)</f>
        <v>1</v>
      </c>
      <c r="D497">
        <f ca="1">HLOOKUP(D$1,INDIRECT("'" &amp; $A$458 &amp; "'!Q1:S200"),ROW(R142),0)</f>
        <v>1</v>
      </c>
      <c r="E497">
        <f ca="1">HLOOKUP(E$1,INDIRECT("'" &amp; $A$458 &amp; "'!Q1:S200"),ROW(S142),0)</f>
        <v>1</v>
      </c>
      <c r="F497">
        <f t="shared" ca="1" si="147"/>
        <v>3</v>
      </c>
    </row>
    <row r="498" spans="1:17" x14ac:dyDescent="0.15">
      <c r="B498" t="s">
        <v>12</v>
      </c>
      <c r="C498">
        <f ca="1">HLOOKUP(C$1,INDIRECT("'" &amp; $A$458 &amp; "'!Q1:S200"),ROW(Q143),0)</f>
        <v>0</v>
      </c>
      <c r="D498">
        <f ca="1">HLOOKUP(D$1,INDIRECT("'" &amp; $A$458 &amp; "'!Q1:S200"),ROW(R143),0)</f>
        <v>1</v>
      </c>
      <c r="E498">
        <f ca="1">HLOOKUP(E$1,INDIRECT("'" &amp; $A$458 &amp; "'!Q1:S200"),ROW(S143),0)</f>
        <v>0</v>
      </c>
      <c r="F498">
        <f t="shared" ca="1" si="147"/>
        <v>1</v>
      </c>
    </row>
    <row r="499" spans="1:17" x14ac:dyDescent="0.15">
      <c r="B499" t="s">
        <v>32</v>
      </c>
      <c r="C499">
        <f ca="1">HLOOKUP(C$1,INDIRECT("'" &amp; $A$458 &amp; "'!Q1:S200"),ROW(Q144),0)</f>
        <v>0</v>
      </c>
      <c r="D499">
        <f ca="1">HLOOKUP(D$1,INDIRECT("'" &amp; $A$458 &amp; "'!Q1:S200"),ROW(R144),0)</f>
        <v>0</v>
      </c>
      <c r="E499">
        <f ca="1">HLOOKUP(E$1,INDIRECT("'" &amp; $A$458 &amp; "'!Q1:S200"),ROW(S144),0)</f>
        <v>0</v>
      </c>
      <c r="F499">
        <f t="shared" ca="1" si="147"/>
        <v>0</v>
      </c>
    </row>
    <row r="500" spans="1:17" x14ac:dyDescent="0.15">
      <c r="B500" t="s">
        <v>12</v>
      </c>
      <c r="C500">
        <f ca="1">HLOOKUP(C$1,INDIRECT("'" &amp; $A$458 &amp; "'!Q1:S200"),ROW(Q145),0)</f>
        <v>0</v>
      </c>
      <c r="D500">
        <f ca="1">HLOOKUP(D$1,INDIRECT("'" &amp; $A$458 &amp; "'!Q1:S200"),ROW(R145),0)</f>
        <v>0</v>
      </c>
      <c r="E500">
        <f ca="1">HLOOKUP(E$1,INDIRECT("'" &amp; $A$458 &amp; "'!Q1:S200"),ROW(S145),0)</f>
        <v>0</v>
      </c>
      <c r="F500">
        <f t="shared" ca="1" si="147"/>
        <v>0</v>
      </c>
    </row>
    <row r="501" spans="1:17" x14ac:dyDescent="0.15">
      <c r="B501" t="s">
        <v>39</v>
      </c>
      <c r="C501">
        <f ca="1">HLOOKUP(C$1,INDIRECT("'" &amp; $A$458 &amp; "'!Q1:S200"),ROW(Q146),0)</f>
        <v>0</v>
      </c>
      <c r="D501">
        <f ca="1">HLOOKUP(D$1,INDIRECT("'" &amp; $A$458 &amp; "'!Q1:S200"),ROW(R146),0)</f>
        <v>0</v>
      </c>
      <c r="E501">
        <f ca="1">HLOOKUP(E$1,INDIRECT("'" &amp; $A$458 &amp; "'!Q1:S200"),ROW(S146),0)</f>
        <v>0</v>
      </c>
      <c r="F501">
        <f t="shared" ca="1" si="147"/>
        <v>0</v>
      </c>
    </row>
    <row r="502" spans="1:17" x14ac:dyDescent="0.15">
      <c r="B502" t="s">
        <v>12</v>
      </c>
      <c r="C502">
        <f ca="1">HLOOKUP(C$1,INDIRECT("'" &amp; $A$458 &amp; "'!Q1:S200"),ROW(Q147),0)</f>
        <v>0</v>
      </c>
      <c r="D502">
        <f ca="1">HLOOKUP(D$1,INDIRECT("'" &amp; $A$458 &amp; "'!Q1:S200"),ROW(R147),0)</f>
        <v>0</v>
      </c>
      <c r="E502">
        <f ca="1">HLOOKUP(E$1,INDIRECT("'" &amp; $A$458 &amp; "'!Q1:S200"),ROW(S147),0)</f>
        <v>0</v>
      </c>
      <c r="F502">
        <f t="shared" ca="1" si="147"/>
        <v>0</v>
      </c>
    </row>
    <row r="503" spans="1:17" x14ac:dyDescent="0.15">
      <c r="B503" t="s">
        <v>32</v>
      </c>
      <c r="C503">
        <f ca="1">HLOOKUP(C$1,INDIRECT("'" &amp; $A$458 &amp; "'!Q1:S200"),ROW(Q148),0)</f>
        <v>0</v>
      </c>
      <c r="D503">
        <f ca="1">HLOOKUP(D$1,INDIRECT("'" &amp; $A$458 &amp; "'!Q1:S200"),ROW(R148),0)</f>
        <v>0</v>
      </c>
      <c r="E503">
        <f ca="1">HLOOKUP(E$1,INDIRECT("'" &amp; $A$458 &amp; "'!Q1:S200"),ROW(S148),0)</f>
        <v>0</v>
      </c>
      <c r="F503">
        <f t="shared" ca="1" si="147"/>
        <v>0</v>
      </c>
    </row>
    <row r="504" spans="1:17" x14ac:dyDescent="0.15">
      <c r="B504" t="s">
        <v>12</v>
      </c>
      <c r="C504">
        <f ca="1">HLOOKUP(C$1,INDIRECT("'" &amp; $A$458 &amp; "'!Q1:S200"),ROW(Q149),0)</f>
        <v>0</v>
      </c>
      <c r="D504">
        <f ca="1">HLOOKUP(D$1,INDIRECT("'" &amp; $A$458 &amp; "'!Q1:S200"),ROW(R149),0)</f>
        <v>0</v>
      </c>
      <c r="E504">
        <f ca="1">HLOOKUP(E$1,INDIRECT("'" &amp; $A$458 &amp; "'!Q1:S200"),ROW(S149),0)</f>
        <v>0</v>
      </c>
      <c r="F504">
        <f t="shared" ca="1" si="147"/>
        <v>0</v>
      </c>
    </row>
    <row r="505" spans="1:17" x14ac:dyDescent="0.15">
      <c r="B505" t="s">
        <v>40</v>
      </c>
      <c r="C505">
        <f ca="1">HLOOKUP(C$1,INDIRECT("'" &amp; $A$458 &amp; "'!Q1:S200"),ROW(Q150),0)</f>
        <v>0</v>
      </c>
      <c r="D505">
        <f ca="1">HLOOKUP(D$1,INDIRECT("'" &amp; $A$458 &amp; "'!Q1:S200"),ROW(R150),0)</f>
        <v>0</v>
      </c>
      <c r="E505">
        <f ca="1">HLOOKUP(E$1,INDIRECT("'" &amp; $A$458 &amp; "'!Q1:S200"),ROW(S150),0)</f>
        <v>0</v>
      </c>
      <c r="F505">
        <f t="shared" ca="1" si="147"/>
        <v>0</v>
      </c>
    </row>
    <row r="506" spans="1:17" x14ac:dyDescent="0.15">
      <c r="B506" t="s">
        <v>12</v>
      </c>
      <c r="C506">
        <f ca="1">HLOOKUP(C$1,INDIRECT("'" &amp; $A$458 &amp; "'!Q1:S200"),ROW(Q151),0)</f>
        <v>0</v>
      </c>
      <c r="D506">
        <f ca="1">HLOOKUP(D$1,INDIRECT("'" &amp; $A$458 &amp; "'!Q1:S200"),ROW(R151),0)</f>
        <v>0</v>
      </c>
      <c r="E506">
        <f ca="1">HLOOKUP(E$1,INDIRECT("'" &amp; $A$458 &amp; "'!Q1:S200"),ROW(S151),0)</f>
        <v>0</v>
      </c>
      <c r="F506">
        <f t="shared" ca="1" si="147"/>
        <v>0</v>
      </c>
    </row>
    <row r="507" spans="1:17" x14ac:dyDescent="0.15">
      <c r="B507" t="s">
        <v>32</v>
      </c>
      <c r="C507">
        <f ca="1">HLOOKUP(C$1,INDIRECT("'" &amp; $A$458 &amp; "'!Q1:S200"),ROW(Q152),0)</f>
        <v>0</v>
      </c>
      <c r="D507">
        <f ca="1">HLOOKUP(D$1,INDIRECT("'" &amp; $A$458 &amp; "'!Q1:S200"),ROW(R152),0)</f>
        <v>0</v>
      </c>
      <c r="E507">
        <f ca="1">HLOOKUP(E$1,INDIRECT("'" &amp; $A$458 &amp; "'!Q1:S200"),ROW(S152),0)</f>
        <v>0</v>
      </c>
      <c r="F507">
        <f t="shared" ca="1" si="147"/>
        <v>0</v>
      </c>
    </row>
    <row r="508" spans="1:17" x14ac:dyDescent="0.15">
      <c r="B508" t="s">
        <v>12</v>
      </c>
      <c r="C508">
        <f ca="1">HLOOKUP(C$1,INDIRECT("'" &amp; $A$458 &amp; "'!Q1:S200"),ROW(Q153),0)</f>
        <v>0</v>
      </c>
      <c r="D508">
        <f ca="1">HLOOKUP(D$1,INDIRECT("'" &amp; $A$458 &amp; "'!Q1:S200"),ROW(R153),0)</f>
        <v>0</v>
      </c>
      <c r="E508">
        <f ca="1">HLOOKUP(E$1,INDIRECT("'" &amp; $A$458 &amp; "'!Q1:S200"),ROW(S153),0)</f>
        <v>0</v>
      </c>
      <c r="F508">
        <f t="shared" ca="1" si="147"/>
        <v>0</v>
      </c>
    </row>
    <row r="509" spans="1:17" x14ac:dyDescent="0.15">
      <c r="B509" t="s">
        <v>41</v>
      </c>
      <c r="C509">
        <f ca="1">HLOOKUP(C$1,INDIRECT("'" &amp; $A$458 &amp; "'!Q1:S200"),ROW(Q154),0)</f>
        <v>0</v>
      </c>
      <c r="D509">
        <f ca="1">HLOOKUP(D$1,INDIRECT("'" &amp; $A$458 &amp; "'!Q1:S200"),ROW(R154),0)</f>
        <v>0</v>
      </c>
      <c r="E509">
        <f ca="1">HLOOKUP(E$1,INDIRECT("'" &amp; $A$458 &amp; "'!Q1:S200"),ROW(S154),0)</f>
        <v>0</v>
      </c>
      <c r="F509">
        <f t="shared" ca="1" si="147"/>
        <v>0</v>
      </c>
    </row>
    <row r="510" spans="1:17" x14ac:dyDescent="0.15">
      <c r="B510" t="s">
        <v>12</v>
      </c>
      <c r="C510">
        <f ca="1">HLOOKUP(C$1,INDIRECT("'" &amp; $A$458 &amp; "'!Q1:S200"),ROW(Q155),0)</f>
        <v>0</v>
      </c>
      <c r="D510">
        <f ca="1">HLOOKUP(D$1,INDIRECT("'" &amp; $A$458 &amp; "'!Q1:S200"),ROW(R155),0)</f>
        <v>0</v>
      </c>
      <c r="E510">
        <f ca="1">HLOOKUP(E$1,INDIRECT("'" &amp; $A$458 &amp; "'!Q1:S200"),ROW(S155),0)</f>
        <v>0</v>
      </c>
      <c r="F510">
        <f t="shared" ca="1" si="147"/>
        <v>0</v>
      </c>
    </row>
    <row r="511" spans="1:17" x14ac:dyDescent="0.15">
      <c r="A511" t="s">
        <v>71</v>
      </c>
      <c r="B511" t="s">
        <v>48</v>
      </c>
      <c r="C511">
        <f ca="1">IF($A514=1,HLOOKUP(C$1,INDIRECT("'" &amp; $A511 &amp; "'!Q1:S105"),103,0),0)</f>
        <v>227</v>
      </c>
      <c r="D511">
        <f ca="1">IF($A514=1,HLOOKUP(D$1,INDIRECT("'" &amp; $A511 &amp; "'!Q1:S105"),103,0),0)</f>
        <v>176</v>
      </c>
      <c r="E511">
        <f ca="1">IF($A514=1,HLOOKUP(E$1,INDIRECT("'" &amp; $A511 &amp; "'!Q1:S105"),103,0),0)</f>
        <v>0</v>
      </c>
      <c r="F511">
        <f t="shared" ca="1" si="147"/>
        <v>403</v>
      </c>
      <c r="H511" s="30" t="s">
        <v>59</v>
      </c>
      <c r="I511" t="s">
        <v>60</v>
      </c>
      <c r="J511" t="s">
        <v>61</v>
      </c>
      <c r="K511" t="s">
        <v>62</v>
      </c>
      <c r="L511" t="s">
        <v>63</v>
      </c>
      <c r="N511" s="30" t="s">
        <v>64</v>
      </c>
      <c r="O511" s="26"/>
      <c r="P511" s="26"/>
      <c r="Q511" s="26"/>
    </row>
    <row r="512" spans="1:17" x14ac:dyDescent="0.15">
      <c r="B512" t="s">
        <v>24</v>
      </c>
      <c r="C512">
        <f ca="1">HLOOKUP(C$1,INDIRECT("'" &amp; $A511 &amp; "'!Q1:S105"),104,0)</f>
        <v>8</v>
      </c>
      <c r="D512">
        <f t="shared" ref="D512:E512" ca="1" si="162">HLOOKUP(D$1,INDIRECT("'" &amp; $A511 &amp; "'!Q1:S105"),104,0)</f>
        <v>4</v>
      </c>
      <c r="E512">
        <f t="shared" ca="1" si="162"/>
        <v>3</v>
      </c>
      <c r="F512">
        <f t="shared" ca="1" si="147"/>
        <v>15</v>
      </c>
      <c r="H512" cm="1">
        <f t="array" aca="1" ref="H512" ca="1">INDIRECT("'" &amp; $A511 &amp;"'!$T$104",TRUE)</f>
        <v>15</v>
      </c>
      <c r="I512">
        <f ca="1">IF($H512=0,0,IF(C511=0, 1, ))</f>
        <v>0</v>
      </c>
      <c r="J512">
        <f ca="1">IF($H512=0,0,IF(D511=0, 1, ))</f>
        <v>0</v>
      </c>
      <c r="K512">
        <f ca="1">IF($H512=0,0,IF(E511=0, 1, ))</f>
        <v>1</v>
      </c>
      <c r="L512">
        <f ca="1">IF(SUM(I512:K512)&gt;1,1,0)</f>
        <v>0</v>
      </c>
      <c r="N512" s="26"/>
      <c r="O512">
        <f ca="1">IF($H515&lt;&gt;0,IF(I515=3,3,MOD(I515*$H515,3)),0)</f>
        <v>0</v>
      </c>
      <c r="P512">
        <f ca="1">IF($H515&lt;&gt;0,IF(J515=3,3,MOD(J515*$H515,3)),0)</f>
        <v>0</v>
      </c>
      <c r="Q512">
        <f ca="1">IF($H515&lt;&gt;0,IF(K515=3,3,MOD(K515*$H515,3)),0)</f>
        <v>0</v>
      </c>
    </row>
    <row r="513" spans="1:11" x14ac:dyDescent="0.15">
      <c r="A513" s="30" t="s">
        <v>54</v>
      </c>
      <c r="B513" t="s">
        <v>12</v>
      </c>
      <c r="C513">
        <f ca="1">HLOOKUP(C$1,INDIRECT("'" &amp; $A511 &amp; "'!Q1:S105"),105,0)</f>
        <v>4</v>
      </c>
      <c r="D513">
        <f t="shared" ref="D513:E513" ca="1" si="163">HLOOKUP(D$1,INDIRECT("'" &amp; $A511 &amp; "'!Q1:S105"),105,0)</f>
        <v>2</v>
      </c>
      <c r="E513">
        <f t="shared" ca="1" si="163"/>
        <v>3</v>
      </c>
      <c r="F513">
        <f t="shared" ref="F513:F576" ca="1" si="164">SUM(C513:E513)</f>
        <v>9</v>
      </c>
    </row>
    <row r="514" spans="1:11" x14ac:dyDescent="0.15">
      <c r="A514" cm="1">
        <f t="array" aca="1" ref="A514" ca="1">IF(AND(SUM(INDIRECT("'" &amp; $A511 &amp; "'!Q103:S103")) &gt; 0,OR(INDIRECT("'" &amp; $A511 &amp; "'!Q103")=0, INDIRECT("'" &amp; $A511 &amp; "'!R103")=0, INDIRECT("'" &amp; $A511 &amp; "'!S103")=0)), 1, 0)</f>
        <v>1</v>
      </c>
      <c r="B514" t="s">
        <v>25</v>
      </c>
      <c r="C514">
        <f ca="1">HLOOKUP(C$1,INDIRECT("'" &amp; $A511 &amp; "'!Q1:S117"),106,0)</f>
        <v>0</v>
      </c>
      <c r="D514">
        <f t="shared" ref="D514:E514" ca="1" si="165">HLOOKUP(D$1,INDIRECT("'" &amp; $A511 &amp; "'!Q1:S117"),106,0)</f>
        <v>1</v>
      </c>
      <c r="E514">
        <f t="shared" ca="1" si="165"/>
        <v>0</v>
      </c>
      <c r="F514">
        <f t="shared" ca="1" si="164"/>
        <v>1</v>
      </c>
      <c r="H514" s="43" t="s">
        <v>65</v>
      </c>
      <c r="I514" s="43"/>
      <c r="J514" s="43"/>
      <c r="K514" s="43"/>
    </row>
    <row r="515" spans="1:11" x14ac:dyDescent="0.15">
      <c r="B515" t="s">
        <v>12</v>
      </c>
      <c r="C515">
        <f ca="1">HLOOKUP(C$1,INDIRECT("'" &amp; $A511 &amp; "'!Q1:S117"),107,0)</f>
        <v>0</v>
      </c>
      <c r="D515">
        <f t="shared" ref="D515:E515" ca="1" si="166">HLOOKUP(D$1,INDIRECT("'" &amp; $A511 &amp; "'!Q1:S117"),107,0)</f>
        <v>1</v>
      </c>
      <c r="E515">
        <f t="shared" ca="1" si="166"/>
        <v>0</v>
      </c>
      <c r="F515">
        <f t="shared" ca="1" si="164"/>
        <v>1</v>
      </c>
      <c r="H515">
        <f ca="1">MOD(H512,3) * A514</f>
        <v>0</v>
      </c>
      <c r="I515" cm="1">
        <f t="array" aca="1" ref="I515" ca="1">_xlfn.IFS(INDIRECT("'" &amp; $A511 &amp; "'!Q1")= "K",2,INDIRECT("'" &amp; $A511 &amp; "'!R1")= "K",3,INDIRECT("'" &amp; $A511 &amp; "'!S1")= "K",1)</f>
        <v>1</v>
      </c>
      <c r="J515" cm="1">
        <f t="array" aca="1" ref="J515" ca="1">_xlfn.IFS(INDIRECT("'" &amp; $A511 &amp; "'!Q1")= "P",2,INDIRECT("'" &amp; $A511 &amp; "'!R1")= "P",3,INDIRECT("'" &amp; $A511 &amp; "'!S1")= "P",1)</f>
        <v>2</v>
      </c>
      <c r="K515" cm="1">
        <f t="array" aca="1" ref="K515" ca="1">_xlfn.IFS(INDIRECT("'" &amp; $A511 &amp; "'!Q1")= "B",2,INDIRECT("'" &amp; $A511 &amp; "'!R1")= "B",3,INDIRECT("'" &amp; $A511 &amp; "'!S1")= "B",1)</f>
        <v>3</v>
      </c>
    </row>
    <row r="516" spans="1:11" x14ac:dyDescent="0.15">
      <c r="B516" t="s">
        <v>26</v>
      </c>
      <c r="C516">
        <f ca="1">HLOOKUP(C$1,INDIRECT("'" &amp; $A511 &amp; "'!Q1:S117"),108,0)</f>
        <v>1</v>
      </c>
      <c r="D516">
        <f t="shared" ref="D516:E516" ca="1" si="167">HLOOKUP(D$1,INDIRECT("'" &amp; $A511 &amp; "'!Q1:S117"),108,0)</f>
        <v>1</v>
      </c>
      <c r="E516">
        <f t="shared" ca="1" si="167"/>
        <v>0</v>
      </c>
      <c r="F516">
        <f t="shared" ca="1" si="164"/>
        <v>2</v>
      </c>
    </row>
    <row r="517" spans="1:11" x14ac:dyDescent="0.15">
      <c r="B517" t="s">
        <v>12</v>
      </c>
      <c r="C517">
        <f ca="1">HLOOKUP(C$1,INDIRECT("'" &amp; $A511 &amp; "'!Q1:S117"),109,0)</f>
        <v>1</v>
      </c>
      <c r="D517">
        <f t="shared" ref="D517:E517" ca="1" si="168">HLOOKUP(D$1,INDIRECT("'" &amp; $A511 &amp; "'!Q1:S117"),109,0)</f>
        <v>0</v>
      </c>
      <c r="E517">
        <f t="shared" ca="1" si="168"/>
        <v>0</v>
      </c>
      <c r="F517">
        <f t="shared" ca="1" si="164"/>
        <v>1</v>
      </c>
    </row>
    <row r="518" spans="1:11" x14ac:dyDescent="0.15">
      <c r="B518" t="s">
        <v>27</v>
      </c>
      <c r="C518">
        <f ca="1">HLOOKUP(C$1,INDIRECT("'" &amp; $A511 &amp; "'!Q1:S117"),110,0)</f>
        <v>2</v>
      </c>
      <c r="D518">
        <f t="shared" ref="D518:E518" ca="1" si="169">HLOOKUP(D$1,INDIRECT("'" &amp; $A511 &amp; "'!Q1:S117"),110,0)</f>
        <v>1</v>
      </c>
      <c r="E518">
        <f t="shared" ca="1" si="169"/>
        <v>2</v>
      </c>
      <c r="F518">
        <f t="shared" ca="1" si="164"/>
        <v>5</v>
      </c>
    </row>
    <row r="519" spans="1:11" x14ac:dyDescent="0.15">
      <c r="B519" t="s">
        <v>12</v>
      </c>
      <c r="C519">
        <f ca="1">HLOOKUP(C$1,INDIRECT("'" &amp; $A511 &amp; "'!Q1:S117"),111,0)</f>
        <v>1</v>
      </c>
      <c r="D519">
        <f t="shared" ref="D519:E519" ca="1" si="170">HLOOKUP(D$1,INDIRECT("'" &amp; $A511 &amp; "'!Q1:S117"),111,0)</f>
        <v>1</v>
      </c>
      <c r="E519">
        <f t="shared" ca="1" si="170"/>
        <v>2</v>
      </c>
      <c r="F519">
        <f t="shared" ca="1" si="164"/>
        <v>4</v>
      </c>
    </row>
    <row r="520" spans="1:11" x14ac:dyDescent="0.15">
      <c r="B520" t="s">
        <v>28</v>
      </c>
      <c r="C520">
        <f ca="1">HLOOKUP(C$1,INDIRECT("'" &amp; $A511 &amp; "'!Q1:S117"),112,0)</f>
        <v>1</v>
      </c>
      <c r="D520">
        <f t="shared" ref="D520:E520" ca="1" si="171">HLOOKUP(D$1,INDIRECT("'" &amp; $A511 &amp; "'!Q1:S117"),112,0)</f>
        <v>0</v>
      </c>
      <c r="E520">
        <f t="shared" ca="1" si="171"/>
        <v>0</v>
      </c>
      <c r="F520">
        <f t="shared" ca="1" si="164"/>
        <v>1</v>
      </c>
    </row>
    <row r="521" spans="1:11" x14ac:dyDescent="0.15">
      <c r="B521" t="s">
        <v>12</v>
      </c>
      <c r="C521">
        <f ca="1">HLOOKUP(C$1,INDIRECT("'" &amp; $A511 &amp; "'!Q1:S117"),113,0)</f>
        <v>0</v>
      </c>
      <c r="D521">
        <f t="shared" ref="D521:E521" ca="1" si="172">HLOOKUP(D$1,INDIRECT("'" &amp; $A511 &amp; "'!Q1:S117"),113,0)</f>
        <v>0</v>
      </c>
      <c r="E521">
        <f t="shared" ca="1" si="172"/>
        <v>0</v>
      </c>
      <c r="F521">
        <f t="shared" ca="1" si="164"/>
        <v>0</v>
      </c>
    </row>
    <row r="522" spans="1:11" x14ac:dyDescent="0.15">
      <c r="B522" t="s">
        <v>29</v>
      </c>
      <c r="C522">
        <f ca="1">HLOOKUP(C$1,INDIRECT("'" &amp; $A511 &amp; "'!Q1:S117"),114,0)</f>
        <v>1</v>
      </c>
      <c r="D522">
        <f t="shared" ref="D522:E522" ca="1" si="173">HLOOKUP(D$1,INDIRECT("'" &amp; $A511 &amp; "'!Q1:S117"),114,0)</f>
        <v>0</v>
      </c>
      <c r="E522">
        <f t="shared" ca="1" si="173"/>
        <v>1</v>
      </c>
      <c r="F522">
        <f t="shared" ca="1" si="164"/>
        <v>2</v>
      </c>
    </row>
    <row r="523" spans="1:11" x14ac:dyDescent="0.15">
      <c r="B523" t="s">
        <v>12</v>
      </c>
      <c r="C523">
        <f ca="1">HLOOKUP(C$1,INDIRECT("'" &amp; $A511 &amp; "'!Q1:S117"),115,0)</f>
        <v>1</v>
      </c>
      <c r="D523">
        <f t="shared" ref="D523:E523" ca="1" si="174">HLOOKUP(D$1,INDIRECT("'" &amp; $A511 &amp; "'!Q1:S117"),115,0)</f>
        <v>0</v>
      </c>
      <c r="E523">
        <f t="shared" ca="1" si="174"/>
        <v>1</v>
      </c>
      <c r="F523">
        <f t="shared" ca="1" si="164"/>
        <v>2</v>
      </c>
    </row>
    <row r="524" spans="1:11" x14ac:dyDescent="0.15">
      <c r="B524" t="s">
        <v>30</v>
      </c>
      <c r="C524">
        <f ca="1">HLOOKUP(C$1,INDIRECT("'" &amp; $A511 &amp; "'!Q1:S117"),116,0)</f>
        <v>3</v>
      </c>
      <c r="D524">
        <f t="shared" ref="D524:E524" ca="1" si="175">HLOOKUP(D$1,INDIRECT("'" &amp; $A511 &amp; "'!Q1:S117"),116,0)</f>
        <v>1</v>
      </c>
      <c r="E524">
        <f t="shared" ca="1" si="175"/>
        <v>0</v>
      </c>
      <c r="F524">
        <f t="shared" ca="1" si="164"/>
        <v>4</v>
      </c>
    </row>
    <row r="525" spans="1:11" x14ac:dyDescent="0.15">
      <c r="B525" t="s">
        <v>12</v>
      </c>
      <c r="C525">
        <f ca="1">HLOOKUP(C$1,INDIRECT("'" &amp; $A511 &amp; "'!Q1:S117"),117,0)</f>
        <v>1</v>
      </c>
      <c r="D525">
        <f t="shared" ref="D525:E525" ca="1" si="176">HLOOKUP(D$1,INDIRECT("'" &amp; $A511 &amp; "'!Q1:S117"),117,0)</f>
        <v>0</v>
      </c>
      <c r="E525">
        <f t="shared" ca="1" si="176"/>
        <v>0</v>
      </c>
      <c r="F525">
        <f t="shared" ca="1" si="164"/>
        <v>1</v>
      </c>
    </row>
    <row r="526" spans="1:11" x14ac:dyDescent="0.15">
      <c r="B526" t="s">
        <v>31</v>
      </c>
      <c r="C526">
        <f ca="1">HLOOKUP(C$1,INDIRECT("'" &amp; $A$511 &amp; "'!Q1:S200"),ROW(Q118),0)</f>
        <v>0</v>
      </c>
      <c r="D526">
        <f ca="1">HLOOKUP(D$1,INDIRECT("'" &amp; $A$511 &amp; "'!Q1:S200"),ROW(R118),0)</f>
        <v>1</v>
      </c>
      <c r="E526">
        <f ca="1">HLOOKUP(E$1,INDIRECT("'" &amp; $A$511 &amp; "'!Q1:S200"),ROW(S118),0)</f>
        <v>0</v>
      </c>
      <c r="F526">
        <f t="shared" ca="1" si="164"/>
        <v>1</v>
      </c>
    </row>
    <row r="527" spans="1:11" x14ac:dyDescent="0.15">
      <c r="B527" t="s">
        <v>12</v>
      </c>
      <c r="C527">
        <f ca="1">HLOOKUP(C$1,INDIRECT("'" &amp; $A$511 &amp; "'!Q1:S200"),ROW(Q119),0)</f>
        <v>0</v>
      </c>
      <c r="D527">
        <f ca="1">HLOOKUP(D$1,INDIRECT("'" &amp; $A$511 &amp; "'!Q1:S200"),ROW(R119),0)</f>
        <v>1</v>
      </c>
      <c r="E527">
        <f ca="1">HLOOKUP(E$1,INDIRECT("'" &amp; $A$511 &amp; "'!Q1:S200"),ROW(S119),0)</f>
        <v>0</v>
      </c>
      <c r="F527">
        <f t="shared" ca="1" si="164"/>
        <v>1</v>
      </c>
    </row>
    <row r="528" spans="1:11" x14ac:dyDescent="0.15">
      <c r="B528" t="s">
        <v>32</v>
      </c>
      <c r="C528">
        <f ca="1">HLOOKUP(C$1,INDIRECT("'" &amp; $A$511 &amp; "'!Q1:S200"),ROW(Q120),0)</f>
        <v>0</v>
      </c>
      <c r="D528">
        <f ca="1">HLOOKUP(D$1,INDIRECT("'" &amp; $A$511 &amp; "'!Q1:S200"),ROW(R120),0)</f>
        <v>0</v>
      </c>
      <c r="E528">
        <f ca="1">HLOOKUP(E$1,INDIRECT("'" &amp; $A$511 &amp; "'!Q1:S200"),ROW(S120),0)</f>
        <v>0</v>
      </c>
      <c r="F528">
        <f t="shared" ca="1" si="164"/>
        <v>0</v>
      </c>
    </row>
    <row r="529" spans="2:6" x14ac:dyDescent="0.15">
      <c r="B529" t="s">
        <v>12</v>
      </c>
      <c r="C529">
        <f ca="1">HLOOKUP(C$1,INDIRECT("'" &amp; $A$511 &amp; "'!Q1:S200"),ROW(Q121),0)</f>
        <v>0</v>
      </c>
      <c r="D529">
        <f ca="1">HLOOKUP(D$1,INDIRECT("'" &amp; $A$511 &amp; "'!Q1:S200"),ROW(R121),0)</f>
        <v>0</v>
      </c>
      <c r="E529">
        <f ca="1">HLOOKUP(E$1,INDIRECT("'" &amp; $A$511 &amp; "'!Q1:S200"),ROW(S121),0)</f>
        <v>0</v>
      </c>
      <c r="F529">
        <f t="shared" ca="1" si="164"/>
        <v>0</v>
      </c>
    </row>
    <row r="530" spans="2:6" x14ac:dyDescent="0.15">
      <c r="B530" t="s">
        <v>33</v>
      </c>
      <c r="C530">
        <f ca="1">HLOOKUP(C$1,INDIRECT("'" &amp; $A$511 &amp; "'!Q1:S200"),ROW(Q122),0)</f>
        <v>1</v>
      </c>
      <c r="D530">
        <f ca="1">HLOOKUP(D$1,INDIRECT("'" &amp; $A$511 &amp; "'!Q1:S200"),ROW(R122),0)</f>
        <v>0</v>
      </c>
      <c r="E530">
        <f ca="1">HLOOKUP(E$1,INDIRECT("'" &amp; $A$511 &amp; "'!Q1:S200"),ROW(S122),0)</f>
        <v>0</v>
      </c>
      <c r="F530">
        <f t="shared" ca="1" si="164"/>
        <v>1</v>
      </c>
    </row>
    <row r="531" spans="2:6" x14ac:dyDescent="0.15">
      <c r="B531" t="s">
        <v>12</v>
      </c>
      <c r="C531">
        <f ca="1">HLOOKUP(C$1,INDIRECT("'" &amp; $A$511 &amp; "'!Q1:S200"),ROW(Q123),0)</f>
        <v>1</v>
      </c>
      <c r="D531">
        <f ca="1">HLOOKUP(D$1,INDIRECT("'" &amp; $A$511 &amp; "'!Q1:S200"),ROW(R123),0)</f>
        <v>0</v>
      </c>
      <c r="E531">
        <f ca="1">HLOOKUP(E$1,INDIRECT("'" &amp; $A$511 &amp; "'!Q1:S200"),ROW(S123),0)</f>
        <v>0</v>
      </c>
      <c r="F531">
        <f t="shared" ca="1" si="164"/>
        <v>1</v>
      </c>
    </row>
    <row r="532" spans="2:6" x14ac:dyDescent="0.15">
      <c r="B532" t="s">
        <v>32</v>
      </c>
      <c r="C532">
        <f ca="1">HLOOKUP(C$1,INDIRECT("'" &amp; $A$511 &amp; "'!Q1:S200"),ROW(Q124),0)</f>
        <v>1</v>
      </c>
      <c r="D532">
        <f ca="1">HLOOKUP(D$1,INDIRECT("'" &amp; $A$511 &amp; "'!Q1:S200"),ROW(R124),0)</f>
        <v>0</v>
      </c>
      <c r="E532">
        <f ca="1">HLOOKUP(E$1,INDIRECT("'" &amp; $A$511 &amp; "'!Q1:S200"),ROW(S124),0)</f>
        <v>0</v>
      </c>
      <c r="F532">
        <f t="shared" ca="1" si="164"/>
        <v>1</v>
      </c>
    </row>
    <row r="533" spans="2:6" x14ac:dyDescent="0.15">
      <c r="B533" t="s">
        <v>12</v>
      </c>
      <c r="C533">
        <f ca="1">HLOOKUP(C$1,INDIRECT("'" &amp; $A$511 &amp; "'!Q1:S200"),ROW(Q125),0)</f>
        <v>1</v>
      </c>
      <c r="D533">
        <f ca="1">HLOOKUP(D$1,INDIRECT("'" &amp; $A$511 &amp; "'!Q1:S200"),ROW(R125),0)</f>
        <v>0</v>
      </c>
      <c r="E533">
        <f ca="1">HLOOKUP(E$1,INDIRECT("'" &amp; $A$511 &amp; "'!Q1:S200"),ROW(S125),0)</f>
        <v>0</v>
      </c>
      <c r="F533">
        <f t="shared" ca="1" si="164"/>
        <v>1</v>
      </c>
    </row>
    <row r="534" spans="2:6" x14ac:dyDescent="0.15">
      <c r="B534" t="s">
        <v>34</v>
      </c>
      <c r="C534">
        <f ca="1">HLOOKUP(C$1,INDIRECT("'" &amp; $A$511 &amp; "'!Q1:S200"),ROW(Q126),0)</f>
        <v>1</v>
      </c>
      <c r="D534">
        <f ca="1">HLOOKUP(D$1,INDIRECT("'" &amp; $A$511 &amp; "'!Q1:S200"),ROW(R126),0)</f>
        <v>0</v>
      </c>
      <c r="E534">
        <f ca="1">HLOOKUP(E$1,INDIRECT("'" &amp; $A$511 &amp; "'!Q1:S200"),ROW(S126),0)</f>
        <v>0</v>
      </c>
      <c r="F534">
        <f t="shared" ca="1" si="164"/>
        <v>1</v>
      </c>
    </row>
    <row r="535" spans="2:6" x14ac:dyDescent="0.15">
      <c r="B535" t="s">
        <v>12</v>
      </c>
      <c r="C535">
        <f ca="1">HLOOKUP(C$1,INDIRECT("'" &amp; $A$511 &amp; "'!Q1:S200"),ROW(Q127),0)</f>
        <v>0</v>
      </c>
      <c r="D535">
        <f ca="1">HLOOKUP(D$1,INDIRECT("'" &amp; $A$511 &amp; "'!Q1:S200"),ROW(R127),0)</f>
        <v>0</v>
      </c>
      <c r="E535">
        <f ca="1">HLOOKUP(E$1,INDIRECT("'" &amp; $A$511 &amp; "'!Q1:S200"),ROW(S127),0)</f>
        <v>0</v>
      </c>
      <c r="F535">
        <f t="shared" ca="1" si="164"/>
        <v>0</v>
      </c>
    </row>
    <row r="536" spans="2:6" x14ac:dyDescent="0.15">
      <c r="B536" t="s">
        <v>32</v>
      </c>
      <c r="C536">
        <f ca="1">HLOOKUP(C$1,INDIRECT("'" &amp; $A$511 &amp; "'!Q1:S200"),ROW(Q128),0)</f>
        <v>0</v>
      </c>
      <c r="D536">
        <f ca="1">HLOOKUP(D$1,INDIRECT("'" &amp; $A$511 &amp; "'!Q1:S200"),ROW(R128),0)</f>
        <v>0</v>
      </c>
      <c r="E536">
        <f ca="1">HLOOKUP(E$1,INDIRECT("'" &amp; $A$511 &amp; "'!Q1:S200"),ROW(S128),0)</f>
        <v>0</v>
      </c>
      <c r="F536">
        <f t="shared" ca="1" si="164"/>
        <v>0</v>
      </c>
    </row>
    <row r="537" spans="2:6" x14ac:dyDescent="0.15">
      <c r="B537" t="s">
        <v>12</v>
      </c>
      <c r="C537">
        <f ca="1">HLOOKUP(C$1,INDIRECT("'" &amp; $A$511 &amp; "'!Q1:S200"),ROW(Q129),0)</f>
        <v>0</v>
      </c>
      <c r="D537">
        <f ca="1">HLOOKUP(D$1,INDIRECT("'" &amp; $A$511 &amp; "'!Q1:S200"),ROW(R129),0)</f>
        <v>0</v>
      </c>
      <c r="E537">
        <f ca="1">HLOOKUP(E$1,INDIRECT("'" &amp; $A$511 &amp; "'!Q1:S200"),ROW(S129),0)</f>
        <v>0</v>
      </c>
      <c r="F537">
        <f t="shared" ca="1" si="164"/>
        <v>0</v>
      </c>
    </row>
    <row r="538" spans="2:6" x14ac:dyDescent="0.15">
      <c r="B538" t="s">
        <v>35</v>
      </c>
      <c r="C538">
        <f ca="1">HLOOKUP(C$1,INDIRECT("'" &amp; $A$511 &amp; "'!Q1:S200"),ROW(Q130),0)</f>
        <v>0</v>
      </c>
      <c r="D538">
        <f ca="1">HLOOKUP(D$1,INDIRECT("'" &amp; $A$511 &amp; "'!Q1:S200"),ROW(R130),0)</f>
        <v>0</v>
      </c>
      <c r="E538">
        <f ca="1">HLOOKUP(E$1,INDIRECT("'" &amp; $A$511 &amp; "'!Q1:S200"),ROW(S130),0)</f>
        <v>1</v>
      </c>
      <c r="F538">
        <f t="shared" ca="1" si="164"/>
        <v>1</v>
      </c>
    </row>
    <row r="539" spans="2:6" x14ac:dyDescent="0.15">
      <c r="B539" t="s">
        <v>12</v>
      </c>
      <c r="C539">
        <f ca="1">HLOOKUP(C$1,INDIRECT("'" &amp; $A$511 &amp; "'!Q1:S200"),ROW(Q131),0)</f>
        <v>0</v>
      </c>
      <c r="D539">
        <f ca="1">HLOOKUP(D$1,INDIRECT("'" &amp; $A$511 &amp; "'!Q1:S200"),ROW(R131),0)</f>
        <v>0</v>
      </c>
      <c r="E539">
        <f ca="1">HLOOKUP(E$1,INDIRECT("'" &amp; $A$511 &amp; "'!Q1:S200"),ROW(S131),0)</f>
        <v>1</v>
      </c>
      <c r="F539">
        <f t="shared" ca="1" si="164"/>
        <v>1</v>
      </c>
    </row>
    <row r="540" spans="2:6" x14ac:dyDescent="0.15">
      <c r="B540" t="s">
        <v>32</v>
      </c>
      <c r="C540">
        <f ca="1">HLOOKUP(C$1,INDIRECT("'" &amp; $A$511 &amp; "'!Q1:S200"),ROW(Q132),0)</f>
        <v>0</v>
      </c>
      <c r="D540">
        <f ca="1">HLOOKUP(D$1,INDIRECT("'" &amp; $A$511 &amp; "'!Q1:S200"),ROW(R132),0)</f>
        <v>0</v>
      </c>
      <c r="E540">
        <f ca="1">HLOOKUP(E$1,INDIRECT("'" &amp; $A$511 &amp; "'!Q1:S200"),ROW(S132),0)</f>
        <v>0</v>
      </c>
      <c r="F540">
        <f t="shared" ca="1" si="164"/>
        <v>0</v>
      </c>
    </row>
    <row r="541" spans="2:6" x14ac:dyDescent="0.15">
      <c r="B541" t="s">
        <v>12</v>
      </c>
      <c r="C541">
        <f ca="1">HLOOKUP(C$1,INDIRECT("'" &amp; $A$511 &amp; "'!Q1:S200"),ROW(Q133),0)</f>
        <v>0</v>
      </c>
      <c r="D541">
        <f ca="1">HLOOKUP(D$1,INDIRECT("'" &amp; $A$511 &amp; "'!Q1:S200"),ROW(R133),0)</f>
        <v>0</v>
      </c>
      <c r="E541">
        <f ca="1">HLOOKUP(E$1,INDIRECT("'" &amp; $A$511 &amp; "'!Q1:S200"),ROW(S133),0)</f>
        <v>0</v>
      </c>
      <c r="F541">
        <f t="shared" ca="1" si="164"/>
        <v>0</v>
      </c>
    </row>
    <row r="542" spans="2:6" x14ac:dyDescent="0.15">
      <c r="B542" t="s">
        <v>36</v>
      </c>
      <c r="C542">
        <f ca="1">HLOOKUP(C$1,INDIRECT("'" &amp; $A$511 &amp; "'!Q1:S200"),ROW(Q134),0)</f>
        <v>0</v>
      </c>
      <c r="D542">
        <f ca="1">HLOOKUP(D$1,INDIRECT("'" &amp; $A$511 &amp; "'!Q1:S200"),ROW(R134),0)</f>
        <v>0</v>
      </c>
      <c r="E542">
        <f ca="1">HLOOKUP(E$1,INDIRECT("'" &amp; $A$511 &amp; "'!Q1:S200"),ROW(S134),0)</f>
        <v>0</v>
      </c>
      <c r="F542">
        <f t="shared" ca="1" si="164"/>
        <v>0</v>
      </c>
    </row>
    <row r="543" spans="2:6" x14ac:dyDescent="0.15">
      <c r="B543" t="s">
        <v>12</v>
      </c>
      <c r="C543">
        <f ca="1">HLOOKUP(C$1,INDIRECT("'" &amp; $A$511 &amp; "'!Q1:S200"),ROW(Q135),0)</f>
        <v>0</v>
      </c>
      <c r="D543">
        <f ca="1">HLOOKUP(D$1,INDIRECT("'" &amp; $A$511 &amp; "'!Q1:S200"),ROW(R135),0)</f>
        <v>0</v>
      </c>
      <c r="E543">
        <f ca="1">HLOOKUP(E$1,INDIRECT("'" &amp; $A$511 &amp; "'!Q1:S200"),ROW(S135),0)</f>
        <v>0</v>
      </c>
      <c r="F543">
        <f t="shared" ca="1" si="164"/>
        <v>0</v>
      </c>
    </row>
    <row r="544" spans="2:6" x14ac:dyDescent="0.15">
      <c r="B544" t="s">
        <v>32</v>
      </c>
      <c r="C544">
        <f ca="1">HLOOKUP(C$1,INDIRECT("'" &amp; $A$511 &amp; "'!Q1:S200"),ROW(Q136),0)</f>
        <v>0</v>
      </c>
      <c r="D544">
        <f ca="1">HLOOKUP(D$1,INDIRECT("'" &amp; $A$511 &amp; "'!Q1:S200"),ROW(R136),0)</f>
        <v>0</v>
      </c>
      <c r="E544">
        <f ca="1">HLOOKUP(E$1,INDIRECT("'" &amp; $A$511 &amp; "'!Q1:S200"),ROW(S136),0)</f>
        <v>0</v>
      </c>
      <c r="F544">
        <f t="shared" ca="1" si="164"/>
        <v>0</v>
      </c>
    </row>
    <row r="545" spans="2:6" x14ac:dyDescent="0.15">
      <c r="B545" t="s">
        <v>12</v>
      </c>
      <c r="C545">
        <f ca="1">HLOOKUP(C$1,INDIRECT("'" &amp; $A$511 &amp; "'!Q1:S200"),ROW(Q137),0)</f>
        <v>0</v>
      </c>
      <c r="D545">
        <f ca="1">HLOOKUP(D$1,INDIRECT("'" &amp; $A$511 &amp; "'!Q1:S200"),ROW(R137),0)</f>
        <v>0</v>
      </c>
      <c r="E545">
        <f ca="1">HLOOKUP(E$1,INDIRECT("'" &amp; $A$511 &amp; "'!Q1:S200"),ROW(S137),0)</f>
        <v>0</v>
      </c>
      <c r="F545">
        <f t="shared" ca="1" si="164"/>
        <v>0</v>
      </c>
    </row>
    <row r="546" spans="2:6" x14ac:dyDescent="0.15">
      <c r="B546" t="s">
        <v>37</v>
      </c>
      <c r="C546">
        <f ca="1">HLOOKUP(C$1,INDIRECT("'" &amp; $A$511 &amp; "'!Q1:S200"),ROW(Q138),0)</f>
        <v>0</v>
      </c>
      <c r="D546">
        <f ca="1">HLOOKUP(D$1,INDIRECT("'" &amp; $A$511 &amp; "'!Q1:S200"),ROW(R138),0)</f>
        <v>1</v>
      </c>
      <c r="E546">
        <f ca="1">HLOOKUP(E$1,INDIRECT("'" &amp; $A$511 &amp; "'!Q1:S200"),ROW(S138),0)</f>
        <v>1</v>
      </c>
      <c r="F546">
        <f t="shared" ca="1" si="164"/>
        <v>2</v>
      </c>
    </row>
    <row r="547" spans="2:6" x14ac:dyDescent="0.15">
      <c r="B547" t="s">
        <v>12</v>
      </c>
      <c r="C547">
        <f ca="1">HLOOKUP(C$1,INDIRECT("'" &amp; $A$511 &amp; "'!Q1:S200"),ROW(Q139),0)</f>
        <v>0</v>
      </c>
      <c r="D547">
        <f ca="1">HLOOKUP(D$1,INDIRECT("'" &amp; $A$511 &amp; "'!Q1:S200"),ROW(R139),0)</f>
        <v>0</v>
      </c>
      <c r="E547">
        <f ca="1">HLOOKUP(E$1,INDIRECT("'" &amp; $A$511 &amp; "'!Q1:S200"),ROW(S139),0)</f>
        <v>1</v>
      </c>
      <c r="F547">
        <f t="shared" ca="1" si="164"/>
        <v>1</v>
      </c>
    </row>
    <row r="548" spans="2:6" x14ac:dyDescent="0.15">
      <c r="B548" t="s">
        <v>32</v>
      </c>
      <c r="C548">
        <f ca="1">HLOOKUP(C$1,INDIRECT("'" &amp; $A$511 &amp; "'!Q1:S200"),ROW(Q140),0)</f>
        <v>0</v>
      </c>
      <c r="D548">
        <f ca="1">HLOOKUP(D$1,INDIRECT("'" &amp; $A$511 &amp; "'!Q1:S200"),ROW(R140),0)</f>
        <v>0</v>
      </c>
      <c r="E548">
        <f ca="1">HLOOKUP(E$1,INDIRECT("'" &amp; $A$511 &amp; "'!Q1:S200"),ROW(S140),0)</f>
        <v>1</v>
      </c>
      <c r="F548">
        <f t="shared" ca="1" si="164"/>
        <v>1</v>
      </c>
    </row>
    <row r="549" spans="2:6" x14ac:dyDescent="0.15">
      <c r="B549" t="s">
        <v>12</v>
      </c>
      <c r="C549">
        <f ca="1">HLOOKUP(C$1,INDIRECT("'" &amp; $A$511 &amp; "'!Q1:S200"),ROW(Q141),0)</f>
        <v>0</v>
      </c>
      <c r="D549">
        <f ca="1">HLOOKUP(D$1,INDIRECT("'" &amp; $A$511 &amp; "'!Q1:S200"),ROW(R141),0)</f>
        <v>0</v>
      </c>
      <c r="E549">
        <f ca="1">HLOOKUP(E$1,INDIRECT("'" &amp; $A$511 &amp; "'!Q1:S200"),ROW(S141),0)</f>
        <v>1</v>
      </c>
      <c r="F549">
        <f t="shared" ca="1" si="164"/>
        <v>1</v>
      </c>
    </row>
    <row r="550" spans="2:6" x14ac:dyDescent="0.15">
      <c r="B550" t="s">
        <v>38</v>
      </c>
      <c r="C550">
        <f ca="1">HLOOKUP(C$1,INDIRECT("'" &amp; $A$511 &amp; "'!Q1:S200"),ROW(Q142),0)</f>
        <v>2</v>
      </c>
      <c r="D550">
        <f ca="1">HLOOKUP(D$1,INDIRECT("'" &amp; $A$511 &amp; "'!Q1:S200"),ROW(R142),0)</f>
        <v>1</v>
      </c>
      <c r="E550">
        <f ca="1">HLOOKUP(E$1,INDIRECT("'" &amp; $A$511 &amp; "'!Q1:S200"),ROW(S142),0)</f>
        <v>1</v>
      </c>
      <c r="F550">
        <f t="shared" ca="1" si="164"/>
        <v>4</v>
      </c>
    </row>
    <row r="551" spans="2:6" x14ac:dyDescent="0.15">
      <c r="B551" t="s">
        <v>12</v>
      </c>
      <c r="C551">
        <f ca="1">HLOOKUP(C$1,INDIRECT("'" &amp; $A$511 &amp; "'!Q1:S200"),ROW(Q143),0)</f>
        <v>2</v>
      </c>
      <c r="D551">
        <f ca="1">HLOOKUP(D$1,INDIRECT("'" &amp; $A$511 &amp; "'!Q1:S200"),ROW(R143),0)</f>
        <v>1</v>
      </c>
      <c r="E551">
        <f ca="1">HLOOKUP(E$1,INDIRECT("'" &amp; $A$511 &amp; "'!Q1:S200"),ROW(S143),0)</f>
        <v>1</v>
      </c>
      <c r="F551">
        <f t="shared" ca="1" si="164"/>
        <v>4</v>
      </c>
    </row>
    <row r="552" spans="2:6" x14ac:dyDescent="0.15">
      <c r="B552" t="s">
        <v>32</v>
      </c>
      <c r="C552">
        <f ca="1">HLOOKUP(C$1,INDIRECT("'" &amp; $A$511 &amp; "'!Q1:S200"),ROW(Q144),0)</f>
        <v>0</v>
      </c>
      <c r="D552">
        <f ca="1">HLOOKUP(D$1,INDIRECT("'" &amp; $A$511 &amp; "'!Q1:S200"),ROW(R144),0)</f>
        <v>0</v>
      </c>
      <c r="E552">
        <f ca="1">HLOOKUP(E$1,INDIRECT("'" &amp; $A$511 &amp; "'!Q1:S200"),ROW(S144),0)</f>
        <v>0</v>
      </c>
      <c r="F552">
        <f t="shared" ca="1" si="164"/>
        <v>0</v>
      </c>
    </row>
    <row r="553" spans="2:6" x14ac:dyDescent="0.15">
      <c r="B553" t="s">
        <v>12</v>
      </c>
      <c r="C553">
        <f ca="1">HLOOKUP(C$1,INDIRECT("'" &amp; $A$511 &amp; "'!Q1:S200"),ROW(Q145),0)</f>
        <v>0</v>
      </c>
      <c r="D553">
        <f ca="1">HLOOKUP(D$1,INDIRECT("'" &amp; $A$511 &amp; "'!Q1:S200"),ROW(R145),0)</f>
        <v>0</v>
      </c>
      <c r="E553">
        <f ca="1">HLOOKUP(E$1,INDIRECT("'" &amp; $A$511 &amp; "'!Q1:S200"),ROW(S145),0)</f>
        <v>0</v>
      </c>
      <c r="F553">
        <f t="shared" ca="1" si="164"/>
        <v>0</v>
      </c>
    </row>
    <row r="554" spans="2:6" x14ac:dyDescent="0.15">
      <c r="B554" t="s">
        <v>39</v>
      </c>
      <c r="C554">
        <f ca="1">HLOOKUP(C$1,INDIRECT("'" &amp; $A$511 &amp; "'!Q1:S200"),ROW(Q146),0)</f>
        <v>1</v>
      </c>
      <c r="D554">
        <f ca="1">HLOOKUP(D$1,INDIRECT("'" &amp; $A$511 &amp; "'!Q1:S200"),ROW(R146),0)</f>
        <v>0</v>
      </c>
      <c r="E554">
        <f ca="1">HLOOKUP(E$1,INDIRECT("'" &amp; $A$511 &amp; "'!Q1:S200"),ROW(S146),0)</f>
        <v>0</v>
      </c>
      <c r="F554">
        <f t="shared" ca="1" si="164"/>
        <v>1</v>
      </c>
    </row>
    <row r="555" spans="2:6" x14ac:dyDescent="0.15">
      <c r="B555" t="s">
        <v>12</v>
      </c>
      <c r="C555">
        <f ca="1">HLOOKUP(C$1,INDIRECT("'" &amp; $A$511 &amp; "'!Q1:S200"),ROW(Q147),0)</f>
        <v>0</v>
      </c>
      <c r="D555">
        <f ca="1">HLOOKUP(D$1,INDIRECT("'" &amp; $A$511 &amp; "'!Q1:S200"),ROW(R147),0)</f>
        <v>0</v>
      </c>
      <c r="E555">
        <f ca="1">HLOOKUP(E$1,INDIRECT("'" &amp; $A$511 &amp; "'!Q1:S200"),ROW(S147),0)</f>
        <v>0</v>
      </c>
      <c r="F555">
        <f t="shared" ca="1" si="164"/>
        <v>0</v>
      </c>
    </row>
    <row r="556" spans="2:6" x14ac:dyDescent="0.15">
      <c r="B556" t="s">
        <v>32</v>
      </c>
      <c r="C556">
        <f ca="1">HLOOKUP(C$1,INDIRECT("'" &amp; $A$511 &amp; "'!Q1:S200"),ROW(Q148),0)</f>
        <v>0</v>
      </c>
      <c r="D556">
        <f ca="1">HLOOKUP(D$1,INDIRECT("'" &amp; $A$511 &amp; "'!Q1:S200"),ROW(R148),0)</f>
        <v>0</v>
      </c>
      <c r="E556">
        <f ca="1">HLOOKUP(E$1,INDIRECT("'" &amp; $A$511 &amp; "'!Q1:S200"),ROW(S148),0)</f>
        <v>0</v>
      </c>
      <c r="F556">
        <f t="shared" ca="1" si="164"/>
        <v>0</v>
      </c>
    </row>
    <row r="557" spans="2:6" x14ac:dyDescent="0.15">
      <c r="B557" t="s">
        <v>12</v>
      </c>
      <c r="C557">
        <f ca="1">HLOOKUP(C$1,INDIRECT("'" &amp; $A$511 &amp; "'!Q1:S200"),ROW(Q149),0)</f>
        <v>0</v>
      </c>
      <c r="D557">
        <f ca="1">HLOOKUP(D$1,INDIRECT("'" &amp; $A$511 &amp; "'!Q1:S200"),ROW(R149),0)</f>
        <v>0</v>
      </c>
      <c r="E557">
        <f ca="1">HLOOKUP(E$1,INDIRECT("'" &amp; $A$511 &amp; "'!Q1:S200"),ROW(S149),0)</f>
        <v>0</v>
      </c>
      <c r="F557">
        <f t="shared" ca="1" si="164"/>
        <v>0</v>
      </c>
    </row>
    <row r="558" spans="2:6" x14ac:dyDescent="0.15">
      <c r="B558" t="s">
        <v>40</v>
      </c>
      <c r="C558">
        <f ca="1">HLOOKUP(C$1,INDIRECT("'" &amp; $A$511 &amp; "'!Q1:S200"),ROW(Q150),0)</f>
        <v>0</v>
      </c>
      <c r="D558">
        <f ca="1">HLOOKUP(D$1,INDIRECT("'" &amp; $A$511 &amp; "'!Q1:S200"),ROW(R150),0)</f>
        <v>0</v>
      </c>
      <c r="E558">
        <f ca="1">HLOOKUP(E$1,INDIRECT("'" &amp; $A$511 &amp; "'!Q1:S200"),ROW(S150),0)</f>
        <v>0</v>
      </c>
      <c r="F558">
        <f t="shared" ca="1" si="164"/>
        <v>0</v>
      </c>
    </row>
    <row r="559" spans="2:6" x14ac:dyDescent="0.15">
      <c r="B559" t="s">
        <v>12</v>
      </c>
      <c r="C559">
        <f ca="1">HLOOKUP(C$1,INDIRECT("'" &amp; $A$511 &amp; "'!Q1:S200"),ROW(Q151),0)</f>
        <v>0</v>
      </c>
      <c r="D559">
        <f ca="1">HLOOKUP(D$1,INDIRECT("'" &amp; $A$511 &amp; "'!Q1:S200"),ROW(R151),0)</f>
        <v>0</v>
      </c>
      <c r="E559">
        <f ca="1">HLOOKUP(E$1,INDIRECT("'" &amp; $A$511 &amp; "'!Q1:S200"),ROW(S151),0)</f>
        <v>0</v>
      </c>
      <c r="F559">
        <f t="shared" ca="1" si="164"/>
        <v>0</v>
      </c>
    </row>
    <row r="560" spans="2:6" x14ac:dyDescent="0.15">
      <c r="B560" t="s">
        <v>32</v>
      </c>
      <c r="C560">
        <f ca="1">HLOOKUP(C$1,INDIRECT("'" &amp; $A$511 &amp; "'!Q1:S200"),ROW(Q152),0)</f>
        <v>0</v>
      </c>
      <c r="D560">
        <f ca="1">HLOOKUP(D$1,INDIRECT("'" &amp; $A$511 &amp; "'!Q1:S200"),ROW(R152),0)</f>
        <v>0</v>
      </c>
      <c r="E560">
        <f ca="1">HLOOKUP(E$1,INDIRECT("'" &amp; $A$511 &amp; "'!Q1:S200"),ROW(S152),0)</f>
        <v>0</v>
      </c>
      <c r="F560">
        <f t="shared" ca="1" si="164"/>
        <v>0</v>
      </c>
    </row>
    <row r="561" spans="1:17" x14ac:dyDescent="0.15">
      <c r="B561" t="s">
        <v>12</v>
      </c>
      <c r="C561">
        <f ca="1">HLOOKUP(C$1,INDIRECT("'" &amp; $A$511 &amp; "'!Q1:S200"),ROW(Q153),0)</f>
        <v>0</v>
      </c>
      <c r="D561">
        <f ca="1">HLOOKUP(D$1,INDIRECT("'" &amp; $A$511 &amp; "'!Q1:S200"),ROW(R153),0)</f>
        <v>0</v>
      </c>
      <c r="E561">
        <f ca="1">HLOOKUP(E$1,INDIRECT("'" &amp; $A$511 &amp; "'!Q1:S200"),ROW(S153),0)</f>
        <v>0</v>
      </c>
      <c r="F561">
        <f t="shared" ca="1" si="164"/>
        <v>0</v>
      </c>
    </row>
    <row r="562" spans="1:17" x14ac:dyDescent="0.15">
      <c r="B562" t="s">
        <v>41</v>
      </c>
      <c r="C562">
        <f ca="1">HLOOKUP(C$1,INDIRECT("'" &amp; $A$511 &amp; "'!Q1:S200"),ROW(Q154),0)</f>
        <v>0</v>
      </c>
      <c r="D562">
        <f ca="1">HLOOKUP(D$1,INDIRECT("'" &amp; $A$511 &amp; "'!Q1:S200"),ROW(R154),0)</f>
        <v>0</v>
      </c>
      <c r="E562">
        <f ca="1">HLOOKUP(E$1,INDIRECT("'" &amp; $A$511 &amp; "'!Q1:S200"),ROW(S154),0)</f>
        <v>0</v>
      </c>
      <c r="F562">
        <f t="shared" ca="1" si="164"/>
        <v>0</v>
      </c>
    </row>
    <row r="563" spans="1:17" x14ac:dyDescent="0.15">
      <c r="B563" t="s">
        <v>12</v>
      </c>
      <c r="C563">
        <f ca="1">HLOOKUP(C$1,INDIRECT("'" &amp; $A$511 &amp; "'!Q1:S200"),ROW(Q155),0)</f>
        <v>0</v>
      </c>
      <c r="D563">
        <f ca="1">HLOOKUP(D$1,INDIRECT("'" &amp; $A$511 &amp; "'!Q1:S200"),ROW(R155),0)</f>
        <v>0</v>
      </c>
      <c r="E563">
        <f ca="1">HLOOKUP(E$1,INDIRECT("'" &amp; $A$511 &amp; "'!Q1:S200"),ROW(S155),0)</f>
        <v>0</v>
      </c>
      <c r="F563">
        <f t="shared" ca="1" si="164"/>
        <v>0</v>
      </c>
    </row>
    <row r="564" spans="1:17" x14ac:dyDescent="0.15">
      <c r="A564" t="s">
        <v>72</v>
      </c>
      <c r="B564" t="s">
        <v>48</v>
      </c>
      <c r="C564">
        <f ca="1">IF($A567=1,HLOOKUP(C$1,INDIRECT("'" &amp; $A564 &amp; "'!Q1:S105"),103,0),0)</f>
        <v>0</v>
      </c>
      <c r="D564">
        <f ca="1">IF($A567=1,HLOOKUP(D$1,INDIRECT("'" &amp; $A564 &amp; "'!Q1:S105"),103,0),0)</f>
        <v>197</v>
      </c>
      <c r="E564">
        <f ca="1">IF($A567=1,HLOOKUP(E$1,INDIRECT("'" &amp; $A564 &amp; "'!Q1:S105"),103,0),0)</f>
        <v>40</v>
      </c>
      <c r="F564">
        <f t="shared" ca="1" si="164"/>
        <v>237</v>
      </c>
      <c r="H564" s="30" t="s">
        <v>59</v>
      </c>
      <c r="I564" t="s">
        <v>60</v>
      </c>
      <c r="J564" t="s">
        <v>61</v>
      </c>
      <c r="K564" t="s">
        <v>62</v>
      </c>
      <c r="L564" t="s">
        <v>63</v>
      </c>
      <c r="N564" s="30" t="s">
        <v>64</v>
      </c>
      <c r="O564" s="26"/>
      <c r="P564" s="26"/>
      <c r="Q564" s="26"/>
    </row>
    <row r="565" spans="1:17" x14ac:dyDescent="0.15">
      <c r="B565" t="s">
        <v>24</v>
      </c>
      <c r="C565">
        <f ca="1">HLOOKUP(C$1,INDIRECT("'" &amp; $A564 &amp; "'!Q1:S105"),104,0)</f>
        <v>7</v>
      </c>
      <c r="D565">
        <f t="shared" ref="D565:E565" ca="1" si="177">HLOOKUP(D$1,INDIRECT("'" &amp; $A564 &amp; "'!Q1:S105"),104,0)</f>
        <v>5</v>
      </c>
      <c r="E565">
        <f t="shared" ca="1" si="177"/>
        <v>7</v>
      </c>
      <c r="F565">
        <f t="shared" ca="1" si="164"/>
        <v>19</v>
      </c>
      <c r="H565" cm="1">
        <f t="array" aca="1" ref="H565" ca="1">INDIRECT("'" &amp; $A564 &amp;"'!$T$104",TRUE)</f>
        <v>19</v>
      </c>
      <c r="I565">
        <f ca="1">IF($H565=0,0,IF(C564=0, 1, ))</f>
        <v>1</v>
      </c>
      <c r="J565">
        <f ca="1">IF($H565=0,0,IF(D564=0, 1, ))</f>
        <v>0</v>
      </c>
      <c r="K565">
        <f ca="1">IF($H565=0,0,IF(E564=0, 1, ))</f>
        <v>0</v>
      </c>
      <c r="L565">
        <f ca="1">IF(SUM(I565:K565)&gt;1,1,0)</f>
        <v>0</v>
      </c>
      <c r="N565" s="26"/>
      <c r="O565">
        <f ca="1">IF($H568&lt;&gt;0,IF(I568=3,3,MOD(I568*$H568,3)),0)</f>
        <v>1</v>
      </c>
      <c r="P565">
        <f ca="1">IF($H568&lt;&gt;0,IF(J568=3,3,MOD(J568*$H568,3)),0)</f>
        <v>3</v>
      </c>
      <c r="Q565">
        <f ca="1">IF($H568&lt;&gt;0,IF(K568=3,3,MOD(K568*$H568,3)),0)</f>
        <v>2</v>
      </c>
    </row>
    <row r="566" spans="1:17" x14ac:dyDescent="0.15">
      <c r="A566" s="30" t="s">
        <v>54</v>
      </c>
      <c r="B566" t="s">
        <v>12</v>
      </c>
      <c r="C566">
        <f ca="1">HLOOKUP(C$1,INDIRECT("'" &amp; $A564 &amp; "'!Q1:S105"),105,0)</f>
        <v>6</v>
      </c>
      <c r="D566">
        <f t="shared" ref="D566:E566" ca="1" si="178">HLOOKUP(D$1,INDIRECT("'" &amp; $A564 &amp; "'!Q1:S105"),105,0)</f>
        <v>3</v>
      </c>
      <c r="E566">
        <f t="shared" ca="1" si="178"/>
        <v>6</v>
      </c>
      <c r="F566">
        <f t="shared" ca="1" si="164"/>
        <v>15</v>
      </c>
    </row>
    <row r="567" spans="1:17" x14ac:dyDescent="0.15">
      <c r="A567" cm="1">
        <f t="array" aca="1" ref="A567" ca="1">IF(AND(SUM(INDIRECT("'" &amp; $A564 &amp; "'!Q103:S103")) &gt; 0,OR(INDIRECT("'" &amp; $A564 &amp; "'!Q103")=0, INDIRECT("'" &amp; $A564 &amp; "'!R103")=0, INDIRECT("'" &amp; $A564 &amp; "'!S103")=0)), 1, 0)</f>
        <v>1</v>
      </c>
      <c r="B567" t="s">
        <v>25</v>
      </c>
      <c r="C567">
        <f ca="1">HLOOKUP(C$1,INDIRECT("'" &amp; $A564 &amp; "'!Q1:S117"),106,0)</f>
        <v>1</v>
      </c>
      <c r="D567">
        <f t="shared" ref="D567:E567" ca="1" si="179">HLOOKUP(D$1,INDIRECT("'" &amp; $A564 &amp; "'!Q1:S117"),106,0)</f>
        <v>0</v>
      </c>
      <c r="E567">
        <f t="shared" ca="1" si="179"/>
        <v>1</v>
      </c>
      <c r="F567">
        <f t="shared" ca="1" si="164"/>
        <v>2</v>
      </c>
      <c r="H567" s="43" t="s">
        <v>65</v>
      </c>
      <c r="I567" s="43"/>
      <c r="J567" s="43"/>
      <c r="K567" s="43"/>
    </row>
    <row r="568" spans="1:17" x14ac:dyDescent="0.15">
      <c r="B568" t="s">
        <v>12</v>
      </c>
      <c r="C568">
        <f ca="1">HLOOKUP(C$1,INDIRECT("'" &amp; $A564 &amp; "'!Q1:S117"),107,0)</f>
        <v>1</v>
      </c>
      <c r="D568">
        <f t="shared" ref="D568:E568" ca="1" si="180">HLOOKUP(D$1,INDIRECT("'" &amp; $A564 &amp; "'!Q1:S117"),107,0)</f>
        <v>0</v>
      </c>
      <c r="E568">
        <f t="shared" ca="1" si="180"/>
        <v>1</v>
      </c>
      <c r="F568">
        <f t="shared" ca="1" si="164"/>
        <v>2</v>
      </c>
      <c r="H568">
        <f ca="1">MOD(H565,3) * A567</f>
        <v>1</v>
      </c>
      <c r="I568" cm="1">
        <f t="array" aca="1" ref="I568" ca="1">_xlfn.IFS(INDIRECT("'" &amp; $A564 &amp; "'!Q1")= "K",2,INDIRECT("'" &amp; $A564 &amp; "'!R1")= "K",3,INDIRECT("'" &amp; $A564 &amp; "'!S1")= "K",1)</f>
        <v>1</v>
      </c>
      <c r="J568" cm="1">
        <f t="array" aca="1" ref="J568" ca="1">_xlfn.IFS(INDIRECT("'" &amp; $A564 &amp; "'!Q1")= "P",2,INDIRECT("'" &amp; $A564 &amp; "'!R1")= "P",3,INDIRECT("'" &amp; $A564 &amp; "'!S1")= "P",1)</f>
        <v>3</v>
      </c>
      <c r="K568" cm="1">
        <f t="array" aca="1" ref="K568" ca="1">_xlfn.IFS(INDIRECT("'" &amp; $A564 &amp; "'!Q1")= "B",2,INDIRECT("'" &amp; $A564 &amp; "'!R1")= "B",3,INDIRECT("'" &amp; $A564 &amp; "'!S1")= "B",1)</f>
        <v>2</v>
      </c>
    </row>
    <row r="569" spans="1:17" x14ac:dyDescent="0.15">
      <c r="B569" t="s">
        <v>26</v>
      </c>
      <c r="C569">
        <f ca="1">HLOOKUP(C$1,INDIRECT("'" &amp; $A564 &amp; "'!Q1:S117"),108,0)</f>
        <v>1</v>
      </c>
      <c r="D569">
        <f t="shared" ref="D569:E569" ca="1" si="181">HLOOKUP(D$1,INDIRECT("'" &amp; $A564 &amp; "'!Q1:S117"),108,0)</f>
        <v>1</v>
      </c>
      <c r="E569">
        <f t="shared" ca="1" si="181"/>
        <v>2</v>
      </c>
      <c r="F569">
        <f t="shared" ca="1" si="164"/>
        <v>4</v>
      </c>
    </row>
    <row r="570" spans="1:17" x14ac:dyDescent="0.15">
      <c r="B570" t="s">
        <v>12</v>
      </c>
      <c r="C570">
        <f ca="1">HLOOKUP(C$1,INDIRECT("'" &amp; $A564 &amp; "'!Q1:S117"),109,0)</f>
        <v>1</v>
      </c>
      <c r="D570">
        <f t="shared" ref="D570:E570" ca="1" si="182">HLOOKUP(D$1,INDIRECT("'" &amp; $A564 &amp; "'!Q1:S117"),109,0)</f>
        <v>0</v>
      </c>
      <c r="E570">
        <f t="shared" ca="1" si="182"/>
        <v>2</v>
      </c>
      <c r="F570">
        <f t="shared" ca="1" si="164"/>
        <v>3</v>
      </c>
    </row>
    <row r="571" spans="1:17" x14ac:dyDescent="0.15">
      <c r="B571" t="s">
        <v>27</v>
      </c>
      <c r="C571">
        <f ca="1">HLOOKUP(C$1,INDIRECT("'" &amp; $A564 &amp; "'!Q1:S117"),110,0)</f>
        <v>2</v>
      </c>
      <c r="D571">
        <f t="shared" ref="D571:E571" ca="1" si="183">HLOOKUP(D$1,INDIRECT("'" &amp; $A564 &amp; "'!Q1:S117"),110,0)</f>
        <v>0</v>
      </c>
      <c r="E571">
        <f t="shared" ca="1" si="183"/>
        <v>1</v>
      </c>
      <c r="F571">
        <f t="shared" ca="1" si="164"/>
        <v>3</v>
      </c>
    </row>
    <row r="572" spans="1:17" x14ac:dyDescent="0.15">
      <c r="B572" t="s">
        <v>12</v>
      </c>
      <c r="C572">
        <f ca="1">HLOOKUP(C$1,INDIRECT("'" &amp; $A564 &amp; "'!Q1:S117"),111,0)</f>
        <v>1</v>
      </c>
      <c r="D572">
        <f t="shared" ref="D572:E572" ca="1" si="184">HLOOKUP(D$1,INDIRECT("'" &amp; $A564 &amp; "'!Q1:S117"),111,0)</f>
        <v>0</v>
      </c>
      <c r="E572">
        <f t="shared" ca="1" si="184"/>
        <v>1</v>
      </c>
      <c r="F572">
        <f t="shared" ca="1" si="164"/>
        <v>2</v>
      </c>
    </row>
    <row r="573" spans="1:17" x14ac:dyDescent="0.15">
      <c r="B573" t="s">
        <v>28</v>
      </c>
      <c r="C573">
        <f ca="1">HLOOKUP(C$1,INDIRECT("'" &amp; $A564 &amp; "'!Q1:S117"),112,0)</f>
        <v>1</v>
      </c>
      <c r="D573">
        <f t="shared" ref="D573:E573" ca="1" si="185">HLOOKUP(D$1,INDIRECT("'" &amp; $A564 &amp; "'!Q1:S117"),112,0)</f>
        <v>4</v>
      </c>
      <c r="E573">
        <f t="shared" ca="1" si="185"/>
        <v>2</v>
      </c>
      <c r="F573">
        <f t="shared" ca="1" si="164"/>
        <v>7</v>
      </c>
    </row>
    <row r="574" spans="1:17" x14ac:dyDescent="0.15">
      <c r="B574" t="s">
        <v>12</v>
      </c>
      <c r="C574">
        <f ca="1">HLOOKUP(C$1,INDIRECT("'" &amp; $A564 &amp; "'!Q1:S117"),113,0)</f>
        <v>1</v>
      </c>
      <c r="D574">
        <f t="shared" ref="D574:E574" ca="1" si="186">HLOOKUP(D$1,INDIRECT("'" &amp; $A564 &amp; "'!Q1:S117"),113,0)</f>
        <v>3</v>
      </c>
      <c r="E574">
        <f t="shared" ca="1" si="186"/>
        <v>2</v>
      </c>
      <c r="F574">
        <f t="shared" ca="1" si="164"/>
        <v>6</v>
      </c>
    </row>
    <row r="575" spans="1:17" x14ac:dyDescent="0.15">
      <c r="B575" t="s">
        <v>29</v>
      </c>
      <c r="C575">
        <f ca="1">HLOOKUP(C$1,INDIRECT("'" &amp; $A564 &amp; "'!Q1:S117"),114,0)</f>
        <v>2</v>
      </c>
      <c r="D575">
        <f t="shared" ref="D575:E575" ca="1" si="187">HLOOKUP(D$1,INDIRECT("'" &amp; $A564 &amp; "'!Q1:S117"),114,0)</f>
        <v>0</v>
      </c>
      <c r="E575">
        <f t="shared" ca="1" si="187"/>
        <v>1</v>
      </c>
      <c r="F575">
        <f t="shared" ca="1" si="164"/>
        <v>3</v>
      </c>
    </row>
    <row r="576" spans="1:17" x14ac:dyDescent="0.15">
      <c r="B576" t="s">
        <v>12</v>
      </c>
      <c r="C576">
        <f ca="1">HLOOKUP(C$1,INDIRECT("'" &amp; $A564 &amp; "'!Q1:S117"),115,0)</f>
        <v>2</v>
      </c>
      <c r="D576">
        <f t="shared" ref="D576:E576" ca="1" si="188">HLOOKUP(D$1,INDIRECT("'" &amp; $A564 &amp; "'!Q1:S117"),115,0)</f>
        <v>0</v>
      </c>
      <c r="E576">
        <f t="shared" ca="1" si="188"/>
        <v>0</v>
      </c>
      <c r="F576">
        <f t="shared" ca="1" si="164"/>
        <v>2</v>
      </c>
    </row>
    <row r="577" spans="2:6" x14ac:dyDescent="0.15">
      <c r="B577" t="s">
        <v>30</v>
      </c>
      <c r="C577">
        <f ca="1">HLOOKUP(C$1,INDIRECT("'" &amp; $A564 &amp; "'!Q1:S117"),116,0)</f>
        <v>0</v>
      </c>
      <c r="D577">
        <f t="shared" ref="D577:E577" ca="1" si="189">HLOOKUP(D$1,INDIRECT("'" &amp; $A564 &amp; "'!Q1:S117"),116,0)</f>
        <v>0</v>
      </c>
      <c r="E577">
        <f t="shared" ca="1" si="189"/>
        <v>0</v>
      </c>
      <c r="F577">
        <f t="shared" ref="F577:F640" ca="1" si="190">SUM(C577:E577)</f>
        <v>0</v>
      </c>
    </row>
    <row r="578" spans="2:6" x14ac:dyDescent="0.15">
      <c r="B578" t="s">
        <v>12</v>
      </c>
      <c r="C578">
        <f ca="1">HLOOKUP(C$1,INDIRECT("'" &amp; $A564 &amp; "'!Q1:S117"),117,0)</f>
        <v>0</v>
      </c>
      <c r="D578">
        <f t="shared" ref="D578:E578" ca="1" si="191">HLOOKUP(D$1,INDIRECT("'" &amp; $A564 &amp; "'!Q1:S117"),117,0)</f>
        <v>0</v>
      </c>
      <c r="E578">
        <f t="shared" ca="1" si="191"/>
        <v>0</v>
      </c>
      <c r="F578">
        <f t="shared" ca="1" si="190"/>
        <v>0</v>
      </c>
    </row>
    <row r="579" spans="2:6" x14ac:dyDescent="0.15">
      <c r="B579" t="s">
        <v>31</v>
      </c>
      <c r="C579">
        <f ca="1">HLOOKUP(C$1,INDIRECT("'" &amp; $A$564 &amp; "'!Q1:S200"),ROW(Q118),0)</f>
        <v>2</v>
      </c>
      <c r="D579">
        <f ca="1">HLOOKUP(D$1,INDIRECT("'" &amp; $A$564 &amp; "'!Q1:S200"),ROW(R118),0)</f>
        <v>0</v>
      </c>
      <c r="E579">
        <f ca="1">HLOOKUP(E$1,INDIRECT("'" &amp; $A$564 &amp; "'!Q1:S200"),ROW(S118),0)</f>
        <v>1</v>
      </c>
      <c r="F579">
        <f t="shared" ca="1" si="190"/>
        <v>3</v>
      </c>
    </row>
    <row r="580" spans="2:6" x14ac:dyDescent="0.15">
      <c r="B580" t="s">
        <v>12</v>
      </c>
      <c r="C580">
        <f ca="1">HLOOKUP(C$1,INDIRECT("'" &amp; $A$564 &amp; "'!Q1:S200"),ROW(Q119),0)</f>
        <v>1</v>
      </c>
      <c r="D580">
        <f ca="1">HLOOKUP(D$1,INDIRECT("'" &amp; $A$564 &amp; "'!Q1:S200"),ROW(R119),0)</f>
        <v>0</v>
      </c>
      <c r="E580">
        <f ca="1">HLOOKUP(E$1,INDIRECT("'" &amp; $A$564 &amp; "'!Q1:S200"),ROW(S119),0)</f>
        <v>1</v>
      </c>
      <c r="F580">
        <f t="shared" ca="1" si="190"/>
        <v>2</v>
      </c>
    </row>
    <row r="581" spans="2:6" x14ac:dyDescent="0.15">
      <c r="B581" t="s">
        <v>32</v>
      </c>
      <c r="C581">
        <f ca="1">HLOOKUP(C$1,INDIRECT("'" &amp; $A$564 &amp; "'!Q1:S200"),ROW(Q120),0)</f>
        <v>0</v>
      </c>
      <c r="D581">
        <f ca="1">HLOOKUP(D$1,INDIRECT("'" &amp; $A$564 &amp; "'!Q1:S200"),ROW(R120),0)</f>
        <v>0</v>
      </c>
      <c r="E581">
        <f ca="1">HLOOKUP(E$1,INDIRECT("'" &amp; $A$564 &amp; "'!Q1:S200"),ROW(S120),0)</f>
        <v>0</v>
      </c>
      <c r="F581">
        <f t="shared" ca="1" si="190"/>
        <v>0</v>
      </c>
    </row>
    <row r="582" spans="2:6" x14ac:dyDescent="0.15">
      <c r="B582" t="s">
        <v>12</v>
      </c>
      <c r="C582">
        <f ca="1">HLOOKUP(C$1,INDIRECT("'" &amp; $A$564 &amp; "'!Q1:S200"),ROW(Q121),0)</f>
        <v>0</v>
      </c>
      <c r="D582">
        <f ca="1">HLOOKUP(D$1,INDIRECT("'" &amp; $A$564 &amp; "'!Q1:S200"),ROW(R121),0)</f>
        <v>0</v>
      </c>
      <c r="E582">
        <f ca="1">HLOOKUP(E$1,INDIRECT("'" &amp; $A$564 &amp; "'!Q1:S200"),ROW(S121),0)</f>
        <v>0</v>
      </c>
      <c r="F582">
        <f t="shared" ca="1" si="190"/>
        <v>0</v>
      </c>
    </row>
    <row r="583" spans="2:6" x14ac:dyDescent="0.15">
      <c r="B583" t="s">
        <v>33</v>
      </c>
      <c r="C583">
        <f ca="1">HLOOKUP(C$1,INDIRECT("'" &amp; $A$564 &amp; "'!Q1:S200"),ROW(Q122),0)</f>
        <v>1</v>
      </c>
      <c r="D583">
        <f ca="1">HLOOKUP(D$1,INDIRECT("'" &amp; $A$564 &amp; "'!Q1:S200"),ROW(R122),0)</f>
        <v>0</v>
      </c>
      <c r="E583">
        <f ca="1">HLOOKUP(E$1,INDIRECT("'" &amp; $A$564 &amp; "'!Q1:S200"),ROW(S122),0)</f>
        <v>1</v>
      </c>
      <c r="F583">
        <f t="shared" ca="1" si="190"/>
        <v>2</v>
      </c>
    </row>
    <row r="584" spans="2:6" x14ac:dyDescent="0.15">
      <c r="B584" t="s">
        <v>12</v>
      </c>
      <c r="C584">
        <f ca="1">HLOOKUP(C$1,INDIRECT("'" &amp; $A$564 &amp; "'!Q1:S200"),ROW(Q123),0)</f>
        <v>1</v>
      </c>
      <c r="D584">
        <f ca="1">HLOOKUP(D$1,INDIRECT("'" &amp; $A$564 &amp; "'!Q1:S200"),ROW(R123),0)</f>
        <v>0</v>
      </c>
      <c r="E584">
        <f ca="1">HLOOKUP(E$1,INDIRECT("'" &amp; $A$564 &amp; "'!Q1:S200"),ROW(S123),0)</f>
        <v>1</v>
      </c>
      <c r="F584">
        <f t="shared" ca="1" si="190"/>
        <v>2</v>
      </c>
    </row>
    <row r="585" spans="2:6" x14ac:dyDescent="0.15">
      <c r="B585" t="s">
        <v>32</v>
      </c>
      <c r="C585">
        <f ca="1">HLOOKUP(C$1,INDIRECT("'" &amp; $A$564 &amp; "'!Q1:S200"),ROW(Q124),0)</f>
        <v>0</v>
      </c>
      <c r="D585">
        <f ca="1">HLOOKUP(D$1,INDIRECT("'" &amp; $A$564 &amp; "'!Q1:S200"),ROW(R124),0)</f>
        <v>0</v>
      </c>
      <c r="E585">
        <f ca="1">HLOOKUP(E$1,INDIRECT("'" &amp; $A$564 &amp; "'!Q1:S200"),ROW(S124),0)</f>
        <v>0</v>
      </c>
      <c r="F585">
        <f t="shared" ca="1" si="190"/>
        <v>0</v>
      </c>
    </row>
    <row r="586" spans="2:6" x14ac:dyDescent="0.15">
      <c r="B586" t="s">
        <v>12</v>
      </c>
      <c r="C586">
        <f ca="1">HLOOKUP(C$1,INDIRECT("'" &amp; $A$564 &amp; "'!Q1:S200"),ROW(Q125),0)</f>
        <v>0</v>
      </c>
      <c r="D586">
        <f ca="1">HLOOKUP(D$1,INDIRECT("'" &amp; $A$564 &amp; "'!Q1:S200"),ROW(R125),0)</f>
        <v>0</v>
      </c>
      <c r="E586">
        <f ca="1">HLOOKUP(E$1,INDIRECT("'" &amp; $A$564 &amp; "'!Q1:S200"),ROW(S125),0)</f>
        <v>0</v>
      </c>
      <c r="F586">
        <f t="shared" ca="1" si="190"/>
        <v>0</v>
      </c>
    </row>
    <row r="587" spans="2:6" x14ac:dyDescent="0.15">
      <c r="B587" t="s">
        <v>34</v>
      </c>
      <c r="C587">
        <f ca="1">HLOOKUP(C$1,INDIRECT("'" &amp; $A$564 &amp; "'!Q1:S200"),ROW(Q126),0)</f>
        <v>1</v>
      </c>
      <c r="D587">
        <f ca="1">HLOOKUP(D$1,INDIRECT("'" &amp; $A$564 &amp; "'!Q1:S200"),ROW(R126),0)</f>
        <v>2</v>
      </c>
      <c r="E587">
        <f ca="1">HLOOKUP(E$1,INDIRECT("'" &amp; $A$564 &amp; "'!Q1:S200"),ROW(S126),0)</f>
        <v>0</v>
      </c>
      <c r="F587">
        <f t="shared" ca="1" si="190"/>
        <v>3</v>
      </c>
    </row>
    <row r="588" spans="2:6" x14ac:dyDescent="0.15">
      <c r="B588" t="s">
        <v>12</v>
      </c>
      <c r="C588">
        <f ca="1">HLOOKUP(C$1,INDIRECT("'" &amp; $A$564 &amp; "'!Q1:S200"),ROW(Q127),0)</f>
        <v>1</v>
      </c>
      <c r="D588">
        <f ca="1">HLOOKUP(D$1,INDIRECT("'" &amp; $A$564 &amp; "'!Q1:S200"),ROW(R127),0)</f>
        <v>2</v>
      </c>
      <c r="E588">
        <f ca="1">HLOOKUP(E$1,INDIRECT("'" &amp; $A$564 &amp; "'!Q1:S200"),ROW(S127),0)</f>
        <v>0</v>
      </c>
      <c r="F588">
        <f t="shared" ca="1" si="190"/>
        <v>3</v>
      </c>
    </row>
    <row r="589" spans="2:6" x14ac:dyDescent="0.15">
      <c r="B589" t="s">
        <v>32</v>
      </c>
      <c r="C589">
        <f ca="1">HLOOKUP(C$1,INDIRECT("'" &amp; $A$564 &amp; "'!Q1:S200"),ROW(Q128),0)</f>
        <v>1</v>
      </c>
      <c r="D589">
        <f ca="1">HLOOKUP(D$1,INDIRECT("'" &amp; $A$564 &amp; "'!Q1:S200"),ROW(R128),0)</f>
        <v>0</v>
      </c>
      <c r="E589">
        <f ca="1">HLOOKUP(E$1,INDIRECT("'" &amp; $A$564 &amp; "'!Q1:S200"),ROW(S128),0)</f>
        <v>0</v>
      </c>
      <c r="F589">
        <f t="shared" ca="1" si="190"/>
        <v>1</v>
      </c>
    </row>
    <row r="590" spans="2:6" x14ac:dyDescent="0.15">
      <c r="B590" t="s">
        <v>12</v>
      </c>
      <c r="C590">
        <f ca="1">HLOOKUP(C$1,INDIRECT("'" &amp; $A$564 &amp; "'!Q1:S200"),ROW(Q129),0)</f>
        <v>1</v>
      </c>
      <c r="D590">
        <f ca="1">HLOOKUP(D$1,INDIRECT("'" &amp; $A$564 &amp; "'!Q1:S200"),ROW(R129),0)</f>
        <v>0</v>
      </c>
      <c r="E590">
        <f ca="1">HLOOKUP(E$1,INDIRECT("'" &amp; $A$564 &amp; "'!Q1:S200"),ROW(S129),0)</f>
        <v>0</v>
      </c>
      <c r="F590">
        <f t="shared" ca="1" si="190"/>
        <v>1</v>
      </c>
    </row>
    <row r="591" spans="2:6" x14ac:dyDescent="0.15">
      <c r="B591" t="s">
        <v>35</v>
      </c>
      <c r="C591">
        <f ca="1">HLOOKUP(C$1,INDIRECT("'" &amp; $A$564 &amp; "'!Q1:S200"),ROW(Q130),0)</f>
        <v>0</v>
      </c>
      <c r="D591">
        <f ca="1">HLOOKUP(D$1,INDIRECT("'" &amp; $A$564 &amp; "'!Q1:S200"),ROW(R130),0)</f>
        <v>0</v>
      </c>
      <c r="E591">
        <f ca="1">HLOOKUP(E$1,INDIRECT("'" &amp; $A$564 &amp; "'!Q1:S200"),ROW(S130),0)</f>
        <v>0</v>
      </c>
      <c r="F591">
        <f t="shared" ca="1" si="190"/>
        <v>0</v>
      </c>
    </row>
    <row r="592" spans="2:6" x14ac:dyDescent="0.15">
      <c r="B592" t="s">
        <v>12</v>
      </c>
      <c r="C592">
        <f ca="1">HLOOKUP(C$1,INDIRECT("'" &amp; $A$564 &amp; "'!Q1:S200"),ROW(Q131),0)</f>
        <v>0</v>
      </c>
      <c r="D592">
        <f ca="1">HLOOKUP(D$1,INDIRECT("'" &amp; $A$564 &amp; "'!Q1:S200"),ROW(R131),0)</f>
        <v>0</v>
      </c>
      <c r="E592">
        <f ca="1">HLOOKUP(E$1,INDIRECT("'" &amp; $A$564 &amp; "'!Q1:S200"),ROW(S131),0)</f>
        <v>0</v>
      </c>
      <c r="F592">
        <f t="shared" ca="1" si="190"/>
        <v>0</v>
      </c>
    </row>
    <row r="593" spans="2:6" x14ac:dyDescent="0.15">
      <c r="B593" t="s">
        <v>32</v>
      </c>
      <c r="C593">
        <f ca="1">HLOOKUP(C$1,INDIRECT("'" &amp; $A$564 &amp; "'!Q1:S200"),ROW(Q132),0)</f>
        <v>0</v>
      </c>
      <c r="D593">
        <f ca="1">HLOOKUP(D$1,INDIRECT("'" &amp; $A$564 &amp; "'!Q1:S200"),ROW(R132),0)</f>
        <v>0</v>
      </c>
      <c r="E593">
        <f ca="1">HLOOKUP(E$1,INDIRECT("'" &amp; $A$564 &amp; "'!Q1:S200"),ROW(S132),0)</f>
        <v>0</v>
      </c>
      <c r="F593">
        <f t="shared" ca="1" si="190"/>
        <v>0</v>
      </c>
    </row>
    <row r="594" spans="2:6" x14ac:dyDescent="0.15">
      <c r="B594" t="s">
        <v>12</v>
      </c>
      <c r="C594">
        <f ca="1">HLOOKUP(C$1,INDIRECT("'" &amp; $A$564 &amp; "'!Q1:S200"),ROW(Q133),0)</f>
        <v>0</v>
      </c>
      <c r="D594">
        <f ca="1">HLOOKUP(D$1,INDIRECT("'" &amp; $A$564 &amp; "'!Q1:S200"),ROW(R133),0)</f>
        <v>0</v>
      </c>
      <c r="E594">
        <f ca="1">HLOOKUP(E$1,INDIRECT("'" &amp; $A$564 &amp; "'!Q1:S200"),ROW(S133),0)</f>
        <v>0</v>
      </c>
      <c r="F594">
        <f t="shared" ca="1" si="190"/>
        <v>0</v>
      </c>
    </row>
    <row r="595" spans="2:6" x14ac:dyDescent="0.15">
      <c r="B595" t="s">
        <v>36</v>
      </c>
      <c r="C595">
        <f ca="1">HLOOKUP(C$1,INDIRECT("'" &amp; $A$564 &amp; "'!Q1:S200"),ROW(Q134),0)</f>
        <v>0</v>
      </c>
      <c r="D595">
        <f ca="1">HLOOKUP(D$1,INDIRECT("'" &amp; $A$564 &amp; "'!Q1:S200"),ROW(R134),0)</f>
        <v>0</v>
      </c>
      <c r="E595">
        <f ca="1">HLOOKUP(E$1,INDIRECT("'" &amp; $A$564 &amp; "'!Q1:S200"),ROW(S134),0)</f>
        <v>0</v>
      </c>
      <c r="F595">
        <f t="shared" ca="1" si="190"/>
        <v>0</v>
      </c>
    </row>
    <row r="596" spans="2:6" x14ac:dyDescent="0.15">
      <c r="B596" t="s">
        <v>12</v>
      </c>
      <c r="C596">
        <f ca="1">HLOOKUP(C$1,INDIRECT("'" &amp; $A$564 &amp; "'!Q1:S200"),ROW(Q135),0)</f>
        <v>0</v>
      </c>
      <c r="D596">
        <f ca="1">HLOOKUP(D$1,INDIRECT("'" &amp; $A$564 &amp; "'!Q1:S200"),ROW(R135),0)</f>
        <v>0</v>
      </c>
      <c r="E596">
        <f ca="1">HLOOKUP(E$1,INDIRECT("'" &amp; $A$564 &amp; "'!Q1:S200"),ROW(S135),0)</f>
        <v>0</v>
      </c>
      <c r="F596">
        <f t="shared" ca="1" si="190"/>
        <v>0</v>
      </c>
    </row>
    <row r="597" spans="2:6" x14ac:dyDescent="0.15">
      <c r="B597" t="s">
        <v>32</v>
      </c>
      <c r="C597">
        <f ca="1">HLOOKUP(C$1,INDIRECT("'" &amp; $A$564 &amp; "'!Q1:S200"),ROW(Q136),0)</f>
        <v>0</v>
      </c>
      <c r="D597">
        <f ca="1">HLOOKUP(D$1,INDIRECT("'" &amp; $A$564 &amp; "'!Q1:S200"),ROW(R136),0)</f>
        <v>0</v>
      </c>
      <c r="E597">
        <f ca="1">HLOOKUP(E$1,INDIRECT("'" &amp; $A$564 &amp; "'!Q1:S200"),ROW(S136),0)</f>
        <v>0</v>
      </c>
      <c r="F597">
        <f t="shared" ca="1" si="190"/>
        <v>0</v>
      </c>
    </row>
    <row r="598" spans="2:6" x14ac:dyDescent="0.15">
      <c r="B598" t="s">
        <v>12</v>
      </c>
      <c r="C598">
        <f ca="1">HLOOKUP(C$1,INDIRECT("'" &amp; $A$564 &amp; "'!Q1:S200"),ROW(Q137),0)</f>
        <v>0</v>
      </c>
      <c r="D598">
        <f ca="1">HLOOKUP(D$1,INDIRECT("'" &amp; $A$564 &amp; "'!Q1:S200"),ROW(R137),0)</f>
        <v>0</v>
      </c>
      <c r="E598">
        <f ca="1">HLOOKUP(E$1,INDIRECT("'" &amp; $A$564 &amp; "'!Q1:S200"),ROW(S137),0)</f>
        <v>0</v>
      </c>
      <c r="F598">
        <f t="shared" ca="1" si="190"/>
        <v>0</v>
      </c>
    </row>
    <row r="599" spans="2:6" x14ac:dyDescent="0.15">
      <c r="B599" t="s">
        <v>37</v>
      </c>
      <c r="C599">
        <f ca="1">HLOOKUP(C$1,INDIRECT("'" &amp; $A$564 &amp; "'!Q1:S200"),ROW(Q138),0)</f>
        <v>3</v>
      </c>
      <c r="D599">
        <f ca="1">HLOOKUP(D$1,INDIRECT("'" &amp; $A$564 &amp; "'!Q1:S200"),ROW(R138),0)</f>
        <v>2</v>
      </c>
      <c r="E599">
        <f ca="1">HLOOKUP(E$1,INDIRECT("'" &amp; $A$564 &amp; "'!Q1:S200"),ROW(S138),0)</f>
        <v>2</v>
      </c>
      <c r="F599">
        <f t="shared" ca="1" si="190"/>
        <v>7</v>
      </c>
    </row>
    <row r="600" spans="2:6" x14ac:dyDescent="0.15">
      <c r="B600" t="s">
        <v>12</v>
      </c>
      <c r="C600">
        <f ca="1">HLOOKUP(C$1,INDIRECT("'" &amp; $A$564 &amp; "'!Q1:S200"),ROW(Q139),0)</f>
        <v>3</v>
      </c>
      <c r="D600">
        <f ca="1">HLOOKUP(D$1,INDIRECT("'" &amp; $A$564 &amp; "'!Q1:S200"),ROW(R139),0)</f>
        <v>1</v>
      </c>
      <c r="E600">
        <f ca="1">HLOOKUP(E$1,INDIRECT("'" &amp; $A$564 &amp; "'!Q1:S200"),ROW(S139),0)</f>
        <v>1</v>
      </c>
      <c r="F600">
        <f t="shared" ca="1" si="190"/>
        <v>5</v>
      </c>
    </row>
    <row r="601" spans="2:6" x14ac:dyDescent="0.15">
      <c r="B601" t="s">
        <v>32</v>
      </c>
      <c r="C601">
        <f ca="1">HLOOKUP(C$1,INDIRECT("'" &amp; $A$564 &amp; "'!Q1:S200"),ROW(Q140),0)</f>
        <v>1</v>
      </c>
      <c r="D601">
        <f ca="1">HLOOKUP(D$1,INDIRECT("'" &amp; $A$564 &amp; "'!Q1:S200"),ROW(R140),0)</f>
        <v>0</v>
      </c>
      <c r="E601">
        <f ca="1">HLOOKUP(E$1,INDIRECT("'" &amp; $A$564 &amp; "'!Q1:S200"),ROW(S140),0)</f>
        <v>1</v>
      </c>
      <c r="F601">
        <f t="shared" ca="1" si="190"/>
        <v>2</v>
      </c>
    </row>
    <row r="602" spans="2:6" x14ac:dyDescent="0.15">
      <c r="B602" t="s">
        <v>12</v>
      </c>
      <c r="C602">
        <f ca="1">HLOOKUP(C$1,INDIRECT("'" &amp; $A$564 &amp; "'!Q1:S200"),ROW(Q141),0)</f>
        <v>1</v>
      </c>
      <c r="D602">
        <f ca="1">HLOOKUP(D$1,INDIRECT("'" &amp; $A$564 &amp; "'!Q1:S200"),ROW(R141),0)</f>
        <v>0</v>
      </c>
      <c r="E602">
        <f ca="1">HLOOKUP(E$1,INDIRECT("'" &amp; $A$564 &amp; "'!Q1:S200"),ROW(S141),0)</f>
        <v>0</v>
      </c>
      <c r="F602">
        <f t="shared" ca="1" si="190"/>
        <v>1</v>
      </c>
    </row>
    <row r="603" spans="2:6" x14ac:dyDescent="0.15">
      <c r="B603" t="s">
        <v>38</v>
      </c>
      <c r="C603">
        <f ca="1">HLOOKUP(C$1,INDIRECT("'" &amp; $A$564 &amp; "'!Q1:S200"),ROW(Q142),0)</f>
        <v>0</v>
      </c>
      <c r="D603">
        <f ca="1">HLOOKUP(D$1,INDIRECT("'" &amp; $A$564 &amp; "'!Q1:S200"),ROW(R142),0)</f>
        <v>0</v>
      </c>
      <c r="E603">
        <f ca="1">HLOOKUP(E$1,INDIRECT("'" &amp; $A$564 &amp; "'!Q1:S200"),ROW(S142),0)</f>
        <v>2</v>
      </c>
      <c r="F603">
        <f t="shared" ca="1" si="190"/>
        <v>2</v>
      </c>
    </row>
    <row r="604" spans="2:6" x14ac:dyDescent="0.15">
      <c r="B604" t="s">
        <v>12</v>
      </c>
      <c r="C604">
        <f ca="1">HLOOKUP(C$1,INDIRECT("'" &amp; $A$564 &amp; "'!Q1:S200"),ROW(Q143),0)</f>
        <v>0</v>
      </c>
      <c r="D604">
        <f ca="1">HLOOKUP(D$1,INDIRECT("'" &amp; $A$564 &amp; "'!Q1:S200"),ROW(R143),0)</f>
        <v>0</v>
      </c>
      <c r="E604">
        <f ca="1">HLOOKUP(E$1,INDIRECT("'" &amp; $A$564 &amp; "'!Q1:S200"),ROW(S143),0)</f>
        <v>2</v>
      </c>
      <c r="F604">
        <f t="shared" ca="1" si="190"/>
        <v>2</v>
      </c>
    </row>
    <row r="605" spans="2:6" x14ac:dyDescent="0.15">
      <c r="B605" t="s">
        <v>32</v>
      </c>
      <c r="C605">
        <f ca="1">HLOOKUP(C$1,INDIRECT("'" &amp; $A$564 &amp; "'!Q1:S200"),ROW(Q144),0)</f>
        <v>0</v>
      </c>
      <c r="D605">
        <f ca="1">HLOOKUP(D$1,INDIRECT("'" &amp; $A$564 &amp; "'!Q1:S200"),ROW(R144),0)</f>
        <v>0</v>
      </c>
      <c r="E605">
        <f ca="1">HLOOKUP(E$1,INDIRECT("'" &amp; $A$564 &amp; "'!Q1:S200"),ROW(S144),0)</f>
        <v>0</v>
      </c>
      <c r="F605">
        <f t="shared" ca="1" si="190"/>
        <v>0</v>
      </c>
    </row>
    <row r="606" spans="2:6" x14ac:dyDescent="0.15">
      <c r="B606" t="s">
        <v>12</v>
      </c>
      <c r="C606">
        <f ca="1">HLOOKUP(C$1,INDIRECT("'" &amp; $A$564 &amp; "'!Q1:S200"),ROW(Q145),0)</f>
        <v>0</v>
      </c>
      <c r="D606">
        <f ca="1">HLOOKUP(D$1,INDIRECT("'" &amp; $A$564 &amp; "'!Q1:S200"),ROW(R145),0)</f>
        <v>0</v>
      </c>
      <c r="E606">
        <f ca="1">HLOOKUP(E$1,INDIRECT("'" &amp; $A$564 &amp; "'!Q1:S200"),ROW(S145),0)</f>
        <v>0</v>
      </c>
      <c r="F606">
        <f t="shared" ca="1" si="190"/>
        <v>0</v>
      </c>
    </row>
    <row r="607" spans="2:6" x14ac:dyDescent="0.15">
      <c r="B607" t="s">
        <v>39</v>
      </c>
      <c r="C607">
        <f ca="1">HLOOKUP(C$1,INDIRECT("'" &amp; $A$564 &amp; "'!Q1:S200"),ROW(Q146),0)</f>
        <v>0</v>
      </c>
      <c r="D607">
        <f ca="1">HLOOKUP(D$1,INDIRECT("'" &amp; $A$564 &amp; "'!Q1:S200"),ROW(R146),0)</f>
        <v>1</v>
      </c>
      <c r="E607">
        <f ca="1">HLOOKUP(E$1,INDIRECT("'" &amp; $A$564 &amp; "'!Q1:S200"),ROW(S146),0)</f>
        <v>0</v>
      </c>
      <c r="F607">
        <f t="shared" ca="1" si="190"/>
        <v>1</v>
      </c>
    </row>
    <row r="608" spans="2:6" x14ac:dyDescent="0.15">
      <c r="B608" t="s">
        <v>12</v>
      </c>
      <c r="C608">
        <f ca="1">HLOOKUP(C$1,INDIRECT("'" &amp; $A$564 &amp; "'!Q1:S200"),ROW(Q147),0)</f>
        <v>0</v>
      </c>
      <c r="D608">
        <f ca="1">HLOOKUP(D$1,INDIRECT("'" &amp; $A$564 &amp; "'!Q1:S200"),ROW(R147),0)</f>
        <v>0</v>
      </c>
      <c r="E608">
        <f ca="1">HLOOKUP(E$1,INDIRECT("'" &amp; $A$564 &amp; "'!Q1:S200"),ROW(S147),0)</f>
        <v>0</v>
      </c>
      <c r="F608">
        <f t="shared" ca="1" si="190"/>
        <v>0</v>
      </c>
    </row>
    <row r="609" spans="1:17" x14ac:dyDescent="0.15">
      <c r="B609" t="s">
        <v>32</v>
      </c>
      <c r="C609">
        <f ca="1">HLOOKUP(C$1,INDIRECT("'" &amp; $A$564 &amp; "'!Q1:S200"),ROW(Q148),0)</f>
        <v>0</v>
      </c>
      <c r="D609">
        <f ca="1">HLOOKUP(D$1,INDIRECT("'" &amp; $A$564 &amp; "'!Q1:S200"),ROW(R148),0)</f>
        <v>0</v>
      </c>
      <c r="E609">
        <f ca="1">HLOOKUP(E$1,INDIRECT("'" &amp; $A$564 &amp; "'!Q1:S200"),ROW(S148),0)</f>
        <v>0</v>
      </c>
      <c r="F609">
        <f t="shared" ca="1" si="190"/>
        <v>0</v>
      </c>
    </row>
    <row r="610" spans="1:17" x14ac:dyDescent="0.15">
      <c r="B610" t="s">
        <v>12</v>
      </c>
      <c r="C610">
        <f ca="1">HLOOKUP(C$1,INDIRECT("'" &amp; $A$564 &amp; "'!Q1:S200"),ROW(Q149),0)</f>
        <v>0</v>
      </c>
      <c r="D610">
        <f ca="1">HLOOKUP(D$1,INDIRECT("'" &amp; $A$564 &amp; "'!Q1:S200"),ROW(R149),0)</f>
        <v>0</v>
      </c>
      <c r="E610">
        <f ca="1">HLOOKUP(E$1,INDIRECT("'" &amp; $A$564 &amp; "'!Q1:S200"),ROW(S149),0)</f>
        <v>0</v>
      </c>
      <c r="F610">
        <f t="shared" ca="1" si="190"/>
        <v>0</v>
      </c>
    </row>
    <row r="611" spans="1:17" x14ac:dyDescent="0.15">
      <c r="B611" t="s">
        <v>40</v>
      </c>
      <c r="C611">
        <f ca="1">HLOOKUP(C$1,INDIRECT("'" &amp; $A$564 &amp; "'!Q1:S200"),ROW(Q150),0)</f>
        <v>0</v>
      </c>
      <c r="D611">
        <f ca="1">HLOOKUP(D$1,INDIRECT("'" &amp; $A$564 &amp; "'!Q1:S200"),ROW(R150),0)</f>
        <v>0</v>
      </c>
      <c r="E611">
        <f ca="1">HLOOKUP(E$1,INDIRECT("'" &amp; $A$564 &amp; "'!Q1:S200"),ROW(S150),0)</f>
        <v>1</v>
      </c>
      <c r="F611">
        <f t="shared" ca="1" si="190"/>
        <v>1</v>
      </c>
    </row>
    <row r="612" spans="1:17" x14ac:dyDescent="0.15">
      <c r="B612" t="s">
        <v>12</v>
      </c>
      <c r="C612">
        <f ca="1">HLOOKUP(C$1,INDIRECT("'" &amp; $A$564 &amp; "'!Q1:S200"),ROW(Q151),0)</f>
        <v>0</v>
      </c>
      <c r="D612">
        <f ca="1">HLOOKUP(D$1,INDIRECT("'" &amp; $A$564 &amp; "'!Q1:S200"),ROW(R151),0)</f>
        <v>0</v>
      </c>
      <c r="E612">
        <f ca="1">HLOOKUP(E$1,INDIRECT("'" &amp; $A$564 &amp; "'!Q1:S200"),ROW(S151),0)</f>
        <v>1</v>
      </c>
      <c r="F612">
        <f t="shared" ca="1" si="190"/>
        <v>1</v>
      </c>
    </row>
    <row r="613" spans="1:17" x14ac:dyDescent="0.15">
      <c r="B613" t="s">
        <v>32</v>
      </c>
      <c r="C613">
        <f ca="1">HLOOKUP(C$1,INDIRECT("'" &amp; $A$564 &amp; "'!Q1:S200"),ROW(Q152),0)</f>
        <v>0</v>
      </c>
      <c r="D613">
        <f ca="1">HLOOKUP(D$1,INDIRECT("'" &amp; $A$564 &amp; "'!Q1:S200"),ROW(R152),0)</f>
        <v>0</v>
      </c>
      <c r="E613">
        <f ca="1">HLOOKUP(E$1,INDIRECT("'" &amp; $A$564 &amp; "'!Q1:S200"),ROW(S152),0)</f>
        <v>0</v>
      </c>
      <c r="F613">
        <f t="shared" ca="1" si="190"/>
        <v>0</v>
      </c>
    </row>
    <row r="614" spans="1:17" x14ac:dyDescent="0.15">
      <c r="B614" t="s">
        <v>12</v>
      </c>
      <c r="C614">
        <f ca="1">HLOOKUP(C$1,INDIRECT("'" &amp; $A$564 &amp; "'!Q1:S200"),ROW(Q153),0)</f>
        <v>0</v>
      </c>
      <c r="D614">
        <f ca="1">HLOOKUP(D$1,INDIRECT("'" &amp; $A$564 &amp; "'!Q1:S200"),ROW(R153),0)</f>
        <v>0</v>
      </c>
      <c r="E614">
        <f ca="1">HLOOKUP(E$1,INDIRECT("'" &amp; $A$564 &amp; "'!Q1:S200"),ROW(S153),0)</f>
        <v>0</v>
      </c>
      <c r="F614">
        <f t="shared" ca="1" si="190"/>
        <v>0</v>
      </c>
    </row>
    <row r="615" spans="1:17" x14ac:dyDescent="0.15">
      <c r="B615" t="s">
        <v>41</v>
      </c>
      <c r="C615">
        <f ca="1">HLOOKUP(C$1,INDIRECT("'" &amp; $A$564 &amp; "'!Q1:S200"),ROW(Q154),0)</f>
        <v>0</v>
      </c>
      <c r="D615">
        <f ca="1">HLOOKUP(D$1,INDIRECT("'" &amp; $A$564 &amp; "'!Q1:S200"),ROW(R154),0)</f>
        <v>0</v>
      </c>
      <c r="E615">
        <f ca="1">HLOOKUP(E$1,INDIRECT("'" &amp; $A$564 &amp; "'!Q1:S200"),ROW(S154),0)</f>
        <v>0</v>
      </c>
      <c r="F615">
        <f t="shared" ca="1" si="190"/>
        <v>0</v>
      </c>
    </row>
    <row r="616" spans="1:17" x14ac:dyDescent="0.15">
      <c r="B616" t="s">
        <v>12</v>
      </c>
      <c r="C616">
        <f ca="1">HLOOKUP(C$1,INDIRECT("'" &amp; $A$564 &amp; "'!Q1:S200"),ROW(Q155),0)</f>
        <v>0</v>
      </c>
      <c r="D616">
        <f ca="1">HLOOKUP(D$1,INDIRECT("'" &amp; $A$564 &amp; "'!Q1:S200"),ROW(R155),0)</f>
        <v>0</v>
      </c>
      <c r="E616">
        <f ca="1">HLOOKUP(E$1,INDIRECT("'" &amp; $A$564 &amp; "'!Q1:S200"),ROW(S155),0)</f>
        <v>0</v>
      </c>
      <c r="F616">
        <f t="shared" ca="1" si="190"/>
        <v>0</v>
      </c>
    </row>
    <row r="617" spans="1:17" x14ac:dyDescent="0.15">
      <c r="A617" t="s">
        <v>73</v>
      </c>
      <c r="B617" t="s">
        <v>48</v>
      </c>
      <c r="C617">
        <f ca="1">IF($A620=1,HLOOKUP(C$1,INDIRECT("'" &amp; $A617 &amp; "'!Q1:S105"),103,0),0)</f>
        <v>0</v>
      </c>
      <c r="D617">
        <f ca="1">IF($A620=1,HLOOKUP(D$1,INDIRECT("'" &amp; $A617 &amp; "'!Q1:S105"),103,0),0)</f>
        <v>75</v>
      </c>
      <c r="E617">
        <f ca="1">IF($A620=1,HLOOKUP(E$1,INDIRECT("'" &amp; $A617 &amp; "'!Q1:S105"),103,0),0)</f>
        <v>142</v>
      </c>
      <c r="F617">
        <f t="shared" ca="1" si="190"/>
        <v>217</v>
      </c>
      <c r="H617" s="30" t="s">
        <v>59</v>
      </c>
      <c r="I617" t="s">
        <v>60</v>
      </c>
      <c r="J617" t="s">
        <v>61</v>
      </c>
      <c r="K617" t="s">
        <v>62</v>
      </c>
      <c r="L617" t="s">
        <v>63</v>
      </c>
      <c r="N617" s="30" t="s">
        <v>64</v>
      </c>
      <c r="O617" s="26"/>
      <c r="P617" s="26"/>
      <c r="Q617" s="26"/>
    </row>
    <row r="618" spans="1:17" x14ac:dyDescent="0.15">
      <c r="B618" t="s">
        <v>24</v>
      </c>
      <c r="C618">
        <f ca="1">HLOOKUP(C$1,INDIRECT("'" &amp; $A617 &amp; "'!Q1:S105"),104,0)</f>
        <v>8</v>
      </c>
      <c r="D618">
        <f t="shared" ref="D618:E618" ca="1" si="192">HLOOKUP(D$1,INDIRECT("'" &amp; $A617 &amp; "'!Q1:S105"),104,0)</f>
        <v>6</v>
      </c>
      <c r="E618">
        <f t="shared" ca="1" si="192"/>
        <v>9</v>
      </c>
      <c r="F618">
        <f t="shared" ca="1" si="190"/>
        <v>23</v>
      </c>
      <c r="H618" cm="1">
        <f t="array" aca="1" ref="H618" ca="1">INDIRECT("'" &amp; $A617 &amp;"'!$T$104",TRUE)</f>
        <v>23</v>
      </c>
      <c r="I618">
        <f ca="1">IF($H618=0,0,IF(C617=0, 1, ))</f>
        <v>1</v>
      </c>
      <c r="J618">
        <f ca="1">IF($H618=0,0,IF(D617=0, 1, ))</f>
        <v>0</v>
      </c>
      <c r="K618">
        <f ca="1">IF($H618=0,0,IF(E617=0, 1, ))</f>
        <v>0</v>
      </c>
      <c r="L618">
        <f ca="1">IF(SUM(I618:K618)&gt;1,1,0)</f>
        <v>0</v>
      </c>
      <c r="N618" s="26"/>
      <c r="O618">
        <f ca="1">IF($H621&lt;&gt;0,IF(I621=3,3,MOD(I621*$H621,3)),0)</f>
        <v>1</v>
      </c>
      <c r="P618">
        <f ca="1">IF($H621&lt;&gt;0,IF(J621=3,3,MOD(J621*$H621,3)),0)</f>
        <v>3</v>
      </c>
      <c r="Q618">
        <f ca="1">IF($H621&lt;&gt;0,IF(K621=3,3,MOD(K621*$H621,3)),0)</f>
        <v>2</v>
      </c>
    </row>
    <row r="619" spans="1:17" x14ac:dyDescent="0.15">
      <c r="A619" s="30" t="s">
        <v>54</v>
      </c>
      <c r="B619" t="s">
        <v>12</v>
      </c>
      <c r="C619">
        <f ca="1">HLOOKUP(C$1,INDIRECT("'" &amp; $A617 &amp; "'!Q1:S105"),105,0)</f>
        <v>7</v>
      </c>
      <c r="D619">
        <f t="shared" ref="D619:E619" ca="1" si="193">HLOOKUP(D$1,INDIRECT("'" &amp; $A617 &amp; "'!Q1:S105"),105,0)</f>
        <v>5</v>
      </c>
      <c r="E619">
        <f t="shared" ca="1" si="193"/>
        <v>7</v>
      </c>
      <c r="F619">
        <f t="shared" ca="1" si="190"/>
        <v>19</v>
      </c>
    </row>
    <row r="620" spans="1:17" x14ac:dyDescent="0.15">
      <c r="A620" cm="1">
        <f t="array" aca="1" ref="A620" ca="1">IF(AND(SUM(INDIRECT("'" &amp; $A617 &amp; "'!Q103:S103")) &gt; 0,OR(INDIRECT("'" &amp; $A617 &amp; "'!Q103")=0, INDIRECT("'" &amp; $A617 &amp; "'!R103")=0, INDIRECT("'" &amp; $A617 &amp; "'!S103")=0)), 1, 0)</f>
        <v>1</v>
      </c>
      <c r="B620" t="s">
        <v>25</v>
      </c>
      <c r="C620">
        <f ca="1">HLOOKUP(C$1,INDIRECT("'" &amp; $A617 &amp; "'!Q1:S117"),106,0)</f>
        <v>2</v>
      </c>
      <c r="D620">
        <f t="shared" ref="D620:E620" ca="1" si="194">HLOOKUP(D$1,INDIRECT("'" &amp; $A617 &amp; "'!Q1:S117"),106,0)</f>
        <v>0</v>
      </c>
      <c r="E620">
        <f t="shared" ca="1" si="194"/>
        <v>1</v>
      </c>
      <c r="F620">
        <f t="shared" ca="1" si="190"/>
        <v>3</v>
      </c>
      <c r="H620" s="43" t="s">
        <v>65</v>
      </c>
      <c r="I620" s="43"/>
      <c r="J620" s="43"/>
      <c r="K620" s="43"/>
    </row>
    <row r="621" spans="1:17" x14ac:dyDescent="0.15">
      <c r="B621" t="s">
        <v>12</v>
      </c>
      <c r="C621">
        <f ca="1">HLOOKUP(C$1,INDIRECT("'" &amp; $A617 &amp; "'!Q1:S117"),107,0)</f>
        <v>1</v>
      </c>
      <c r="D621">
        <f t="shared" ref="D621:E621" ca="1" si="195">HLOOKUP(D$1,INDIRECT("'" &amp; $A617 &amp; "'!Q1:S117"),107,0)</f>
        <v>0</v>
      </c>
      <c r="E621">
        <f t="shared" ca="1" si="195"/>
        <v>1</v>
      </c>
      <c r="F621">
        <f t="shared" ca="1" si="190"/>
        <v>2</v>
      </c>
      <c r="H621">
        <f ca="1">MOD(H618,3) * A620</f>
        <v>2</v>
      </c>
      <c r="I621" cm="1">
        <f t="array" aca="1" ref="I621" ca="1">_xlfn.IFS(INDIRECT("'" &amp; $A617 &amp; "'!Q1")= "K",2,INDIRECT("'" &amp; $A617 &amp; "'!R1")= "K",3,INDIRECT("'" &amp; $A617 &amp; "'!S1")= "K",1)</f>
        <v>2</v>
      </c>
      <c r="J621" cm="1">
        <f t="array" aca="1" ref="J621" ca="1">_xlfn.IFS(INDIRECT("'" &amp; $A617 &amp; "'!Q1")= "P",2,INDIRECT("'" &amp; $A617 &amp; "'!R1")= "P",3,INDIRECT("'" &amp; $A617 &amp; "'!S1")= "P",1)</f>
        <v>3</v>
      </c>
      <c r="K621" cm="1">
        <f t="array" aca="1" ref="K621" ca="1">_xlfn.IFS(INDIRECT("'" &amp; $A617 &amp; "'!Q1")= "B",2,INDIRECT("'" &amp; $A617 &amp; "'!R1")= "B",3,INDIRECT("'" &amp; $A617 &amp; "'!S1")= "B",1)</f>
        <v>1</v>
      </c>
    </row>
    <row r="622" spans="1:17" x14ac:dyDescent="0.15">
      <c r="B622" t="s">
        <v>26</v>
      </c>
      <c r="C622">
        <f ca="1">HLOOKUP(C$1,INDIRECT("'" &amp; $A617 &amp; "'!Q1:S117"),108,0)</f>
        <v>1</v>
      </c>
      <c r="D622">
        <f t="shared" ref="D622:E622" ca="1" si="196">HLOOKUP(D$1,INDIRECT("'" &amp; $A617 &amp; "'!Q1:S117"),108,0)</f>
        <v>1</v>
      </c>
      <c r="E622">
        <f t="shared" ca="1" si="196"/>
        <v>1</v>
      </c>
      <c r="F622">
        <f t="shared" ca="1" si="190"/>
        <v>3</v>
      </c>
    </row>
    <row r="623" spans="1:17" x14ac:dyDescent="0.15">
      <c r="B623" t="s">
        <v>12</v>
      </c>
      <c r="C623">
        <f ca="1">HLOOKUP(C$1,INDIRECT("'" &amp; $A617 &amp; "'!Q1:S117"),109,0)</f>
        <v>1</v>
      </c>
      <c r="D623">
        <f t="shared" ref="D623:E623" ca="1" si="197">HLOOKUP(D$1,INDIRECT("'" &amp; $A617 &amp; "'!Q1:S117"),109,0)</f>
        <v>0</v>
      </c>
      <c r="E623">
        <f t="shared" ca="1" si="197"/>
        <v>0</v>
      </c>
      <c r="F623">
        <f t="shared" ca="1" si="190"/>
        <v>1</v>
      </c>
    </row>
    <row r="624" spans="1:17" x14ac:dyDescent="0.15">
      <c r="B624" t="s">
        <v>27</v>
      </c>
      <c r="C624">
        <f ca="1">HLOOKUP(C$1,INDIRECT("'" &amp; $A617 &amp; "'!Q1:S117"),110,0)</f>
        <v>2</v>
      </c>
      <c r="D624">
        <f t="shared" ref="D624:E624" ca="1" si="198">HLOOKUP(D$1,INDIRECT("'" &amp; $A617 &amp; "'!Q1:S117"),110,0)</f>
        <v>2</v>
      </c>
      <c r="E624">
        <f t="shared" ca="1" si="198"/>
        <v>4</v>
      </c>
      <c r="F624">
        <f t="shared" ca="1" si="190"/>
        <v>8</v>
      </c>
    </row>
    <row r="625" spans="2:6" x14ac:dyDescent="0.15">
      <c r="B625" t="s">
        <v>12</v>
      </c>
      <c r="C625">
        <f ca="1">HLOOKUP(C$1,INDIRECT("'" &amp; $A617 &amp; "'!Q1:S117"),111,0)</f>
        <v>2</v>
      </c>
      <c r="D625">
        <f t="shared" ref="D625:E625" ca="1" si="199">HLOOKUP(D$1,INDIRECT("'" &amp; $A617 &amp; "'!Q1:S117"),111,0)</f>
        <v>2</v>
      </c>
      <c r="E625">
        <f t="shared" ca="1" si="199"/>
        <v>4</v>
      </c>
      <c r="F625">
        <f t="shared" ca="1" si="190"/>
        <v>8</v>
      </c>
    </row>
    <row r="626" spans="2:6" x14ac:dyDescent="0.15">
      <c r="B626" t="s">
        <v>28</v>
      </c>
      <c r="C626">
        <f ca="1">HLOOKUP(C$1,INDIRECT("'" &amp; $A617 &amp; "'!Q1:S117"),112,0)</f>
        <v>1</v>
      </c>
      <c r="D626">
        <f t="shared" ref="D626:E626" ca="1" si="200">HLOOKUP(D$1,INDIRECT("'" &amp; $A617 &amp; "'!Q1:S117"),112,0)</f>
        <v>3</v>
      </c>
      <c r="E626">
        <f t="shared" ca="1" si="200"/>
        <v>0</v>
      </c>
      <c r="F626">
        <f t="shared" ca="1" si="190"/>
        <v>4</v>
      </c>
    </row>
    <row r="627" spans="2:6" x14ac:dyDescent="0.15">
      <c r="B627" t="s">
        <v>12</v>
      </c>
      <c r="C627">
        <f ca="1">HLOOKUP(C$1,INDIRECT("'" &amp; $A617 &amp; "'!Q1:S117"),113,0)</f>
        <v>1</v>
      </c>
      <c r="D627">
        <f t="shared" ref="D627:E627" ca="1" si="201">HLOOKUP(D$1,INDIRECT("'" &amp; $A617 &amp; "'!Q1:S117"),113,0)</f>
        <v>3</v>
      </c>
      <c r="E627">
        <f t="shared" ca="1" si="201"/>
        <v>0</v>
      </c>
      <c r="F627">
        <f t="shared" ca="1" si="190"/>
        <v>4</v>
      </c>
    </row>
    <row r="628" spans="2:6" x14ac:dyDescent="0.15">
      <c r="B628" t="s">
        <v>29</v>
      </c>
      <c r="C628">
        <f ca="1">HLOOKUP(C$1,INDIRECT("'" &amp; $A617 &amp; "'!Q1:S117"),114,0)</f>
        <v>2</v>
      </c>
      <c r="D628">
        <f t="shared" ref="D628:E628" ca="1" si="202">HLOOKUP(D$1,INDIRECT("'" &amp; $A617 &amp; "'!Q1:S117"),114,0)</f>
        <v>0</v>
      </c>
      <c r="E628">
        <f t="shared" ca="1" si="202"/>
        <v>2</v>
      </c>
      <c r="F628">
        <f t="shared" ca="1" si="190"/>
        <v>4</v>
      </c>
    </row>
    <row r="629" spans="2:6" x14ac:dyDescent="0.15">
      <c r="B629" t="s">
        <v>12</v>
      </c>
      <c r="C629">
        <f ca="1">HLOOKUP(C$1,INDIRECT("'" &amp; $A617 &amp; "'!Q1:S117"),115,0)</f>
        <v>2</v>
      </c>
      <c r="D629">
        <f t="shared" ref="D629:E629" ca="1" si="203">HLOOKUP(D$1,INDIRECT("'" &amp; $A617 &amp; "'!Q1:S117"),115,0)</f>
        <v>0</v>
      </c>
      <c r="E629">
        <f t="shared" ca="1" si="203"/>
        <v>2</v>
      </c>
      <c r="F629">
        <f t="shared" ca="1" si="190"/>
        <v>4</v>
      </c>
    </row>
    <row r="630" spans="2:6" x14ac:dyDescent="0.15">
      <c r="B630" t="s">
        <v>30</v>
      </c>
      <c r="C630">
        <f ca="1">HLOOKUP(C$1,INDIRECT("'" &amp; $A617 &amp; "'!Q1:S117"),116,0)</f>
        <v>0</v>
      </c>
      <c r="D630">
        <f t="shared" ref="D630:E630" ca="1" si="204">HLOOKUP(D$1,INDIRECT("'" &amp; $A617 &amp; "'!Q1:S117"),116,0)</f>
        <v>0</v>
      </c>
      <c r="E630">
        <f t="shared" ca="1" si="204"/>
        <v>0</v>
      </c>
      <c r="F630">
        <f t="shared" ca="1" si="190"/>
        <v>0</v>
      </c>
    </row>
    <row r="631" spans="2:6" x14ac:dyDescent="0.15">
      <c r="B631" t="s">
        <v>12</v>
      </c>
      <c r="C631">
        <f ca="1">HLOOKUP(C$1,INDIRECT("'" &amp; $A617 &amp; "'!Q1:S117"),117,0)</f>
        <v>0</v>
      </c>
      <c r="D631">
        <f t="shared" ref="D631:E631" ca="1" si="205">HLOOKUP(D$1,INDIRECT("'" &amp; $A617 &amp; "'!Q1:S117"),117,0)</f>
        <v>0</v>
      </c>
      <c r="E631">
        <f t="shared" ca="1" si="205"/>
        <v>0</v>
      </c>
      <c r="F631">
        <f t="shared" ca="1" si="190"/>
        <v>0</v>
      </c>
    </row>
    <row r="632" spans="2:6" x14ac:dyDescent="0.15">
      <c r="B632" t="s">
        <v>31</v>
      </c>
      <c r="C632">
        <f ca="1">HLOOKUP(C$1,INDIRECT("'" &amp; $A$617 &amp; "'!Q1:S200"),ROW(Q118),0)</f>
        <v>2</v>
      </c>
      <c r="D632">
        <f ca="1">HLOOKUP(D$1,INDIRECT("'" &amp; $A$617 &amp; "'!Q1:S200"),ROW(R118),0)</f>
        <v>1</v>
      </c>
      <c r="E632">
        <f ca="1">HLOOKUP(E$1,INDIRECT("'" &amp; $A$617 &amp; "'!Q1:S200"),ROW(S118),0)</f>
        <v>5</v>
      </c>
      <c r="F632">
        <f t="shared" ca="1" si="190"/>
        <v>8</v>
      </c>
    </row>
    <row r="633" spans="2:6" x14ac:dyDescent="0.15">
      <c r="B633" t="s">
        <v>12</v>
      </c>
      <c r="C633">
        <f ca="1">HLOOKUP(C$1,INDIRECT("'" &amp; $A$617 &amp; "'!Q1:S200"),ROW(Q119),0)</f>
        <v>2</v>
      </c>
      <c r="D633">
        <f ca="1">HLOOKUP(D$1,INDIRECT("'" &amp; $A$617 &amp; "'!Q1:S200"),ROW(R119),0)</f>
        <v>0</v>
      </c>
      <c r="E633">
        <f ca="1">HLOOKUP(E$1,INDIRECT("'" &amp; $A$617 &amp; "'!Q1:S200"),ROW(S119),0)</f>
        <v>5</v>
      </c>
      <c r="F633">
        <f t="shared" ca="1" si="190"/>
        <v>7</v>
      </c>
    </row>
    <row r="634" spans="2:6" x14ac:dyDescent="0.15">
      <c r="B634" t="s">
        <v>32</v>
      </c>
      <c r="C634">
        <f ca="1">HLOOKUP(C$1,INDIRECT("'" &amp; $A$617 &amp; "'!Q1:S200"),ROW(Q120),0)</f>
        <v>0</v>
      </c>
      <c r="D634">
        <f ca="1">HLOOKUP(D$1,INDIRECT("'" &amp; $A$617 &amp; "'!Q1:S200"),ROW(R120),0)</f>
        <v>0</v>
      </c>
      <c r="E634">
        <f ca="1">HLOOKUP(E$1,INDIRECT("'" &amp; $A$617 &amp; "'!Q1:S200"),ROW(S120),0)</f>
        <v>1</v>
      </c>
      <c r="F634">
        <f t="shared" ca="1" si="190"/>
        <v>1</v>
      </c>
    </row>
    <row r="635" spans="2:6" x14ac:dyDescent="0.15">
      <c r="B635" t="s">
        <v>12</v>
      </c>
      <c r="C635">
        <f ca="1">HLOOKUP(C$1,INDIRECT("'" &amp; $A$617 &amp; "'!Q1:S200"),ROW(Q121),0)</f>
        <v>0</v>
      </c>
      <c r="D635">
        <f ca="1">HLOOKUP(D$1,INDIRECT("'" &amp; $A$617 &amp; "'!Q1:S200"),ROW(R121),0)</f>
        <v>0</v>
      </c>
      <c r="E635">
        <f ca="1">HLOOKUP(E$1,INDIRECT("'" &amp; $A$617 &amp; "'!Q1:S200"),ROW(S121),0)</f>
        <v>1</v>
      </c>
      <c r="F635">
        <f t="shared" ca="1" si="190"/>
        <v>1</v>
      </c>
    </row>
    <row r="636" spans="2:6" x14ac:dyDescent="0.15">
      <c r="B636" t="s">
        <v>33</v>
      </c>
      <c r="C636">
        <f ca="1">HLOOKUP(C$1,INDIRECT("'" &amp; $A$617 &amp; "'!Q1:S200"),ROW(Q122),0)</f>
        <v>0</v>
      </c>
      <c r="D636">
        <f ca="1">HLOOKUP(D$1,INDIRECT("'" &amp; $A$617 &amp; "'!Q1:S200"),ROW(R122),0)</f>
        <v>2</v>
      </c>
      <c r="E636">
        <f ca="1">HLOOKUP(E$1,INDIRECT("'" &amp; $A$617 &amp; "'!Q1:S200"),ROW(S122),0)</f>
        <v>1</v>
      </c>
      <c r="F636">
        <f t="shared" ca="1" si="190"/>
        <v>3</v>
      </c>
    </row>
    <row r="637" spans="2:6" x14ac:dyDescent="0.15">
      <c r="B637" t="s">
        <v>12</v>
      </c>
      <c r="C637">
        <f ca="1">HLOOKUP(C$1,INDIRECT("'" &amp; $A$617 &amp; "'!Q1:S200"),ROW(Q123),0)</f>
        <v>0</v>
      </c>
      <c r="D637">
        <f ca="1">HLOOKUP(D$1,INDIRECT("'" &amp; $A$617 &amp; "'!Q1:S200"),ROW(R123),0)</f>
        <v>2</v>
      </c>
      <c r="E637">
        <f ca="1">HLOOKUP(E$1,INDIRECT("'" &amp; $A$617 &amp; "'!Q1:S200"),ROW(S123),0)</f>
        <v>1</v>
      </c>
      <c r="F637">
        <f t="shared" ca="1" si="190"/>
        <v>3</v>
      </c>
    </row>
    <row r="638" spans="2:6" x14ac:dyDescent="0.15">
      <c r="B638" t="s">
        <v>32</v>
      </c>
      <c r="C638">
        <f ca="1">HLOOKUP(C$1,INDIRECT("'" &amp; $A$617 &amp; "'!Q1:S200"),ROW(Q124),0)</f>
        <v>0</v>
      </c>
      <c r="D638">
        <f ca="1">HLOOKUP(D$1,INDIRECT("'" &amp; $A$617 &amp; "'!Q1:S200"),ROW(R124),0)</f>
        <v>0</v>
      </c>
      <c r="E638">
        <f ca="1">HLOOKUP(E$1,INDIRECT("'" &amp; $A$617 &amp; "'!Q1:S200"),ROW(S124),0)</f>
        <v>1</v>
      </c>
      <c r="F638">
        <f t="shared" ca="1" si="190"/>
        <v>1</v>
      </c>
    </row>
    <row r="639" spans="2:6" x14ac:dyDescent="0.15">
      <c r="B639" t="s">
        <v>12</v>
      </c>
      <c r="C639">
        <f ca="1">HLOOKUP(C$1,INDIRECT("'" &amp; $A$617 &amp; "'!Q1:S200"),ROW(Q125),0)</f>
        <v>0</v>
      </c>
      <c r="D639">
        <f ca="1">HLOOKUP(D$1,INDIRECT("'" &amp; $A$617 &amp; "'!Q1:S200"),ROW(R125),0)</f>
        <v>0</v>
      </c>
      <c r="E639">
        <f ca="1">HLOOKUP(E$1,INDIRECT("'" &amp; $A$617 &amp; "'!Q1:S200"),ROW(S125),0)</f>
        <v>1</v>
      </c>
      <c r="F639">
        <f t="shared" ca="1" si="190"/>
        <v>1</v>
      </c>
    </row>
    <row r="640" spans="2:6" x14ac:dyDescent="0.15">
      <c r="B640" t="s">
        <v>34</v>
      </c>
      <c r="C640">
        <f ca="1">HLOOKUP(C$1,INDIRECT("'" &amp; $A$617 &amp; "'!Q1:S200"),ROW(Q126),0)</f>
        <v>1</v>
      </c>
      <c r="D640">
        <f ca="1">HLOOKUP(D$1,INDIRECT("'" &amp; $A$617 &amp; "'!Q1:S200"),ROW(R126),0)</f>
        <v>1</v>
      </c>
      <c r="E640">
        <f ca="1">HLOOKUP(E$1,INDIRECT("'" &amp; $A$617 &amp; "'!Q1:S200"),ROW(S126),0)</f>
        <v>1</v>
      </c>
      <c r="F640">
        <f t="shared" ca="1" si="190"/>
        <v>3</v>
      </c>
    </row>
    <row r="641" spans="2:6" x14ac:dyDescent="0.15">
      <c r="B641" t="s">
        <v>12</v>
      </c>
      <c r="C641">
        <f ca="1">HLOOKUP(C$1,INDIRECT("'" &amp; $A$617 &amp; "'!Q1:S200"),ROW(Q127),0)</f>
        <v>1</v>
      </c>
      <c r="D641">
        <f ca="1">HLOOKUP(D$1,INDIRECT("'" &amp; $A$617 &amp; "'!Q1:S200"),ROW(R127),0)</f>
        <v>1</v>
      </c>
      <c r="E641">
        <f ca="1">HLOOKUP(E$1,INDIRECT("'" &amp; $A$617 &amp; "'!Q1:S200"),ROW(S127),0)</f>
        <v>1</v>
      </c>
      <c r="F641">
        <f t="shared" ref="F641:F704" ca="1" si="206">SUM(C641:E641)</f>
        <v>3</v>
      </c>
    </row>
    <row r="642" spans="2:6" x14ac:dyDescent="0.15">
      <c r="B642" t="s">
        <v>32</v>
      </c>
      <c r="C642">
        <f ca="1">HLOOKUP(C$1,INDIRECT("'" &amp; $A$617 &amp; "'!Q1:S200"),ROW(Q128),0)</f>
        <v>1</v>
      </c>
      <c r="D642">
        <f ca="1">HLOOKUP(D$1,INDIRECT("'" &amp; $A$617 &amp; "'!Q1:S200"),ROW(R128),0)</f>
        <v>0</v>
      </c>
      <c r="E642">
        <f ca="1">HLOOKUP(E$1,INDIRECT("'" &amp; $A$617 &amp; "'!Q1:S200"),ROW(S128),0)</f>
        <v>0</v>
      </c>
      <c r="F642">
        <f t="shared" ca="1" si="206"/>
        <v>1</v>
      </c>
    </row>
    <row r="643" spans="2:6" x14ac:dyDescent="0.15">
      <c r="B643" t="s">
        <v>12</v>
      </c>
      <c r="C643">
        <f ca="1">HLOOKUP(C$1,INDIRECT("'" &amp; $A$617 &amp; "'!Q1:S200"),ROW(Q129),0)</f>
        <v>1</v>
      </c>
      <c r="D643">
        <f ca="1">HLOOKUP(D$1,INDIRECT("'" &amp; $A$617 &amp; "'!Q1:S200"),ROW(R129),0)</f>
        <v>0</v>
      </c>
      <c r="E643">
        <f ca="1">HLOOKUP(E$1,INDIRECT("'" &amp; $A$617 &amp; "'!Q1:S200"),ROW(S129),0)</f>
        <v>0</v>
      </c>
      <c r="F643">
        <f t="shared" ca="1" si="206"/>
        <v>1</v>
      </c>
    </row>
    <row r="644" spans="2:6" x14ac:dyDescent="0.15">
      <c r="B644" t="s">
        <v>35</v>
      </c>
      <c r="C644">
        <f ca="1">HLOOKUP(C$1,INDIRECT("'" &amp; $A$617 &amp; "'!Q1:S200"),ROW(Q130),0)</f>
        <v>1</v>
      </c>
      <c r="D644">
        <f ca="1">HLOOKUP(D$1,INDIRECT("'" &amp; $A$617 &amp; "'!Q1:S200"),ROW(R130),0)</f>
        <v>0</v>
      </c>
      <c r="E644">
        <f ca="1">HLOOKUP(E$1,INDIRECT("'" &amp; $A$617 &amp; "'!Q1:S200"),ROW(S130),0)</f>
        <v>0</v>
      </c>
      <c r="F644">
        <f t="shared" ca="1" si="206"/>
        <v>1</v>
      </c>
    </row>
    <row r="645" spans="2:6" x14ac:dyDescent="0.15">
      <c r="B645" t="s">
        <v>12</v>
      </c>
      <c r="C645">
        <f ca="1">HLOOKUP(C$1,INDIRECT("'" &amp; $A$617 &amp; "'!Q1:S200"),ROW(Q131),0)</f>
        <v>1</v>
      </c>
      <c r="D645">
        <f ca="1">HLOOKUP(D$1,INDIRECT("'" &amp; $A$617 &amp; "'!Q1:S200"),ROW(R131),0)</f>
        <v>0</v>
      </c>
      <c r="E645">
        <f ca="1">HLOOKUP(E$1,INDIRECT("'" &amp; $A$617 &amp; "'!Q1:S200"),ROW(S131),0)</f>
        <v>0</v>
      </c>
      <c r="F645">
        <f t="shared" ca="1" si="206"/>
        <v>1</v>
      </c>
    </row>
    <row r="646" spans="2:6" x14ac:dyDescent="0.15">
      <c r="B646" t="s">
        <v>32</v>
      </c>
      <c r="C646">
        <f ca="1">HLOOKUP(C$1,INDIRECT("'" &amp; $A$617 &amp; "'!Q1:S200"),ROW(Q132),0)</f>
        <v>0</v>
      </c>
      <c r="D646">
        <f ca="1">HLOOKUP(D$1,INDIRECT("'" &amp; $A$617 &amp; "'!Q1:S200"),ROW(R132),0)</f>
        <v>0</v>
      </c>
      <c r="E646">
        <f ca="1">HLOOKUP(E$1,INDIRECT("'" &amp; $A$617 &amp; "'!Q1:S200"),ROW(S132),0)</f>
        <v>0</v>
      </c>
      <c r="F646">
        <f t="shared" ca="1" si="206"/>
        <v>0</v>
      </c>
    </row>
    <row r="647" spans="2:6" x14ac:dyDescent="0.15">
      <c r="B647" t="s">
        <v>12</v>
      </c>
      <c r="C647">
        <f ca="1">HLOOKUP(C$1,INDIRECT("'" &amp; $A$617 &amp; "'!Q1:S200"),ROW(Q133),0)</f>
        <v>0</v>
      </c>
      <c r="D647">
        <f ca="1">HLOOKUP(D$1,INDIRECT("'" &amp; $A$617 &amp; "'!Q1:S200"),ROW(R133),0)</f>
        <v>0</v>
      </c>
      <c r="E647">
        <f ca="1">HLOOKUP(E$1,INDIRECT("'" &amp; $A$617 &amp; "'!Q1:S200"),ROW(S133),0)</f>
        <v>0</v>
      </c>
      <c r="F647">
        <f t="shared" ca="1" si="206"/>
        <v>0</v>
      </c>
    </row>
    <row r="648" spans="2:6" x14ac:dyDescent="0.15">
      <c r="B648" t="s">
        <v>36</v>
      </c>
      <c r="C648">
        <f ca="1">HLOOKUP(C$1,INDIRECT("'" &amp; $A$617 &amp; "'!Q1:S200"),ROW(Q134),0)</f>
        <v>0</v>
      </c>
      <c r="D648">
        <f ca="1">HLOOKUP(D$1,INDIRECT("'" &amp; $A$617 &amp; "'!Q1:S200"),ROW(R134),0)</f>
        <v>0</v>
      </c>
      <c r="E648">
        <f ca="1">HLOOKUP(E$1,INDIRECT("'" &amp; $A$617 &amp; "'!Q1:S200"),ROW(S134),0)</f>
        <v>0</v>
      </c>
      <c r="F648">
        <f t="shared" ca="1" si="206"/>
        <v>0</v>
      </c>
    </row>
    <row r="649" spans="2:6" x14ac:dyDescent="0.15">
      <c r="B649" t="s">
        <v>12</v>
      </c>
      <c r="C649">
        <f ca="1">HLOOKUP(C$1,INDIRECT("'" &amp; $A$617 &amp; "'!Q1:S200"),ROW(Q135),0)</f>
        <v>0</v>
      </c>
      <c r="D649">
        <f ca="1">HLOOKUP(D$1,INDIRECT("'" &amp; $A$617 &amp; "'!Q1:S200"),ROW(R135),0)</f>
        <v>0</v>
      </c>
      <c r="E649">
        <f ca="1">HLOOKUP(E$1,INDIRECT("'" &amp; $A$617 &amp; "'!Q1:S200"),ROW(S135),0)</f>
        <v>0</v>
      </c>
      <c r="F649">
        <f t="shared" ca="1" si="206"/>
        <v>0</v>
      </c>
    </row>
    <row r="650" spans="2:6" x14ac:dyDescent="0.15">
      <c r="B650" t="s">
        <v>32</v>
      </c>
      <c r="C650">
        <f ca="1">HLOOKUP(C$1,INDIRECT("'" &amp; $A$617 &amp; "'!Q1:S200"),ROW(Q136),0)</f>
        <v>0</v>
      </c>
      <c r="D650">
        <f ca="1">HLOOKUP(D$1,INDIRECT("'" &amp; $A$617 &amp; "'!Q1:S200"),ROW(R136),0)</f>
        <v>0</v>
      </c>
      <c r="E650">
        <f ca="1">HLOOKUP(E$1,INDIRECT("'" &amp; $A$617 &amp; "'!Q1:S200"),ROW(S136),0)</f>
        <v>0</v>
      </c>
      <c r="F650">
        <f t="shared" ca="1" si="206"/>
        <v>0</v>
      </c>
    </row>
    <row r="651" spans="2:6" x14ac:dyDescent="0.15">
      <c r="B651" t="s">
        <v>12</v>
      </c>
      <c r="C651">
        <f ca="1">HLOOKUP(C$1,INDIRECT("'" &amp; $A$617 &amp; "'!Q1:S200"),ROW(Q137),0)</f>
        <v>0</v>
      </c>
      <c r="D651">
        <f ca="1">HLOOKUP(D$1,INDIRECT("'" &amp; $A$617 &amp; "'!Q1:S200"),ROW(R137),0)</f>
        <v>0</v>
      </c>
      <c r="E651">
        <f ca="1">HLOOKUP(E$1,INDIRECT("'" &amp; $A$617 &amp; "'!Q1:S200"),ROW(S137),0)</f>
        <v>0</v>
      </c>
      <c r="F651">
        <f t="shared" ca="1" si="206"/>
        <v>0</v>
      </c>
    </row>
    <row r="652" spans="2:6" x14ac:dyDescent="0.15">
      <c r="B652" t="s">
        <v>37</v>
      </c>
      <c r="C652">
        <f ca="1">HLOOKUP(C$1,INDIRECT("'" &amp; $A$617 &amp; "'!Q1:S200"),ROW(Q138),0)</f>
        <v>3</v>
      </c>
      <c r="D652">
        <f ca="1">HLOOKUP(D$1,INDIRECT("'" &amp; $A$617 &amp; "'!Q1:S200"),ROW(R138),0)</f>
        <v>1</v>
      </c>
      <c r="E652">
        <f ca="1">HLOOKUP(E$1,INDIRECT("'" &amp; $A$617 &amp; "'!Q1:S200"),ROW(S138),0)</f>
        <v>0</v>
      </c>
      <c r="F652">
        <f t="shared" ca="1" si="206"/>
        <v>4</v>
      </c>
    </row>
    <row r="653" spans="2:6" x14ac:dyDescent="0.15">
      <c r="B653" t="s">
        <v>12</v>
      </c>
      <c r="C653">
        <f ca="1">HLOOKUP(C$1,INDIRECT("'" &amp; $A$617 &amp; "'!Q1:S200"),ROW(Q139),0)</f>
        <v>2</v>
      </c>
      <c r="D653">
        <f ca="1">HLOOKUP(D$1,INDIRECT("'" &amp; $A$617 &amp; "'!Q1:S200"),ROW(R139),0)</f>
        <v>1</v>
      </c>
      <c r="E653">
        <f ca="1">HLOOKUP(E$1,INDIRECT("'" &amp; $A$617 &amp; "'!Q1:S200"),ROW(S139),0)</f>
        <v>0</v>
      </c>
      <c r="F653">
        <f t="shared" ca="1" si="206"/>
        <v>3</v>
      </c>
    </row>
    <row r="654" spans="2:6" x14ac:dyDescent="0.15">
      <c r="B654" t="s">
        <v>32</v>
      </c>
      <c r="C654">
        <f ca="1">HLOOKUP(C$1,INDIRECT("'" &amp; $A$617 &amp; "'!Q1:S200"),ROW(Q140),0)</f>
        <v>1</v>
      </c>
      <c r="D654">
        <f ca="1">HLOOKUP(D$1,INDIRECT("'" &amp; $A$617 &amp; "'!Q1:S200"),ROW(R140),0)</f>
        <v>0</v>
      </c>
      <c r="E654">
        <f ca="1">HLOOKUP(E$1,INDIRECT("'" &amp; $A$617 &amp; "'!Q1:S200"),ROW(S140),0)</f>
        <v>0</v>
      </c>
      <c r="F654">
        <f t="shared" ca="1" si="206"/>
        <v>1</v>
      </c>
    </row>
    <row r="655" spans="2:6" x14ac:dyDescent="0.15">
      <c r="B655" t="s">
        <v>12</v>
      </c>
      <c r="C655">
        <f ca="1">HLOOKUP(C$1,INDIRECT("'" &amp; $A$617 &amp; "'!Q1:S200"),ROW(Q141),0)</f>
        <v>1</v>
      </c>
      <c r="D655">
        <f ca="1">HLOOKUP(D$1,INDIRECT("'" &amp; $A$617 &amp; "'!Q1:S200"),ROW(R141),0)</f>
        <v>0</v>
      </c>
      <c r="E655">
        <f ca="1">HLOOKUP(E$1,INDIRECT("'" &amp; $A$617 &amp; "'!Q1:S200"),ROW(S141),0)</f>
        <v>0</v>
      </c>
      <c r="F655">
        <f t="shared" ca="1" si="206"/>
        <v>1</v>
      </c>
    </row>
    <row r="656" spans="2:6" x14ac:dyDescent="0.15">
      <c r="B656" t="s">
        <v>38</v>
      </c>
      <c r="C656">
        <f ca="1">HLOOKUP(C$1,INDIRECT("'" &amp; $A$617 &amp; "'!Q1:S200"),ROW(Q142),0)</f>
        <v>1</v>
      </c>
      <c r="D656">
        <f ca="1">HLOOKUP(D$1,INDIRECT("'" &amp; $A$617 &amp; "'!Q1:S200"),ROW(R142),0)</f>
        <v>0</v>
      </c>
      <c r="E656">
        <f ca="1">HLOOKUP(E$1,INDIRECT("'" &amp; $A$617 &amp; "'!Q1:S200"),ROW(S142),0)</f>
        <v>1</v>
      </c>
      <c r="F656">
        <f t="shared" ca="1" si="206"/>
        <v>2</v>
      </c>
    </row>
    <row r="657" spans="1:17" x14ac:dyDescent="0.15">
      <c r="B657" t="s">
        <v>12</v>
      </c>
      <c r="C657">
        <f ca="1">HLOOKUP(C$1,INDIRECT("'" &amp; $A$617 &amp; "'!Q1:S200"),ROW(Q143),0)</f>
        <v>1</v>
      </c>
      <c r="D657">
        <f ca="1">HLOOKUP(D$1,INDIRECT("'" &amp; $A$617 &amp; "'!Q1:S200"),ROW(R143),0)</f>
        <v>0</v>
      </c>
      <c r="E657">
        <f ca="1">HLOOKUP(E$1,INDIRECT("'" &amp; $A$617 &amp; "'!Q1:S200"),ROW(S143),0)</f>
        <v>0</v>
      </c>
      <c r="F657">
        <f t="shared" ca="1" si="206"/>
        <v>1</v>
      </c>
    </row>
    <row r="658" spans="1:17" x14ac:dyDescent="0.15">
      <c r="B658" t="s">
        <v>32</v>
      </c>
      <c r="C658">
        <f ca="1">HLOOKUP(C$1,INDIRECT("'" &amp; $A$617 &amp; "'!Q1:S200"),ROW(Q144),0)</f>
        <v>0</v>
      </c>
      <c r="D658">
        <f ca="1">HLOOKUP(D$1,INDIRECT("'" &amp; $A$617 &amp; "'!Q1:S200"),ROW(R144),0)</f>
        <v>0</v>
      </c>
      <c r="E658">
        <f ca="1">HLOOKUP(E$1,INDIRECT("'" &amp; $A$617 &amp; "'!Q1:S200"),ROW(S144),0)</f>
        <v>0</v>
      </c>
      <c r="F658">
        <f t="shared" ca="1" si="206"/>
        <v>0</v>
      </c>
    </row>
    <row r="659" spans="1:17" x14ac:dyDescent="0.15">
      <c r="B659" t="s">
        <v>12</v>
      </c>
      <c r="C659">
        <f ca="1">HLOOKUP(C$1,INDIRECT("'" &amp; $A$617 &amp; "'!Q1:S200"),ROW(Q145),0)</f>
        <v>0</v>
      </c>
      <c r="D659">
        <f ca="1">HLOOKUP(D$1,INDIRECT("'" &amp; $A$617 &amp; "'!Q1:S200"),ROW(R145),0)</f>
        <v>0</v>
      </c>
      <c r="E659">
        <f ca="1">HLOOKUP(E$1,INDIRECT("'" &amp; $A$617 &amp; "'!Q1:S200"),ROW(S145),0)</f>
        <v>0</v>
      </c>
      <c r="F659">
        <f t="shared" ca="1" si="206"/>
        <v>0</v>
      </c>
    </row>
    <row r="660" spans="1:17" x14ac:dyDescent="0.15">
      <c r="B660" t="s">
        <v>39</v>
      </c>
      <c r="C660">
        <f ca="1">HLOOKUP(C$1,INDIRECT("'" &amp; $A$617 &amp; "'!Q1:S200"),ROW(Q146),0)</f>
        <v>0</v>
      </c>
      <c r="D660">
        <f ca="1">HLOOKUP(D$1,INDIRECT("'" &amp; $A$617 &amp; "'!Q1:S200"),ROW(R146),0)</f>
        <v>0</v>
      </c>
      <c r="E660">
        <f ca="1">HLOOKUP(E$1,INDIRECT("'" &amp; $A$617 &amp; "'!Q1:S200"),ROW(S146),0)</f>
        <v>0</v>
      </c>
      <c r="F660">
        <f t="shared" ca="1" si="206"/>
        <v>0</v>
      </c>
    </row>
    <row r="661" spans="1:17" x14ac:dyDescent="0.15">
      <c r="B661" t="s">
        <v>12</v>
      </c>
      <c r="C661">
        <f ca="1">HLOOKUP(C$1,INDIRECT("'" &amp; $A$617 &amp; "'!Q1:S200"),ROW(Q147),0)</f>
        <v>0</v>
      </c>
      <c r="D661">
        <f ca="1">HLOOKUP(D$1,INDIRECT("'" &amp; $A$617 &amp; "'!Q1:S200"),ROW(R147),0)</f>
        <v>0</v>
      </c>
      <c r="E661">
        <f ca="1">HLOOKUP(E$1,INDIRECT("'" &amp; $A$617 &amp; "'!Q1:S200"),ROW(S147),0)</f>
        <v>0</v>
      </c>
      <c r="F661">
        <f t="shared" ca="1" si="206"/>
        <v>0</v>
      </c>
    </row>
    <row r="662" spans="1:17" x14ac:dyDescent="0.15">
      <c r="B662" t="s">
        <v>32</v>
      </c>
      <c r="C662">
        <f ca="1">HLOOKUP(C$1,INDIRECT("'" &amp; $A$617 &amp; "'!Q1:S200"),ROW(Q148),0)</f>
        <v>0</v>
      </c>
      <c r="D662">
        <f ca="1">HLOOKUP(D$1,INDIRECT("'" &amp; $A$617 &amp; "'!Q1:S200"),ROW(R148),0)</f>
        <v>0</v>
      </c>
      <c r="E662">
        <f ca="1">HLOOKUP(E$1,INDIRECT("'" &amp; $A$617 &amp; "'!Q1:S200"),ROW(S148),0)</f>
        <v>0</v>
      </c>
      <c r="F662">
        <f t="shared" ca="1" si="206"/>
        <v>0</v>
      </c>
    </row>
    <row r="663" spans="1:17" x14ac:dyDescent="0.15">
      <c r="B663" t="s">
        <v>12</v>
      </c>
      <c r="C663">
        <f ca="1">HLOOKUP(C$1,INDIRECT("'" &amp; $A$617 &amp; "'!Q1:S200"),ROW(Q149),0)</f>
        <v>0</v>
      </c>
      <c r="D663">
        <f ca="1">HLOOKUP(D$1,INDIRECT("'" &amp; $A$617 &amp; "'!Q1:S200"),ROW(R149),0)</f>
        <v>0</v>
      </c>
      <c r="E663">
        <f ca="1">HLOOKUP(E$1,INDIRECT("'" &amp; $A$617 &amp; "'!Q1:S200"),ROW(S149),0)</f>
        <v>0</v>
      </c>
      <c r="F663">
        <f t="shared" ca="1" si="206"/>
        <v>0</v>
      </c>
    </row>
    <row r="664" spans="1:17" x14ac:dyDescent="0.15">
      <c r="B664" t="s">
        <v>40</v>
      </c>
      <c r="C664">
        <f ca="1">HLOOKUP(C$1,INDIRECT("'" &amp; $A$617 &amp; "'!Q1:S200"),ROW(Q150),0)</f>
        <v>0</v>
      </c>
      <c r="D664">
        <f ca="1">HLOOKUP(D$1,INDIRECT("'" &amp; $A$617 &amp; "'!Q1:S200"),ROW(R150),0)</f>
        <v>1</v>
      </c>
      <c r="E664">
        <f ca="1">HLOOKUP(E$1,INDIRECT("'" &amp; $A$617 &amp; "'!Q1:S200"),ROW(S150),0)</f>
        <v>0</v>
      </c>
      <c r="F664">
        <f t="shared" ca="1" si="206"/>
        <v>1</v>
      </c>
    </row>
    <row r="665" spans="1:17" x14ac:dyDescent="0.15">
      <c r="B665" t="s">
        <v>12</v>
      </c>
      <c r="C665">
        <f ca="1">HLOOKUP(C$1,INDIRECT("'" &amp; $A$617 &amp; "'!Q1:S200"),ROW(Q151),0)</f>
        <v>0</v>
      </c>
      <c r="D665">
        <f ca="1">HLOOKUP(D$1,INDIRECT("'" &amp; $A$617 &amp; "'!Q1:S200"),ROW(R151),0)</f>
        <v>1</v>
      </c>
      <c r="E665">
        <f ca="1">HLOOKUP(E$1,INDIRECT("'" &amp; $A$617 &amp; "'!Q1:S200"),ROW(S151),0)</f>
        <v>0</v>
      </c>
      <c r="F665">
        <f t="shared" ca="1" si="206"/>
        <v>1</v>
      </c>
    </row>
    <row r="666" spans="1:17" x14ac:dyDescent="0.15">
      <c r="B666" t="s">
        <v>32</v>
      </c>
      <c r="C666">
        <f ca="1">HLOOKUP(C$1,INDIRECT("'" &amp; $A$617 &amp; "'!Q1:S200"),ROW(Q152),0)</f>
        <v>0</v>
      </c>
      <c r="D666">
        <f ca="1">HLOOKUP(D$1,INDIRECT("'" &amp; $A$617 &amp; "'!Q1:S200"),ROW(R152),0)</f>
        <v>0</v>
      </c>
      <c r="E666">
        <f ca="1">HLOOKUP(E$1,INDIRECT("'" &amp; $A$617 &amp; "'!Q1:S200"),ROW(S152),0)</f>
        <v>0</v>
      </c>
      <c r="F666">
        <f t="shared" ca="1" si="206"/>
        <v>0</v>
      </c>
    </row>
    <row r="667" spans="1:17" x14ac:dyDescent="0.15">
      <c r="B667" t="s">
        <v>12</v>
      </c>
      <c r="C667">
        <f ca="1">HLOOKUP(C$1,INDIRECT("'" &amp; $A$617 &amp; "'!Q1:S200"),ROW(Q153),0)</f>
        <v>0</v>
      </c>
      <c r="D667">
        <f ca="1">HLOOKUP(D$1,INDIRECT("'" &amp; $A$617 &amp; "'!Q1:S200"),ROW(R153),0)</f>
        <v>0</v>
      </c>
      <c r="E667">
        <f ca="1">HLOOKUP(E$1,INDIRECT("'" &amp; $A$617 &amp; "'!Q1:S200"),ROW(S153),0)</f>
        <v>0</v>
      </c>
      <c r="F667">
        <f t="shared" ca="1" si="206"/>
        <v>0</v>
      </c>
    </row>
    <row r="668" spans="1:17" x14ac:dyDescent="0.15">
      <c r="B668" t="s">
        <v>41</v>
      </c>
      <c r="C668">
        <f ca="1">HLOOKUP(C$1,INDIRECT("'" &amp; $A$617 &amp; "'!Q1:S200"),ROW(Q154),0)</f>
        <v>0</v>
      </c>
      <c r="D668">
        <f ca="1">HLOOKUP(D$1,INDIRECT("'" &amp; $A$617 &amp; "'!Q1:S200"),ROW(R154),0)</f>
        <v>0</v>
      </c>
      <c r="E668">
        <f ca="1">HLOOKUP(E$1,INDIRECT("'" &amp; $A$617 &amp; "'!Q1:S200"),ROW(S154),0)</f>
        <v>0</v>
      </c>
      <c r="F668">
        <f t="shared" ca="1" si="206"/>
        <v>0</v>
      </c>
    </row>
    <row r="669" spans="1:17" x14ac:dyDescent="0.15">
      <c r="B669" t="s">
        <v>12</v>
      </c>
      <c r="C669">
        <f ca="1">HLOOKUP(C$1,INDIRECT("'" &amp; $A$617 &amp; "'!Q1:S200"),ROW(Q155),0)</f>
        <v>0</v>
      </c>
      <c r="D669">
        <f ca="1">HLOOKUP(D$1,INDIRECT("'" &amp; $A$617 &amp; "'!Q1:S200"),ROW(R155),0)</f>
        <v>0</v>
      </c>
      <c r="E669">
        <f ca="1">HLOOKUP(E$1,INDIRECT("'" &amp; $A$617 &amp; "'!Q1:S200"),ROW(S155),0)</f>
        <v>0</v>
      </c>
      <c r="F669">
        <f t="shared" ca="1" si="206"/>
        <v>0</v>
      </c>
    </row>
    <row r="670" spans="1:17" x14ac:dyDescent="0.15">
      <c r="A670" t="s">
        <v>74</v>
      </c>
      <c r="B670" t="s">
        <v>48</v>
      </c>
      <c r="C670">
        <f ca="1">IF($A673=1,HLOOKUP(C$1,INDIRECT("'" &amp; $A670 &amp; "'!Q1:S105"),103,0),0)</f>
        <v>145</v>
      </c>
      <c r="D670">
        <f ca="1">IF($A673=1,HLOOKUP(D$1,INDIRECT("'" &amp; $A670 &amp; "'!Q1:S105"),103,0),0)</f>
        <v>120</v>
      </c>
      <c r="E670">
        <f ca="1">IF($A673=1,HLOOKUP(E$1,INDIRECT("'" &amp; $A670 &amp; "'!Q1:S105"),103,0),0)</f>
        <v>0</v>
      </c>
      <c r="F670">
        <f t="shared" ca="1" si="206"/>
        <v>265</v>
      </c>
      <c r="H670" s="30" t="s">
        <v>59</v>
      </c>
      <c r="I670" t="s">
        <v>60</v>
      </c>
      <c r="J670" t="s">
        <v>61</v>
      </c>
      <c r="K670" t="s">
        <v>62</v>
      </c>
      <c r="L670" t="s">
        <v>63</v>
      </c>
      <c r="N670" s="30" t="s">
        <v>64</v>
      </c>
      <c r="O670" s="26"/>
      <c r="P670" s="26"/>
      <c r="Q670" s="26"/>
    </row>
    <row r="671" spans="1:17" x14ac:dyDescent="0.15">
      <c r="B671" t="s">
        <v>24</v>
      </c>
      <c r="C671">
        <f ca="1">HLOOKUP(C$1,INDIRECT("'" &amp; $A670 &amp; "'!Q1:S105"),104,0)</f>
        <v>7</v>
      </c>
      <c r="D671">
        <f t="shared" ref="D671:E671" ca="1" si="207">HLOOKUP(D$1,INDIRECT("'" &amp; $A670 &amp; "'!Q1:S105"),104,0)</f>
        <v>6</v>
      </c>
      <c r="E671">
        <f t="shared" ca="1" si="207"/>
        <v>5</v>
      </c>
      <c r="F671">
        <f t="shared" ca="1" si="206"/>
        <v>18</v>
      </c>
      <c r="H671" cm="1">
        <f t="array" aca="1" ref="H671" ca="1">INDIRECT("'" &amp; $A670 &amp;"'!$T$104",TRUE)</f>
        <v>18</v>
      </c>
      <c r="I671">
        <f ca="1">IF($H671=0,0,IF(C670=0, 1, ))</f>
        <v>0</v>
      </c>
      <c r="J671">
        <f ca="1">IF($H671=0,0,IF(D670=0, 1, ))</f>
        <v>0</v>
      </c>
      <c r="K671">
        <f ca="1">IF($H671=0,0,IF(E670=0, 1, ))</f>
        <v>1</v>
      </c>
      <c r="L671">
        <f ca="1">IF(SUM(I671:K671)&gt;1,1,0)</f>
        <v>0</v>
      </c>
      <c r="N671" s="26"/>
      <c r="O671">
        <f ca="1">IF($H674&lt;&gt;0,IF(I674=3,3,MOD(I674*$H674,3)),0)</f>
        <v>0</v>
      </c>
      <c r="P671">
        <f ca="1">IF($H674&lt;&gt;0,IF(J674=3,3,MOD(J674*$H674,3)),0)</f>
        <v>0</v>
      </c>
      <c r="Q671">
        <f ca="1">IF($H674&lt;&gt;0,IF(K674=3,3,MOD(K674*$H674,3)),0)</f>
        <v>0</v>
      </c>
    </row>
    <row r="672" spans="1:17" x14ac:dyDescent="0.15">
      <c r="A672" s="30" t="s">
        <v>54</v>
      </c>
      <c r="B672" t="s">
        <v>12</v>
      </c>
      <c r="C672">
        <f ca="1">HLOOKUP(C$1,INDIRECT("'" &amp; $A670 &amp; "'!Q1:S105"),105,0)</f>
        <v>4</v>
      </c>
      <c r="D672">
        <f t="shared" ref="D672:E672" ca="1" si="208">HLOOKUP(D$1,INDIRECT("'" &amp; $A670 &amp; "'!Q1:S105"),105,0)</f>
        <v>5</v>
      </c>
      <c r="E672">
        <f t="shared" ca="1" si="208"/>
        <v>5</v>
      </c>
      <c r="F672">
        <f t="shared" ca="1" si="206"/>
        <v>14</v>
      </c>
    </row>
    <row r="673" spans="1:11" x14ac:dyDescent="0.15">
      <c r="A673" cm="1">
        <f t="array" aca="1" ref="A673" ca="1">IF(AND(SUM(INDIRECT("'" &amp; $A670 &amp; "'!Q103:S103")) &gt; 0,OR(INDIRECT("'" &amp; $A670 &amp; "'!Q103")=0, INDIRECT("'" &amp; $A670 &amp; "'!R103")=0, INDIRECT("'" &amp; $A670 &amp; "'!S103")=0)), 1, 0)</f>
        <v>1</v>
      </c>
      <c r="B673" t="s">
        <v>25</v>
      </c>
      <c r="C673">
        <f ca="1">HLOOKUP(C$1,INDIRECT("'" &amp; $A670 &amp; "'!Q1:S117"),106,0)</f>
        <v>0</v>
      </c>
      <c r="D673">
        <f t="shared" ref="D673:E673" ca="1" si="209">HLOOKUP(D$1,INDIRECT("'" &amp; $A670 &amp; "'!Q1:S117"),106,0)</f>
        <v>2</v>
      </c>
      <c r="E673">
        <f t="shared" ca="1" si="209"/>
        <v>1</v>
      </c>
      <c r="F673">
        <f t="shared" ca="1" si="206"/>
        <v>3</v>
      </c>
      <c r="H673" s="43" t="s">
        <v>65</v>
      </c>
      <c r="I673" s="43"/>
      <c r="J673" s="43"/>
      <c r="K673" s="43"/>
    </row>
    <row r="674" spans="1:11" x14ac:dyDescent="0.15">
      <c r="B674" t="s">
        <v>12</v>
      </c>
      <c r="C674">
        <f ca="1">HLOOKUP(C$1,INDIRECT("'" &amp; $A670 &amp; "'!Q1:S117"),107,0)</f>
        <v>0</v>
      </c>
      <c r="D674">
        <f t="shared" ref="D674:E674" ca="1" si="210">HLOOKUP(D$1,INDIRECT("'" &amp; $A670 &amp; "'!Q1:S117"),107,0)</f>
        <v>2</v>
      </c>
      <c r="E674">
        <f t="shared" ca="1" si="210"/>
        <v>1</v>
      </c>
      <c r="F674">
        <f t="shared" ca="1" si="206"/>
        <v>3</v>
      </c>
      <c r="H674">
        <f ca="1">MOD(H671,3) * A673</f>
        <v>0</v>
      </c>
      <c r="I674" cm="1">
        <f t="array" aca="1" ref="I674" ca="1">_xlfn.IFS(INDIRECT("'" &amp; $A670 &amp; "'!Q1")= "K",2,INDIRECT("'" &amp; $A670 &amp; "'!R1")= "K",3,INDIRECT("'" &amp; $A670 &amp; "'!S1")= "K",1)</f>
        <v>3</v>
      </c>
      <c r="J674" cm="1">
        <f t="array" aca="1" ref="J674" ca="1">_xlfn.IFS(INDIRECT("'" &amp; $A670 &amp; "'!Q1")= "P",2,INDIRECT("'" &amp; $A670 &amp; "'!R1")= "P",3,INDIRECT("'" &amp; $A670 &amp; "'!S1")= "P",1)</f>
        <v>1</v>
      </c>
      <c r="K674" cm="1">
        <f t="array" aca="1" ref="K674" ca="1">_xlfn.IFS(INDIRECT("'" &amp; $A670 &amp; "'!Q1")= "B",2,INDIRECT("'" &amp; $A670 &amp; "'!R1")= "B",3,INDIRECT("'" &amp; $A670 &amp; "'!S1")= "B",1)</f>
        <v>2</v>
      </c>
    </row>
    <row r="675" spans="1:11" x14ac:dyDescent="0.15">
      <c r="B675" t="s">
        <v>26</v>
      </c>
      <c r="C675">
        <f ca="1">HLOOKUP(C$1,INDIRECT("'" &amp; $A670 &amp; "'!Q1:S117"),108,0)</f>
        <v>0</v>
      </c>
      <c r="D675">
        <f t="shared" ref="D675:E675" ca="1" si="211">HLOOKUP(D$1,INDIRECT("'" &amp; $A670 &amp; "'!Q1:S117"),108,0)</f>
        <v>1</v>
      </c>
      <c r="E675">
        <f t="shared" ca="1" si="211"/>
        <v>0</v>
      </c>
      <c r="F675">
        <f t="shared" ca="1" si="206"/>
        <v>1</v>
      </c>
    </row>
    <row r="676" spans="1:11" x14ac:dyDescent="0.15">
      <c r="B676" t="s">
        <v>12</v>
      </c>
      <c r="C676">
        <f ca="1">HLOOKUP(C$1,INDIRECT("'" &amp; $A670 &amp; "'!Q1:S117"),109,0)</f>
        <v>0</v>
      </c>
      <c r="D676">
        <f t="shared" ref="D676:E676" ca="1" si="212">HLOOKUP(D$1,INDIRECT("'" &amp; $A670 &amp; "'!Q1:S117"),109,0)</f>
        <v>1</v>
      </c>
      <c r="E676">
        <f t="shared" ca="1" si="212"/>
        <v>0</v>
      </c>
      <c r="F676">
        <f t="shared" ca="1" si="206"/>
        <v>1</v>
      </c>
    </row>
    <row r="677" spans="1:11" x14ac:dyDescent="0.15">
      <c r="B677" t="s">
        <v>27</v>
      </c>
      <c r="C677">
        <f ca="1">HLOOKUP(C$1,INDIRECT("'" &amp; $A670 &amp; "'!Q1:S117"),110,0)</f>
        <v>0</v>
      </c>
      <c r="D677">
        <f t="shared" ref="D677:E677" ca="1" si="213">HLOOKUP(D$1,INDIRECT("'" &amp; $A670 &amp; "'!Q1:S117"),110,0)</f>
        <v>1</v>
      </c>
      <c r="E677">
        <f t="shared" ca="1" si="213"/>
        <v>0</v>
      </c>
      <c r="F677">
        <f t="shared" ca="1" si="206"/>
        <v>1</v>
      </c>
    </row>
    <row r="678" spans="1:11" x14ac:dyDescent="0.15">
      <c r="B678" t="s">
        <v>12</v>
      </c>
      <c r="C678">
        <f ca="1">HLOOKUP(C$1,INDIRECT("'" &amp; $A670 &amp; "'!Q1:S117"),111,0)</f>
        <v>0</v>
      </c>
      <c r="D678">
        <f t="shared" ref="D678:E678" ca="1" si="214">HLOOKUP(D$1,INDIRECT("'" &amp; $A670 &amp; "'!Q1:S117"),111,0)</f>
        <v>0</v>
      </c>
      <c r="E678">
        <f t="shared" ca="1" si="214"/>
        <v>0</v>
      </c>
      <c r="F678">
        <f t="shared" ca="1" si="206"/>
        <v>0</v>
      </c>
    </row>
    <row r="679" spans="1:11" x14ac:dyDescent="0.15">
      <c r="B679" t="s">
        <v>28</v>
      </c>
      <c r="C679">
        <f ca="1">HLOOKUP(C$1,INDIRECT("'" &amp; $A670 &amp; "'!Q1:S117"),112,0)</f>
        <v>2</v>
      </c>
      <c r="D679">
        <f t="shared" ref="D679:E679" ca="1" si="215">HLOOKUP(D$1,INDIRECT("'" &amp; $A670 &amp; "'!Q1:S117"),112,0)</f>
        <v>1</v>
      </c>
      <c r="E679">
        <f t="shared" ca="1" si="215"/>
        <v>2</v>
      </c>
      <c r="F679">
        <f t="shared" ca="1" si="206"/>
        <v>5</v>
      </c>
    </row>
    <row r="680" spans="1:11" x14ac:dyDescent="0.15">
      <c r="B680" t="s">
        <v>12</v>
      </c>
      <c r="C680">
        <f ca="1">HLOOKUP(C$1,INDIRECT("'" &amp; $A670 &amp; "'!Q1:S117"),113,0)</f>
        <v>2</v>
      </c>
      <c r="D680">
        <f t="shared" ref="D680:E680" ca="1" si="216">HLOOKUP(D$1,INDIRECT("'" &amp; $A670 &amp; "'!Q1:S117"),113,0)</f>
        <v>1</v>
      </c>
      <c r="E680">
        <f t="shared" ca="1" si="216"/>
        <v>2</v>
      </c>
      <c r="F680">
        <f t="shared" ca="1" si="206"/>
        <v>5</v>
      </c>
    </row>
    <row r="681" spans="1:11" x14ac:dyDescent="0.15">
      <c r="B681" t="s">
        <v>29</v>
      </c>
      <c r="C681">
        <f ca="1">HLOOKUP(C$1,INDIRECT("'" &amp; $A670 &amp; "'!Q1:S117"),114,0)</f>
        <v>3</v>
      </c>
      <c r="D681">
        <f t="shared" ref="D681:E681" ca="1" si="217">HLOOKUP(D$1,INDIRECT("'" &amp; $A670 &amp; "'!Q1:S117"),114,0)</f>
        <v>1</v>
      </c>
      <c r="E681">
        <f t="shared" ca="1" si="217"/>
        <v>2</v>
      </c>
      <c r="F681">
        <f t="shared" ca="1" si="206"/>
        <v>6</v>
      </c>
    </row>
    <row r="682" spans="1:11" x14ac:dyDescent="0.15">
      <c r="B682" t="s">
        <v>12</v>
      </c>
      <c r="C682">
        <f ca="1">HLOOKUP(C$1,INDIRECT("'" &amp; $A670 &amp; "'!Q1:S117"),115,0)</f>
        <v>2</v>
      </c>
      <c r="D682">
        <f t="shared" ref="D682:E682" ca="1" si="218">HLOOKUP(D$1,INDIRECT("'" &amp; $A670 &amp; "'!Q1:S117"),115,0)</f>
        <v>1</v>
      </c>
      <c r="E682">
        <f t="shared" ca="1" si="218"/>
        <v>2</v>
      </c>
      <c r="F682">
        <f t="shared" ca="1" si="206"/>
        <v>5</v>
      </c>
    </row>
    <row r="683" spans="1:11" x14ac:dyDescent="0.15">
      <c r="B683" t="s">
        <v>30</v>
      </c>
      <c r="C683">
        <f ca="1">HLOOKUP(C$1,INDIRECT("'" &amp; $A670 &amp; "'!Q1:S117"),116,0)</f>
        <v>2</v>
      </c>
      <c r="D683">
        <f t="shared" ref="D683:E683" ca="1" si="219">HLOOKUP(D$1,INDIRECT("'" &amp; $A670 &amp; "'!Q1:S117"),116,0)</f>
        <v>0</v>
      </c>
      <c r="E683">
        <f t="shared" ca="1" si="219"/>
        <v>0</v>
      </c>
      <c r="F683">
        <f t="shared" ca="1" si="206"/>
        <v>2</v>
      </c>
    </row>
    <row r="684" spans="1:11" x14ac:dyDescent="0.15">
      <c r="B684" t="s">
        <v>12</v>
      </c>
      <c r="C684">
        <f ca="1">HLOOKUP(C$1,INDIRECT("'" &amp; $A670 &amp; "'!Q1:S117"),117,0)</f>
        <v>0</v>
      </c>
      <c r="D684">
        <f t="shared" ref="D684:E684" ca="1" si="220">HLOOKUP(D$1,INDIRECT("'" &amp; $A670 &amp; "'!Q1:S117"),117,0)</f>
        <v>0</v>
      </c>
      <c r="E684">
        <f t="shared" ca="1" si="220"/>
        <v>0</v>
      </c>
      <c r="F684">
        <f t="shared" ca="1" si="206"/>
        <v>0</v>
      </c>
    </row>
    <row r="685" spans="1:11" x14ac:dyDescent="0.15">
      <c r="B685" t="s">
        <v>31</v>
      </c>
      <c r="C685">
        <f ca="1">HLOOKUP(C$1,INDIRECT("'" &amp; $A$670 &amp; "'!Q1:S200"),ROW(Q118),0)</f>
        <v>1</v>
      </c>
      <c r="D685">
        <f ca="1">HLOOKUP(D$1,INDIRECT("'" &amp; $A$670 &amp; "'!Q1:S200"),ROW(R118),0)</f>
        <v>3</v>
      </c>
      <c r="E685">
        <f ca="1">HLOOKUP(E$1,INDIRECT("'" &amp; $A$670 &amp; "'!Q1:S200"),ROW(S118),0)</f>
        <v>1</v>
      </c>
      <c r="F685">
        <f t="shared" ca="1" si="206"/>
        <v>5</v>
      </c>
    </row>
    <row r="686" spans="1:11" x14ac:dyDescent="0.15">
      <c r="B686" t="s">
        <v>12</v>
      </c>
      <c r="C686">
        <f ca="1">HLOOKUP(C$1,INDIRECT("'" &amp; $A$670 &amp; "'!Q1:S200"),ROW(Q119),0)</f>
        <v>1</v>
      </c>
      <c r="D686">
        <f ca="1">HLOOKUP(D$1,INDIRECT("'" &amp; $A$670 &amp; "'!Q1:S200"),ROW(R119),0)</f>
        <v>2</v>
      </c>
      <c r="E686">
        <f ca="1">HLOOKUP(E$1,INDIRECT("'" &amp; $A$670 &amp; "'!Q1:S200"),ROW(S119),0)</f>
        <v>1</v>
      </c>
      <c r="F686">
        <f t="shared" ca="1" si="206"/>
        <v>4</v>
      </c>
    </row>
    <row r="687" spans="1:11" x14ac:dyDescent="0.15">
      <c r="B687" t="s">
        <v>32</v>
      </c>
      <c r="C687">
        <f ca="1">HLOOKUP(C$1,INDIRECT("'" &amp; $A$670 &amp; "'!Q1:S200"),ROW(Q120),0)</f>
        <v>0</v>
      </c>
      <c r="D687">
        <f ca="1">HLOOKUP(D$1,INDIRECT("'" &amp; $A$670 &amp; "'!Q1:S200"),ROW(R120),0)</f>
        <v>1</v>
      </c>
      <c r="E687">
        <f ca="1">HLOOKUP(E$1,INDIRECT("'" &amp; $A$670 &amp; "'!Q1:S200"),ROW(S120),0)</f>
        <v>0</v>
      </c>
      <c r="F687">
        <f t="shared" ca="1" si="206"/>
        <v>1</v>
      </c>
    </row>
    <row r="688" spans="1:11" x14ac:dyDescent="0.15">
      <c r="B688" t="s">
        <v>12</v>
      </c>
      <c r="C688">
        <f ca="1">HLOOKUP(C$1,INDIRECT("'" &amp; $A$670 &amp; "'!Q1:S200"),ROW(Q121),0)</f>
        <v>0</v>
      </c>
      <c r="D688">
        <f ca="1">HLOOKUP(D$1,INDIRECT("'" &amp; $A$670 &amp; "'!Q1:S200"),ROW(R121),0)</f>
        <v>1</v>
      </c>
      <c r="E688">
        <f ca="1">HLOOKUP(E$1,INDIRECT("'" &amp; $A$670 &amp; "'!Q1:S200"),ROW(S121),0)</f>
        <v>0</v>
      </c>
      <c r="F688">
        <f t="shared" ca="1" si="206"/>
        <v>1</v>
      </c>
    </row>
    <row r="689" spans="2:6" x14ac:dyDescent="0.15">
      <c r="B689" t="s">
        <v>33</v>
      </c>
      <c r="C689">
        <f ca="1">HLOOKUP(C$1,INDIRECT("'" &amp; $A$670 &amp; "'!Q1:S200"),ROW(Q122),0)</f>
        <v>0</v>
      </c>
      <c r="D689">
        <f ca="1">HLOOKUP(D$1,INDIRECT("'" &amp; $A$670 &amp; "'!Q1:S200"),ROW(R122),0)</f>
        <v>0</v>
      </c>
      <c r="E689">
        <f ca="1">HLOOKUP(E$1,INDIRECT("'" &amp; $A$670 &amp; "'!Q1:S200"),ROW(S122),0)</f>
        <v>1</v>
      </c>
      <c r="F689">
        <f t="shared" ca="1" si="206"/>
        <v>1</v>
      </c>
    </row>
    <row r="690" spans="2:6" x14ac:dyDescent="0.15">
      <c r="B690" t="s">
        <v>12</v>
      </c>
      <c r="C690">
        <f ca="1">HLOOKUP(C$1,INDIRECT("'" &amp; $A$670 &amp; "'!Q1:S200"),ROW(Q123),0)</f>
        <v>0</v>
      </c>
      <c r="D690">
        <f ca="1">HLOOKUP(D$1,INDIRECT("'" &amp; $A$670 &amp; "'!Q1:S200"),ROW(R123),0)</f>
        <v>0</v>
      </c>
      <c r="E690">
        <f ca="1">HLOOKUP(E$1,INDIRECT("'" &amp; $A$670 &amp; "'!Q1:S200"),ROW(S123),0)</f>
        <v>1</v>
      </c>
      <c r="F690">
        <f t="shared" ca="1" si="206"/>
        <v>1</v>
      </c>
    </row>
    <row r="691" spans="2:6" x14ac:dyDescent="0.15">
      <c r="B691" t="s">
        <v>32</v>
      </c>
      <c r="C691">
        <f ca="1">HLOOKUP(C$1,INDIRECT("'" &amp; $A$670 &amp; "'!Q1:S200"),ROW(Q124),0)</f>
        <v>0</v>
      </c>
      <c r="D691">
        <f ca="1">HLOOKUP(D$1,INDIRECT("'" &amp; $A$670 &amp; "'!Q1:S200"),ROW(R124),0)</f>
        <v>0</v>
      </c>
      <c r="E691">
        <f ca="1">HLOOKUP(E$1,INDIRECT("'" &amp; $A$670 &amp; "'!Q1:S200"),ROW(S124),0)</f>
        <v>1</v>
      </c>
      <c r="F691">
        <f t="shared" ca="1" si="206"/>
        <v>1</v>
      </c>
    </row>
    <row r="692" spans="2:6" x14ac:dyDescent="0.15">
      <c r="B692" t="s">
        <v>12</v>
      </c>
      <c r="C692">
        <f ca="1">HLOOKUP(C$1,INDIRECT("'" &amp; $A$670 &amp; "'!Q1:S200"),ROW(Q125),0)</f>
        <v>0</v>
      </c>
      <c r="D692">
        <f ca="1">HLOOKUP(D$1,INDIRECT("'" &amp; $A$670 &amp; "'!Q1:S200"),ROW(R125),0)</f>
        <v>0</v>
      </c>
      <c r="E692">
        <f ca="1">HLOOKUP(E$1,INDIRECT("'" &amp; $A$670 &amp; "'!Q1:S200"),ROW(S125),0)</f>
        <v>1</v>
      </c>
      <c r="F692">
        <f t="shared" ca="1" si="206"/>
        <v>1</v>
      </c>
    </row>
    <row r="693" spans="2:6" x14ac:dyDescent="0.15">
      <c r="B693" t="s">
        <v>34</v>
      </c>
      <c r="C693">
        <f ca="1">HLOOKUP(C$1,INDIRECT("'" &amp; $A$670 &amp; "'!Q1:S200"),ROW(Q126),0)</f>
        <v>2</v>
      </c>
      <c r="D693">
        <f ca="1">HLOOKUP(D$1,INDIRECT("'" &amp; $A$670 &amp; "'!Q1:S200"),ROW(R126),0)</f>
        <v>1</v>
      </c>
      <c r="E693">
        <f ca="1">HLOOKUP(E$1,INDIRECT("'" &amp; $A$670 &amp; "'!Q1:S200"),ROW(S126),0)</f>
        <v>0</v>
      </c>
      <c r="F693">
        <f t="shared" ca="1" si="206"/>
        <v>3</v>
      </c>
    </row>
    <row r="694" spans="2:6" x14ac:dyDescent="0.15">
      <c r="B694" t="s">
        <v>12</v>
      </c>
      <c r="C694">
        <f ca="1">HLOOKUP(C$1,INDIRECT("'" &amp; $A$670 &amp; "'!Q1:S200"),ROW(Q127),0)</f>
        <v>2</v>
      </c>
      <c r="D694">
        <f ca="1">HLOOKUP(D$1,INDIRECT("'" &amp; $A$670 &amp; "'!Q1:S200"),ROW(R127),0)</f>
        <v>1</v>
      </c>
      <c r="E694">
        <f ca="1">HLOOKUP(E$1,INDIRECT("'" &amp; $A$670 &amp; "'!Q1:S200"),ROW(S127),0)</f>
        <v>0</v>
      </c>
      <c r="F694">
        <f t="shared" ca="1" si="206"/>
        <v>3</v>
      </c>
    </row>
    <row r="695" spans="2:6" x14ac:dyDescent="0.15">
      <c r="B695" t="s">
        <v>32</v>
      </c>
      <c r="C695">
        <f ca="1">HLOOKUP(C$1,INDIRECT("'" &amp; $A$670 &amp; "'!Q1:S200"),ROW(Q128),0)</f>
        <v>2</v>
      </c>
      <c r="D695">
        <f ca="1">HLOOKUP(D$1,INDIRECT("'" &amp; $A$670 &amp; "'!Q1:S200"),ROW(R128),0)</f>
        <v>0</v>
      </c>
      <c r="E695">
        <f ca="1">HLOOKUP(E$1,INDIRECT("'" &amp; $A$670 &amp; "'!Q1:S200"),ROW(S128),0)</f>
        <v>0</v>
      </c>
      <c r="F695">
        <f t="shared" ca="1" si="206"/>
        <v>2</v>
      </c>
    </row>
    <row r="696" spans="2:6" x14ac:dyDescent="0.15">
      <c r="B696" t="s">
        <v>12</v>
      </c>
      <c r="C696">
        <f ca="1">HLOOKUP(C$1,INDIRECT("'" &amp; $A$670 &amp; "'!Q1:S200"),ROW(Q129),0)</f>
        <v>2</v>
      </c>
      <c r="D696">
        <f ca="1">HLOOKUP(D$1,INDIRECT("'" &amp; $A$670 &amp; "'!Q1:S200"),ROW(R129),0)</f>
        <v>0</v>
      </c>
      <c r="E696">
        <f ca="1">HLOOKUP(E$1,INDIRECT("'" &amp; $A$670 &amp; "'!Q1:S200"),ROW(S129),0)</f>
        <v>0</v>
      </c>
      <c r="F696">
        <f t="shared" ca="1" si="206"/>
        <v>2</v>
      </c>
    </row>
    <row r="697" spans="2:6" x14ac:dyDescent="0.15">
      <c r="B697" t="s">
        <v>35</v>
      </c>
      <c r="C697">
        <f ca="1">HLOOKUP(C$1,INDIRECT("'" &amp; $A$670 &amp; "'!Q1:S200"),ROW(Q130),0)</f>
        <v>0</v>
      </c>
      <c r="D697">
        <f ca="1">HLOOKUP(D$1,INDIRECT("'" &amp; $A$670 &amp; "'!Q1:S200"),ROW(R130),0)</f>
        <v>0</v>
      </c>
      <c r="E697">
        <f ca="1">HLOOKUP(E$1,INDIRECT("'" &amp; $A$670 &amp; "'!Q1:S200"),ROW(S130),0)</f>
        <v>1</v>
      </c>
      <c r="F697">
        <f t="shared" ca="1" si="206"/>
        <v>1</v>
      </c>
    </row>
    <row r="698" spans="2:6" x14ac:dyDescent="0.15">
      <c r="B698" t="s">
        <v>12</v>
      </c>
      <c r="C698">
        <f ca="1">HLOOKUP(C$1,INDIRECT("'" &amp; $A$670 &amp; "'!Q1:S200"),ROW(Q131),0)</f>
        <v>0</v>
      </c>
      <c r="D698">
        <f ca="1">HLOOKUP(D$1,INDIRECT("'" &amp; $A$670 &amp; "'!Q1:S200"),ROW(R131),0)</f>
        <v>0</v>
      </c>
      <c r="E698">
        <f ca="1">HLOOKUP(E$1,INDIRECT("'" &amp; $A$670 &amp; "'!Q1:S200"),ROW(S131),0)</f>
        <v>1</v>
      </c>
      <c r="F698">
        <f t="shared" ca="1" si="206"/>
        <v>1</v>
      </c>
    </row>
    <row r="699" spans="2:6" x14ac:dyDescent="0.15">
      <c r="B699" t="s">
        <v>32</v>
      </c>
      <c r="C699">
        <f ca="1">HLOOKUP(C$1,INDIRECT("'" &amp; $A$670 &amp; "'!Q1:S200"),ROW(Q132),0)</f>
        <v>0</v>
      </c>
      <c r="D699">
        <f ca="1">HLOOKUP(D$1,INDIRECT("'" &amp; $A$670 &amp; "'!Q1:S200"),ROW(R132),0)</f>
        <v>0</v>
      </c>
      <c r="E699">
        <f ca="1">HLOOKUP(E$1,INDIRECT("'" &amp; $A$670 &amp; "'!Q1:S200"),ROW(S132),0)</f>
        <v>1</v>
      </c>
      <c r="F699">
        <f t="shared" ca="1" si="206"/>
        <v>1</v>
      </c>
    </row>
    <row r="700" spans="2:6" x14ac:dyDescent="0.15">
      <c r="B700" t="s">
        <v>12</v>
      </c>
      <c r="C700">
        <f ca="1">HLOOKUP(C$1,INDIRECT("'" &amp; $A$670 &amp; "'!Q1:S200"),ROW(Q133),0)</f>
        <v>0</v>
      </c>
      <c r="D700">
        <f ca="1">HLOOKUP(D$1,INDIRECT("'" &amp; $A$670 &amp; "'!Q1:S200"),ROW(R133),0)</f>
        <v>0</v>
      </c>
      <c r="E700">
        <f ca="1">HLOOKUP(E$1,INDIRECT("'" &amp; $A$670 &amp; "'!Q1:S200"),ROW(S133),0)</f>
        <v>1</v>
      </c>
      <c r="F700">
        <f t="shared" ca="1" si="206"/>
        <v>1</v>
      </c>
    </row>
    <row r="701" spans="2:6" x14ac:dyDescent="0.15">
      <c r="B701" t="s">
        <v>36</v>
      </c>
      <c r="C701">
        <f ca="1">HLOOKUP(C$1,INDIRECT("'" &amp; $A$670 &amp; "'!Q1:S200"),ROW(Q134),0)</f>
        <v>0</v>
      </c>
      <c r="D701">
        <f ca="1">HLOOKUP(D$1,INDIRECT("'" &amp; $A$670 &amp; "'!Q1:S200"),ROW(R134),0)</f>
        <v>0</v>
      </c>
      <c r="E701">
        <f ca="1">HLOOKUP(E$1,INDIRECT("'" &amp; $A$670 &amp; "'!Q1:S200"),ROW(S134),0)</f>
        <v>1</v>
      </c>
      <c r="F701">
        <f t="shared" ca="1" si="206"/>
        <v>1</v>
      </c>
    </row>
    <row r="702" spans="2:6" x14ac:dyDescent="0.15">
      <c r="B702" t="s">
        <v>12</v>
      </c>
      <c r="C702">
        <f ca="1">HLOOKUP(C$1,INDIRECT("'" &amp; $A$670 &amp; "'!Q1:S200"),ROW(Q135),0)</f>
        <v>0</v>
      </c>
      <c r="D702">
        <f ca="1">HLOOKUP(D$1,INDIRECT("'" &amp; $A$670 &amp; "'!Q1:S200"),ROW(R135),0)</f>
        <v>0</v>
      </c>
      <c r="E702">
        <f ca="1">HLOOKUP(E$1,INDIRECT("'" &amp; $A$670 &amp; "'!Q1:S200"),ROW(S135),0)</f>
        <v>1</v>
      </c>
      <c r="F702">
        <f t="shared" ca="1" si="206"/>
        <v>1</v>
      </c>
    </row>
    <row r="703" spans="2:6" x14ac:dyDescent="0.15">
      <c r="B703" t="s">
        <v>32</v>
      </c>
      <c r="C703">
        <f ca="1">HLOOKUP(C$1,INDIRECT("'" &amp; $A$670 &amp; "'!Q1:S200"),ROW(Q136),0)</f>
        <v>0</v>
      </c>
      <c r="D703">
        <f ca="1">HLOOKUP(D$1,INDIRECT("'" &amp; $A$670 &amp; "'!Q1:S200"),ROW(R136),0)</f>
        <v>0</v>
      </c>
      <c r="E703">
        <f ca="1">HLOOKUP(E$1,INDIRECT("'" &amp; $A$670 &amp; "'!Q1:S200"),ROW(S136),0)</f>
        <v>0</v>
      </c>
      <c r="F703">
        <f t="shared" ca="1" si="206"/>
        <v>0</v>
      </c>
    </row>
    <row r="704" spans="2:6" x14ac:dyDescent="0.15">
      <c r="B704" t="s">
        <v>12</v>
      </c>
      <c r="C704">
        <f ca="1">HLOOKUP(C$1,INDIRECT("'" &amp; $A$670 &amp; "'!Q1:S200"),ROW(Q137),0)</f>
        <v>0</v>
      </c>
      <c r="D704">
        <f ca="1">HLOOKUP(D$1,INDIRECT("'" &amp; $A$670 &amp; "'!Q1:S200"),ROW(R137),0)</f>
        <v>0</v>
      </c>
      <c r="E704">
        <f ca="1">HLOOKUP(E$1,INDIRECT("'" &amp; $A$670 &amp; "'!Q1:S200"),ROW(S137),0)</f>
        <v>0</v>
      </c>
      <c r="F704">
        <f t="shared" ca="1" si="206"/>
        <v>0</v>
      </c>
    </row>
    <row r="705" spans="2:6" x14ac:dyDescent="0.15">
      <c r="B705" t="s">
        <v>37</v>
      </c>
      <c r="C705">
        <f ca="1">HLOOKUP(C$1,INDIRECT("'" &amp; $A$670 &amp; "'!Q1:S200"),ROW(Q138),0)</f>
        <v>2</v>
      </c>
      <c r="D705">
        <f ca="1">HLOOKUP(D$1,INDIRECT("'" &amp; $A$670 &amp; "'!Q1:S200"),ROW(R138),0)</f>
        <v>1</v>
      </c>
      <c r="E705">
        <f ca="1">HLOOKUP(E$1,INDIRECT("'" &amp; $A$670 &amp; "'!Q1:S200"),ROW(S138),0)</f>
        <v>0</v>
      </c>
      <c r="F705">
        <f t="shared" ref="F705:F768" ca="1" si="221">SUM(C705:E705)</f>
        <v>3</v>
      </c>
    </row>
    <row r="706" spans="2:6" x14ac:dyDescent="0.15">
      <c r="B706" t="s">
        <v>12</v>
      </c>
      <c r="C706">
        <f ca="1">HLOOKUP(C$1,INDIRECT("'" &amp; $A$670 &amp; "'!Q1:S200"),ROW(Q139),0)</f>
        <v>1</v>
      </c>
      <c r="D706">
        <f ca="1">HLOOKUP(D$1,INDIRECT("'" &amp; $A$670 &amp; "'!Q1:S200"),ROW(R139),0)</f>
        <v>1</v>
      </c>
      <c r="E706">
        <f ca="1">HLOOKUP(E$1,INDIRECT("'" &amp; $A$670 &amp; "'!Q1:S200"),ROW(S139),0)</f>
        <v>0</v>
      </c>
      <c r="F706">
        <f t="shared" ca="1" si="221"/>
        <v>2</v>
      </c>
    </row>
    <row r="707" spans="2:6" x14ac:dyDescent="0.15">
      <c r="B707" t="s">
        <v>32</v>
      </c>
      <c r="C707">
        <f ca="1">HLOOKUP(C$1,INDIRECT("'" &amp; $A$670 &amp; "'!Q1:S200"),ROW(Q140),0)</f>
        <v>1</v>
      </c>
      <c r="D707">
        <f ca="1">HLOOKUP(D$1,INDIRECT("'" &amp; $A$670 &amp; "'!Q1:S200"),ROW(R140),0)</f>
        <v>0</v>
      </c>
      <c r="E707">
        <f ca="1">HLOOKUP(E$1,INDIRECT("'" &amp; $A$670 &amp; "'!Q1:S200"),ROW(S140),0)</f>
        <v>0</v>
      </c>
      <c r="F707">
        <f t="shared" ca="1" si="221"/>
        <v>1</v>
      </c>
    </row>
    <row r="708" spans="2:6" x14ac:dyDescent="0.15">
      <c r="B708" t="s">
        <v>12</v>
      </c>
      <c r="C708">
        <f ca="1">HLOOKUP(C$1,INDIRECT("'" &amp; $A$670 &amp; "'!Q1:S200"),ROW(Q141),0)</f>
        <v>0</v>
      </c>
      <c r="D708">
        <f ca="1">HLOOKUP(D$1,INDIRECT("'" &amp; $A$670 &amp; "'!Q1:S200"),ROW(R141),0)</f>
        <v>0</v>
      </c>
      <c r="E708">
        <f ca="1">HLOOKUP(E$1,INDIRECT("'" &amp; $A$670 &amp; "'!Q1:S200"),ROW(S141),0)</f>
        <v>0</v>
      </c>
      <c r="F708">
        <f t="shared" ca="1" si="221"/>
        <v>0</v>
      </c>
    </row>
    <row r="709" spans="2:6" x14ac:dyDescent="0.15">
      <c r="B709" t="s">
        <v>38</v>
      </c>
      <c r="C709">
        <f ca="1">HLOOKUP(C$1,INDIRECT("'" &amp; $A$670 &amp; "'!Q1:S200"),ROW(Q142),0)</f>
        <v>0</v>
      </c>
      <c r="D709">
        <f ca="1">HLOOKUP(D$1,INDIRECT("'" &amp; $A$670 &amp; "'!Q1:S200"),ROW(R142),0)</f>
        <v>0</v>
      </c>
      <c r="E709">
        <f ca="1">HLOOKUP(E$1,INDIRECT("'" &amp; $A$670 &amp; "'!Q1:S200"),ROW(S142),0)</f>
        <v>0</v>
      </c>
      <c r="F709">
        <f t="shared" ca="1" si="221"/>
        <v>0</v>
      </c>
    </row>
    <row r="710" spans="2:6" x14ac:dyDescent="0.15">
      <c r="B710" t="s">
        <v>12</v>
      </c>
      <c r="C710">
        <f ca="1">HLOOKUP(C$1,INDIRECT("'" &amp; $A$670 &amp; "'!Q1:S200"),ROW(Q143),0)</f>
        <v>0</v>
      </c>
      <c r="D710">
        <f ca="1">HLOOKUP(D$1,INDIRECT("'" &amp; $A$670 &amp; "'!Q1:S200"),ROW(R143),0)</f>
        <v>0</v>
      </c>
      <c r="E710">
        <f ca="1">HLOOKUP(E$1,INDIRECT("'" &amp; $A$670 &amp; "'!Q1:S200"),ROW(S143),0)</f>
        <v>0</v>
      </c>
      <c r="F710">
        <f t="shared" ca="1" si="221"/>
        <v>0</v>
      </c>
    </row>
    <row r="711" spans="2:6" x14ac:dyDescent="0.15">
      <c r="B711" t="s">
        <v>32</v>
      </c>
      <c r="C711">
        <f ca="1">HLOOKUP(C$1,INDIRECT("'" &amp; $A$670 &amp; "'!Q1:S200"),ROW(Q144),0)</f>
        <v>0</v>
      </c>
      <c r="D711">
        <f ca="1">HLOOKUP(D$1,INDIRECT("'" &amp; $A$670 &amp; "'!Q1:S200"),ROW(R144),0)</f>
        <v>0</v>
      </c>
      <c r="E711">
        <f ca="1">HLOOKUP(E$1,INDIRECT("'" &amp; $A$670 &amp; "'!Q1:S200"),ROW(S144),0)</f>
        <v>0</v>
      </c>
      <c r="F711">
        <f t="shared" ca="1" si="221"/>
        <v>0</v>
      </c>
    </row>
    <row r="712" spans="2:6" x14ac:dyDescent="0.15">
      <c r="B712" t="s">
        <v>12</v>
      </c>
      <c r="C712">
        <f ca="1">HLOOKUP(C$1,INDIRECT("'" &amp; $A$670 &amp; "'!Q1:S200"),ROW(Q145),0)</f>
        <v>0</v>
      </c>
      <c r="D712">
        <f ca="1">HLOOKUP(D$1,INDIRECT("'" &amp; $A$670 &amp; "'!Q1:S200"),ROW(R145),0)</f>
        <v>0</v>
      </c>
      <c r="E712">
        <f ca="1">HLOOKUP(E$1,INDIRECT("'" &amp; $A$670 &amp; "'!Q1:S200"),ROW(S145),0)</f>
        <v>0</v>
      </c>
      <c r="F712">
        <f t="shared" ca="1" si="221"/>
        <v>0</v>
      </c>
    </row>
    <row r="713" spans="2:6" x14ac:dyDescent="0.15">
      <c r="B713" t="s">
        <v>39</v>
      </c>
      <c r="C713">
        <f ca="1">HLOOKUP(C$1,INDIRECT("'" &amp; $A$670 &amp; "'!Q1:S200"),ROW(Q146),0)</f>
        <v>0</v>
      </c>
      <c r="D713">
        <f ca="1">HLOOKUP(D$1,INDIRECT("'" &amp; $A$670 &amp; "'!Q1:S200"),ROW(R146),0)</f>
        <v>0</v>
      </c>
      <c r="E713">
        <f ca="1">HLOOKUP(E$1,INDIRECT("'" &amp; $A$670 &amp; "'!Q1:S200"),ROW(S146),0)</f>
        <v>1</v>
      </c>
      <c r="F713">
        <f t="shared" ca="1" si="221"/>
        <v>1</v>
      </c>
    </row>
    <row r="714" spans="2:6" x14ac:dyDescent="0.15">
      <c r="B714" t="s">
        <v>12</v>
      </c>
      <c r="C714">
        <f ca="1">HLOOKUP(C$1,INDIRECT("'" &amp; $A$670 &amp; "'!Q1:S200"),ROW(Q147),0)</f>
        <v>0</v>
      </c>
      <c r="D714">
        <f ca="1">HLOOKUP(D$1,INDIRECT("'" &amp; $A$670 &amp; "'!Q1:S200"),ROW(R147),0)</f>
        <v>0</v>
      </c>
      <c r="E714">
        <f ca="1">HLOOKUP(E$1,INDIRECT("'" &amp; $A$670 &amp; "'!Q1:S200"),ROW(S147),0)</f>
        <v>1</v>
      </c>
      <c r="F714">
        <f t="shared" ca="1" si="221"/>
        <v>1</v>
      </c>
    </row>
    <row r="715" spans="2:6" x14ac:dyDescent="0.15">
      <c r="B715" t="s">
        <v>32</v>
      </c>
      <c r="C715">
        <f ca="1">HLOOKUP(C$1,INDIRECT("'" &amp; $A$670 &amp; "'!Q1:S200"),ROW(Q148),0)</f>
        <v>0</v>
      </c>
      <c r="D715">
        <f ca="1">HLOOKUP(D$1,INDIRECT("'" &amp; $A$670 &amp; "'!Q1:S200"),ROW(R148),0)</f>
        <v>0</v>
      </c>
      <c r="E715">
        <f ca="1">HLOOKUP(E$1,INDIRECT("'" &amp; $A$670 &amp; "'!Q1:S200"),ROW(S148),0)</f>
        <v>0</v>
      </c>
      <c r="F715">
        <f t="shared" ca="1" si="221"/>
        <v>0</v>
      </c>
    </row>
    <row r="716" spans="2:6" x14ac:dyDescent="0.15">
      <c r="B716" t="s">
        <v>12</v>
      </c>
      <c r="C716">
        <f ca="1">HLOOKUP(C$1,INDIRECT("'" &amp; $A$670 &amp; "'!Q1:S200"),ROW(Q149),0)</f>
        <v>0</v>
      </c>
      <c r="D716">
        <f ca="1">HLOOKUP(D$1,INDIRECT("'" &amp; $A$670 &amp; "'!Q1:S200"),ROW(R149),0)</f>
        <v>0</v>
      </c>
      <c r="E716">
        <f ca="1">HLOOKUP(E$1,INDIRECT("'" &amp; $A$670 &amp; "'!Q1:S200"),ROW(S149),0)</f>
        <v>0</v>
      </c>
      <c r="F716">
        <f t="shared" ca="1" si="221"/>
        <v>0</v>
      </c>
    </row>
    <row r="717" spans="2:6" x14ac:dyDescent="0.15">
      <c r="B717" t="s">
        <v>40</v>
      </c>
      <c r="C717">
        <f ca="1">HLOOKUP(C$1,INDIRECT("'" &amp; $A$670 &amp; "'!Q1:S200"),ROW(Q150),0)</f>
        <v>0</v>
      </c>
      <c r="D717">
        <f ca="1">HLOOKUP(D$1,INDIRECT("'" &amp; $A$670 &amp; "'!Q1:S200"),ROW(R150),0)</f>
        <v>1</v>
      </c>
      <c r="E717">
        <f ca="1">HLOOKUP(E$1,INDIRECT("'" &amp; $A$670 &amp; "'!Q1:S200"),ROW(S150),0)</f>
        <v>0</v>
      </c>
      <c r="F717">
        <f t="shared" ca="1" si="221"/>
        <v>1</v>
      </c>
    </row>
    <row r="718" spans="2:6" x14ac:dyDescent="0.15">
      <c r="B718" t="s">
        <v>12</v>
      </c>
      <c r="C718">
        <f ca="1">HLOOKUP(C$1,INDIRECT("'" &amp; $A$670 &amp; "'!Q1:S200"),ROW(Q151),0)</f>
        <v>0</v>
      </c>
      <c r="D718">
        <f ca="1">HLOOKUP(D$1,INDIRECT("'" &amp; $A$670 &amp; "'!Q1:S200"),ROW(R151),0)</f>
        <v>1</v>
      </c>
      <c r="E718">
        <f ca="1">HLOOKUP(E$1,INDIRECT("'" &amp; $A$670 &amp; "'!Q1:S200"),ROW(S151),0)</f>
        <v>0</v>
      </c>
      <c r="F718">
        <f t="shared" ca="1" si="221"/>
        <v>1</v>
      </c>
    </row>
    <row r="719" spans="2:6" x14ac:dyDescent="0.15">
      <c r="B719" t="s">
        <v>32</v>
      </c>
      <c r="C719">
        <f ca="1">HLOOKUP(C$1,INDIRECT("'" &amp; $A$670 &amp; "'!Q1:S200"),ROW(Q152),0)</f>
        <v>0</v>
      </c>
      <c r="D719">
        <f ca="1">HLOOKUP(D$1,INDIRECT("'" &amp; $A$670 &amp; "'!Q1:S200"),ROW(R152),0)</f>
        <v>0</v>
      </c>
      <c r="E719">
        <f ca="1">HLOOKUP(E$1,INDIRECT("'" &amp; $A$670 &amp; "'!Q1:S200"),ROW(S152),0)</f>
        <v>0</v>
      </c>
      <c r="F719">
        <f t="shared" ca="1" si="221"/>
        <v>0</v>
      </c>
    </row>
    <row r="720" spans="2:6" x14ac:dyDescent="0.15">
      <c r="B720" t="s">
        <v>12</v>
      </c>
      <c r="C720">
        <f ca="1">HLOOKUP(C$1,INDIRECT("'" &amp; $A$670 &amp; "'!Q1:S200"),ROW(Q153),0)</f>
        <v>0</v>
      </c>
      <c r="D720">
        <f ca="1">HLOOKUP(D$1,INDIRECT("'" &amp; $A$670 &amp; "'!Q1:S200"),ROW(R153),0)</f>
        <v>0</v>
      </c>
      <c r="E720">
        <f ca="1">HLOOKUP(E$1,INDIRECT("'" &amp; $A$670 &amp; "'!Q1:S200"),ROW(S153),0)</f>
        <v>0</v>
      </c>
      <c r="F720">
        <f t="shared" ca="1" si="221"/>
        <v>0</v>
      </c>
    </row>
    <row r="721" spans="1:17" x14ac:dyDescent="0.15">
      <c r="B721" t="s">
        <v>41</v>
      </c>
      <c r="C721">
        <f ca="1">HLOOKUP(C$1,INDIRECT("'" &amp; $A$670 &amp; "'!Q1:S200"),ROW(Q154),0)</f>
        <v>0</v>
      </c>
      <c r="D721">
        <f ca="1">HLOOKUP(D$1,INDIRECT("'" &amp; $A$670 &amp; "'!Q1:S200"),ROW(R154),0)</f>
        <v>0</v>
      </c>
      <c r="E721">
        <f ca="1">HLOOKUP(E$1,INDIRECT("'" &amp; $A$670 &amp; "'!Q1:S200"),ROW(S154),0)</f>
        <v>0</v>
      </c>
      <c r="F721">
        <f t="shared" ca="1" si="221"/>
        <v>0</v>
      </c>
    </row>
    <row r="722" spans="1:17" x14ac:dyDescent="0.15">
      <c r="B722" t="s">
        <v>12</v>
      </c>
      <c r="C722">
        <f ca="1">HLOOKUP(C$1,INDIRECT("'" &amp; $A$670 &amp; "'!Q1:S200"),ROW(Q155),0)</f>
        <v>0</v>
      </c>
      <c r="D722">
        <f ca="1">HLOOKUP(D$1,INDIRECT("'" &amp; $A$670 &amp; "'!Q1:S200"),ROW(R155),0)</f>
        <v>0</v>
      </c>
      <c r="E722">
        <f ca="1">HLOOKUP(E$1,INDIRECT("'" &amp; $A$670 &amp; "'!Q1:S200"),ROW(S155),0)</f>
        <v>0</v>
      </c>
      <c r="F722">
        <f t="shared" ca="1" si="221"/>
        <v>0</v>
      </c>
    </row>
    <row r="723" spans="1:17" x14ac:dyDescent="0.15">
      <c r="A723" t="s">
        <v>75</v>
      </c>
      <c r="B723" t="s">
        <v>48</v>
      </c>
      <c r="C723">
        <f ca="1">IF($A726=1,HLOOKUP(C$1,INDIRECT("'" &amp; $A723 &amp; "'!Q1:S105"),103,0),0)</f>
        <v>0</v>
      </c>
      <c r="D723">
        <f ca="1">IF($A726=1,HLOOKUP(D$1,INDIRECT("'" &amp; $A723 &amp; "'!Q1:S105"),103,0),0)</f>
        <v>123</v>
      </c>
      <c r="E723">
        <f ca="1">IF($A726=1,HLOOKUP(E$1,INDIRECT("'" &amp; $A723 &amp; "'!Q1:S105"),103,0),0)</f>
        <v>114</v>
      </c>
      <c r="F723">
        <f t="shared" ca="1" si="221"/>
        <v>237</v>
      </c>
      <c r="H723" s="30" t="s">
        <v>59</v>
      </c>
      <c r="I723" t="s">
        <v>60</v>
      </c>
      <c r="J723" t="s">
        <v>61</v>
      </c>
      <c r="K723" t="s">
        <v>62</v>
      </c>
      <c r="L723" t="s">
        <v>63</v>
      </c>
      <c r="N723" s="30" t="s">
        <v>64</v>
      </c>
      <c r="O723" s="26"/>
      <c r="P723" s="26"/>
      <c r="Q723" s="26"/>
    </row>
    <row r="724" spans="1:17" x14ac:dyDescent="0.15">
      <c r="B724" t="s">
        <v>24</v>
      </c>
      <c r="C724">
        <f ca="1">HLOOKUP(C$1,INDIRECT("'" &amp; $A723 &amp; "'!Q1:S105"),104,0)</f>
        <v>5</v>
      </c>
      <c r="D724">
        <f t="shared" ref="D724:E724" ca="1" si="222">HLOOKUP(D$1,INDIRECT("'" &amp; $A723 &amp; "'!Q1:S105"),104,0)</f>
        <v>4</v>
      </c>
      <c r="E724">
        <f t="shared" ca="1" si="222"/>
        <v>7</v>
      </c>
      <c r="F724">
        <f t="shared" ca="1" si="221"/>
        <v>16</v>
      </c>
      <c r="H724" cm="1">
        <f t="array" aca="1" ref="H724" ca="1">INDIRECT("'" &amp; $A723 &amp;"'!$T$104",TRUE)</f>
        <v>16</v>
      </c>
      <c r="I724">
        <f ca="1">IF($H724=0,0,IF(C723=0, 1, ))</f>
        <v>1</v>
      </c>
      <c r="J724">
        <f ca="1">IF($H724=0,0,IF(D723=0, 1, ))</f>
        <v>0</v>
      </c>
      <c r="K724">
        <f ca="1">IF($H724=0,0,IF(E723=0, 1, ))</f>
        <v>0</v>
      </c>
      <c r="L724">
        <f ca="1">IF(SUM(I724:K724)&gt;1,1,0)</f>
        <v>0</v>
      </c>
      <c r="N724" s="26"/>
      <c r="O724">
        <f ca="1">IF($H727&lt;&gt;0,IF(I727=3,3,MOD(I727*$H727,3)),0)</f>
        <v>1</v>
      </c>
      <c r="P724">
        <f ca="1">IF($H727&lt;&gt;0,IF(J727=3,3,MOD(J727*$H727,3)),0)</f>
        <v>3</v>
      </c>
      <c r="Q724">
        <f ca="1">IF($H727&lt;&gt;0,IF(K727=3,3,MOD(K727*$H727,3)),0)</f>
        <v>2</v>
      </c>
    </row>
    <row r="725" spans="1:17" x14ac:dyDescent="0.15">
      <c r="A725" s="30" t="s">
        <v>54</v>
      </c>
      <c r="B725" t="s">
        <v>12</v>
      </c>
      <c r="C725">
        <f ca="1">HLOOKUP(C$1,INDIRECT("'" &amp; $A723 &amp; "'!Q1:S105"),105,0)</f>
        <v>5</v>
      </c>
      <c r="D725">
        <f t="shared" ref="D725:E725" ca="1" si="223">HLOOKUP(D$1,INDIRECT("'" &amp; $A723 &amp; "'!Q1:S105"),105,0)</f>
        <v>2</v>
      </c>
      <c r="E725">
        <f t="shared" ca="1" si="223"/>
        <v>5</v>
      </c>
      <c r="F725">
        <f t="shared" ca="1" si="221"/>
        <v>12</v>
      </c>
    </row>
    <row r="726" spans="1:17" x14ac:dyDescent="0.15">
      <c r="A726" cm="1">
        <f t="array" aca="1" ref="A726" ca="1">IF(AND(SUM(INDIRECT("'" &amp; $A723 &amp; "'!Q103:S103")) &gt; 0,OR(INDIRECT("'" &amp; $A723 &amp; "'!Q103")=0, INDIRECT("'" &amp; $A723 &amp; "'!R103")=0, INDIRECT("'" &amp; $A723 &amp; "'!S103")=0)), 1, 0)</f>
        <v>1</v>
      </c>
      <c r="B726" t="s">
        <v>25</v>
      </c>
      <c r="C726">
        <f ca="1">HLOOKUP(C$1,INDIRECT("'" &amp; $A723 &amp; "'!Q1:S117"),106,0)</f>
        <v>0</v>
      </c>
      <c r="D726">
        <f t="shared" ref="D726:E726" ca="1" si="224">HLOOKUP(D$1,INDIRECT("'" &amp; $A723 &amp; "'!Q1:S117"),106,0)</f>
        <v>1</v>
      </c>
      <c r="E726">
        <f t="shared" ca="1" si="224"/>
        <v>0</v>
      </c>
      <c r="F726">
        <f t="shared" ca="1" si="221"/>
        <v>1</v>
      </c>
      <c r="H726" s="43" t="s">
        <v>65</v>
      </c>
      <c r="I726" s="43"/>
      <c r="J726" s="43"/>
      <c r="K726" s="43"/>
    </row>
    <row r="727" spans="1:17" x14ac:dyDescent="0.15">
      <c r="B727" t="s">
        <v>12</v>
      </c>
      <c r="C727">
        <f ca="1">HLOOKUP(C$1,INDIRECT("'" &amp; $A723 &amp; "'!Q1:S117"),107,0)</f>
        <v>0</v>
      </c>
      <c r="D727">
        <f t="shared" ref="D727:E727" ca="1" si="225">HLOOKUP(D$1,INDIRECT("'" &amp; $A723 &amp; "'!Q1:S117"),107,0)</f>
        <v>0</v>
      </c>
      <c r="E727">
        <f t="shared" ca="1" si="225"/>
        <v>0</v>
      </c>
      <c r="F727">
        <f t="shared" ca="1" si="221"/>
        <v>0</v>
      </c>
      <c r="H727">
        <f ca="1">MOD(H724,3) * A726</f>
        <v>1</v>
      </c>
      <c r="I727" cm="1">
        <f t="array" aca="1" ref="I727" ca="1">_xlfn.IFS(INDIRECT("'" &amp; $A723 &amp; "'!Q1")= "K",2,INDIRECT("'" &amp; $A723 &amp; "'!R1")= "K",3,INDIRECT("'" &amp; $A723 &amp; "'!S1")= "K",1)</f>
        <v>1</v>
      </c>
      <c r="J727" cm="1">
        <f t="array" aca="1" ref="J727" ca="1">_xlfn.IFS(INDIRECT("'" &amp; $A723 &amp; "'!Q1")= "P",2,INDIRECT("'" &amp; $A723 &amp; "'!R1")= "P",3,INDIRECT("'" &amp; $A723 &amp; "'!S1")= "P",1)</f>
        <v>3</v>
      </c>
      <c r="K727" cm="1">
        <f t="array" aca="1" ref="K727" ca="1">_xlfn.IFS(INDIRECT("'" &amp; $A723 &amp; "'!Q1")= "B",2,INDIRECT("'" &amp; $A723 &amp; "'!R1")= "B",3,INDIRECT("'" &amp; $A723 &amp; "'!S1")= "B",1)</f>
        <v>2</v>
      </c>
    </row>
    <row r="728" spans="1:17" x14ac:dyDescent="0.15">
      <c r="B728" t="s">
        <v>26</v>
      </c>
      <c r="C728">
        <f ca="1">HLOOKUP(C$1,INDIRECT("'" &amp; $A723 &amp; "'!Q1:S117"),108,0)</f>
        <v>0</v>
      </c>
      <c r="D728">
        <f t="shared" ref="D728:E728" ca="1" si="226">HLOOKUP(D$1,INDIRECT("'" &amp; $A723 &amp; "'!Q1:S117"),108,0)</f>
        <v>0</v>
      </c>
      <c r="E728">
        <f t="shared" ca="1" si="226"/>
        <v>1</v>
      </c>
      <c r="F728">
        <f t="shared" ca="1" si="221"/>
        <v>1</v>
      </c>
    </row>
    <row r="729" spans="1:17" x14ac:dyDescent="0.15">
      <c r="B729" t="s">
        <v>12</v>
      </c>
      <c r="C729">
        <f ca="1">HLOOKUP(C$1,INDIRECT("'" &amp; $A723 &amp; "'!Q1:S117"),109,0)</f>
        <v>0</v>
      </c>
      <c r="D729">
        <f t="shared" ref="D729:E729" ca="1" si="227">HLOOKUP(D$1,INDIRECT("'" &amp; $A723 &amp; "'!Q1:S117"),109,0)</f>
        <v>0</v>
      </c>
      <c r="E729">
        <f t="shared" ca="1" si="227"/>
        <v>1</v>
      </c>
      <c r="F729">
        <f t="shared" ca="1" si="221"/>
        <v>1</v>
      </c>
    </row>
    <row r="730" spans="1:17" x14ac:dyDescent="0.15">
      <c r="B730" t="s">
        <v>27</v>
      </c>
      <c r="C730">
        <f ca="1">HLOOKUP(C$1,INDIRECT("'" &amp; $A723 &amp; "'!Q1:S117"),110,0)</f>
        <v>2</v>
      </c>
      <c r="D730">
        <f t="shared" ref="D730:E730" ca="1" si="228">HLOOKUP(D$1,INDIRECT("'" &amp; $A723 &amp; "'!Q1:S117"),110,0)</f>
        <v>1</v>
      </c>
      <c r="E730">
        <f t="shared" ca="1" si="228"/>
        <v>3</v>
      </c>
      <c r="F730">
        <f t="shared" ca="1" si="221"/>
        <v>6</v>
      </c>
    </row>
    <row r="731" spans="1:17" x14ac:dyDescent="0.15">
      <c r="B731" t="s">
        <v>12</v>
      </c>
      <c r="C731">
        <f ca="1">HLOOKUP(C$1,INDIRECT("'" &amp; $A723 &amp; "'!Q1:S117"),111,0)</f>
        <v>2</v>
      </c>
      <c r="D731">
        <f t="shared" ref="D731:E731" ca="1" si="229">HLOOKUP(D$1,INDIRECT("'" &amp; $A723 &amp; "'!Q1:S117"),111,0)</f>
        <v>0</v>
      </c>
      <c r="E731">
        <f t="shared" ca="1" si="229"/>
        <v>2</v>
      </c>
      <c r="F731">
        <f t="shared" ca="1" si="221"/>
        <v>4</v>
      </c>
    </row>
    <row r="732" spans="1:17" x14ac:dyDescent="0.15">
      <c r="B732" t="s">
        <v>28</v>
      </c>
      <c r="C732">
        <f ca="1">HLOOKUP(C$1,INDIRECT("'" &amp; $A723 &amp; "'!Q1:S117"),112,0)</f>
        <v>2</v>
      </c>
      <c r="D732">
        <f t="shared" ref="D732:E732" ca="1" si="230">HLOOKUP(D$1,INDIRECT("'" &amp; $A723 &amp; "'!Q1:S117"),112,0)</f>
        <v>0</v>
      </c>
      <c r="E732">
        <f t="shared" ca="1" si="230"/>
        <v>1</v>
      </c>
      <c r="F732">
        <f t="shared" ca="1" si="221"/>
        <v>3</v>
      </c>
    </row>
    <row r="733" spans="1:17" x14ac:dyDescent="0.15">
      <c r="B733" t="s">
        <v>12</v>
      </c>
      <c r="C733">
        <f ca="1">HLOOKUP(C$1,INDIRECT("'" &amp; $A723 &amp; "'!Q1:S117"),113,0)</f>
        <v>2</v>
      </c>
      <c r="D733">
        <f t="shared" ref="D733:E733" ca="1" si="231">HLOOKUP(D$1,INDIRECT("'" &amp; $A723 &amp; "'!Q1:S117"),113,0)</f>
        <v>0</v>
      </c>
      <c r="E733">
        <f t="shared" ca="1" si="231"/>
        <v>1</v>
      </c>
      <c r="F733">
        <f t="shared" ca="1" si="221"/>
        <v>3</v>
      </c>
    </row>
    <row r="734" spans="1:17" x14ac:dyDescent="0.15">
      <c r="B734" t="s">
        <v>29</v>
      </c>
      <c r="C734">
        <f ca="1">HLOOKUP(C$1,INDIRECT("'" &amp; $A723 &amp; "'!Q1:S117"),114,0)</f>
        <v>1</v>
      </c>
      <c r="D734">
        <f t="shared" ref="D734:E734" ca="1" si="232">HLOOKUP(D$1,INDIRECT("'" &amp; $A723 &amp; "'!Q1:S117"),114,0)</f>
        <v>2</v>
      </c>
      <c r="E734">
        <f t="shared" ca="1" si="232"/>
        <v>2</v>
      </c>
      <c r="F734">
        <f t="shared" ca="1" si="221"/>
        <v>5</v>
      </c>
    </row>
    <row r="735" spans="1:17" x14ac:dyDescent="0.15">
      <c r="B735" t="s">
        <v>12</v>
      </c>
      <c r="C735">
        <f ca="1">HLOOKUP(C$1,INDIRECT("'" &amp; $A723 &amp; "'!Q1:S117"),115,0)</f>
        <v>1</v>
      </c>
      <c r="D735">
        <f t="shared" ref="D735:E735" ca="1" si="233">HLOOKUP(D$1,INDIRECT("'" &amp; $A723 &amp; "'!Q1:S117"),115,0)</f>
        <v>2</v>
      </c>
      <c r="E735">
        <f t="shared" ca="1" si="233"/>
        <v>1</v>
      </c>
      <c r="F735">
        <f t="shared" ca="1" si="221"/>
        <v>4</v>
      </c>
    </row>
    <row r="736" spans="1:17" x14ac:dyDescent="0.15">
      <c r="B736" t="s">
        <v>30</v>
      </c>
      <c r="C736">
        <f ca="1">HLOOKUP(C$1,INDIRECT("'" &amp; $A723 &amp; "'!Q1:S117"),116,0)</f>
        <v>0</v>
      </c>
      <c r="D736">
        <f t="shared" ref="D736:E736" ca="1" si="234">HLOOKUP(D$1,INDIRECT("'" &amp; $A723 &amp; "'!Q1:S117"),116,0)</f>
        <v>0</v>
      </c>
      <c r="E736">
        <f t="shared" ca="1" si="234"/>
        <v>0</v>
      </c>
      <c r="F736">
        <f t="shared" ca="1" si="221"/>
        <v>0</v>
      </c>
    </row>
    <row r="737" spans="2:6" x14ac:dyDescent="0.15">
      <c r="B737" t="s">
        <v>12</v>
      </c>
      <c r="C737">
        <f ca="1">HLOOKUP(C$1,INDIRECT("'" &amp; $A723 &amp; "'!Q1:S117"),117,0)</f>
        <v>0</v>
      </c>
      <c r="D737">
        <f t="shared" ref="D737:E737" ca="1" si="235">HLOOKUP(D$1,INDIRECT("'" &amp; $A723 &amp; "'!Q1:S117"),117,0)</f>
        <v>0</v>
      </c>
      <c r="E737">
        <f t="shared" ca="1" si="235"/>
        <v>0</v>
      </c>
      <c r="F737">
        <f t="shared" ca="1" si="221"/>
        <v>0</v>
      </c>
    </row>
    <row r="738" spans="2:6" x14ac:dyDescent="0.15">
      <c r="B738" t="s">
        <v>31</v>
      </c>
      <c r="C738">
        <f ca="1">HLOOKUP(C$1,INDIRECT("'" &amp; $A$723 &amp; "'!Q1:S200"),ROW(Q118),0)</f>
        <v>3</v>
      </c>
      <c r="D738">
        <f ca="1">HLOOKUP(D$1,INDIRECT("'" &amp; $A$723 &amp; "'!Q1:S200"),ROW(R118),0)</f>
        <v>0</v>
      </c>
      <c r="E738">
        <f ca="1">HLOOKUP(E$1,INDIRECT("'" &amp; $A$723 &amp; "'!Q1:S200"),ROW(S118),0)</f>
        <v>1</v>
      </c>
      <c r="F738">
        <f t="shared" ca="1" si="221"/>
        <v>4</v>
      </c>
    </row>
    <row r="739" spans="2:6" x14ac:dyDescent="0.15">
      <c r="B739" t="s">
        <v>12</v>
      </c>
      <c r="C739">
        <f ca="1">HLOOKUP(C$1,INDIRECT("'" &amp; $A$723 &amp; "'!Q1:S200"),ROW(Q119),0)</f>
        <v>3</v>
      </c>
      <c r="D739">
        <f ca="1">HLOOKUP(D$1,INDIRECT("'" &amp; $A$723 &amp; "'!Q1:S200"),ROW(R119),0)</f>
        <v>0</v>
      </c>
      <c r="E739">
        <f ca="1">HLOOKUP(E$1,INDIRECT("'" &amp; $A$723 &amp; "'!Q1:S200"),ROW(S119),0)</f>
        <v>1</v>
      </c>
      <c r="F739">
        <f t="shared" ca="1" si="221"/>
        <v>4</v>
      </c>
    </row>
    <row r="740" spans="2:6" x14ac:dyDescent="0.15">
      <c r="B740" t="s">
        <v>32</v>
      </c>
      <c r="C740">
        <f ca="1">HLOOKUP(C$1,INDIRECT("'" &amp; $A$723 &amp; "'!Q1:S200"),ROW(Q120),0)</f>
        <v>1</v>
      </c>
      <c r="D740">
        <f ca="1">HLOOKUP(D$1,INDIRECT("'" &amp; $A$723 &amp; "'!Q1:S200"),ROW(R120),0)</f>
        <v>0</v>
      </c>
      <c r="E740">
        <f ca="1">HLOOKUP(E$1,INDIRECT("'" &amp; $A$723 &amp; "'!Q1:S200"),ROW(S120),0)</f>
        <v>0</v>
      </c>
      <c r="F740">
        <f t="shared" ca="1" si="221"/>
        <v>1</v>
      </c>
    </row>
    <row r="741" spans="2:6" x14ac:dyDescent="0.15">
      <c r="B741" t="s">
        <v>12</v>
      </c>
      <c r="C741">
        <f ca="1">HLOOKUP(C$1,INDIRECT("'" &amp; $A$723 &amp; "'!Q1:S200"),ROW(Q121),0)</f>
        <v>1</v>
      </c>
      <c r="D741">
        <f ca="1">HLOOKUP(D$1,INDIRECT("'" &amp; $A$723 &amp; "'!Q1:S200"),ROW(R121),0)</f>
        <v>0</v>
      </c>
      <c r="E741">
        <f ca="1">HLOOKUP(E$1,INDIRECT("'" &amp; $A$723 &amp; "'!Q1:S200"),ROW(S121),0)</f>
        <v>0</v>
      </c>
      <c r="F741">
        <f t="shared" ca="1" si="221"/>
        <v>1</v>
      </c>
    </row>
    <row r="742" spans="2:6" x14ac:dyDescent="0.15">
      <c r="B742" t="s">
        <v>33</v>
      </c>
      <c r="C742">
        <f ca="1">HLOOKUP(C$1,INDIRECT("'" &amp; $A$723 &amp; "'!Q1:S200"),ROW(Q122),0)</f>
        <v>0</v>
      </c>
      <c r="D742">
        <f ca="1">HLOOKUP(D$1,INDIRECT("'" &amp; $A$723 &amp; "'!Q1:S200"),ROW(R122),0)</f>
        <v>1</v>
      </c>
      <c r="E742">
        <f ca="1">HLOOKUP(E$1,INDIRECT("'" &amp; $A$723 &amp; "'!Q1:S200"),ROW(S122),0)</f>
        <v>1</v>
      </c>
      <c r="F742">
        <f t="shared" ca="1" si="221"/>
        <v>2</v>
      </c>
    </row>
    <row r="743" spans="2:6" x14ac:dyDescent="0.15">
      <c r="B743" t="s">
        <v>12</v>
      </c>
      <c r="C743">
        <f ca="1">HLOOKUP(C$1,INDIRECT("'" &amp; $A$723 &amp; "'!Q1:S200"),ROW(Q123),0)</f>
        <v>0</v>
      </c>
      <c r="D743">
        <f ca="1">HLOOKUP(D$1,INDIRECT("'" &amp; $A$723 &amp; "'!Q1:S200"),ROW(R123),0)</f>
        <v>1</v>
      </c>
      <c r="E743">
        <f ca="1">HLOOKUP(E$1,INDIRECT("'" &amp; $A$723 &amp; "'!Q1:S200"),ROW(S123),0)</f>
        <v>1</v>
      </c>
      <c r="F743">
        <f t="shared" ca="1" si="221"/>
        <v>2</v>
      </c>
    </row>
    <row r="744" spans="2:6" x14ac:dyDescent="0.15">
      <c r="B744" t="s">
        <v>32</v>
      </c>
      <c r="C744">
        <f ca="1">HLOOKUP(C$1,INDIRECT("'" &amp; $A$723 &amp; "'!Q1:S200"),ROW(Q124),0)</f>
        <v>0</v>
      </c>
      <c r="D744">
        <f ca="1">HLOOKUP(D$1,INDIRECT("'" &amp; $A$723 &amp; "'!Q1:S200"),ROW(R124),0)</f>
        <v>1</v>
      </c>
      <c r="E744">
        <f ca="1">HLOOKUP(E$1,INDIRECT("'" &amp; $A$723 &amp; "'!Q1:S200"),ROW(S124),0)</f>
        <v>0</v>
      </c>
      <c r="F744">
        <f t="shared" ca="1" si="221"/>
        <v>1</v>
      </c>
    </row>
    <row r="745" spans="2:6" x14ac:dyDescent="0.15">
      <c r="B745" t="s">
        <v>12</v>
      </c>
      <c r="C745">
        <f ca="1">HLOOKUP(C$1,INDIRECT("'" &amp; $A$723 &amp; "'!Q1:S200"),ROW(Q125),0)</f>
        <v>0</v>
      </c>
      <c r="D745">
        <f ca="1">HLOOKUP(D$1,INDIRECT("'" &amp; $A$723 &amp; "'!Q1:S200"),ROW(R125),0)</f>
        <v>1</v>
      </c>
      <c r="E745">
        <f ca="1">HLOOKUP(E$1,INDIRECT("'" &amp; $A$723 &amp; "'!Q1:S200"),ROW(S125),0)</f>
        <v>0</v>
      </c>
      <c r="F745">
        <f t="shared" ca="1" si="221"/>
        <v>1</v>
      </c>
    </row>
    <row r="746" spans="2:6" x14ac:dyDescent="0.15">
      <c r="B746" t="s">
        <v>34</v>
      </c>
      <c r="C746">
        <f ca="1">HLOOKUP(C$1,INDIRECT("'" &amp; $A$723 &amp; "'!Q1:S200"),ROW(Q126),0)</f>
        <v>0</v>
      </c>
      <c r="D746">
        <f ca="1">HLOOKUP(D$1,INDIRECT("'" &amp; $A$723 &amp; "'!Q1:S200"),ROW(R126),0)</f>
        <v>0</v>
      </c>
      <c r="E746">
        <f ca="1">HLOOKUP(E$1,INDIRECT("'" &amp; $A$723 &amp; "'!Q1:S200"),ROW(S126),0)</f>
        <v>0</v>
      </c>
      <c r="F746">
        <f t="shared" ca="1" si="221"/>
        <v>0</v>
      </c>
    </row>
    <row r="747" spans="2:6" x14ac:dyDescent="0.15">
      <c r="B747" t="s">
        <v>12</v>
      </c>
      <c r="C747">
        <f ca="1">HLOOKUP(C$1,INDIRECT("'" &amp; $A$723 &amp; "'!Q1:S200"),ROW(Q127),0)</f>
        <v>0</v>
      </c>
      <c r="D747">
        <f ca="1">HLOOKUP(D$1,INDIRECT("'" &amp; $A$723 &amp; "'!Q1:S200"),ROW(R127),0)</f>
        <v>0</v>
      </c>
      <c r="E747">
        <f ca="1">HLOOKUP(E$1,INDIRECT("'" &amp; $A$723 &amp; "'!Q1:S200"),ROW(S127),0)</f>
        <v>0</v>
      </c>
      <c r="F747">
        <f t="shared" ca="1" si="221"/>
        <v>0</v>
      </c>
    </row>
    <row r="748" spans="2:6" x14ac:dyDescent="0.15">
      <c r="B748" t="s">
        <v>32</v>
      </c>
      <c r="C748">
        <f ca="1">HLOOKUP(C$1,INDIRECT("'" &amp; $A$723 &amp; "'!Q1:S200"),ROW(Q128),0)</f>
        <v>0</v>
      </c>
      <c r="D748">
        <f ca="1">HLOOKUP(D$1,INDIRECT("'" &amp; $A$723 &amp; "'!Q1:S200"),ROW(R128),0)</f>
        <v>0</v>
      </c>
      <c r="E748">
        <f ca="1">HLOOKUP(E$1,INDIRECT("'" &amp; $A$723 &amp; "'!Q1:S200"),ROW(S128),0)</f>
        <v>0</v>
      </c>
      <c r="F748">
        <f t="shared" ca="1" si="221"/>
        <v>0</v>
      </c>
    </row>
    <row r="749" spans="2:6" x14ac:dyDescent="0.15">
      <c r="B749" t="s">
        <v>12</v>
      </c>
      <c r="C749">
        <f ca="1">HLOOKUP(C$1,INDIRECT("'" &amp; $A$723 &amp; "'!Q1:S200"),ROW(Q129),0)</f>
        <v>0</v>
      </c>
      <c r="D749">
        <f ca="1">HLOOKUP(D$1,INDIRECT("'" &amp; $A$723 &amp; "'!Q1:S200"),ROW(R129),0)</f>
        <v>0</v>
      </c>
      <c r="E749">
        <f ca="1">HLOOKUP(E$1,INDIRECT("'" &amp; $A$723 &amp; "'!Q1:S200"),ROW(S129),0)</f>
        <v>0</v>
      </c>
      <c r="F749">
        <f t="shared" ca="1" si="221"/>
        <v>0</v>
      </c>
    </row>
    <row r="750" spans="2:6" x14ac:dyDescent="0.15">
      <c r="B750" t="s">
        <v>35</v>
      </c>
      <c r="C750">
        <f ca="1">HLOOKUP(C$1,INDIRECT("'" &amp; $A$723 &amp; "'!Q1:S200"),ROW(Q130),0)</f>
        <v>0</v>
      </c>
      <c r="D750">
        <f ca="1">HLOOKUP(D$1,INDIRECT("'" &amp; $A$723 &amp; "'!Q1:S200"),ROW(R130),0)</f>
        <v>2</v>
      </c>
      <c r="E750">
        <f ca="1">HLOOKUP(E$1,INDIRECT("'" &amp; $A$723 &amp; "'!Q1:S200"),ROW(S130),0)</f>
        <v>0</v>
      </c>
      <c r="F750">
        <f t="shared" ca="1" si="221"/>
        <v>2</v>
      </c>
    </row>
    <row r="751" spans="2:6" x14ac:dyDescent="0.15">
      <c r="B751" t="s">
        <v>12</v>
      </c>
      <c r="C751">
        <f ca="1">HLOOKUP(C$1,INDIRECT("'" &amp; $A$723 &amp; "'!Q1:S200"),ROW(Q131),0)</f>
        <v>0</v>
      </c>
      <c r="D751">
        <f ca="1">HLOOKUP(D$1,INDIRECT("'" &amp; $A$723 &amp; "'!Q1:S200"),ROW(R131),0)</f>
        <v>1</v>
      </c>
      <c r="E751">
        <f ca="1">HLOOKUP(E$1,INDIRECT("'" &amp; $A$723 &amp; "'!Q1:S200"),ROW(S131),0)</f>
        <v>0</v>
      </c>
      <c r="F751">
        <f t="shared" ca="1" si="221"/>
        <v>1</v>
      </c>
    </row>
    <row r="752" spans="2:6" x14ac:dyDescent="0.15">
      <c r="B752" t="s">
        <v>32</v>
      </c>
      <c r="C752">
        <f ca="1">HLOOKUP(C$1,INDIRECT("'" &amp; $A$723 &amp; "'!Q1:S200"),ROW(Q132),0)</f>
        <v>0</v>
      </c>
      <c r="D752">
        <f ca="1">HLOOKUP(D$1,INDIRECT("'" &amp; $A$723 &amp; "'!Q1:S200"),ROW(R132),0)</f>
        <v>1</v>
      </c>
      <c r="E752">
        <f ca="1">HLOOKUP(E$1,INDIRECT("'" &amp; $A$723 &amp; "'!Q1:S200"),ROW(S132),0)</f>
        <v>0</v>
      </c>
      <c r="F752">
        <f t="shared" ca="1" si="221"/>
        <v>1</v>
      </c>
    </row>
    <row r="753" spans="2:6" x14ac:dyDescent="0.15">
      <c r="B753" t="s">
        <v>12</v>
      </c>
      <c r="C753">
        <f ca="1">HLOOKUP(C$1,INDIRECT("'" &amp; $A$723 &amp; "'!Q1:S200"),ROW(Q133),0)</f>
        <v>0</v>
      </c>
      <c r="D753">
        <f ca="1">HLOOKUP(D$1,INDIRECT("'" &amp; $A$723 &amp; "'!Q1:S200"),ROW(R133),0)</f>
        <v>1</v>
      </c>
      <c r="E753">
        <f ca="1">HLOOKUP(E$1,INDIRECT("'" &amp; $A$723 &amp; "'!Q1:S200"),ROW(S133),0)</f>
        <v>0</v>
      </c>
      <c r="F753">
        <f t="shared" ca="1" si="221"/>
        <v>1</v>
      </c>
    </row>
    <row r="754" spans="2:6" x14ac:dyDescent="0.15">
      <c r="B754" t="s">
        <v>36</v>
      </c>
      <c r="C754">
        <f ca="1">HLOOKUP(C$1,INDIRECT("'" &amp; $A$723 &amp; "'!Q1:S200"),ROW(Q134),0)</f>
        <v>0</v>
      </c>
      <c r="D754">
        <f ca="1">HLOOKUP(D$1,INDIRECT("'" &amp; $A$723 &amp; "'!Q1:S200"),ROW(R134),0)</f>
        <v>0</v>
      </c>
      <c r="E754">
        <f ca="1">HLOOKUP(E$1,INDIRECT("'" &amp; $A$723 &amp; "'!Q1:S200"),ROW(S134),0)</f>
        <v>0</v>
      </c>
      <c r="F754">
        <f t="shared" ca="1" si="221"/>
        <v>0</v>
      </c>
    </row>
    <row r="755" spans="2:6" x14ac:dyDescent="0.15">
      <c r="B755" t="s">
        <v>12</v>
      </c>
      <c r="C755">
        <f ca="1">HLOOKUP(C$1,INDIRECT("'" &amp; $A$723 &amp; "'!Q1:S200"),ROW(Q135),0)</f>
        <v>0</v>
      </c>
      <c r="D755">
        <f ca="1">HLOOKUP(D$1,INDIRECT("'" &amp; $A$723 &amp; "'!Q1:S200"),ROW(R135),0)</f>
        <v>0</v>
      </c>
      <c r="E755">
        <f ca="1">HLOOKUP(E$1,INDIRECT("'" &amp; $A$723 &amp; "'!Q1:S200"),ROW(S135),0)</f>
        <v>0</v>
      </c>
      <c r="F755">
        <f t="shared" ca="1" si="221"/>
        <v>0</v>
      </c>
    </row>
    <row r="756" spans="2:6" x14ac:dyDescent="0.15">
      <c r="B756" t="s">
        <v>32</v>
      </c>
      <c r="C756">
        <f ca="1">HLOOKUP(C$1,INDIRECT("'" &amp; $A$723 &amp; "'!Q1:S200"),ROW(Q136),0)</f>
        <v>0</v>
      </c>
      <c r="D756">
        <f ca="1">HLOOKUP(D$1,INDIRECT("'" &amp; $A$723 &amp; "'!Q1:S200"),ROW(R136),0)</f>
        <v>0</v>
      </c>
      <c r="E756">
        <f ca="1">HLOOKUP(E$1,INDIRECT("'" &amp; $A$723 &amp; "'!Q1:S200"),ROW(S136),0)</f>
        <v>0</v>
      </c>
      <c r="F756">
        <f t="shared" ca="1" si="221"/>
        <v>0</v>
      </c>
    </row>
    <row r="757" spans="2:6" x14ac:dyDescent="0.15">
      <c r="B757" t="s">
        <v>12</v>
      </c>
      <c r="C757">
        <f ca="1">HLOOKUP(C$1,INDIRECT("'" &amp; $A$723 &amp; "'!Q1:S200"),ROW(Q137),0)</f>
        <v>0</v>
      </c>
      <c r="D757">
        <f ca="1">HLOOKUP(D$1,INDIRECT("'" &amp; $A$723 &amp; "'!Q1:S200"),ROW(R137),0)</f>
        <v>0</v>
      </c>
      <c r="E757">
        <f ca="1">HLOOKUP(E$1,INDIRECT("'" &amp; $A$723 &amp; "'!Q1:S200"),ROW(S137),0)</f>
        <v>0</v>
      </c>
      <c r="F757">
        <f t="shared" ca="1" si="221"/>
        <v>0</v>
      </c>
    </row>
    <row r="758" spans="2:6" x14ac:dyDescent="0.15">
      <c r="B758" t="s">
        <v>37</v>
      </c>
      <c r="C758">
        <f ca="1">HLOOKUP(C$1,INDIRECT("'" &amp; $A$723 &amp; "'!Q1:S200"),ROW(Q138),0)</f>
        <v>2</v>
      </c>
      <c r="D758">
        <f ca="1">HLOOKUP(D$1,INDIRECT("'" &amp; $A$723 &amp; "'!Q1:S200"),ROW(R138),0)</f>
        <v>0</v>
      </c>
      <c r="E758">
        <f ca="1">HLOOKUP(E$1,INDIRECT("'" &amp; $A$723 &amp; "'!Q1:S200"),ROW(S138),0)</f>
        <v>3</v>
      </c>
      <c r="F758">
        <f t="shared" ca="1" si="221"/>
        <v>5</v>
      </c>
    </row>
    <row r="759" spans="2:6" x14ac:dyDescent="0.15">
      <c r="B759" t="s">
        <v>12</v>
      </c>
      <c r="C759">
        <f ca="1">HLOOKUP(C$1,INDIRECT("'" &amp; $A$723 &amp; "'!Q1:S200"),ROW(Q139),0)</f>
        <v>2</v>
      </c>
      <c r="D759">
        <f ca="1">HLOOKUP(D$1,INDIRECT("'" &amp; $A$723 &amp; "'!Q1:S200"),ROW(R139),0)</f>
        <v>0</v>
      </c>
      <c r="E759">
        <f ca="1">HLOOKUP(E$1,INDIRECT("'" &amp; $A$723 &amp; "'!Q1:S200"),ROW(S139),0)</f>
        <v>2</v>
      </c>
      <c r="F759">
        <f t="shared" ca="1" si="221"/>
        <v>4</v>
      </c>
    </row>
    <row r="760" spans="2:6" x14ac:dyDescent="0.15">
      <c r="B760" t="s">
        <v>32</v>
      </c>
      <c r="C760">
        <f ca="1">HLOOKUP(C$1,INDIRECT("'" &amp; $A$723 &amp; "'!Q1:S200"),ROW(Q140),0)</f>
        <v>0</v>
      </c>
      <c r="D760">
        <f ca="1">HLOOKUP(D$1,INDIRECT("'" &amp; $A$723 &amp; "'!Q1:S200"),ROW(R140),0)</f>
        <v>0</v>
      </c>
      <c r="E760">
        <f ca="1">HLOOKUP(E$1,INDIRECT("'" &amp; $A$723 &amp; "'!Q1:S200"),ROW(S140),0)</f>
        <v>2</v>
      </c>
      <c r="F760">
        <f t="shared" ca="1" si="221"/>
        <v>2</v>
      </c>
    </row>
    <row r="761" spans="2:6" x14ac:dyDescent="0.15">
      <c r="B761" t="s">
        <v>12</v>
      </c>
      <c r="C761">
        <f ca="1">HLOOKUP(C$1,INDIRECT("'" &amp; $A$723 &amp; "'!Q1:S200"),ROW(Q141),0)</f>
        <v>0</v>
      </c>
      <c r="D761">
        <f ca="1">HLOOKUP(D$1,INDIRECT("'" &amp; $A$723 &amp; "'!Q1:S200"),ROW(R141),0)</f>
        <v>0</v>
      </c>
      <c r="E761">
        <f ca="1">HLOOKUP(E$1,INDIRECT("'" &amp; $A$723 &amp; "'!Q1:S200"),ROW(S141),0)</f>
        <v>1</v>
      </c>
      <c r="F761">
        <f t="shared" ca="1" si="221"/>
        <v>1</v>
      </c>
    </row>
    <row r="762" spans="2:6" x14ac:dyDescent="0.15">
      <c r="B762" t="s">
        <v>38</v>
      </c>
      <c r="C762">
        <f ca="1">HLOOKUP(C$1,INDIRECT("'" &amp; $A$723 &amp; "'!Q1:S200"),ROW(Q142),0)</f>
        <v>0</v>
      </c>
      <c r="D762">
        <f ca="1">HLOOKUP(D$1,INDIRECT("'" &amp; $A$723 &amp; "'!Q1:S200"),ROW(R142),0)</f>
        <v>0</v>
      </c>
      <c r="E762">
        <f ca="1">HLOOKUP(E$1,INDIRECT("'" &amp; $A$723 &amp; "'!Q1:S200"),ROW(S142),0)</f>
        <v>2</v>
      </c>
      <c r="F762">
        <f t="shared" ca="1" si="221"/>
        <v>2</v>
      </c>
    </row>
    <row r="763" spans="2:6" x14ac:dyDescent="0.15">
      <c r="B763" t="s">
        <v>12</v>
      </c>
      <c r="C763">
        <f ca="1">HLOOKUP(C$1,INDIRECT("'" &amp; $A$723 &amp; "'!Q1:S200"),ROW(Q143),0)</f>
        <v>0</v>
      </c>
      <c r="D763">
        <f ca="1">HLOOKUP(D$1,INDIRECT("'" &amp; $A$723 &amp; "'!Q1:S200"),ROW(R143),0)</f>
        <v>0</v>
      </c>
      <c r="E763">
        <f ca="1">HLOOKUP(E$1,INDIRECT("'" &amp; $A$723 &amp; "'!Q1:S200"),ROW(S143),0)</f>
        <v>1</v>
      </c>
      <c r="F763">
        <f t="shared" ca="1" si="221"/>
        <v>1</v>
      </c>
    </row>
    <row r="764" spans="2:6" x14ac:dyDescent="0.15">
      <c r="B764" t="s">
        <v>32</v>
      </c>
      <c r="C764">
        <f ca="1">HLOOKUP(C$1,INDIRECT("'" &amp; $A$723 &amp; "'!Q1:S200"),ROW(Q144),0)</f>
        <v>0</v>
      </c>
      <c r="D764">
        <f ca="1">HLOOKUP(D$1,INDIRECT("'" &amp; $A$723 &amp; "'!Q1:S200"),ROW(R144),0)</f>
        <v>0</v>
      </c>
      <c r="E764">
        <f ca="1">HLOOKUP(E$1,INDIRECT("'" &amp; $A$723 &amp; "'!Q1:S200"),ROW(S144),0)</f>
        <v>0</v>
      </c>
      <c r="F764">
        <f t="shared" ca="1" si="221"/>
        <v>0</v>
      </c>
    </row>
    <row r="765" spans="2:6" x14ac:dyDescent="0.15">
      <c r="B765" t="s">
        <v>12</v>
      </c>
      <c r="C765">
        <f ca="1">HLOOKUP(C$1,INDIRECT("'" &amp; $A$723 &amp; "'!Q1:S200"),ROW(Q145),0)</f>
        <v>0</v>
      </c>
      <c r="D765">
        <f ca="1">HLOOKUP(D$1,INDIRECT("'" &amp; $A$723 &amp; "'!Q1:S200"),ROW(R145),0)</f>
        <v>0</v>
      </c>
      <c r="E765">
        <f ca="1">HLOOKUP(E$1,INDIRECT("'" &amp; $A$723 &amp; "'!Q1:S200"),ROW(S145),0)</f>
        <v>0</v>
      </c>
      <c r="F765">
        <f t="shared" ca="1" si="221"/>
        <v>0</v>
      </c>
    </row>
    <row r="766" spans="2:6" x14ac:dyDescent="0.15">
      <c r="B766" t="s">
        <v>39</v>
      </c>
      <c r="C766">
        <f ca="1">HLOOKUP(C$1,INDIRECT("'" &amp; $A$723 &amp; "'!Q1:S200"),ROW(Q146),0)</f>
        <v>0</v>
      </c>
      <c r="D766">
        <f ca="1">HLOOKUP(D$1,INDIRECT("'" &amp; $A$723 &amp; "'!Q1:S200"),ROW(R146),0)</f>
        <v>0</v>
      </c>
      <c r="E766">
        <f ca="1">HLOOKUP(E$1,INDIRECT("'" &amp; $A$723 &amp; "'!Q1:S200"),ROW(S146),0)</f>
        <v>0</v>
      </c>
      <c r="F766">
        <f t="shared" ca="1" si="221"/>
        <v>0</v>
      </c>
    </row>
    <row r="767" spans="2:6" x14ac:dyDescent="0.15">
      <c r="B767" t="s">
        <v>12</v>
      </c>
      <c r="C767">
        <f ca="1">HLOOKUP(C$1,INDIRECT("'" &amp; $A$723 &amp; "'!Q1:S200"),ROW(Q147),0)</f>
        <v>0</v>
      </c>
      <c r="D767">
        <f ca="1">HLOOKUP(D$1,INDIRECT("'" &amp; $A$723 &amp; "'!Q1:S200"),ROW(R147),0)</f>
        <v>0</v>
      </c>
      <c r="E767">
        <f ca="1">HLOOKUP(E$1,INDIRECT("'" &amp; $A$723 &amp; "'!Q1:S200"),ROW(S147),0)</f>
        <v>0</v>
      </c>
      <c r="F767">
        <f t="shared" ca="1" si="221"/>
        <v>0</v>
      </c>
    </row>
    <row r="768" spans="2:6" x14ac:dyDescent="0.15">
      <c r="B768" t="s">
        <v>32</v>
      </c>
      <c r="C768">
        <f ca="1">HLOOKUP(C$1,INDIRECT("'" &amp; $A$723 &amp; "'!Q1:S200"),ROW(Q148),0)</f>
        <v>0</v>
      </c>
      <c r="D768">
        <f ca="1">HLOOKUP(D$1,INDIRECT("'" &amp; $A$723 &amp; "'!Q1:S200"),ROW(R148),0)</f>
        <v>0</v>
      </c>
      <c r="E768">
        <f ca="1">HLOOKUP(E$1,INDIRECT("'" &amp; $A$723 &amp; "'!Q1:S200"),ROW(S148),0)</f>
        <v>0</v>
      </c>
      <c r="F768">
        <f t="shared" ca="1" si="221"/>
        <v>0</v>
      </c>
    </row>
    <row r="769" spans="1:17" x14ac:dyDescent="0.15">
      <c r="B769" t="s">
        <v>12</v>
      </c>
      <c r="C769">
        <f ca="1">HLOOKUP(C$1,INDIRECT("'" &amp; $A$723 &amp; "'!Q1:S200"),ROW(Q149),0)</f>
        <v>0</v>
      </c>
      <c r="D769">
        <f ca="1">HLOOKUP(D$1,INDIRECT("'" &amp; $A$723 &amp; "'!Q1:S200"),ROW(R149),0)</f>
        <v>0</v>
      </c>
      <c r="E769">
        <f ca="1">HLOOKUP(E$1,INDIRECT("'" &amp; $A$723 &amp; "'!Q1:S200"),ROW(S149),0)</f>
        <v>0</v>
      </c>
      <c r="F769">
        <f t="shared" ref="F769:F832" ca="1" si="236">SUM(C769:E769)</f>
        <v>0</v>
      </c>
    </row>
    <row r="770" spans="1:17" x14ac:dyDescent="0.15">
      <c r="B770" t="s">
        <v>40</v>
      </c>
      <c r="C770">
        <f ca="1">HLOOKUP(C$1,INDIRECT("'" &amp; $A$723 &amp; "'!Q1:S200"),ROW(Q150),0)</f>
        <v>0</v>
      </c>
      <c r="D770">
        <f ca="1">HLOOKUP(D$1,INDIRECT("'" &amp; $A$723 &amp; "'!Q1:S200"),ROW(R150),0)</f>
        <v>1</v>
      </c>
      <c r="E770">
        <f ca="1">HLOOKUP(E$1,INDIRECT("'" &amp; $A$723 &amp; "'!Q1:S200"),ROW(S150),0)</f>
        <v>0</v>
      </c>
      <c r="F770">
        <f t="shared" ca="1" si="236"/>
        <v>1</v>
      </c>
    </row>
    <row r="771" spans="1:17" x14ac:dyDescent="0.15">
      <c r="B771" t="s">
        <v>12</v>
      </c>
      <c r="C771">
        <f ca="1">HLOOKUP(C$1,INDIRECT("'" &amp; $A$723 &amp; "'!Q1:S200"),ROW(Q151),0)</f>
        <v>0</v>
      </c>
      <c r="D771">
        <f ca="1">HLOOKUP(D$1,INDIRECT("'" &amp; $A$723 &amp; "'!Q1:S200"),ROW(R151),0)</f>
        <v>0</v>
      </c>
      <c r="E771">
        <f ca="1">HLOOKUP(E$1,INDIRECT("'" &amp; $A$723 &amp; "'!Q1:S200"),ROW(S151),0)</f>
        <v>0</v>
      </c>
      <c r="F771">
        <f t="shared" ca="1" si="236"/>
        <v>0</v>
      </c>
    </row>
    <row r="772" spans="1:17" x14ac:dyDescent="0.15">
      <c r="B772" t="s">
        <v>32</v>
      </c>
      <c r="C772">
        <f ca="1">HLOOKUP(C$1,INDIRECT("'" &amp; $A$723 &amp; "'!Q1:S200"),ROW(Q152),0)</f>
        <v>0</v>
      </c>
      <c r="D772">
        <f ca="1">HLOOKUP(D$1,INDIRECT("'" &amp; $A$723 &amp; "'!Q1:S200"),ROW(R152),0)</f>
        <v>0</v>
      </c>
      <c r="E772">
        <f ca="1">HLOOKUP(E$1,INDIRECT("'" &amp; $A$723 &amp; "'!Q1:S200"),ROW(S152),0)</f>
        <v>0</v>
      </c>
      <c r="F772">
        <f t="shared" ca="1" si="236"/>
        <v>0</v>
      </c>
    </row>
    <row r="773" spans="1:17" x14ac:dyDescent="0.15">
      <c r="B773" t="s">
        <v>12</v>
      </c>
      <c r="C773">
        <f ca="1">HLOOKUP(C$1,INDIRECT("'" &amp; $A$723 &amp; "'!Q1:S200"),ROW(Q153),0)</f>
        <v>0</v>
      </c>
      <c r="D773">
        <f ca="1">HLOOKUP(D$1,INDIRECT("'" &amp; $A$723 &amp; "'!Q1:S200"),ROW(R153),0)</f>
        <v>0</v>
      </c>
      <c r="E773">
        <f ca="1">HLOOKUP(E$1,INDIRECT("'" &amp; $A$723 &amp; "'!Q1:S200"),ROW(S153),0)</f>
        <v>0</v>
      </c>
      <c r="F773">
        <f t="shared" ca="1" si="236"/>
        <v>0</v>
      </c>
    </row>
    <row r="774" spans="1:17" x14ac:dyDescent="0.15">
      <c r="B774" t="s">
        <v>41</v>
      </c>
      <c r="C774">
        <f ca="1">HLOOKUP(C$1,INDIRECT("'" &amp; $A$723 &amp; "'!Q1:S200"),ROW(Q154),0)</f>
        <v>0</v>
      </c>
      <c r="D774">
        <f ca="1">HLOOKUP(D$1,INDIRECT("'" &amp; $A$723 &amp; "'!Q1:S200"),ROW(R154),0)</f>
        <v>0</v>
      </c>
      <c r="E774">
        <f ca="1">HLOOKUP(E$1,INDIRECT("'" &amp; $A$723 &amp; "'!Q1:S200"),ROW(S154),0)</f>
        <v>0</v>
      </c>
      <c r="F774">
        <f t="shared" ca="1" si="236"/>
        <v>0</v>
      </c>
    </row>
    <row r="775" spans="1:17" x14ac:dyDescent="0.15">
      <c r="B775" t="s">
        <v>12</v>
      </c>
      <c r="C775">
        <f ca="1">HLOOKUP(C$1,INDIRECT("'" &amp; $A$723 &amp; "'!Q1:S200"),ROW(Q155),0)</f>
        <v>0</v>
      </c>
      <c r="D775">
        <f ca="1">HLOOKUP(D$1,INDIRECT("'" &amp; $A$723 &amp; "'!Q1:S200"),ROW(R155),0)</f>
        <v>0</v>
      </c>
      <c r="E775">
        <f ca="1">HLOOKUP(E$1,INDIRECT("'" &amp; $A$723 &amp; "'!Q1:S200"),ROW(S155),0)</f>
        <v>0</v>
      </c>
      <c r="F775">
        <f t="shared" ca="1" si="236"/>
        <v>0</v>
      </c>
    </row>
    <row r="776" spans="1:17" x14ac:dyDescent="0.15">
      <c r="A776" t="s">
        <v>76</v>
      </c>
      <c r="B776" t="s">
        <v>48</v>
      </c>
      <c r="C776">
        <f ca="1">IF($A779=1,HLOOKUP(C$1,INDIRECT("'" &amp; $A776 &amp; "'!Q1:S105"),103,0),0)</f>
        <v>54</v>
      </c>
      <c r="D776">
        <f ca="1">IF($A779=1,HLOOKUP(D$1,INDIRECT("'" &amp; $A776 &amp; "'!Q1:S105"),103,0),0)</f>
        <v>174</v>
      </c>
      <c r="E776">
        <f ca="1">IF($A779=1,HLOOKUP(E$1,INDIRECT("'" &amp; $A776 &amp; "'!Q1:S105"),103,0),0)</f>
        <v>0</v>
      </c>
      <c r="F776">
        <f t="shared" ca="1" si="236"/>
        <v>228</v>
      </c>
      <c r="H776" s="30" t="s">
        <v>59</v>
      </c>
      <c r="I776" t="s">
        <v>60</v>
      </c>
      <c r="J776" t="s">
        <v>61</v>
      </c>
      <c r="K776" t="s">
        <v>62</v>
      </c>
      <c r="L776" t="s">
        <v>63</v>
      </c>
      <c r="N776" s="30" t="s">
        <v>64</v>
      </c>
      <c r="O776" s="26"/>
      <c r="P776" s="26"/>
      <c r="Q776" s="26"/>
    </row>
    <row r="777" spans="1:17" x14ac:dyDescent="0.15">
      <c r="B777" t="s">
        <v>24</v>
      </c>
      <c r="C777">
        <f ca="1">HLOOKUP(C$1,INDIRECT("'" &amp; $A776 &amp; "'!Q1:S105"),104,0)</f>
        <v>4</v>
      </c>
      <c r="D777">
        <f t="shared" ref="D777:E777" ca="1" si="237">HLOOKUP(D$1,INDIRECT("'" &amp; $A776 &amp; "'!Q1:S105"),104,0)</f>
        <v>9</v>
      </c>
      <c r="E777">
        <f t="shared" ca="1" si="237"/>
        <v>8</v>
      </c>
      <c r="F777">
        <f t="shared" ca="1" si="236"/>
        <v>21</v>
      </c>
      <c r="H777" cm="1">
        <f t="array" aca="1" ref="H777" ca="1">INDIRECT("'" &amp; $A776 &amp;"'!$T$104",TRUE)</f>
        <v>21</v>
      </c>
      <c r="I777">
        <f ca="1">IF($H777=0,0,IF(C776=0, 1, ))</f>
        <v>0</v>
      </c>
      <c r="J777">
        <f ca="1">IF($H777=0,0,IF(D776=0, 1, ))</f>
        <v>0</v>
      </c>
      <c r="K777">
        <f ca="1">IF($H777=0,0,IF(E776=0, 1, ))</f>
        <v>1</v>
      </c>
      <c r="L777">
        <f ca="1">IF(SUM(I777:K777)&gt;1,1,0)</f>
        <v>0</v>
      </c>
      <c r="N777" s="26"/>
      <c r="O777">
        <f ca="1">IF($H780&lt;&gt;0,IF(I780=3,3,MOD(I780*$H780,3)),0)</f>
        <v>0</v>
      </c>
      <c r="P777">
        <f ca="1">IF($H780&lt;&gt;0,IF(J780=3,3,MOD(J780*$H780,3)),0)</f>
        <v>0</v>
      </c>
      <c r="Q777">
        <f ca="1">IF($H780&lt;&gt;0,IF(K780=3,3,MOD(K780*$H780,3)),0)</f>
        <v>0</v>
      </c>
    </row>
    <row r="778" spans="1:17" x14ac:dyDescent="0.15">
      <c r="A778" s="30" t="s">
        <v>54</v>
      </c>
      <c r="B778" t="s">
        <v>12</v>
      </c>
      <c r="C778">
        <f ca="1">HLOOKUP(C$1,INDIRECT("'" &amp; $A776 &amp; "'!Q1:S105"),105,0)</f>
        <v>4</v>
      </c>
      <c r="D778">
        <f t="shared" ref="D778:E778" ca="1" si="238">HLOOKUP(D$1,INDIRECT("'" &amp; $A776 &amp; "'!Q1:S105"),105,0)</f>
        <v>8</v>
      </c>
      <c r="E778">
        <f t="shared" ca="1" si="238"/>
        <v>8</v>
      </c>
      <c r="F778">
        <f t="shared" ca="1" si="236"/>
        <v>20</v>
      </c>
    </row>
    <row r="779" spans="1:17" x14ac:dyDescent="0.15">
      <c r="A779" cm="1">
        <f t="array" aca="1" ref="A779" ca="1">IF(AND(SUM(INDIRECT("'" &amp; $A776 &amp; "'!Q103:S103")) &gt; 0,OR(INDIRECT("'" &amp; $A776 &amp; "'!Q103")=0, INDIRECT("'" &amp; $A776 &amp; "'!R103")=0, INDIRECT("'" &amp; $A776 &amp; "'!S103")=0)), 1, 0)</f>
        <v>1</v>
      </c>
      <c r="B779" t="s">
        <v>25</v>
      </c>
      <c r="C779">
        <f ca="1">HLOOKUP(C$1,INDIRECT("'" &amp; $A776 &amp; "'!Q1:S117"),106,0)</f>
        <v>1</v>
      </c>
      <c r="D779">
        <f t="shared" ref="D779:E779" ca="1" si="239">HLOOKUP(D$1,INDIRECT("'" &amp; $A776 &amp; "'!Q1:S117"),106,0)</f>
        <v>0</v>
      </c>
      <c r="E779">
        <f t="shared" ca="1" si="239"/>
        <v>0</v>
      </c>
      <c r="F779">
        <f t="shared" ca="1" si="236"/>
        <v>1</v>
      </c>
      <c r="H779" s="43" t="s">
        <v>65</v>
      </c>
      <c r="I779" s="43"/>
      <c r="J779" s="43"/>
      <c r="K779" s="43"/>
    </row>
    <row r="780" spans="1:17" x14ac:dyDescent="0.15">
      <c r="B780" t="s">
        <v>12</v>
      </c>
      <c r="C780">
        <f ca="1">HLOOKUP(C$1,INDIRECT("'" &amp; $A776 &amp; "'!Q1:S117"),107,0)</f>
        <v>1</v>
      </c>
      <c r="D780">
        <f t="shared" ref="D780:E780" ca="1" si="240">HLOOKUP(D$1,INDIRECT("'" &amp; $A776 &amp; "'!Q1:S117"),107,0)</f>
        <v>0</v>
      </c>
      <c r="E780">
        <f t="shared" ca="1" si="240"/>
        <v>0</v>
      </c>
      <c r="F780">
        <f t="shared" ca="1" si="236"/>
        <v>1</v>
      </c>
      <c r="H780">
        <f ca="1">MOD(H777,3) * A779</f>
        <v>0</v>
      </c>
      <c r="I780" cm="1">
        <f t="array" aca="1" ref="I780" ca="1">_xlfn.IFS(INDIRECT("'" &amp; $A776 &amp; "'!Q1")= "K",2,INDIRECT("'" &amp; $A776 &amp; "'!R1")= "K",3,INDIRECT("'" &amp; $A776 &amp; "'!S1")= "K",1)</f>
        <v>3</v>
      </c>
      <c r="J780" cm="1">
        <f t="array" aca="1" ref="J780" ca="1">_xlfn.IFS(INDIRECT("'" &amp; $A776 &amp; "'!Q1")= "P",2,INDIRECT("'" &amp; $A776 &amp; "'!R1")= "P",3,INDIRECT("'" &amp; $A776 &amp; "'!S1")= "P",1)</f>
        <v>2</v>
      </c>
      <c r="K780" cm="1">
        <f t="array" aca="1" ref="K780" ca="1">_xlfn.IFS(INDIRECT("'" &amp; $A776 &amp; "'!Q1")= "B",2,INDIRECT("'" &amp; $A776 &amp; "'!R1")= "B",3,INDIRECT("'" &amp; $A776 &amp; "'!S1")= "B",1)</f>
        <v>1</v>
      </c>
    </row>
    <row r="781" spans="1:17" x14ac:dyDescent="0.15">
      <c r="B781" t="s">
        <v>26</v>
      </c>
      <c r="C781">
        <f ca="1">HLOOKUP(C$1,INDIRECT("'" &amp; $A776 &amp; "'!Q1:S117"),108,0)</f>
        <v>0</v>
      </c>
      <c r="D781">
        <f t="shared" ref="D781:E781" ca="1" si="241">HLOOKUP(D$1,INDIRECT("'" &amp; $A776 &amp; "'!Q1:S117"),108,0)</f>
        <v>1</v>
      </c>
      <c r="E781">
        <f t="shared" ca="1" si="241"/>
        <v>3</v>
      </c>
      <c r="F781">
        <f t="shared" ca="1" si="236"/>
        <v>4</v>
      </c>
    </row>
    <row r="782" spans="1:17" ht="14.25" x14ac:dyDescent="0.2">
      <c r="B782" t="s">
        <v>12</v>
      </c>
      <c r="C782">
        <f ca="1">HLOOKUP(C$1,INDIRECT("'" &amp; $A776 &amp; "'!Q1:S117"),109,0)</f>
        <v>0</v>
      </c>
      <c r="D782">
        <f t="shared" ref="D782:E782" ca="1" si="242">HLOOKUP(D$1,INDIRECT("'" &amp; $A776 &amp; "'!Q1:S117"),109,0)</f>
        <v>1</v>
      </c>
      <c r="E782">
        <f t="shared" ca="1" si="242"/>
        <v>3</v>
      </c>
      <c r="F782">
        <f t="shared" ca="1" si="236"/>
        <v>4</v>
      </c>
      <c r="I782" s="29"/>
    </row>
    <row r="783" spans="1:17" x14ac:dyDescent="0.15">
      <c r="B783" t="s">
        <v>27</v>
      </c>
      <c r="C783">
        <f ca="1">HLOOKUP(C$1,INDIRECT("'" &amp; $A776 &amp; "'!Q1:S117"),110,0)</f>
        <v>0</v>
      </c>
      <c r="D783">
        <f t="shared" ref="D783:E783" ca="1" si="243">HLOOKUP(D$1,INDIRECT("'" &amp; $A776 &amp; "'!Q1:S117"),110,0)</f>
        <v>4</v>
      </c>
      <c r="E783">
        <f t="shared" ca="1" si="243"/>
        <v>2</v>
      </c>
      <c r="F783">
        <f t="shared" ca="1" si="236"/>
        <v>6</v>
      </c>
    </row>
    <row r="784" spans="1:17" x14ac:dyDescent="0.15">
      <c r="B784" t="s">
        <v>12</v>
      </c>
      <c r="C784">
        <f ca="1">HLOOKUP(C$1,INDIRECT("'" &amp; $A776 &amp; "'!Q1:S117"),111,0)</f>
        <v>0</v>
      </c>
      <c r="D784">
        <f t="shared" ref="D784:E784" ca="1" si="244">HLOOKUP(D$1,INDIRECT("'" &amp; $A776 &amp; "'!Q1:S117"),111,0)</f>
        <v>4</v>
      </c>
      <c r="E784">
        <f t="shared" ca="1" si="244"/>
        <v>2</v>
      </c>
      <c r="F784">
        <f t="shared" ca="1" si="236"/>
        <v>6</v>
      </c>
    </row>
    <row r="785" spans="2:6" x14ac:dyDescent="0.15">
      <c r="B785" t="s">
        <v>28</v>
      </c>
      <c r="C785">
        <f ca="1">HLOOKUP(C$1,INDIRECT("'" &amp; $A776 &amp; "'!Q1:S117"),112,0)</f>
        <v>1</v>
      </c>
      <c r="D785">
        <f t="shared" ref="D785:E785" ca="1" si="245">HLOOKUP(D$1,INDIRECT("'" &amp; $A776 &amp; "'!Q1:S117"),112,0)</f>
        <v>3</v>
      </c>
      <c r="E785">
        <f t="shared" ca="1" si="245"/>
        <v>0</v>
      </c>
      <c r="F785">
        <f t="shared" ca="1" si="236"/>
        <v>4</v>
      </c>
    </row>
    <row r="786" spans="2:6" x14ac:dyDescent="0.15">
      <c r="B786" t="s">
        <v>12</v>
      </c>
      <c r="C786">
        <f ca="1">HLOOKUP(C$1,INDIRECT("'" &amp; $A776 &amp; "'!Q1:S117"),113,0)</f>
        <v>1</v>
      </c>
      <c r="D786">
        <f t="shared" ref="D786:E786" ca="1" si="246">HLOOKUP(D$1,INDIRECT("'" &amp; $A776 &amp; "'!Q1:S117"),113,0)</f>
        <v>2</v>
      </c>
      <c r="E786">
        <f t="shared" ca="1" si="246"/>
        <v>0</v>
      </c>
      <c r="F786">
        <f t="shared" ca="1" si="236"/>
        <v>3</v>
      </c>
    </row>
    <row r="787" spans="2:6" x14ac:dyDescent="0.15">
      <c r="B787" t="s">
        <v>29</v>
      </c>
      <c r="C787">
        <f ca="1">HLOOKUP(C$1,INDIRECT("'" &amp; $A776 &amp; "'!Q1:S117"),114,0)</f>
        <v>2</v>
      </c>
      <c r="D787">
        <f t="shared" ref="D787:E787" ca="1" si="247">HLOOKUP(D$1,INDIRECT("'" &amp; $A776 &amp; "'!Q1:S117"),114,0)</f>
        <v>1</v>
      </c>
      <c r="E787">
        <f t="shared" ca="1" si="247"/>
        <v>3</v>
      </c>
      <c r="F787">
        <f t="shared" ca="1" si="236"/>
        <v>6</v>
      </c>
    </row>
    <row r="788" spans="2:6" x14ac:dyDescent="0.15">
      <c r="B788" t="s">
        <v>12</v>
      </c>
      <c r="C788">
        <f ca="1">HLOOKUP(C$1,INDIRECT("'" &amp; $A776 &amp; "'!Q1:S117"),115,0)</f>
        <v>2</v>
      </c>
      <c r="D788">
        <f t="shared" ref="D788:E788" ca="1" si="248">HLOOKUP(D$1,INDIRECT("'" &amp; $A776 &amp; "'!Q1:S117"),115,0)</f>
        <v>1</v>
      </c>
      <c r="E788">
        <f t="shared" ca="1" si="248"/>
        <v>3</v>
      </c>
      <c r="F788">
        <f t="shared" ca="1" si="236"/>
        <v>6</v>
      </c>
    </row>
    <row r="789" spans="2:6" x14ac:dyDescent="0.15">
      <c r="B789" t="s">
        <v>30</v>
      </c>
      <c r="C789">
        <f ca="1">HLOOKUP(C$1,INDIRECT("'" &amp; $A776 &amp; "'!Q1:S117"),116,0)</f>
        <v>0</v>
      </c>
      <c r="D789">
        <f t="shared" ref="D789:E789" ca="1" si="249">HLOOKUP(D$1,INDIRECT("'" &amp; $A776 &amp; "'!Q1:S117"),116,0)</f>
        <v>0</v>
      </c>
      <c r="E789">
        <f t="shared" ca="1" si="249"/>
        <v>0</v>
      </c>
      <c r="F789">
        <f t="shared" ca="1" si="236"/>
        <v>0</v>
      </c>
    </row>
    <row r="790" spans="2:6" x14ac:dyDescent="0.15">
      <c r="B790" t="s">
        <v>12</v>
      </c>
      <c r="C790">
        <f ca="1">HLOOKUP(C$1,INDIRECT("'" &amp; $A776 &amp; "'!Q1:S117"),117,0)</f>
        <v>0</v>
      </c>
      <c r="D790">
        <f t="shared" ref="D790:E790" ca="1" si="250">HLOOKUP(D$1,INDIRECT("'" &amp; $A776 &amp; "'!Q1:S117"),117,0)</f>
        <v>0</v>
      </c>
      <c r="E790">
        <f t="shared" ca="1" si="250"/>
        <v>0</v>
      </c>
      <c r="F790">
        <f t="shared" ca="1" si="236"/>
        <v>0</v>
      </c>
    </row>
    <row r="791" spans="2:6" x14ac:dyDescent="0.15">
      <c r="B791" t="s">
        <v>31</v>
      </c>
      <c r="C791">
        <f ca="1">HLOOKUP(C$1,INDIRECT("'" &amp; $A$776 &amp; "'!Q1:S200"),ROW(Q118),0)</f>
        <v>1</v>
      </c>
      <c r="D791">
        <f ca="1">HLOOKUP(D$1,INDIRECT("'" &amp; $A$776 &amp; "'!Q1:S200"),ROW(R118),0)</f>
        <v>2</v>
      </c>
      <c r="E791">
        <f ca="1">HLOOKUP(E$1,INDIRECT("'" &amp; $A$776 &amp; "'!Q1:S200"),ROW(S118),0)</f>
        <v>5</v>
      </c>
      <c r="F791">
        <f t="shared" ca="1" si="236"/>
        <v>8</v>
      </c>
    </row>
    <row r="792" spans="2:6" x14ac:dyDescent="0.15">
      <c r="B792" t="s">
        <v>12</v>
      </c>
      <c r="C792">
        <f ca="1">HLOOKUP(C$1,INDIRECT("'" &amp; $A$776 &amp; "'!Q1:S200"),ROW(Q119),0)</f>
        <v>1</v>
      </c>
      <c r="D792">
        <f ca="1">HLOOKUP(D$1,INDIRECT("'" &amp; $A$776 &amp; "'!Q1:S200"),ROW(R119),0)</f>
        <v>2</v>
      </c>
      <c r="E792">
        <f ca="1">HLOOKUP(E$1,INDIRECT("'" &amp; $A$776 &amp; "'!Q1:S200"),ROW(S119),0)</f>
        <v>5</v>
      </c>
      <c r="F792">
        <f t="shared" ca="1" si="236"/>
        <v>8</v>
      </c>
    </row>
    <row r="793" spans="2:6" x14ac:dyDescent="0.15">
      <c r="B793" t="s">
        <v>32</v>
      </c>
      <c r="C793">
        <f ca="1">HLOOKUP(C$1,INDIRECT("'" &amp; $A$776 &amp; "'!Q1:S200"),ROW(Q120),0)</f>
        <v>0</v>
      </c>
      <c r="D793">
        <f ca="1">HLOOKUP(D$1,INDIRECT("'" &amp; $A$776 &amp; "'!Q1:S200"),ROW(R120),0)</f>
        <v>1</v>
      </c>
      <c r="E793">
        <f ca="1">HLOOKUP(E$1,INDIRECT("'" &amp; $A$776 &amp; "'!Q1:S200"),ROW(S120),0)</f>
        <v>1</v>
      </c>
      <c r="F793">
        <f t="shared" ca="1" si="236"/>
        <v>2</v>
      </c>
    </row>
    <row r="794" spans="2:6" x14ac:dyDescent="0.15">
      <c r="B794" t="s">
        <v>12</v>
      </c>
      <c r="C794">
        <f ca="1">HLOOKUP(C$1,INDIRECT("'" &amp; $A$776 &amp; "'!Q1:S200"),ROW(Q121),0)</f>
        <v>0</v>
      </c>
      <c r="D794">
        <f ca="1">HLOOKUP(D$1,INDIRECT("'" &amp; $A$776 &amp; "'!Q1:S200"),ROW(R121),0)</f>
        <v>1</v>
      </c>
      <c r="E794">
        <f ca="1">HLOOKUP(E$1,INDIRECT("'" &amp; $A$776 &amp; "'!Q1:S200"),ROW(S121),0)</f>
        <v>1</v>
      </c>
      <c r="F794">
        <f t="shared" ca="1" si="236"/>
        <v>2</v>
      </c>
    </row>
    <row r="795" spans="2:6" x14ac:dyDescent="0.15">
      <c r="B795" t="s">
        <v>33</v>
      </c>
      <c r="C795">
        <f ca="1">HLOOKUP(C$1,INDIRECT("'" &amp; $A$776 &amp; "'!Q1:S200"),ROW(Q122),0)</f>
        <v>1</v>
      </c>
      <c r="D795">
        <f ca="1">HLOOKUP(D$1,INDIRECT("'" &amp; $A$776 &amp; "'!Q1:S200"),ROW(R122),0)</f>
        <v>2</v>
      </c>
      <c r="E795">
        <f ca="1">HLOOKUP(E$1,INDIRECT("'" &amp; $A$776 &amp; "'!Q1:S200"),ROW(S122),0)</f>
        <v>3</v>
      </c>
      <c r="F795">
        <f t="shared" ca="1" si="236"/>
        <v>6</v>
      </c>
    </row>
    <row r="796" spans="2:6" x14ac:dyDescent="0.15">
      <c r="B796" t="s">
        <v>12</v>
      </c>
      <c r="C796">
        <f ca="1">HLOOKUP(C$1,INDIRECT("'" &amp; $A$776 &amp; "'!Q1:S200"),ROW(Q123),0)</f>
        <v>1</v>
      </c>
      <c r="D796">
        <f ca="1">HLOOKUP(D$1,INDIRECT("'" &amp; $A$776 &amp; "'!Q1:S200"),ROW(R123),0)</f>
        <v>2</v>
      </c>
      <c r="E796">
        <f ca="1">HLOOKUP(E$1,INDIRECT("'" &amp; $A$776 &amp; "'!Q1:S200"),ROW(S123),0)</f>
        <v>3</v>
      </c>
      <c r="F796">
        <f t="shared" ca="1" si="236"/>
        <v>6</v>
      </c>
    </row>
    <row r="797" spans="2:6" x14ac:dyDescent="0.15">
      <c r="B797" t="s">
        <v>32</v>
      </c>
      <c r="C797">
        <f ca="1">HLOOKUP(C$1,INDIRECT("'" &amp; $A$776 &amp; "'!Q1:S200"),ROW(Q124),0)</f>
        <v>1</v>
      </c>
      <c r="D797">
        <f ca="1">HLOOKUP(D$1,INDIRECT("'" &amp; $A$776 &amp; "'!Q1:S200"),ROW(R124),0)</f>
        <v>0</v>
      </c>
      <c r="E797">
        <f ca="1">HLOOKUP(E$1,INDIRECT("'" &amp; $A$776 &amp; "'!Q1:S200"),ROW(S124),0)</f>
        <v>2</v>
      </c>
      <c r="F797">
        <f t="shared" ca="1" si="236"/>
        <v>3</v>
      </c>
    </row>
    <row r="798" spans="2:6" x14ac:dyDescent="0.15">
      <c r="B798" t="s">
        <v>12</v>
      </c>
      <c r="C798">
        <f ca="1">HLOOKUP(C$1,INDIRECT("'" &amp; $A$776 &amp; "'!Q1:S200"),ROW(Q125),0)</f>
        <v>1</v>
      </c>
      <c r="D798">
        <f ca="1">HLOOKUP(D$1,INDIRECT("'" &amp; $A$776 &amp; "'!Q1:S200"),ROW(R125),0)</f>
        <v>0</v>
      </c>
      <c r="E798">
        <f ca="1">HLOOKUP(E$1,INDIRECT("'" &amp; $A$776 &amp; "'!Q1:S200"),ROW(S125),0)</f>
        <v>2</v>
      </c>
      <c r="F798">
        <f t="shared" ca="1" si="236"/>
        <v>3</v>
      </c>
    </row>
    <row r="799" spans="2:6" x14ac:dyDescent="0.15">
      <c r="B799" t="s">
        <v>34</v>
      </c>
      <c r="C799">
        <f ca="1">HLOOKUP(C$1,INDIRECT("'" &amp; $A$776 &amp; "'!Q1:S200"),ROW(Q126),0)</f>
        <v>1</v>
      </c>
      <c r="D799">
        <f ca="1">HLOOKUP(D$1,INDIRECT("'" &amp; $A$776 &amp; "'!Q1:S200"),ROW(R126),0)</f>
        <v>2</v>
      </c>
      <c r="E799">
        <f ca="1">HLOOKUP(E$1,INDIRECT("'" &amp; $A$776 &amp; "'!Q1:S200"),ROW(S126),0)</f>
        <v>0</v>
      </c>
      <c r="F799">
        <f t="shared" ca="1" si="236"/>
        <v>3</v>
      </c>
    </row>
    <row r="800" spans="2:6" x14ac:dyDescent="0.15">
      <c r="B800" t="s">
        <v>12</v>
      </c>
      <c r="C800">
        <f ca="1">HLOOKUP(C$1,INDIRECT("'" &amp; $A$776 &amp; "'!Q1:S200"),ROW(Q127),0)</f>
        <v>1</v>
      </c>
      <c r="D800">
        <f ca="1">HLOOKUP(D$1,INDIRECT("'" &amp; $A$776 &amp; "'!Q1:S200"),ROW(R127),0)</f>
        <v>1</v>
      </c>
      <c r="E800">
        <f ca="1">HLOOKUP(E$1,INDIRECT("'" &amp; $A$776 &amp; "'!Q1:S200"),ROW(S127),0)</f>
        <v>0</v>
      </c>
      <c r="F800">
        <f t="shared" ca="1" si="236"/>
        <v>2</v>
      </c>
    </row>
    <row r="801" spans="2:6" x14ac:dyDescent="0.15">
      <c r="B801" t="s">
        <v>32</v>
      </c>
      <c r="C801">
        <f ca="1">HLOOKUP(C$1,INDIRECT("'" &amp; $A$776 &amp; "'!Q1:S200"),ROW(Q128),0)</f>
        <v>1</v>
      </c>
      <c r="D801">
        <f ca="1">HLOOKUP(D$1,INDIRECT("'" &amp; $A$776 &amp; "'!Q1:S200"),ROW(R128),0)</f>
        <v>0</v>
      </c>
      <c r="E801">
        <f ca="1">HLOOKUP(E$1,INDIRECT("'" &amp; $A$776 &amp; "'!Q1:S200"),ROW(S128),0)</f>
        <v>0</v>
      </c>
      <c r="F801">
        <f t="shared" ca="1" si="236"/>
        <v>1</v>
      </c>
    </row>
    <row r="802" spans="2:6" x14ac:dyDescent="0.15">
      <c r="B802" t="s">
        <v>12</v>
      </c>
      <c r="C802">
        <f ca="1">HLOOKUP(C$1,INDIRECT("'" &amp; $A$776 &amp; "'!Q1:S200"),ROW(Q129),0)</f>
        <v>1</v>
      </c>
      <c r="D802">
        <f ca="1">HLOOKUP(D$1,INDIRECT("'" &amp; $A$776 &amp; "'!Q1:S200"),ROW(R129),0)</f>
        <v>0</v>
      </c>
      <c r="E802">
        <f ca="1">HLOOKUP(E$1,INDIRECT("'" &amp; $A$776 &amp; "'!Q1:S200"),ROW(S129),0)</f>
        <v>0</v>
      </c>
      <c r="F802">
        <f t="shared" ca="1" si="236"/>
        <v>1</v>
      </c>
    </row>
    <row r="803" spans="2:6" x14ac:dyDescent="0.15">
      <c r="B803" t="s">
        <v>35</v>
      </c>
      <c r="C803">
        <f ca="1">HLOOKUP(C$1,INDIRECT("'" &amp; $A$776 &amp; "'!Q1:S200"),ROW(Q130),0)</f>
        <v>0</v>
      </c>
      <c r="D803">
        <f ca="1">HLOOKUP(D$1,INDIRECT("'" &amp; $A$776 &amp; "'!Q1:S200"),ROW(R130),0)</f>
        <v>0</v>
      </c>
      <c r="E803">
        <f ca="1">HLOOKUP(E$1,INDIRECT("'" &amp; $A$776 &amp; "'!Q1:S200"),ROW(S130),0)</f>
        <v>0</v>
      </c>
      <c r="F803">
        <f t="shared" ca="1" si="236"/>
        <v>0</v>
      </c>
    </row>
    <row r="804" spans="2:6" x14ac:dyDescent="0.15">
      <c r="B804" t="s">
        <v>12</v>
      </c>
      <c r="C804">
        <f ca="1">HLOOKUP(C$1,INDIRECT("'" &amp; $A$776 &amp; "'!Q1:S200"),ROW(Q131),0)</f>
        <v>0</v>
      </c>
      <c r="D804">
        <f ca="1">HLOOKUP(D$1,INDIRECT("'" &amp; $A$776 &amp; "'!Q1:S200"),ROW(R131),0)</f>
        <v>0</v>
      </c>
      <c r="E804">
        <f ca="1">HLOOKUP(E$1,INDIRECT("'" &amp; $A$776 &amp; "'!Q1:S200"),ROW(S131),0)</f>
        <v>0</v>
      </c>
      <c r="F804">
        <f t="shared" ca="1" si="236"/>
        <v>0</v>
      </c>
    </row>
    <row r="805" spans="2:6" x14ac:dyDescent="0.15">
      <c r="B805" t="s">
        <v>32</v>
      </c>
      <c r="C805">
        <f ca="1">HLOOKUP(C$1,INDIRECT("'" &amp; $A$776 &amp; "'!Q1:S200"),ROW(Q132),0)</f>
        <v>0</v>
      </c>
      <c r="D805">
        <f ca="1">HLOOKUP(D$1,INDIRECT("'" &amp; $A$776 &amp; "'!Q1:S200"),ROW(R132),0)</f>
        <v>0</v>
      </c>
      <c r="E805">
        <f ca="1">HLOOKUP(E$1,INDIRECT("'" &amp; $A$776 &amp; "'!Q1:S200"),ROW(S132),0)</f>
        <v>0</v>
      </c>
      <c r="F805">
        <f t="shared" ca="1" si="236"/>
        <v>0</v>
      </c>
    </row>
    <row r="806" spans="2:6" x14ac:dyDescent="0.15">
      <c r="B806" t="s">
        <v>12</v>
      </c>
      <c r="C806">
        <f ca="1">HLOOKUP(C$1,INDIRECT("'" &amp; $A$776 &amp; "'!Q1:S200"),ROW(Q133),0)</f>
        <v>0</v>
      </c>
      <c r="D806">
        <f ca="1">HLOOKUP(D$1,INDIRECT("'" &amp; $A$776 &amp; "'!Q1:S200"),ROW(R133),0)</f>
        <v>0</v>
      </c>
      <c r="E806">
        <f ca="1">HLOOKUP(E$1,INDIRECT("'" &amp; $A$776 &amp; "'!Q1:S200"),ROW(S133),0)</f>
        <v>0</v>
      </c>
      <c r="F806">
        <f t="shared" ca="1" si="236"/>
        <v>0</v>
      </c>
    </row>
    <row r="807" spans="2:6" x14ac:dyDescent="0.15">
      <c r="B807" t="s">
        <v>36</v>
      </c>
      <c r="C807">
        <f ca="1">HLOOKUP(C$1,INDIRECT("'" &amp; $A$776 &amp; "'!Q1:S200"),ROW(Q134),0)</f>
        <v>0</v>
      </c>
      <c r="D807">
        <f ca="1">HLOOKUP(D$1,INDIRECT("'" &amp; $A$776 &amp; "'!Q1:S200"),ROW(R134),0)</f>
        <v>0</v>
      </c>
      <c r="E807">
        <f ca="1">HLOOKUP(E$1,INDIRECT("'" &amp; $A$776 &amp; "'!Q1:S200"),ROW(S134),0)</f>
        <v>0</v>
      </c>
      <c r="F807">
        <f t="shared" ca="1" si="236"/>
        <v>0</v>
      </c>
    </row>
    <row r="808" spans="2:6" x14ac:dyDescent="0.15">
      <c r="B808" t="s">
        <v>12</v>
      </c>
      <c r="C808">
        <f ca="1">HLOOKUP(C$1,INDIRECT("'" &amp; $A$776 &amp; "'!Q1:S200"),ROW(Q135),0)</f>
        <v>0</v>
      </c>
      <c r="D808">
        <f ca="1">HLOOKUP(D$1,INDIRECT("'" &amp; $A$776 &amp; "'!Q1:S200"),ROW(R135),0)</f>
        <v>0</v>
      </c>
      <c r="E808">
        <f ca="1">HLOOKUP(E$1,INDIRECT("'" &amp; $A$776 &amp; "'!Q1:S200"),ROW(S135),0)</f>
        <v>0</v>
      </c>
      <c r="F808">
        <f t="shared" ca="1" si="236"/>
        <v>0</v>
      </c>
    </row>
    <row r="809" spans="2:6" x14ac:dyDescent="0.15">
      <c r="B809" t="s">
        <v>32</v>
      </c>
      <c r="C809">
        <f ca="1">HLOOKUP(C$1,INDIRECT("'" &amp; $A$776 &amp; "'!Q1:S200"),ROW(Q136),0)</f>
        <v>0</v>
      </c>
      <c r="D809">
        <f ca="1">HLOOKUP(D$1,INDIRECT("'" &amp; $A$776 &amp; "'!Q1:S200"),ROW(R136),0)</f>
        <v>0</v>
      </c>
      <c r="E809">
        <f ca="1">HLOOKUP(E$1,INDIRECT("'" &amp; $A$776 &amp; "'!Q1:S200"),ROW(S136),0)</f>
        <v>0</v>
      </c>
      <c r="F809">
        <f t="shared" ca="1" si="236"/>
        <v>0</v>
      </c>
    </row>
    <row r="810" spans="2:6" x14ac:dyDescent="0.15">
      <c r="B810" t="s">
        <v>12</v>
      </c>
      <c r="C810">
        <f ca="1">HLOOKUP(C$1,INDIRECT("'" &amp; $A$776 &amp; "'!Q1:S200"),ROW(Q137),0)</f>
        <v>0</v>
      </c>
      <c r="D810">
        <f ca="1">HLOOKUP(D$1,INDIRECT("'" &amp; $A$776 &amp; "'!Q1:S200"),ROW(R137),0)</f>
        <v>0</v>
      </c>
      <c r="E810">
        <f ca="1">HLOOKUP(E$1,INDIRECT("'" &amp; $A$776 &amp; "'!Q1:S200"),ROW(S137),0)</f>
        <v>0</v>
      </c>
      <c r="F810">
        <f t="shared" ca="1" si="236"/>
        <v>0</v>
      </c>
    </row>
    <row r="811" spans="2:6" x14ac:dyDescent="0.15">
      <c r="B811" t="s">
        <v>37</v>
      </c>
      <c r="C811">
        <f ca="1">HLOOKUP(C$1,INDIRECT("'" &amp; $A$776 &amp; "'!Q1:S200"),ROW(Q138),0)</f>
        <v>0</v>
      </c>
      <c r="D811">
        <f ca="1">HLOOKUP(D$1,INDIRECT("'" &amp; $A$776 &amp; "'!Q1:S200"),ROW(R138),0)</f>
        <v>0</v>
      </c>
      <c r="E811">
        <f ca="1">HLOOKUP(E$1,INDIRECT("'" &amp; $A$776 &amp; "'!Q1:S200"),ROW(S138),0)</f>
        <v>0</v>
      </c>
      <c r="F811">
        <f t="shared" ca="1" si="236"/>
        <v>0</v>
      </c>
    </row>
    <row r="812" spans="2:6" x14ac:dyDescent="0.15">
      <c r="B812" t="s">
        <v>12</v>
      </c>
      <c r="C812">
        <f ca="1">HLOOKUP(C$1,INDIRECT("'" &amp; $A$776 &amp; "'!Q1:S200"),ROW(Q139),0)</f>
        <v>0</v>
      </c>
      <c r="D812">
        <f ca="1">HLOOKUP(D$1,INDIRECT("'" &amp; $A$776 &amp; "'!Q1:S200"),ROW(R139),0)</f>
        <v>0</v>
      </c>
      <c r="E812">
        <f ca="1">HLOOKUP(E$1,INDIRECT("'" &amp; $A$776 &amp; "'!Q1:S200"),ROW(S139),0)</f>
        <v>0</v>
      </c>
      <c r="F812">
        <f t="shared" ca="1" si="236"/>
        <v>0</v>
      </c>
    </row>
    <row r="813" spans="2:6" x14ac:dyDescent="0.15">
      <c r="B813" t="s">
        <v>32</v>
      </c>
      <c r="C813">
        <f ca="1">HLOOKUP(C$1,INDIRECT("'" &amp; $A$776 &amp; "'!Q1:S200"),ROW(Q140),0)</f>
        <v>0</v>
      </c>
      <c r="D813">
        <f ca="1">HLOOKUP(D$1,INDIRECT("'" &amp; $A$776 &amp; "'!Q1:S200"),ROW(R140),0)</f>
        <v>0</v>
      </c>
      <c r="E813">
        <f ca="1">HLOOKUP(E$1,INDIRECT("'" &amp; $A$776 &amp; "'!Q1:S200"),ROW(S140),0)</f>
        <v>0</v>
      </c>
      <c r="F813">
        <f t="shared" ca="1" si="236"/>
        <v>0</v>
      </c>
    </row>
    <row r="814" spans="2:6" x14ac:dyDescent="0.15">
      <c r="B814" t="s">
        <v>12</v>
      </c>
      <c r="C814">
        <f ca="1">HLOOKUP(C$1,INDIRECT("'" &amp; $A$776 &amp; "'!Q1:S200"),ROW(Q141),0)</f>
        <v>0</v>
      </c>
      <c r="D814">
        <f ca="1">HLOOKUP(D$1,INDIRECT("'" &amp; $A$776 &amp; "'!Q1:S200"),ROW(R141),0)</f>
        <v>0</v>
      </c>
      <c r="E814">
        <f ca="1">HLOOKUP(E$1,INDIRECT("'" &amp; $A$776 &amp; "'!Q1:S200"),ROW(S141),0)</f>
        <v>0</v>
      </c>
      <c r="F814">
        <f t="shared" ca="1" si="236"/>
        <v>0</v>
      </c>
    </row>
    <row r="815" spans="2:6" x14ac:dyDescent="0.15">
      <c r="B815" t="s">
        <v>38</v>
      </c>
      <c r="C815">
        <f ca="1">HLOOKUP(C$1,INDIRECT("'" &amp; $A$776 &amp; "'!Q1:S200"),ROW(Q142),0)</f>
        <v>1</v>
      </c>
      <c r="D815">
        <f ca="1">HLOOKUP(D$1,INDIRECT("'" &amp; $A$776 &amp; "'!Q1:S200"),ROW(R142),0)</f>
        <v>2</v>
      </c>
      <c r="E815">
        <f ca="1">HLOOKUP(E$1,INDIRECT("'" &amp; $A$776 &amp; "'!Q1:S200"),ROW(S142),0)</f>
        <v>0</v>
      </c>
      <c r="F815">
        <f t="shared" ca="1" si="236"/>
        <v>3</v>
      </c>
    </row>
    <row r="816" spans="2:6" x14ac:dyDescent="0.15">
      <c r="B816" t="s">
        <v>12</v>
      </c>
      <c r="C816">
        <f ca="1">HLOOKUP(C$1,INDIRECT("'" &amp; $A$776 &amp; "'!Q1:S200"),ROW(Q143),0)</f>
        <v>1</v>
      </c>
      <c r="D816">
        <f ca="1">HLOOKUP(D$1,INDIRECT("'" &amp; $A$776 &amp; "'!Q1:S200"),ROW(R143),0)</f>
        <v>2</v>
      </c>
      <c r="E816">
        <f ca="1">HLOOKUP(E$1,INDIRECT("'" &amp; $A$776 &amp; "'!Q1:S200"),ROW(S143),0)</f>
        <v>0</v>
      </c>
      <c r="F816">
        <f t="shared" ca="1" si="236"/>
        <v>3</v>
      </c>
    </row>
    <row r="817" spans="2:6" x14ac:dyDescent="0.15">
      <c r="B817" t="s">
        <v>32</v>
      </c>
      <c r="C817">
        <f ca="1">HLOOKUP(C$1,INDIRECT("'" &amp; $A$776 &amp; "'!Q1:S200"),ROW(Q144),0)</f>
        <v>0</v>
      </c>
      <c r="D817">
        <f ca="1">HLOOKUP(D$1,INDIRECT("'" &amp; $A$776 &amp; "'!Q1:S200"),ROW(R144),0)</f>
        <v>0</v>
      </c>
      <c r="E817">
        <f ca="1">HLOOKUP(E$1,INDIRECT("'" &amp; $A$776 &amp; "'!Q1:S200"),ROW(S144),0)</f>
        <v>0</v>
      </c>
      <c r="F817">
        <f t="shared" ca="1" si="236"/>
        <v>0</v>
      </c>
    </row>
    <row r="818" spans="2:6" x14ac:dyDescent="0.15">
      <c r="B818" t="s">
        <v>12</v>
      </c>
      <c r="C818">
        <f ca="1">HLOOKUP(C$1,INDIRECT("'" &amp; $A$776 &amp; "'!Q1:S200"),ROW(Q145),0)</f>
        <v>0</v>
      </c>
      <c r="D818">
        <f ca="1">HLOOKUP(D$1,INDIRECT("'" &amp; $A$776 &amp; "'!Q1:S200"),ROW(R145),0)</f>
        <v>0</v>
      </c>
      <c r="E818">
        <f ca="1">HLOOKUP(E$1,INDIRECT("'" &amp; $A$776 &amp; "'!Q1:S200"),ROW(S145),0)</f>
        <v>0</v>
      </c>
      <c r="F818">
        <f t="shared" ca="1" si="236"/>
        <v>0</v>
      </c>
    </row>
    <row r="819" spans="2:6" x14ac:dyDescent="0.15">
      <c r="B819" t="s">
        <v>39</v>
      </c>
      <c r="C819">
        <f ca="1">HLOOKUP(C$1,INDIRECT("'" &amp; $A$776 &amp; "'!Q1:S200"),ROW(Q146),0)</f>
        <v>0</v>
      </c>
      <c r="D819">
        <f ca="1">HLOOKUP(D$1,INDIRECT("'" &amp; $A$776 &amp; "'!Q1:S200"),ROW(R146),0)</f>
        <v>1</v>
      </c>
      <c r="E819">
        <f ca="1">HLOOKUP(E$1,INDIRECT("'" &amp; $A$776 &amp; "'!Q1:S200"),ROW(S146),0)</f>
        <v>0</v>
      </c>
      <c r="F819">
        <f t="shared" ca="1" si="236"/>
        <v>1</v>
      </c>
    </row>
    <row r="820" spans="2:6" x14ac:dyDescent="0.15">
      <c r="B820" t="s">
        <v>12</v>
      </c>
      <c r="C820">
        <f ca="1">HLOOKUP(C$1,INDIRECT("'" &amp; $A$776 &amp; "'!Q1:S200"),ROW(Q147),0)</f>
        <v>0</v>
      </c>
      <c r="D820">
        <f ca="1">HLOOKUP(D$1,INDIRECT("'" &amp; $A$776 &amp; "'!Q1:S200"),ROW(R147),0)</f>
        <v>1</v>
      </c>
      <c r="E820">
        <f ca="1">HLOOKUP(E$1,INDIRECT("'" &amp; $A$776 &amp; "'!Q1:S200"),ROW(S147),0)</f>
        <v>0</v>
      </c>
      <c r="F820">
        <f t="shared" ca="1" si="236"/>
        <v>1</v>
      </c>
    </row>
    <row r="821" spans="2:6" x14ac:dyDescent="0.15">
      <c r="B821" t="s">
        <v>32</v>
      </c>
      <c r="C821">
        <f ca="1">HLOOKUP(C$1,INDIRECT("'" &amp; $A$776 &amp; "'!Q1:S200"),ROW(Q148),0)</f>
        <v>0</v>
      </c>
      <c r="D821">
        <f ca="1">HLOOKUP(D$1,INDIRECT("'" &amp; $A$776 &amp; "'!Q1:S200"),ROW(R148),0)</f>
        <v>0</v>
      </c>
      <c r="E821">
        <f ca="1">HLOOKUP(E$1,INDIRECT("'" &amp; $A$776 &amp; "'!Q1:S200"),ROW(S148),0)</f>
        <v>0</v>
      </c>
      <c r="F821">
        <f t="shared" ca="1" si="236"/>
        <v>0</v>
      </c>
    </row>
    <row r="822" spans="2:6" x14ac:dyDescent="0.15">
      <c r="B822" t="s">
        <v>12</v>
      </c>
      <c r="C822">
        <f ca="1">HLOOKUP(C$1,INDIRECT("'" &amp; $A$776 &amp; "'!Q1:S200"),ROW(Q149),0)</f>
        <v>0</v>
      </c>
      <c r="D822">
        <f ca="1">HLOOKUP(D$1,INDIRECT("'" &amp; $A$776 &amp; "'!Q1:S200"),ROW(R149),0)</f>
        <v>0</v>
      </c>
      <c r="E822">
        <f ca="1">HLOOKUP(E$1,INDIRECT("'" &amp; $A$776 &amp; "'!Q1:S200"),ROW(S149),0)</f>
        <v>0</v>
      </c>
      <c r="F822">
        <f t="shared" ca="1" si="236"/>
        <v>0</v>
      </c>
    </row>
    <row r="823" spans="2:6" x14ac:dyDescent="0.15">
      <c r="B823" t="s">
        <v>40</v>
      </c>
      <c r="C823">
        <f ca="1">HLOOKUP(C$1,INDIRECT("'" &amp; $A$776 &amp; "'!Q1:S200"),ROW(Q150),0)</f>
        <v>0</v>
      </c>
      <c r="D823">
        <f ca="1">HLOOKUP(D$1,INDIRECT("'" &amp; $A$776 &amp; "'!Q1:S200"),ROW(R150),0)</f>
        <v>0</v>
      </c>
      <c r="E823">
        <f ca="1">HLOOKUP(E$1,INDIRECT("'" &amp; $A$776 &amp; "'!Q1:S200"),ROW(S150),0)</f>
        <v>0</v>
      </c>
      <c r="F823">
        <f t="shared" ca="1" si="236"/>
        <v>0</v>
      </c>
    </row>
    <row r="824" spans="2:6" x14ac:dyDescent="0.15">
      <c r="B824" t="s">
        <v>12</v>
      </c>
      <c r="C824">
        <f ca="1">HLOOKUP(C$1,INDIRECT("'" &amp; $A$776 &amp; "'!Q1:S200"),ROW(Q151),0)</f>
        <v>0</v>
      </c>
      <c r="D824">
        <f ca="1">HLOOKUP(D$1,INDIRECT("'" &amp; $A$776 &amp; "'!Q1:S200"),ROW(R151),0)</f>
        <v>0</v>
      </c>
      <c r="E824">
        <f ca="1">HLOOKUP(E$1,INDIRECT("'" &amp; $A$776 &amp; "'!Q1:S200"),ROW(S151),0)</f>
        <v>0</v>
      </c>
      <c r="F824">
        <f t="shared" ca="1" si="236"/>
        <v>0</v>
      </c>
    </row>
    <row r="825" spans="2:6" x14ac:dyDescent="0.15">
      <c r="B825" t="s">
        <v>32</v>
      </c>
      <c r="C825">
        <f ca="1">HLOOKUP(C$1,INDIRECT("'" &amp; $A$776 &amp; "'!Q1:S200"),ROW(Q152),0)</f>
        <v>0</v>
      </c>
      <c r="D825">
        <f ca="1">HLOOKUP(D$1,INDIRECT("'" &amp; $A$776 &amp; "'!Q1:S200"),ROW(R152),0)</f>
        <v>0</v>
      </c>
      <c r="E825">
        <f ca="1">HLOOKUP(E$1,INDIRECT("'" &amp; $A$776 &amp; "'!Q1:S200"),ROW(S152),0)</f>
        <v>0</v>
      </c>
      <c r="F825">
        <f t="shared" ca="1" si="236"/>
        <v>0</v>
      </c>
    </row>
    <row r="826" spans="2:6" x14ac:dyDescent="0.15">
      <c r="B826" t="s">
        <v>12</v>
      </c>
      <c r="C826">
        <f ca="1">HLOOKUP(C$1,INDIRECT("'" &amp; $A$776 &amp; "'!Q1:S200"),ROW(Q153),0)</f>
        <v>0</v>
      </c>
      <c r="D826">
        <f ca="1">HLOOKUP(D$1,INDIRECT("'" &amp; $A$776 &amp; "'!Q1:S200"),ROW(R153),0)</f>
        <v>0</v>
      </c>
      <c r="E826">
        <f ca="1">HLOOKUP(E$1,INDIRECT("'" &amp; $A$776 &amp; "'!Q1:S200"),ROW(S153),0)</f>
        <v>0</v>
      </c>
      <c r="F826">
        <f t="shared" ca="1" si="236"/>
        <v>0</v>
      </c>
    </row>
    <row r="827" spans="2:6" x14ac:dyDescent="0.15">
      <c r="B827" t="s">
        <v>41</v>
      </c>
      <c r="C827">
        <f ca="1">HLOOKUP(C$1,INDIRECT("'" &amp; $A$776 &amp; "'!Q1:S200"),ROW(Q154),0)</f>
        <v>0</v>
      </c>
      <c r="D827">
        <f ca="1">HLOOKUP(D$1,INDIRECT("'" &amp; $A$776 &amp; "'!Q1:S200"),ROW(R154),0)</f>
        <v>0</v>
      </c>
      <c r="E827">
        <f ca="1">HLOOKUP(E$1,INDIRECT("'" &amp; $A$776 &amp; "'!Q1:S200"),ROW(S154),0)</f>
        <v>0</v>
      </c>
      <c r="F827">
        <f t="shared" ca="1" si="236"/>
        <v>0</v>
      </c>
    </row>
    <row r="828" spans="2:6" x14ac:dyDescent="0.15">
      <c r="B828" t="s">
        <v>12</v>
      </c>
      <c r="C828">
        <f ca="1">HLOOKUP(C$1,INDIRECT("'" &amp; $A$776 &amp; "'!Q1:S200"),ROW(Q155),0)</f>
        <v>0</v>
      </c>
      <c r="D828">
        <f ca="1">HLOOKUP(D$1,INDIRECT("'" &amp; $A$776 &amp; "'!Q1:S200"),ROW(R155),0)</f>
        <v>0</v>
      </c>
      <c r="E828">
        <f ca="1">HLOOKUP(E$1,INDIRECT("'" &amp; $A$776 &amp; "'!Q1:S200"),ROW(S155),0)</f>
        <v>0</v>
      </c>
      <c r="F828">
        <f t="shared" ca="1" si="236"/>
        <v>0</v>
      </c>
    </row>
  </sheetData>
  <mergeCells count="15">
    <mergeCell ref="H620:K620"/>
    <mergeCell ref="H673:K673"/>
    <mergeCell ref="H726:K726"/>
    <mergeCell ref="H779:K779"/>
    <mergeCell ref="H302:K302"/>
    <mergeCell ref="H355:K355"/>
    <mergeCell ref="H408:K408"/>
    <mergeCell ref="H461:K461"/>
    <mergeCell ref="H514:K514"/>
    <mergeCell ref="H567:K567"/>
    <mergeCell ref="H52:K52"/>
    <mergeCell ref="H90:K90"/>
    <mergeCell ref="H143:K143"/>
    <mergeCell ref="H196:K196"/>
    <mergeCell ref="H249:K24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1FEB-EEA5-4925-929C-B857AE300DFB}">
  <dimension ref="A1:C4"/>
  <sheetViews>
    <sheetView workbookViewId="0">
      <selection activeCell="A4" sqref="A4:C4"/>
    </sheetView>
  </sheetViews>
  <sheetFormatPr defaultRowHeight="12.75" x14ac:dyDescent="0.15"/>
  <cols>
    <col min="1" max="3" width="12" bestFit="1" customWidth="1"/>
  </cols>
  <sheetData>
    <row r="1" spans="1:3" x14ac:dyDescent="0.15">
      <c r="A1">
        <f ca="1">(110-'Evaluation KPB'!F2)/3</f>
        <v>17.27</v>
      </c>
    </row>
    <row r="3" spans="1:3" x14ac:dyDescent="0.15">
      <c r="A3" t="str">
        <f>'Evaluation KPB'!C1</f>
        <v>K</v>
      </c>
      <c r="B3" t="str">
        <f>'Evaluation KPB'!D1</f>
        <v>P</v>
      </c>
      <c r="C3" t="str">
        <f>'Evaluation KPB'!E1</f>
        <v>B</v>
      </c>
    </row>
    <row r="4" spans="1:3" x14ac:dyDescent="0.15">
      <c r="A4" s="28">
        <f ca="1">'Evaluation KPB'!C2/100+Tabelle1!$A$1</f>
        <v>38.58</v>
      </c>
      <c r="B4" s="28">
        <f ca="1">'Evaluation KPB'!D2/100+Tabelle1!$A$1</f>
        <v>37.989999999999995</v>
      </c>
      <c r="C4" s="28">
        <f ca="1">'Evaluation KPB'!E2/100+Tabelle1!$A$1</f>
        <v>33.43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1. Spieltag</vt:lpstr>
      <vt:lpstr>2. Spieltag</vt:lpstr>
      <vt:lpstr>3. Spieltag</vt:lpstr>
      <vt:lpstr>4. Spieltag</vt:lpstr>
      <vt:lpstr>5. Spieltag</vt:lpstr>
      <vt:lpstr>6. Spieltag</vt:lpstr>
      <vt:lpstr>7. Spieltag</vt:lpstr>
      <vt:lpstr>8. Spieltag</vt:lpstr>
      <vt:lpstr>9. Spieltag</vt:lpstr>
      <vt:lpstr>10. Spieltag</vt:lpstr>
      <vt:lpstr>11. Spieltag</vt:lpstr>
      <vt:lpstr>12. Spieltag</vt:lpstr>
      <vt:lpstr>13. Spieltag</vt:lpstr>
      <vt:lpstr>14. Spieltag</vt:lpstr>
      <vt:lpstr>15. Spieltag</vt:lpstr>
      <vt:lpstr>Tabelle2</vt:lpstr>
      <vt:lpstr>Graph 501</vt:lpstr>
      <vt:lpstr>Evaluation KPB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 Becker</dc:creator>
  <cp:keywords/>
  <dc:description/>
  <cp:lastModifiedBy>Kai Becker</cp:lastModifiedBy>
  <cp:revision/>
  <dcterms:created xsi:type="dcterms:W3CDTF">2023-06-05T23:11:17Z</dcterms:created>
  <dcterms:modified xsi:type="dcterms:W3CDTF">2024-09-19T22:10:25Z</dcterms:modified>
  <cp:category/>
  <cp:contentStatus/>
</cp:coreProperties>
</file>