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6627E0C3-655A-3B41-8F24-1CBBA97BD9BC}" xr6:coauthVersionLast="46" xr6:coauthVersionMax="46" xr10:uidLastSave="{00000000-0000-0000-0000-000000000000}"/>
  <bookViews>
    <workbookView xWindow="0" yWindow="460" windowWidth="3840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N43" i="2"/>
  <c r="Q43" i="2"/>
  <c r="Q44" i="1" s="1"/>
  <c r="V42" i="2"/>
  <c r="O42" i="2"/>
  <c r="O43" i="1" s="1"/>
  <c r="V41" i="2"/>
  <c r="H41" i="2" s="1"/>
  <c r="R41" i="2"/>
  <c r="N41" i="2"/>
  <c r="L41" i="2"/>
  <c r="U41" i="2" s="1"/>
  <c r="J41" i="2"/>
  <c r="I41" i="2"/>
  <c r="V40" i="2"/>
  <c r="H40" i="2" s="1"/>
  <c r="L40" i="2"/>
  <c r="S40" i="2" s="1"/>
  <c r="S41" i="1" s="1"/>
  <c r="J40" i="2"/>
  <c r="I40" i="2"/>
  <c r="V39" i="2"/>
  <c r="H39" i="2" s="1"/>
  <c r="R39" i="2"/>
  <c r="P39" i="2"/>
  <c r="N39" i="2"/>
  <c r="L39" i="2"/>
  <c r="Q39" i="2" s="1"/>
  <c r="Q40" i="1" s="1"/>
  <c r="J39" i="2"/>
  <c r="I39" i="2"/>
  <c r="V38" i="2"/>
  <c r="H38" i="2" s="1"/>
  <c r="P38" i="2"/>
  <c r="L38" i="2"/>
  <c r="O38" i="2" s="1"/>
  <c r="O39" i="1" s="1"/>
  <c r="J38" i="2"/>
  <c r="I38" i="2"/>
  <c r="V37" i="2"/>
  <c r="H37" i="2" s="1"/>
  <c r="AT38" i="1" s="1"/>
  <c r="R37" i="2"/>
  <c r="N37" i="2"/>
  <c r="L37" i="2"/>
  <c r="U37" i="2" s="1"/>
  <c r="U38" i="1" s="1"/>
  <c r="J37" i="2"/>
  <c r="I37" i="2"/>
  <c r="V36" i="2"/>
  <c r="H36" i="2" s="1"/>
  <c r="L36" i="2"/>
  <c r="S36" i="2" s="1"/>
  <c r="S37" i="1" s="1"/>
  <c r="J36" i="2"/>
  <c r="I36" i="2"/>
  <c r="V35" i="2"/>
  <c r="H35" i="2" s="1"/>
  <c r="AL36" i="1" s="1"/>
  <c r="R35" i="2"/>
  <c r="P35" i="2"/>
  <c r="N35" i="2"/>
  <c r="L35" i="2"/>
  <c r="Q35" i="2" s="1"/>
  <c r="Q36" i="1" s="1"/>
  <c r="J35" i="2"/>
  <c r="I35" i="2"/>
  <c r="V34" i="2"/>
  <c r="H34" i="2" s="1"/>
  <c r="P34" i="2"/>
  <c r="L34" i="2"/>
  <c r="O34" i="2" s="1"/>
  <c r="O35" i="1" s="1"/>
  <c r="J34" i="2"/>
  <c r="I34" i="2"/>
  <c r="V33" i="2"/>
  <c r="H33" i="2" s="1"/>
  <c r="R33" i="2"/>
  <c r="N33" i="2"/>
  <c r="L33" i="2"/>
  <c r="U33" i="2" s="1"/>
  <c r="J33" i="2"/>
  <c r="I33" i="2"/>
  <c r="B33" i="2"/>
  <c r="V32" i="2"/>
  <c r="U32" i="2"/>
  <c r="S32" i="2"/>
  <c r="Q32" i="2"/>
  <c r="O32" i="2"/>
  <c r="N32" i="2"/>
  <c r="M32" i="2"/>
  <c r="L32" i="2"/>
  <c r="T32" i="2" s="1"/>
  <c r="J32" i="2"/>
  <c r="I32" i="2"/>
  <c r="H32" i="2"/>
  <c r="V31" i="2"/>
  <c r="H31" i="2" s="1"/>
  <c r="AT32" i="1" s="1"/>
  <c r="S31" i="2"/>
  <c r="O31" i="2"/>
  <c r="L31" i="2"/>
  <c r="R31" i="2" s="1"/>
  <c r="R32" i="1" s="1"/>
  <c r="J31" i="2"/>
  <c r="I31" i="2"/>
  <c r="B31" i="2"/>
  <c r="V30" i="2"/>
  <c r="H30" i="2" s="1"/>
  <c r="S30" i="2"/>
  <c r="R30" i="2"/>
  <c r="P30" i="2"/>
  <c r="N30" i="2"/>
  <c r="L30" i="2"/>
  <c r="Q30" i="2" s="1"/>
  <c r="Q31" i="1" s="1"/>
  <c r="J30" i="2"/>
  <c r="I30" i="2"/>
  <c r="V29" i="2"/>
  <c r="H29" i="2" s="1"/>
  <c r="AT30" i="1" s="1"/>
  <c r="U29" i="2"/>
  <c r="T29" i="2"/>
  <c r="S29" i="2"/>
  <c r="R29" i="2"/>
  <c r="Q29" i="2"/>
  <c r="P29" i="2"/>
  <c r="O29" i="2"/>
  <c r="N29" i="2"/>
  <c r="M29" i="2"/>
  <c r="L29" i="2"/>
  <c r="J29" i="2"/>
  <c r="I29" i="2"/>
  <c r="B29" i="2"/>
  <c r="V28" i="2"/>
  <c r="H28" i="2" s="1"/>
  <c r="U28" i="2"/>
  <c r="S28" i="2"/>
  <c r="R28" i="2"/>
  <c r="Q28" i="2"/>
  <c r="P28" i="2"/>
  <c r="O28" i="2"/>
  <c r="N28" i="2"/>
  <c r="M28" i="2"/>
  <c r="L28" i="2"/>
  <c r="T28" i="2" s="1"/>
  <c r="T29" i="1" s="1"/>
  <c r="J28" i="2"/>
  <c r="I28" i="2"/>
  <c r="V27" i="2"/>
  <c r="H27" i="2" s="1"/>
  <c r="AT28" i="1" s="1"/>
  <c r="U27" i="2"/>
  <c r="S27" i="2"/>
  <c r="Q27" i="2"/>
  <c r="O27" i="2"/>
  <c r="N27" i="2"/>
  <c r="M27" i="2"/>
  <c r="L27" i="2"/>
  <c r="T27" i="2" s="1"/>
  <c r="T28" i="1" s="1"/>
  <c r="J27" i="2"/>
  <c r="I27" i="2"/>
  <c r="B27" i="2"/>
  <c r="V26" i="2"/>
  <c r="H26" i="2" s="1"/>
  <c r="R26" i="2"/>
  <c r="P26" i="2"/>
  <c r="L26" i="2"/>
  <c r="S26" i="2" s="1"/>
  <c r="S27" i="1" s="1"/>
  <c r="J26" i="2"/>
  <c r="I26" i="2"/>
  <c r="B26" i="2"/>
  <c r="V25" i="2"/>
  <c r="U25" i="2"/>
  <c r="S25" i="2"/>
  <c r="Q25" i="2"/>
  <c r="O25" i="2"/>
  <c r="M25" i="2"/>
  <c r="L25" i="2"/>
  <c r="R25" i="2" s="1"/>
  <c r="R26" i="1" s="1"/>
  <c r="J25" i="2"/>
  <c r="I25" i="2"/>
  <c r="H25" i="2"/>
  <c r="B25" i="2"/>
  <c r="AK42" i="1" s="1"/>
  <c r="V24" i="2"/>
  <c r="H24" i="2" s="1"/>
  <c r="P24" i="2"/>
  <c r="N24" i="2"/>
  <c r="L24" i="2"/>
  <c r="Q24" i="2" s="1"/>
  <c r="Q25" i="1" s="1"/>
  <c r="J24" i="2"/>
  <c r="I24" i="2"/>
  <c r="B24" i="2"/>
  <c r="V23" i="2"/>
  <c r="H23" i="2" s="1"/>
  <c r="U23" i="2"/>
  <c r="S23" i="2"/>
  <c r="R23" i="2"/>
  <c r="Q23" i="2"/>
  <c r="P23" i="2"/>
  <c r="O23" i="2"/>
  <c r="M23" i="2"/>
  <c r="L23" i="2"/>
  <c r="N23" i="2" s="1"/>
  <c r="N24" i="1" s="1"/>
  <c r="I23" i="2"/>
  <c r="B23" i="2"/>
  <c r="AI41" i="1" s="1"/>
  <c r="V22" i="2"/>
  <c r="H22" i="2" s="1"/>
  <c r="O22" i="2"/>
  <c r="O23" i="1" s="1"/>
  <c r="J22" i="2"/>
  <c r="I22" i="2"/>
  <c r="V21" i="2"/>
  <c r="H21" i="2" s="1"/>
  <c r="R21" i="2"/>
  <c r="L21" i="2"/>
  <c r="U21" i="2" s="1"/>
  <c r="J21" i="2"/>
  <c r="I21" i="2"/>
  <c r="V20" i="2"/>
  <c r="H20" i="2" s="1"/>
  <c r="R20" i="2"/>
  <c r="P20" i="2"/>
  <c r="L20" i="2"/>
  <c r="S20" i="2" s="1"/>
  <c r="J20" i="2"/>
  <c r="I20" i="2"/>
  <c r="V19" i="2"/>
  <c r="H19" i="2" s="1"/>
  <c r="R19" i="2"/>
  <c r="P19" i="2"/>
  <c r="N19" i="2"/>
  <c r="Q19" i="2"/>
  <c r="J19" i="2"/>
  <c r="I19" i="2"/>
  <c r="V18" i="2"/>
  <c r="H18" i="2" s="1"/>
  <c r="L18" i="2"/>
  <c r="O18" i="2" s="1"/>
  <c r="J18" i="2"/>
  <c r="I18" i="2"/>
  <c r="V17" i="2"/>
  <c r="H17" i="2" s="1"/>
  <c r="AT18" i="1" s="1"/>
  <c r="R17" i="2"/>
  <c r="L17" i="2"/>
  <c r="U17" i="2" s="1"/>
  <c r="J17" i="2"/>
  <c r="I17" i="2"/>
  <c r="V16" i="2"/>
  <c r="H16" i="2" s="1"/>
  <c r="R16" i="2"/>
  <c r="P16" i="2"/>
  <c r="L16" i="2"/>
  <c r="S16" i="2" s="1"/>
  <c r="J16" i="2"/>
  <c r="I16" i="2"/>
  <c r="V15" i="2"/>
  <c r="H15" i="2" s="1"/>
  <c r="R15" i="2"/>
  <c r="P15" i="2"/>
  <c r="N15" i="2"/>
  <c r="L15" i="2"/>
  <c r="Q15" i="2" s="1"/>
  <c r="J15" i="2"/>
  <c r="I15" i="2"/>
  <c r="V14" i="2"/>
  <c r="H14" i="2" s="1"/>
  <c r="L14" i="2"/>
  <c r="O14" i="2" s="1"/>
  <c r="J14" i="2"/>
  <c r="I14" i="2"/>
  <c r="V13" i="2"/>
  <c r="H13" i="2" s="1"/>
  <c r="AT14" i="1" s="1"/>
  <c r="R13" i="2"/>
  <c r="L13" i="2"/>
  <c r="U13" i="2" s="1"/>
  <c r="J13" i="2"/>
  <c r="I13" i="2"/>
  <c r="V12" i="2"/>
  <c r="H12" i="2" s="1"/>
  <c r="R12" i="2"/>
  <c r="P12" i="2"/>
  <c r="L12" i="2"/>
  <c r="S12" i="2" s="1"/>
  <c r="J12" i="2"/>
  <c r="I12" i="2"/>
  <c r="V11" i="2"/>
  <c r="H11" i="2" s="1"/>
  <c r="R11" i="2"/>
  <c r="P11" i="2"/>
  <c r="N11" i="2"/>
  <c r="L11" i="2"/>
  <c r="Q11" i="2" s="1"/>
  <c r="J11" i="2"/>
  <c r="I11" i="2"/>
  <c r="V10" i="2"/>
  <c r="H10" i="2" s="1"/>
  <c r="AT11" i="1" s="1"/>
  <c r="L10" i="2"/>
  <c r="O10" i="2" s="1"/>
  <c r="J10" i="2"/>
  <c r="I10" i="2"/>
  <c r="V9" i="2"/>
  <c r="H9" i="2" s="1"/>
  <c r="U9" i="2"/>
  <c r="T9" i="2"/>
  <c r="S9" i="2"/>
  <c r="R9" i="2"/>
  <c r="Q9" i="2"/>
  <c r="P9" i="2"/>
  <c r="O9" i="2"/>
  <c r="N9" i="2"/>
  <c r="M9" i="2"/>
  <c r="L9" i="2"/>
  <c r="J9" i="2"/>
  <c r="I9" i="2"/>
  <c r="B9" i="2"/>
  <c r="V8" i="2"/>
  <c r="U8" i="2"/>
  <c r="U9" i="1" s="1"/>
  <c r="S8" i="2"/>
  <c r="S9" i="1" s="1"/>
  <c r="Q8" i="2"/>
  <c r="O8" i="2"/>
  <c r="N8" i="2"/>
  <c r="M8" i="2"/>
  <c r="L8" i="2"/>
  <c r="T8" i="2" s="1"/>
  <c r="J8" i="2"/>
  <c r="I8" i="2"/>
  <c r="H8" i="2"/>
  <c r="B8" i="2"/>
  <c r="CJ39" i="1" s="1"/>
  <c r="V7" i="2"/>
  <c r="H7" i="2" s="1"/>
  <c r="P7" i="2"/>
  <c r="L7" i="2"/>
  <c r="S7" i="2" s="1"/>
  <c r="J7" i="2"/>
  <c r="I7" i="2"/>
  <c r="B7" i="2"/>
  <c r="V6" i="2"/>
  <c r="U6" i="2"/>
  <c r="S6" i="2"/>
  <c r="Q6" i="2"/>
  <c r="O6" i="2"/>
  <c r="M6" i="2"/>
  <c r="L6" i="2"/>
  <c r="R6" i="2" s="1"/>
  <c r="J6" i="2"/>
  <c r="I6" i="2"/>
  <c r="H6" i="2"/>
  <c r="AT7" i="1" s="1"/>
  <c r="V5" i="2"/>
  <c r="U5" i="2"/>
  <c r="S5" i="2"/>
  <c r="R5" i="2"/>
  <c r="Q5" i="2"/>
  <c r="P5" i="2"/>
  <c r="O5" i="2"/>
  <c r="O6" i="1" s="1"/>
  <c r="N5" i="2"/>
  <c r="M5" i="2"/>
  <c r="L5" i="2"/>
  <c r="T5" i="2" s="1"/>
  <c r="J5" i="2"/>
  <c r="I5" i="2"/>
  <c r="H5" i="2"/>
  <c r="V4" i="2"/>
  <c r="U4" i="2"/>
  <c r="U5" i="1" s="1"/>
  <c r="S4" i="2"/>
  <c r="Q4" i="2"/>
  <c r="P4" i="2"/>
  <c r="O4" i="2"/>
  <c r="N4" i="2"/>
  <c r="N5" i="1" s="1"/>
  <c r="M4" i="2"/>
  <c r="M5" i="1" s="1"/>
  <c r="L4" i="2"/>
  <c r="T4" i="2" s="1"/>
  <c r="T5" i="1" s="1"/>
  <c r="J4" i="2"/>
  <c r="I4" i="2"/>
  <c r="H4" i="2"/>
  <c r="B2" i="2"/>
  <c r="F33" i="1" s="1"/>
  <c r="B1" i="2"/>
  <c r="F22"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K44" i="1"/>
  <c r="AJ44" i="1"/>
  <c r="AI44" i="1"/>
  <c r="AB44" i="1"/>
  <c r="AA44" i="1"/>
  <c r="Z44" i="1"/>
  <c r="Y44" i="1"/>
  <c r="X44" i="1"/>
  <c r="W44" i="1"/>
  <c r="N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K43" i="1"/>
  <c r="AJ43" i="1"/>
  <c r="AI43" i="1"/>
  <c r="AB43" i="1"/>
  <c r="AA43" i="1"/>
  <c r="Z43" i="1"/>
  <c r="Y43" i="1"/>
  <c r="X43" i="1"/>
  <c r="W43" i="1"/>
  <c r="L43" i="1"/>
  <c r="K43" i="1"/>
  <c r="J43" i="1"/>
  <c r="I43" i="1"/>
  <c r="H43" i="1"/>
  <c r="G43" i="1"/>
  <c r="F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P42" i="1"/>
  <c r="CL42" i="1"/>
  <c r="CK42" i="1"/>
  <c r="CI42" i="1"/>
  <c r="CH42" i="1"/>
  <c r="CG42" i="1"/>
  <c r="BH42" i="1"/>
  <c r="BG42" i="1"/>
  <c r="BF42" i="1"/>
  <c r="BE42" i="1"/>
  <c r="AV42" i="1"/>
  <c r="AM42" i="1"/>
  <c r="AJ42" i="1"/>
  <c r="AB42" i="1"/>
  <c r="AA42" i="1"/>
  <c r="Z42" i="1"/>
  <c r="Y42" i="1"/>
  <c r="X42" i="1"/>
  <c r="W42" i="1"/>
  <c r="U42" i="1"/>
  <c r="R42" i="1"/>
  <c r="N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P41" i="1"/>
  <c r="CL41" i="1"/>
  <c r="CK41" i="1"/>
  <c r="CJ41" i="1"/>
  <c r="CI41" i="1"/>
  <c r="CH41" i="1"/>
  <c r="CG41" i="1"/>
  <c r="BH41" i="1"/>
  <c r="BG41" i="1"/>
  <c r="BF41" i="1"/>
  <c r="BE41" i="1"/>
  <c r="AV41" i="1"/>
  <c r="AM41" i="1"/>
  <c r="AJ41" i="1"/>
  <c r="AB41" i="1"/>
  <c r="AA41" i="1"/>
  <c r="Z41" i="1"/>
  <c r="Y41" i="1"/>
  <c r="X41" i="1"/>
  <c r="W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P40" i="1"/>
  <c r="CL40" i="1"/>
  <c r="CK40" i="1"/>
  <c r="CI40" i="1"/>
  <c r="CH40" i="1"/>
  <c r="CG40" i="1"/>
  <c r="BH40" i="1"/>
  <c r="BG40" i="1"/>
  <c r="BF40" i="1"/>
  <c r="BE40" i="1"/>
  <c r="AV40" i="1"/>
  <c r="AM40" i="1"/>
  <c r="AK40" i="1"/>
  <c r="AJ40" i="1"/>
  <c r="AB40" i="1"/>
  <c r="AA40" i="1"/>
  <c r="Z40" i="1"/>
  <c r="Y40" i="1"/>
  <c r="X40" i="1"/>
  <c r="W40" i="1"/>
  <c r="R40" i="1"/>
  <c r="P40" i="1"/>
  <c r="N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P39" i="1"/>
  <c r="CL39" i="1"/>
  <c r="CK39" i="1"/>
  <c r="CI39" i="1"/>
  <c r="CH39" i="1"/>
  <c r="CG39" i="1"/>
  <c r="BH39" i="1"/>
  <c r="BG39" i="1"/>
  <c r="BF39" i="1"/>
  <c r="BE39" i="1"/>
  <c r="AV39" i="1"/>
  <c r="AM39" i="1"/>
  <c r="AJ39" i="1"/>
  <c r="AB39" i="1"/>
  <c r="AA39" i="1"/>
  <c r="Z39" i="1"/>
  <c r="Y39" i="1"/>
  <c r="X39" i="1"/>
  <c r="W39" i="1"/>
  <c r="P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P38" i="1"/>
  <c r="CL38" i="1"/>
  <c r="CK38" i="1"/>
  <c r="CI38" i="1"/>
  <c r="CH38" i="1"/>
  <c r="CG38" i="1"/>
  <c r="BH38" i="1"/>
  <c r="BG38" i="1"/>
  <c r="BF38" i="1"/>
  <c r="BE38" i="1"/>
  <c r="AV38" i="1"/>
  <c r="AM38" i="1"/>
  <c r="AJ38" i="1"/>
  <c r="AB38" i="1"/>
  <c r="AA38" i="1"/>
  <c r="Z38" i="1"/>
  <c r="Y38" i="1"/>
  <c r="X38" i="1"/>
  <c r="W38" i="1"/>
  <c r="R38" i="1"/>
  <c r="N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P37" i="1"/>
  <c r="CL37" i="1"/>
  <c r="CK37" i="1"/>
  <c r="CI37" i="1"/>
  <c r="CH37" i="1"/>
  <c r="CG37" i="1"/>
  <c r="BH37" i="1"/>
  <c r="BG37" i="1"/>
  <c r="BF37" i="1"/>
  <c r="BE37" i="1"/>
  <c r="AV37" i="1"/>
  <c r="AM37" i="1"/>
  <c r="AJ37" i="1"/>
  <c r="AB37" i="1"/>
  <c r="AA37" i="1"/>
  <c r="Z37" i="1"/>
  <c r="Y37" i="1"/>
  <c r="X37" i="1"/>
  <c r="W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P36" i="1"/>
  <c r="CL36" i="1"/>
  <c r="CK36" i="1"/>
  <c r="CI36" i="1"/>
  <c r="CH36" i="1"/>
  <c r="CG36" i="1"/>
  <c r="BH36" i="1"/>
  <c r="BG36" i="1"/>
  <c r="BF36" i="1"/>
  <c r="BE36" i="1"/>
  <c r="AV36" i="1"/>
  <c r="AM36" i="1"/>
  <c r="AJ36" i="1"/>
  <c r="AB36" i="1"/>
  <c r="AA36" i="1"/>
  <c r="Z36" i="1"/>
  <c r="Y36" i="1"/>
  <c r="X36" i="1"/>
  <c r="W36" i="1"/>
  <c r="R36" i="1"/>
  <c r="P36" i="1"/>
  <c r="N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P35" i="1"/>
  <c r="CL35" i="1"/>
  <c r="CK35" i="1"/>
  <c r="CI35" i="1"/>
  <c r="CH35" i="1"/>
  <c r="CG35" i="1"/>
  <c r="BH35" i="1"/>
  <c r="BG35" i="1"/>
  <c r="BF35" i="1"/>
  <c r="BE35" i="1"/>
  <c r="AV35" i="1"/>
  <c r="AM35" i="1"/>
  <c r="AJ35" i="1"/>
  <c r="AB35" i="1"/>
  <c r="AA35" i="1"/>
  <c r="Z35" i="1"/>
  <c r="Y35" i="1"/>
  <c r="X35" i="1"/>
  <c r="W35" i="1"/>
  <c r="P35" i="1"/>
  <c r="L35" i="1"/>
  <c r="K35" i="1"/>
  <c r="J35" i="1"/>
  <c r="I35" i="1"/>
  <c r="H35" i="1"/>
  <c r="G35" i="1"/>
  <c r="F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P34" i="1"/>
  <c r="CL34" i="1"/>
  <c r="CK34" i="1"/>
  <c r="CI34" i="1"/>
  <c r="CH34" i="1"/>
  <c r="CG34" i="1"/>
  <c r="BH34" i="1"/>
  <c r="BG34" i="1"/>
  <c r="BF34" i="1"/>
  <c r="BE34" i="1"/>
  <c r="AV34" i="1"/>
  <c r="AM34" i="1"/>
  <c r="AK34" i="1"/>
  <c r="AJ34" i="1"/>
  <c r="AB34" i="1"/>
  <c r="AA34" i="1"/>
  <c r="Z34" i="1"/>
  <c r="Y34" i="1"/>
  <c r="X34" i="1"/>
  <c r="W34" i="1"/>
  <c r="U34" i="1"/>
  <c r="R34" i="1"/>
  <c r="N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P33" i="1"/>
  <c r="CL33" i="1"/>
  <c r="CK33" i="1"/>
  <c r="CJ33" i="1"/>
  <c r="CI33" i="1"/>
  <c r="CH33" i="1"/>
  <c r="CG33" i="1"/>
  <c r="BH33" i="1"/>
  <c r="BG33" i="1"/>
  <c r="BF33" i="1"/>
  <c r="BE33" i="1"/>
  <c r="AV33" i="1"/>
  <c r="AM33" i="1"/>
  <c r="AK33" i="1"/>
  <c r="AJ33" i="1"/>
  <c r="AB33" i="1"/>
  <c r="AA33" i="1"/>
  <c r="Z33" i="1"/>
  <c r="Y33" i="1"/>
  <c r="X33" i="1"/>
  <c r="W33" i="1"/>
  <c r="U33" i="1"/>
  <c r="T33" i="1"/>
  <c r="S33" i="1"/>
  <c r="Q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P32" i="1"/>
  <c r="CL32" i="1"/>
  <c r="CK32" i="1"/>
  <c r="CI32" i="1"/>
  <c r="CH32" i="1"/>
  <c r="CG32" i="1"/>
  <c r="BH32" i="1"/>
  <c r="BG32" i="1"/>
  <c r="BF32" i="1"/>
  <c r="BE32" i="1"/>
  <c r="AV32" i="1"/>
  <c r="AM32" i="1"/>
  <c r="AJ32" i="1"/>
  <c r="AB32" i="1"/>
  <c r="AA32" i="1"/>
  <c r="Z32" i="1"/>
  <c r="Y32" i="1"/>
  <c r="X32" i="1"/>
  <c r="W32" i="1"/>
  <c r="S32" i="1"/>
  <c r="O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P31" i="1"/>
  <c r="CL31" i="1"/>
  <c r="CK31" i="1"/>
  <c r="CI31" i="1"/>
  <c r="CH31" i="1"/>
  <c r="CG31" i="1"/>
  <c r="BH31" i="1"/>
  <c r="BG31" i="1"/>
  <c r="BF31" i="1"/>
  <c r="BE31" i="1"/>
  <c r="AV31" i="1"/>
  <c r="AM31" i="1"/>
  <c r="AJ31" i="1"/>
  <c r="AB31" i="1"/>
  <c r="AA31" i="1"/>
  <c r="Z31" i="1"/>
  <c r="Y31" i="1"/>
  <c r="X31" i="1"/>
  <c r="W31" i="1"/>
  <c r="S31" i="1"/>
  <c r="R31" i="1"/>
  <c r="P31" i="1"/>
  <c r="N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I30" i="1"/>
  <c r="CH30" i="1"/>
  <c r="CG30" i="1"/>
  <c r="BH30" i="1"/>
  <c r="BG30" i="1"/>
  <c r="BF30" i="1"/>
  <c r="BE30" i="1"/>
  <c r="AV30" i="1"/>
  <c r="AM30" i="1"/>
  <c r="AJ30" i="1"/>
  <c r="AB30" i="1"/>
  <c r="AA30" i="1"/>
  <c r="Z30" i="1"/>
  <c r="Y30" i="1"/>
  <c r="X30" i="1"/>
  <c r="W30" i="1"/>
  <c r="U30" i="1"/>
  <c r="T30" i="1"/>
  <c r="S30" i="1"/>
  <c r="R30" i="1"/>
  <c r="Q30" i="1"/>
  <c r="P30" i="1"/>
  <c r="O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P29" i="1"/>
  <c r="CL29" i="1"/>
  <c r="CK29" i="1"/>
  <c r="CI29" i="1"/>
  <c r="CH29" i="1"/>
  <c r="CG29" i="1"/>
  <c r="BH29" i="1"/>
  <c r="BG29" i="1"/>
  <c r="BF29" i="1"/>
  <c r="BE29" i="1"/>
  <c r="AV29" i="1"/>
  <c r="AT29" i="1"/>
  <c r="AM29" i="1"/>
  <c r="AL29" i="1"/>
  <c r="AK29" i="1"/>
  <c r="AJ29" i="1"/>
  <c r="AB29" i="1"/>
  <c r="AA29" i="1"/>
  <c r="Z29" i="1"/>
  <c r="Y29" i="1"/>
  <c r="X29" i="1"/>
  <c r="W29" i="1"/>
  <c r="U29" i="1"/>
  <c r="S29" i="1"/>
  <c r="R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P28" i="1"/>
  <c r="CL28" i="1"/>
  <c r="CK28" i="1"/>
  <c r="CI28" i="1"/>
  <c r="CH28" i="1"/>
  <c r="CG28" i="1"/>
  <c r="BH28" i="1"/>
  <c r="BG28" i="1"/>
  <c r="BF28" i="1"/>
  <c r="BE28" i="1"/>
  <c r="AV28" i="1"/>
  <c r="AM28" i="1"/>
  <c r="AK28" i="1"/>
  <c r="AJ28" i="1"/>
  <c r="AB28" i="1"/>
  <c r="AA28" i="1"/>
  <c r="Z28" i="1"/>
  <c r="Y28" i="1"/>
  <c r="X28" i="1"/>
  <c r="W28" i="1"/>
  <c r="U28" i="1"/>
  <c r="S28" i="1"/>
  <c r="Q28" i="1"/>
  <c r="O28" i="1"/>
  <c r="N28" i="1"/>
  <c r="M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P27" i="1"/>
  <c r="CL27" i="1"/>
  <c r="CK27" i="1"/>
  <c r="CI27" i="1"/>
  <c r="CH27" i="1"/>
  <c r="CG27" i="1"/>
  <c r="BH27" i="1"/>
  <c r="BG27" i="1"/>
  <c r="BF27" i="1"/>
  <c r="BE27" i="1"/>
  <c r="AV27" i="1"/>
  <c r="AM27" i="1"/>
  <c r="AK27" i="1"/>
  <c r="AJ27" i="1"/>
  <c r="AB27" i="1"/>
  <c r="AA27" i="1"/>
  <c r="Z27" i="1"/>
  <c r="Y27" i="1"/>
  <c r="X27" i="1"/>
  <c r="W27" i="1"/>
  <c r="R27" i="1"/>
  <c r="P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P26" i="1"/>
  <c r="CL26" i="1"/>
  <c r="CK26" i="1"/>
  <c r="CI26" i="1"/>
  <c r="CH26" i="1"/>
  <c r="CG26" i="1"/>
  <c r="BH26" i="1"/>
  <c r="BG26" i="1"/>
  <c r="BF26" i="1"/>
  <c r="BE26" i="1"/>
  <c r="AV26" i="1"/>
  <c r="AT26" i="1"/>
  <c r="AM26" i="1"/>
  <c r="AL26" i="1"/>
  <c r="AK26" i="1"/>
  <c r="AJ26" i="1"/>
  <c r="AI26" i="1"/>
  <c r="AB26" i="1"/>
  <c r="AA26" i="1"/>
  <c r="Z26" i="1"/>
  <c r="Y26" i="1"/>
  <c r="X26" i="1"/>
  <c r="W26" i="1"/>
  <c r="U26" i="1"/>
  <c r="S26" i="1"/>
  <c r="Q26" i="1"/>
  <c r="O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I25" i="1"/>
  <c r="CH25" i="1"/>
  <c r="CG25" i="1"/>
  <c r="BH25" i="1"/>
  <c r="BG25" i="1"/>
  <c r="BF25" i="1"/>
  <c r="BE25" i="1"/>
  <c r="AV25" i="1"/>
  <c r="AM25" i="1"/>
  <c r="AK25" i="1"/>
  <c r="AJ25" i="1"/>
  <c r="AI25" i="1"/>
  <c r="AB25" i="1"/>
  <c r="AA25" i="1"/>
  <c r="Z25" i="1"/>
  <c r="Y25" i="1"/>
  <c r="X25" i="1"/>
  <c r="W25" i="1"/>
  <c r="P25" i="1"/>
  <c r="N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P24" i="1"/>
  <c r="CL24" i="1"/>
  <c r="CK24" i="1"/>
  <c r="CI24" i="1"/>
  <c r="CH24" i="1"/>
  <c r="CG24" i="1"/>
  <c r="BH24" i="1"/>
  <c r="BG24" i="1"/>
  <c r="BF24" i="1"/>
  <c r="BE24" i="1"/>
  <c r="AV24" i="1"/>
  <c r="AT24" i="1"/>
  <c r="AM24" i="1"/>
  <c r="AL24" i="1"/>
  <c r="AJ24" i="1"/>
  <c r="AB24" i="1"/>
  <c r="AA24" i="1"/>
  <c r="Z24" i="1"/>
  <c r="Y24" i="1"/>
  <c r="X24" i="1"/>
  <c r="W24" i="1"/>
  <c r="U24" i="1"/>
  <c r="S24" i="1"/>
  <c r="R24" i="1"/>
  <c r="Q24" i="1"/>
  <c r="P24" i="1"/>
  <c r="O24" i="1"/>
  <c r="M24" i="1"/>
  <c r="L24" i="1"/>
  <c r="K24" i="1"/>
  <c r="J24" i="1"/>
  <c r="I24" i="1"/>
  <c r="H24" i="1"/>
  <c r="G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P23" i="1"/>
  <c r="CL23" i="1"/>
  <c r="CK23" i="1"/>
  <c r="CI23" i="1"/>
  <c r="CH23" i="1"/>
  <c r="CG23" i="1"/>
  <c r="BH23" i="1"/>
  <c r="BG23" i="1"/>
  <c r="BF23" i="1"/>
  <c r="BE23" i="1"/>
  <c r="AV23" i="1"/>
  <c r="AM23" i="1"/>
  <c r="AK23" i="1"/>
  <c r="AJ23" i="1"/>
  <c r="AB23" i="1"/>
  <c r="AA23" i="1"/>
  <c r="Z23" i="1"/>
  <c r="Y23" i="1"/>
  <c r="X23" i="1"/>
  <c r="W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P22" i="1"/>
  <c r="CL22" i="1"/>
  <c r="CK22" i="1"/>
  <c r="CI22" i="1"/>
  <c r="CH22" i="1"/>
  <c r="CG22" i="1"/>
  <c r="BH22" i="1"/>
  <c r="BG22" i="1"/>
  <c r="BF22" i="1"/>
  <c r="BE22" i="1"/>
  <c r="AV22" i="1"/>
  <c r="AT22" i="1"/>
  <c r="AM22" i="1"/>
  <c r="AK22" i="1"/>
  <c r="AJ22" i="1"/>
  <c r="AB22" i="1"/>
  <c r="AA22" i="1"/>
  <c r="Z22" i="1"/>
  <c r="Y22" i="1"/>
  <c r="X22" i="1"/>
  <c r="W22" i="1"/>
  <c r="U22" i="1"/>
  <c r="R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P21" i="1"/>
  <c r="CL21" i="1"/>
  <c r="CK21" i="1"/>
  <c r="CI21" i="1"/>
  <c r="CH21" i="1"/>
  <c r="CG21" i="1"/>
  <c r="BH21" i="1"/>
  <c r="BG21" i="1"/>
  <c r="BF21" i="1"/>
  <c r="BE21" i="1"/>
  <c r="AV21" i="1"/>
  <c r="AM21" i="1"/>
  <c r="AK21" i="1"/>
  <c r="AJ21" i="1"/>
  <c r="AB21" i="1"/>
  <c r="AA21" i="1"/>
  <c r="Z21" i="1"/>
  <c r="Y21" i="1"/>
  <c r="X21" i="1"/>
  <c r="W21" i="1"/>
  <c r="S21" i="1"/>
  <c r="R21" i="1"/>
  <c r="P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P20" i="1"/>
  <c r="CL20" i="1"/>
  <c r="CK20" i="1"/>
  <c r="CI20" i="1"/>
  <c r="CH20" i="1"/>
  <c r="CG20" i="1"/>
  <c r="BH20" i="1"/>
  <c r="BG20" i="1"/>
  <c r="BF20" i="1"/>
  <c r="BE20" i="1"/>
  <c r="AV20" i="1"/>
  <c r="AM20" i="1"/>
  <c r="AK20" i="1"/>
  <c r="AJ20" i="1"/>
  <c r="AB20" i="1"/>
  <c r="AA20" i="1"/>
  <c r="Z20" i="1"/>
  <c r="Y20" i="1"/>
  <c r="X20" i="1"/>
  <c r="W20" i="1"/>
  <c r="R20" i="1"/>
  <c r="Q20" i="1"/>
  <c r="P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P19" i="1"/>
  <c r="CL19" i="1"/>
  <c r="CK19" i="1"/>
  <c r="CI19" i="1"/>
  <c r="CH19" i="1"/>
  <c r="CG19" i="1"/>
  <c r="BH19" i="1"/>
  <c r="BG19" i="1"/>
  <c r="BF19" i="1"/>
  <c r="BE19" i="1"/>
  <c r="AV19" i="1"/>
  <c r="AT19" i="1"/>
  <c r="AM19" i="1"/>
  <c r="AK19" i="1"/>
  <c r="AJ19" i="1"/>
  <c r="AI19" i="1"/>
  <c r="AB19" i="1"/>
  <c r="AA19" i="1"/>
  <c r="Z19" i="1"/>
  <c r="Y19" i="1"/>
  <c r="X19" i="1"/>
  <c r="W19" i="1"/>
  <c r="O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L18" i="1"/>
  <c r="CK18" i="1"/>
  <c r="CI18" i="1"/>
  <c r="CH18" i="1"/>
  <c r="CG18" i="1"/>
  <c r="BH18" i="1"/>
  <c r="BG18" i="1"/>
  <c r="BF18" i="1"/>
  <c r="BE18" i="1"/>
  <c r="AV18" i="1"/>
  <c r="AM18" i="1"/>
  <c r="AK18" i="1"/>
  <c r="AJ18" i="1"/>
  <c r="AB18" i="1"/>
  <c r="AA18" i="1"/>
  <c r="Z18" i="1"/>
  <c r="Y18" i="1"/>
  <c r="X18" i="1"/>
  <c r="W18" i="1"/>
  <c r="U18" i="1"/>
  <c r="R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L17" i="1"/>
  <c r="CK17" i="1"/>
  <c r="CI17" i="1"/>
  <c r="CH17" i="1"/>
  <c r="CG17" i="1"/>
  <c r="BH17" i="1"/>
  <c r="BG17" i="1"/>
  <c r="BF17" i="1"/>
  <c r="BE17" i="1"/>
  <c r="AV17" i="1"/>
  <c r="AM17" i="1"/>
  <c r="AK17" i="1"/>
  <c r="AJ17" i="1"/>
  <c r="AB17" i="1"/>
  <c r="AA17" i="1"/>
  <c r="Z17" i="1"/>
  <c r="Y17" i="1"/>
  <c r="X17" i="1"/>
  <c r="W17" i="1"/>
  <c r="S17" i="1"/>
  <c r="R17" i="1"/>
  <c r="P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P16" i="1"/>
  <c r="CL16" i="1"/>
  <c r="CK16" i="1"/>
  <c r="CI16" i="1"/>
  <c r="CH16" i="1"/>
  <c r="CG16" i="1"/>
  <c r="BH16" i="1"/>
  <c r="BG16" i="1"/>
  <c r="BF16" i="1"/>
  <c r="BE16" i="1"/>
  <c r="AV16" i="1"/>
  <c r="AT16" i="1"/>
  <c r="AM16" i="1"/>
  <c r="AK16" i="1"/>
  <c r="AJ16" i="1"/>
  <c r="AB16" i="1"/>
  <c r="AA16" i="1"/>
  <c r="Z16" i="1"/>
  <c r="Y16" i="1"/>
  <c r="X16" i="1"/>
  <c r="W16" i="1"/>
  <c r="R16" i="1"/>
  <c r="Q16" i="1"/>
  <c r="P16" i="1"/>
  <c r="N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P15" i="1"/>
  <c r="CL15" i="1"/>
  <c r="CK15" i="1"/>
  <c r="CI15" i="1"/>
  <c r="CH15" i="1"/>
  <c r="CG15" i="1"/>
  <c r="BH15" i="1"/>
  <c r="BG15" i="1"/>
  <c r="BF15" i="1"/>
  <c r="BE15" i="1"/>
  <c r="AV15" i="1"/>
  <c r="AT15" i="1"/>
  <c r="AM15" i="1"/>
  <c r="AK15" i="1"/>
  <c r="AJ15" i="1"/>
  <c r="AB15" i="1"/>
  <c r="AA15" i="1"/>
  <c r="Z15" i="1"/>
  <c r="Y15" i="1"/>
  <c r="X15" i="1"/>
  <c r="W15" i="1"/>
  <c r="O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P14" i="1"/>
  <c r="CL14" i="1"/>
  <c r="CK14" i="1"/>
  <c r="CI14" i="1"/>
  <c r="CH14" i="1"/>
  <c r="CG14" i="1"/>
  <c r="BH14" i="1"/>
  <c r="BG14" i="1"/>
  <c r="BF14" i="1"/>
  <c r="BE14" i="1"/>
  <c r="AV14" i="1"/>
  <c r="AM14" i="1"/>
  <c r="AK14" i="1"/>
  <c r="AJ14" i="1"/>
  <c r="AI14" i="1"/>
  <c r="AB14" i="1"/>
  <c r="AA14" i="1"/>
  <c r="Z14" i="1"/>
  <c r="Y14" i="1"/>
  <c r="X14" i="1"/>
  <c r="W14" i="1"/>
  <c r="U14" i="1"/>
  <c r="R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P13" i="1"/>
  <c r="CL13" i="1"/>
  <c r="CK13" i="1"/>
  <c r="CI13" i="1"/>
  <c r="CH13" i="1"/>
  <c r="CG13" i="1"/>
  <c r="BH13" i="1"/>
  <c r="BG13" i="1"/>
  <c r="BF13" i="1"/>
  <c r="BE13" i="1"/>
  <c r="AV13" i="1"/>
  <c r="AT13" i="1"/>
  <c r="AM13" i="1"/>
  <c r="AK13" i="1"/>
  <c r="AJ13" i="1"/>
  <c r="AB13" i="1"/>
  <c r="AA13" i="1"/>
  <c r="Z13" i="1"/>
  <c r="Y13" i="1"/>
  <c r="X13" i="1"/>
  <c r="W13" i="1"/>
  <c r="S13" i="1"/>
  <c r="R13" i="1"/>
  <c r="P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P12" i="1"/>
  <c r="CL12" i="1"/>
  <c r="CK12" i="1"/>
  <c r="CI12" i="1"/>
  <c r="CH12" i="1"/>
  <c r="CG12" i="1"/>
  <c r="BH12" i="1"/>
  <c r="BG12" i="1"/>
  <c r="BF12" i="1"/>
  <c r="BE12" i="1"/>
  <c r="AV12" i="1"/>
  <c r="AT12" i="1"/>
  <c r="AM12" i="1"/>
  <c r="AK12" i="1"/>
  <c r="AJ12" i="1"/>
  <c r="AB12" i="1"/>
  <c r="AA12" i="1"/>
  <c r="Z12" i="1"/>
  <c r="Y12" i="1"/>
  <c r="X12" i="1"/>
  <c r="W12" i="1"/>
  <c r="R12" i="1"/>
  <c r="Q12" i="1"/>
  <c r="P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P11" i="1"/>
  <c r="CL11" i="1"/>
  <c r="CK11" i="1"/>
  <c r="CI11" i="1"/>
  <c r="CH11" i="1"/>
  <c r="CG11" i="1"/>
  <c r="BH11" i="1"/>
  <c r="BG11" i="1"/>
  <c r="BF11" i="1"/>
  <c r="BE11" i="1"/>
  <c r="AV11" i="1"/>
  <c r="AM11" i="1"/>
  <c r="AK11" i="1"/>
  <c r="AJ11" i="1"/>
  <c r="AB11" i="1"/>
  <c r="AA11" i="1"/>
  <c r="Z11" i="1"/>
  <c r="Y11" i="1"/>
  <c r="X11" i="1"/>
  <c r="W11" i="1"/>
  <c r="O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P10" i="1"/>
  <c r="CL10" i="1"/>
  <c r="CK10" i="1"/>
  <c r="CJ10" i="1"/>
  <c r="CI10" i="1"/>
  <c r="CH10" i="1"/>
  <c r="CG10" i="1"/>
  <c r="BH10" i="1"/>
  <c r="BG10" i="1"/>
  <c r="BF10" i="1"/>
  <c r="BE10" i="1"/>
  <c r="AV10" i="1"/>
  <c r="AT10" i="1"/>
  <c r="AM10" i="1"/>
  <c r="AK10" i="1"/>
  <c r="AJ10" i="1"/>
  <c r="AB10" i="1"/>
  <c r="AA10" i="1"/>
  <c r="Z10" i="1"/>
  <c r="Y10" i="1"/>
  <c r="X10" i="1"/>
  <c r="W10" i="1"/>
  <c r="U10" i="1"/>
  <c r="T10" i="1"/>
  <c r="S10" i="1"/>
  <c r="R10" i="1"/>
  <c r="Q10" i="1"/>
  <c r="P10" i="1"/>
  <c r="O10" i="1"/>
  <c r="N10" i="1"/>
  <c r="M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P9" i="1"/>
  <c r="CL9" i="1"/>
  <c r="CK9" i="1"/>
  <c r="CI9" i="1"/>
  <c r="CH9" i="1"/>
  <c r="CG9" i="1"/>
  <c r="BH9" i="1"/>
  <c r="BG9" i="1"/>
  <c r="BF9" i="1"/>
  <c r="BE9" i="1"/>
  <c r="AV9" i="1"/>
  <c r="AT9" i="1"/>
  <c r="AM9" i="1"/>
  <c r="AK9" i="1"/>
  <c r="AJ9" i="1"/>
  <c r="AI9" i="1"/>
  <c r="AB9" i="1"/>
  <c r="AA9" i="1"/>
  <c r="Z9" i="1"/>
  <c r="Y9" i="1"/>
  <c r="X9" i="1"/>
  <c r="W9" i="1"/>
  <c r="T9" i="1"/>
  <c r="Q9" i="1"/>
  <c r="O9" i="1"/>
  <c r="N9" i="1"/>
  <c r="M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P8" i="1"/>
  <c r="CL8" i="1"/>
  <c r="CK8" i="1"/>
  <c r="CI8" i="1"/>
  <c r="CH8" i="1"/>
  <c r="CG8" i="1"/>
  <c r="BH8" i="1"/>
  <c r="BG8" i="1"/>
  <c r="BF8" i="1"/>
  <c r="BE8" i="1"/>
  <c r="AV8" i="1"/>
  <c r="AM8" i="1"/>
  <c r="AK8" i="1"/>
  <c r="AJ8" i="1"/>
  <c r="AB8" i="1"/>
  <c r="AA8" i="1"/>
  <c r="Z8" i="1"/>
  <c r="Y8" i="1"/>
  <c r="X8" i="1"/>
  <c r="W8" i="1"/>
  <c r="S8" i="1"/>
  <c r="P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P7" i="1"/>
  <c r="CL7" i="1"/>
  <c r="CK7" i="1"/>
  <c r="CI7" i="1"/>
  <c r="CH7" i="1"/>
  <c r="CG7" i="1"/>
  <c r="BH7" i="1"/>
  <c r="BG7" i="1"/>
  <c r="BF7" i="1"/>
  <c r="BE7" i="1"/>
  <c r="AV7" i="1"/>
  <c r="AM7" i="1"/>
  <c r="AK7" i="1"/>
  <c r="AJ7" i="1"/>
  <c r="AB7" i="1"/>
  <c r="AA7" i="1"/>
  <c r="Z7" i="1"/>
  <c r="Y7" i="1"/>
  <c r="X7" i="1"/>
  <c r="W7" i="1"/>
  <c r="U7" i="1"/>
  <c r="S7" i="1"/>
  <c r="R7" i="1"/>
  <c r="Q7" i="1"/>
  <c r="O7" i="1"/>
  <c r="M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P6" i="1"/>
  <c r="CL6" i="1"/>
  <c r="CK6" i="1"/>
  <c r="CI6" i="1"/>
  <c r="CH6" i="1"/>
  <c r="CG6" i="1"/>
  <c r="BH6" i="1"/>
  <c r="BG6" i="1"/>
  <c r="BF6" i="1"/>
  <c r="BE6" i="1"/>
  <c r="AV6" i="1"/>
  <c r="AT6" i="1"/>
  <c r="AM6" i="1"/>
  <c r="AK6" i="1"/>
  <c r="AJ6" i="1"/>
  <c r="AI6" i="1"/>
  <c r="AB6" i="1"/>
  <c r="AA6" i="1"/>
  <c r="Z6" i="1"/>
  <c r="Y6" i="1"/>
  <c r="X6" i="1"/>
  <c r="W6" i="1"/>
  <c r="U6" i="1"/>
  <c r="T6" i="1"/>
  <c r="S6" i="1"/>
  <c r="R6" i="1"/>
  <c r="Q6" i="1"/>
  <c r="P6" i="1"/>
  <c r="N6" i="1"/>
  <c r="M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P5" i="1"/>
  <c r="CL5" i="1"/>
  <c r="CK5" i="1"/>
  <c r="CI5" i="1"/>
  <c r="CH5" i="1"/>
  <c r="CG5" i="1"/>
  <c r="BH5" i="1"/>
  <c r="BG5" i="1"/>
  <c r="BF5" i="1"/>
  <c r="BE5" i="1"/>
  <c r="AV5" i="1"/>
  <c r="AM5" i="1"/>
  <c r="AK5" i="1"/>
  <c r="AJ5" i="1"/>
  <c r="AB5" i="1"/>
  <c r="AA5" i="1"/>
  <c r="Z5" i="1"/>
  <c r="Y5" i="1"/>
  <c r="X5" i="1"/>
  <c r="W5" i="1"/>
  <c r="S5" i="1"/>
  <c r="Q5" i="1"/>
  <c r="P5" i="1"/>
  <c r="O5" i="1"/>
  <c r="L5" i="1"/>
  <c r="K5" i="1"/>
  <c r="J5" i="1"/>
  <c r="I5" i="1"/>
  <c r="H5" i="1"/>
  <c r="G5" i="1"/>
  <c r="E5" i="1"/>
  <c r="D5" i="1"/>
  <c r="C5" i="1"/>
  <c r="B5" i="1"/>
  <c r="A5" i="1"/>
  <c r="AA4" i="1"/>
  <c r="J4" i="1"/>
  <c r="I4" i="1"/>
  <c r="H4" i="1"/>
  <c r="D4" i="1"/>
  <c r="B4" i="1"/>
  <c r="A4" i="1"/>
  <c r="F24" i="1" l="1"/>
  <c r="AK35" i="1"/>
  <c r="AK30" i="1"/>
  <c r="AK37" i="1"/>
  <c r="AK36" i="1"/>
  <c r="AK38" i="1"/>
  <c r="AK39" i="1"/>
  <c r="AK41" i="1"/>
  <c r="AK31" i="1"/>
  <c r="AK24" i="1"/>
  <c r="AK32" i="1"/>
  <c r="F15" i="1"/>
  <c r="F16" i="1"/>
  <c r="AL8" i="1"/>
  <c r="AL13" i="1"/>
  <c r="F12" i="1"/>
  <c r="AL28" i="1"/>
  <c r="F26" i="1"/>
  <c r="F27" i="1"/>
  <c r="F32" i="1"/>
  <c r="F28" i="1"/>
  <c r="F29" i="1"/>
  <c r="F9" i="1"/>
  <c r="F10" i="1"/>
  <c r="AL10" i="1"/>
  <c r="F18" i="1"/>
  <c r="F4" i="1"/>
  <c r="AL18" i="1"/>
  <c r="F5" i="1"/>
  <c r="F8" i="1"/>
  <c r="AL12" i="1"/>
  <c r="AL16" i="1"/>
  <c r="AL17" i="1"/>
  <c r="F20" i="1"/>
  <c r="F21" i="1"/>
  <c r="F11" i="1"/>
  <c r="AL11" i="1"/>
  <c r="AL15" i="1"/>
  <c r="AL9" i="1"/>
  <c r="F13" i="1"/>
  <c r="AL19" i="1"/>
  <c r="AL22" i="1"/>
  <c r="F6" i="1"/>
  <c r="AL6" i="1"/>
  <c r="F23" i="1"/>
  <c r="AL32" i="1"/>
  <c r="AL5" i="1"/>
  <c r="AT8" i="1"/>
  <c r="F14" i="1"/>
  <c r="AT5" i="1"/>
  <c r="AL14" i="1"/>
  <c r="AL33" i="1"/>
  <c r="AT17" i="1"/>
  <c r="AL20" i="1"/>
  <c r="AI32" i="1"/>
  <c r="AT33" i="1"/>
  <c r="F19" i="1"/>
  <c r="AI7" i="1"/>
  <c r="AI13" i="1"/>
  <c r="AI23" i="1"/>
  <c r="AI29" i="1"/>
  <c r="AI36" i="1"/>
  <c r="AI39" i="1"/>
  <c r="AI11" i="1"/>
  <c r="AI12" i="1"/>
  <c r="AI18" i="1"/>
  <c r="AT20" i="1"/>
  <c r="AI24" i="1"/>
  <c r="AI34" i="1"/>
  <c r="AI5" i="1"/>
  <c r="F17" i="1"/>
  <c r="AI17" i="1"/>
  <c r="AI33" i="1"/>
  <c r="AI37" i="1"/>
  <c r="AI42" i="1"/>
  <c r="AL7" i="1"/>
  <c r="AI10" i="1"/>
  <c r="AI15" i="1"/>
  <c r="AI16" i="1"/>
  <c r="AI21" i="1"/>
  <c r="AI31" i="1"/>
  <c r="AI20" i="1"/>
  <c r="AI27" i="1"/>
  <c r="AI28" i="1"/>
  <c r="AI30" i="1"/>
  <c r="AI35" i="1"/>
  <c r="AI40" i="1"/>
  <c r="F7" i="1"/>
  <c r="AI8" i="1"/>
  <c r="AI22" i="1"/>
  <c r="AI38" i="1"/>
  <c r="CQ5" i="1"/>
  <c r="CJ9" i="1"/>
  <c r="CJ12" i="1"/>
  <c r="CJ15" i="1"/>
  <c r="CJ21" i="1"/>
  <c r="CQ27" i="1"/>
  <c r="CJ28" i="1"/>
  <c r="CQ37" i="1"/>
  <c r="CQ40" i="1"/>
  <c r="CQ8" i="1"/>
  <c r="CJ13" i="1"/>
  <c r="CJ14" i="1"/>
  <c r="CJ19" i="1"/>
  <c r="CJ20" i="1"/>
  <c r="CQ22" i="1"/>
  <c r="CJ23" i="1"/>
  <c r="CQ34" i="1"/>
  <c r="CJ36" i="1"/>
  <c r="CQ42" i="1"/>
  <c r="CJ6" i="1"/>
  <c r="CQ7" i="1"/>
  <c r="CQ11" i="1"/>
  <c r="CJ16" i="1"/>
  <c r="CQ24" i="1"/>
  <c r="CQ26" i="1"/>
  <c r="CQ29" i="1"/>
  <c r="CJ31" i="1"/>
  <c r="CJ32" i="1"/>
  <c r="CJ35" i="1"/>
  <c r="CJ38" i="1"/>
  <c r="CQ39" i="1"/>
  <c r="CQ10" i="1"/>
  <c r="CJ17" i="1"/>
  <c r="CJ18" i="1"/>
  <c r="CJ25" i="1"/>
  <c r="CJ30" i="1"/>
  <c r="CQ33" i="1"/>
  <c r="CQ41" i="1"/>
  <c r="CJ5" i="1"/>
  <c r="CQ9" i="1"/>
  <c r="CQ12" i="1"/>
  <c r="CQ15" i="1"/>
  <c r="CQ21" i="1"/>
  <c r="CJ27" i="1"/>
  <c r="CQ28" i="1"/>
  <c r="CJ37" i="1"/>
  <c r="CJ40" i="1"/>
  <c r="CJ8" i="1"/>
  <c r="CQ13" i="1"/>
  <c r="CQ14" i="1"/>
  <c r="CQ19" i="1"/>
  <c r="CQ20" i="1"/>
  <c r="CJ22" i="1"/>
  <c r="CQ23" i="1"/>
  <c r="CJ34" i="1"/>
  <c r="CQ36" i="1"/>
  <c r="CJ42" i="1"/>
  <c r="CQ6" i="1"/>
  <c r="CJ7" i="1"/>
  <c r="CJ11" i="1"/>
  <c r="CQ16" i="1"/>
  <c r="CJ24" i="1"/>
  <c r="CJ26" i="1"/>
  <c r="CJ29" i="1"/>
  <c r="CQ31" i="1"/>
  <c r="CQ32" i="1"/>
  <c r="CQ35" i="1"/>
  <c r="CQ38" i="1"/>
  <c r="AL21" i="1"/>
  <c r="AT21" i="1"/>
  <c r="F34" i="1"/>
  <c r="AT34" i="1"/>
  <c r="AL34" i="1"/>
  <c r="AT37" i="1"/>
  <c r="AL37" i="1"/>
  <c r="F37" i="1"/>
  <c r="AL43" i="1"/>
  <c r="AT43" i="1"/>
  <c r="AT23" i="1"/>
  <c r="AL23" i="1"/>
  <c r="AT40" i="1"/>
  <c r="AL40" i="1"/>
  <c r="F40" i="1"/>
  <c r="AT39" i="1"/>
  <c r="AL39" i="1"/>
  <c r="F39" i="1"/>
  <c r="F36" i="1"/>
  <c r="AT36" i="1"/>
  <c r="F42" i="1"/>
  <c r="AT42" i="1"/>
  <c r="AL42" i="1"/>
  <c r="AT25" i="1"/>
  <c r="AL25" i="1"/>
  <c r="F25" i="1"/>
  <c r="AL35" i="1"/>
  <c r="AT35" i="1"/>
  <c r="AT44" i="1"/>
  <c r="AL44" i="1"/>
  <c r="F44" i="1"/>
  <c r="AL30" i="1"/>
  <c r="F30" i="1"/>
  <c r="AT31" i="1"/>
  <c r="AL31" i="1"/>
  <c r="F31" i="1"/>
  <c r="AL38" i="1"/>
  <c r="F38" i="1"/>
  <c r="AT41" i="1"/>
  <c r="AL41" i="1"/>
  <c r="F41" i="1"/>
  <c r="AL27" i="1"/>
  <c r="AT27" i="1"/>
  <c r="T7" i="2"/>
  <c r="T8" i="1" s="1"/>
  <c r="P10" i="2"/>
  <c r="P11" i="1" s="1"/>
  <c r="T12" i="2"/>
  <c r="T13" i="1" s="1"/>
  <c r="N13" i="2"/>
  <c r="N14" i="1" s="1"/>
  <c r="P14" i="2"/>
  <c r="P15" i="1" s="1"/>
  <c r="T16" i="2"/>
  <c r="T17" i="1" s="1"/>
  <c r="N17" i="2"/>
  <c r="N18" i="1" s="1"/>
  <c r="P18" i="2"/>
  <c r="P19" i="1" s="1"/>
  <c r="T20" i="2"/>
  <c r="T21" i="1" s="1"/>
  <c r="N21" i="2"/>
  <c r="N22" i="1" s="1"/>
  <c r="P22" i="2"/>
  <c r="P23" i="1" s="1"/>
  <c r="R24" i="2"/>
  <c r="R25" i="1" s="1"/>
  <c r="T26" i="2"/>
  <c r="T27" i="1" s="1"/>
  <c r="T36" i="2"/>
  <c r="T37" i="1" s="1"/>
  <c r="T40" i="2"/>
  <c r="T41" i="1" s="1"/>
  <c r="P42" i="2"/>
  <c r="P43" i="1" s="1"/>
  <c r="R43" i="2"/>
  <c r="R44" i="1" s="1"/>
  <c r="T6" i="2"/>
  <c r="T7" i="1" s="1"/>
  <c r="M7" i="2"/>
  <c r="M8" i="1" s="1"/>
  <c r="U7" i="2"/>
  <c r="U8" i="1" s="1"/>
  <c r="Q10" i="2"/>
  <c r="Q11" i="1" s="1"/>
  <c r="S11" i="2"/>
  <c r="S12" i="1" s="1"/>
  <c r="M12" i="2"/>
  <c r="M13" i="1" s="1"/>
  <c r="U12" i="2"/>
  <c r="U13" i="1" s="1"/>
  <c r="O13" i="2"/>
  <c r="O14" i="1" s="1"/>
  <c r="Q14" i="2"/>
  <c r="Q15" i="1" s="1"/>
  <c r="S15" i="2"/>
  <c r="S16" i="1" s="1"/>
  <c r="M16" i="2"/>
  <c r="M17" i="1" s="1"/>
  <c r="U16" i="2"/>
  <c r="U17" i="1" s="1"/>
  <c r="O17" i="2"/>
  <c r="O18" i="1" s="1"/>
  <c r="Q18" i="2"/>
  <c r="Q19" i="1" s="1"/>
  <c r="S19" i="2"/>
  <c r="S20" i="1" s="1"/>
  <c r="M20" i="2"/>
  <c r="M21" i="1" s="1"/>
  <c r="U20" i="2"/>
  <c r="U21" i="1" s="1"/>
  <c r="O21" i="2"/>
  <c r="O22" i="1" s="1"/>
  <c r="Q22" i="2"/>
  <c r="Q23" i="1" s="1"/>
  <c r="S24" i="2"/>
  <c r="S25" i="1" s="1"/>
  <c r="T25" i="2"/>
  <c r="T26" i="1" s="1"/>
  <c r="M26" i="2"/>
  <c r="M27" i="1" s="1"/>
  <c r="U26" i="2"/>
  <c r="U27" i="1" s="1"/>
  <c r="T31" i="2"/>
  <c r="T32" i="1" s="1"/>
  <c r="O33" i="2"/>
  <c r="O34" i="1" s="1"/>
  <c r="Q34" i="2"/>
  <c r="Q35" i="1" s="1"/>
  <c r="S35" i="2"/>
  <c r="S36" i="1" s="1"/>
  <c r="M36" i="2"/>
  <c r="M37" i="1" s="1"/>
  <c r="U36" i="2"/>
  <c r="U37" i="1" s="1"/>
  <c r="O37" i="2"/>
  <c r="O38" i="1" s="1"/>
  <c r="Q38" i="2"/>
  <c r="Q39" i="1" s="1"/>
  <c r="S39" i="2"/>
  <c r="S40" i="1" s="1"/>
  <c r="M40" i="2"/>
  <c r="M41" i="1" s="1"/>
  <c r="U40" i="2"/>
  <c r="U41" i="1" s="1"/>
  <c r="O41" i="2"/>
  <c r="O42" i="1" s="1"/>
  <c r="Q42" i="2"/>
  <c r="Q43" i="1" s="1"/>
  <c r="S43" i="2"/>
  <c r="S44" i="1" s="1"/>
  <c r="N7" i="2"/>
  <c r="N8" i="1" s="1"/>
  <c r="R10" i="2"/>
  <c r="R11" i="1" s="1"/>
  <c r="T11" i="2"/>
  <c r="T12" i="1" s="1"/>
  <c r="N12" i="2"/>
  <c r="N13" i="1" s="1"/>
  <c r="P13" i="2"/>
  <c r="P14" i="1" s="1"/>
  <c r="R14" i="2"/>
  <c r="R15" i="1" s="1"/>
  <c r="T15" i="2"/>
  <c r="T16" i="1" s="1"/>
  <c r="N16" i="2"/>
  <c r="N17" i="1" s="1"/>
  <c r="P17" i="2"/>
  <c r="P18" i="1" s="1"/>
  <c r="R18" i="2"/>
  <c r="R19" i="1" s="1"/>
  <c r="T19" i="2"/>
  <c r="T20" i="1" s="1"/>
  <c r="N20" i="2"/>
  <c r="N21" i="1" s="1"/>
  <c r="P21" i="2"/>
  <c r="P22" i="1" s="1"/>
  <c r="R22" i="2"/>
  <c r="R23" i="1" s="1"/>
  <c r="T24" i="2"/>
  <c r="T25" i="1" s="1"/>
  <c r="N26" i="2"/>
  <c r="N27" i="1" s="1"/>
  <c r="T30" i="2"/>
  <c r="T31" i="1" s="1"/>
  <c r="M31" i="2"/>
  <c r="M32" i="1" s="1"/>
  <c r="U31" i="2"/>
  <c r="U32" i="1" s="1"/>
  <c r="P33" i="2"/>
  <c r="P34" i="1" s="1"/>
  <c r="R34" i="2"/>
  <c r="R35" i="1" s="1"/>
  <c r="T35" i="2"/>
  <c r="T36" i="1" s="1"/>
  <c r="N36" i="2"/>
  <c r="N37" i="1" s="1"/>
  <c r="P37" i="2"/>
  <c r="P38" i="1" s="1"/>
  <c r="R38" i="2"/>
  <c r="R39" i="1" s="1"/>
  <c r="T39" i="2"/>
  <c r="T40" i="1" s="1"/>
  <c r="N40" i="2"/>
  <c r="N41" i="1" s="1"/>
  <c r="P41" i="2"/>
  <c r="P42" i="1" s="1"/>
  <c r="R42" i="2"/>
  <c r="R43" i="1" s="1"/>
  <c r="T43" i="2"/>
  <c r="T44" i="1" s="1"/>
  <c r="R4" i="2"/>
  <c r="R5" i="1" s="1"/>
  <c r="N6" i="2"/>
  <c r="N7" i="1" s="1"/>
  <c r="O7" i="2"/>
  <c r="O8" i="1" s="1"/>
  <c r="P8" i="2"/>
  <c r="P9" i="1" s="1"/>
  <c r="S10" i="2"/>
  <c r="S11" i="1" s="1"/>
  <c r="M11" i="2"/>
  <c r="M12" i="1" s="1"/>
  <c r="U11" i="2"/>
  <c r="U12" i="1" s="1"/>
  <c r="O12" i="2"/>
  <c r="O13" i="1" s="1"/>
  <c r="Q13" i="2"/>
  <c r="Q14" i="1" s="1"/>
  <c r="S14" i="2"/>
  <c r="S15" i="1" s="1"/>
  <c r="M15" i="2"/>
  <c r="M16" i="1" s="1"/>
  <c r="U15" i="2"/>
  <c r="U16" i="1" s="1"/>
  <c r="O16" i="2"/>
  <c r="O17" i="1" s="1"/>
  <c r="Q17" i="2"/>
  <c r="Q18" i="1" s="1"/>
  <c r="S18" i="2"/>
  <c r="S19" i="1" s="1"/>
  <c r="M19" i="2"/>
  <c r="M20" i="1" s="1"/>
  <c r="U19" i="2"/>
  <c r="U20" i="1" s="1"/>
  <c r="O20" i="2"/>
  <c r="O21" i="1" s="1"/>
  <c r="Q21" i="2"/>
  <c r="Q22" i="1" s="1"/>
  <c r="S22" i="2"/>
  <c r="S23" i="1" s="1"/>
  <c r="T23" i="2"/>
  <c r="T24" i="1" s="1"/>
  <c r="M24" i="2"/>
  <c r="M25" i="1" s="1"/>
  <c r="U24" i="2"/>
  <c r="U25" i="1" s="1"/>
  <c r="N25" i="2"/>
  <c r="N26" i="1" s="1"/>
  <c r="O26" i="2"/>
  <c r="O27" i="1" s="1"/>
  <c r="P27" i="2"/>
  <c r="P28" i="1" s="1"/>
  <c r="M30" i="2"/>
  <c r="M31" i="1" s="1"/>
  <c r="U30" i="2"/>
  <c r="U31" i="1" s="1"/>
  <c r="N31" i="2"/>
  <c r="N32" i="1" s="1"/>
  <c r="P32" i="2"/>
  <c r="P33" i="1" s="1"/>
  <c r="Q33" i="2"/>
  <c r="Q34" i="1" s="1"/>
  <c r="S34" i="2"/>
  <c r="S35" i="1" s="1"/>
  <c r="M35" i="2"/>
  <c r="M36" i="1" s="1"/>
  <c r="U35" i="2"/>
  <c r="U36" i="1" s="1"/>
  <c r="O36" i="2"/>
  <c r="O37" i="1" s="1"/>
  <c r="Q37" i="2"/>
  <c r="Q38" i="1" s="1"/>
  <c r="S38" i="2"/>
  <c r="S39" i="1" s="1"/>
  <c r="M39" i="2"/>
  <c r="M40" i="1" s="1"/>
  <c r="U39" i="2"/>
  <c r="U40" i="1" s="1"/>
  <c r="O40" i="2"/>
  <c r="O41" i="1" s="1"/>
  <c r="Q41" i="2"/>
  <c r="Q42" i="1" s="1"/>
  <c r="S42" i="2"/>
  <c r="S43" i="1" s="1"/>
  <c r="M43" i="2"/>
  <c r="M44" i="1" s="1"/>
  <c r="U43" i="2"/>
  <c r="U44" i="1" s="1"/>
  <c r="T10" i="2"/>
  <c r="T11" i="1" s="1"/>
  <c r="T14" i="2"/>
  <c r="T15" i="1" s="1"/>
  <c r="T18" i="2"/>
  <c r="T19" i="1" s="1"/>
  <c r="T22" i="2"/>
  <c r="T23" i="1" s="1"/>
  <c r="T34" i="2"/>
  <c r="T35" i="1" s="1"/>
  <c r="P36" i="2"/>
  <c r="P37" i="1" s="1"/>
  <c r="T38" i="2"/>
  <c r="T39" i="1" s="1"/>
  <c r="P40" i="2"/>
  <c r="P41" i="1" s="1"/>
  <c r="T42" i="2"/>
  <c r="T43" i="1" s="1"/>
  <c r="P6" i="2"/>
  <c r="P7" i="1" s="1"/>
  <c r="Q7" i="2"/>
  <c r="Q8" i="1" s="1"/>
  <c r="R8" i="2"/>
  <c r="R9" i="1" s="1"/>
  <c r="M10" i="2"/>
  <c r="M11" i="1" s="1"/>
  <c r="U10" i="2"/>
  <c r="U11" i="1" s="1"/>
  <c r="O11" i="2"/>
  <c r="O12" i="1" s="1"/>
  <c r="Q12" i="2"/>
  <c r="Q13" i="1" s="1"/>
  <c r="S13" i="2"/>
  <c r="S14" i="1" s="1"/>
  <c r="M14" i="2"/>
  <c r="M15" i="1" s="1"/>
  <c r="U14" i="2"/>
  <c r="U15" i="1" s="1"/>
  <c r="O15" i="2"/>
  <c r="O16" i="1" s="1"/>
  <c r="Q16" i="2"/>
  <c r="Q17" i="1" s="1"/>
  <c r="S17" i="2"/>
  <c r="S18" i="1" s="1"/>
  <c r="M18" i="2"/>
  <c r="M19" i="1" s="1"/>
  <c r="U18" i="2"/>
  <c r="U19" i="1" s="1"/>
  <c r="O19" i="2"/>
  <c r="O20" i="1" s="1"/>
  <c r="Q20" i="2"/>
  <c r="Q21" i="1" s="1"/>
  <c r="S21" i="2"/>
  <c r="S22" i="1" s="1"/>
  <c r="M22" i="2"/>
  <c r="M23" i="1" s="1"/>
  <c r="U22" i="2"/>
  <c r="U23" i="1" s="1"/>
  <c r="O24" i="2"/>
  <c r="O25" i="1" s="1"/>
  <c r="P25" i="2"/>
  <c r="P26" i="1" s="1"/>
  <c r="Q26" i="2"/>
  <c r="Q27" i="1" s="1"/>
  <c r="R27" i="2"/>
  <c r="R28" i="1" s="1"/>
  <c r="O30" i="2"/>
  <c r="O31" i="1" s="1"/>
  <c r="P31" i="2"/>
  <c r="P32" i="1" s="1"/>
  <c r="R32" i="2"/>
  <c r="R33" i="1" s="1"/>
  <c r="S33" i="2"/>
  <c r="S34" i="1" s="1"/>
  <c r="M34" i="2"/>
  <c r="M35" i="1" s="1"/>
  <c r="U34" i="2"/>
  <c r="U35" i="1" s="1"/>
  <c r="O35" i="2"/>
  <c r="O36" i="1" s="1"/>
  <c r="Q36" i="2"/>
  <c r="Q37" i="1" s="1"/>
  <c r="S37" i="2"/>
  <c r="S38" i="1" s="1"/>
  <c r="M38" i="2"/>
  <c r="M39" i="1" s="1"/>
  <c r="U38" i="2"/>
  <c r="U39" i="1" s="1"/>
  <c r="O39" i="2"/>
  <c r="O40" i="1" s="1"/>
  <c r="Q40" i="2"/>
  <c r="Q41" i="1" s="1"/>
  <c r="S41" i="2"/>
  <c r="S42" i="1" s="1"/>
  <c r="M42" i="2"/>
  <c r="M43" i="1" s="1"/>
  <c r="U42" i="2"/>
  <c r="U43" i="1" s="1"/>
  <c r="O43" i="2"/>
  <c r="O44" i="1" s="1"/>
  <c r="R7" i="2"/>
  <c r="R8" i="1" s="1"/>
  <c r="N10" i="2"/>
  <c r="N11" i="1" s="1"/>
  <c r="T13" i="2"/>
  <c r="T14" i="1" s="1"/>
  <c r="N14" i="2"/>
  <c r="N15" i="1" s="1"/>
  <c r="T17" i="2"/>
  <c r="T18" i="1" s="1"/>
  <c r="N18" i="2"/>
  <c r="N19" i="1" s="1"/>
  <c r="T21" i="2"/>
  <c r="T22" i="1" s="1"/>
  <c r="N22" i="2"/>
  <c r="N23" i="1" s="1"/>
  <c r="Q31" i="2"/>
  <c r="Q32" i="1" s="1"/>
  <c r="T33" i="2"/>
  <c r="T34" i="1" s="1"/>
  <c r="N34" i="2"/>
  <c r="N35" i="1" s="1"/>
  <c r="R36" i="2"/>
  <c r="R37" i="1" s="1"/>
  <c r="T37" i="2"/>
  <c r="T38" i="1" s="1"/>
  <c r="N38" i="2"/>
  <c r="N39" i="1" s="1"/>
  <c r="R40" i="2"/>
  <c r="R41" i="1" s="1"/>
  <c r="T41" i="2"/>
  <c r="T42" i="1" s="1"/>
  <c r="N42" i="2"/>
  <c r="N43" i="1" s="1"/>
  <c r="P43" i="2"/>
  <c r="P44" i="1" s="1"/>
  <c r="M13" i="2"/>
  <c r="M14" i="1" s="1"/>
  <c r="M17" i="2"/>
  <c r="M18" i="1" s="1"/>
  <c r="M21" i="2"/>
  <c r="M22" i="1" s="1"/>
  <c r="M33" i="2"/>
  <c r="M34" i="1" s="1"/>
  <c r="M37" i="2"/>
  <c r="M38" i="1" s="1"/>
  <c r="M41" i="2"/>
  <c r="M42" i="1" s="1"/>
</calcChain>
</file>

<file path=xl/sharedStrings.xml><?xml version="1.0" encoding="utf-8"?>
<sst xmlns="http://schemas.openxmlformats.org/spreadsheetml/2006/main" count="815" uniqueCount="663">
  <si>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</si>
  <si>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</si>
  <si>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</si>
  <si>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</si>
  <si>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</si>
  <si>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</si>
  <si>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</si>
  <si>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</si>
  <si>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</si>
  <si>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</si>
  <si>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</si>
  <si>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</si>
  <si>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</si>
  <si>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</si>
  <si>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</si>
  <si>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</si>
  <si>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</si>
  <si>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</si>
  <si>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</si>
  <si>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</si>
  <si>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</si>
  <si>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</si>
  <si>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</si>
  <si>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</si>
  <si>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</si>
  <si>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</si>
  <si>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</si>
  <si>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</si>
  <si>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</si>
  <si>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</si>
  <si>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</si>
  <si>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</si>
  <si>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</si>
  <si>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</si>
  <si>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</si>
  <si>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</si>
  <si>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</si>
  <si>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</si>
  <si>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</si>
  <si>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</si>
  <si>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</si>
  <si>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</si>
  <si>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</si>
  <si>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</si>
  <si>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</si>
  <si>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</si>
  <si>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</si>
  <si>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</si>
  <si>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</si>
  <si>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</si>
  <si>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</si>
  <si>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</si>
  <si>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</si>
  <si>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</si>
  <si>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</si>
  <si>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</si>
  <si>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</si>
  <si>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</si>
  <si>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</si>
  <si>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</si>
  <si>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</si>
  <si>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</si>
  <si>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</si>
  <si>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</si>
  <si>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</si>
  <si>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</si>
  <si>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</si>
  <si>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</si>
  <si>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</si>
  <si>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</si>
  <si>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</si>
  <si>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</si>
  <si>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</si>
  <si>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</si>
  <si>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</si>
  <si>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</si>
  <si>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</si>
  <si>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</si>
  <si>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</si>
  <si>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</si>
  <si>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</si>
  <si>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</si>
  <si>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</si>
  <si>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</si>
  <si>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</si>
  <si>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</si>
  <si>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</si>
  <si>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</si>
  <si>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</si>
  <si>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</si>
  <si>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</si>
  <si>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</si>
  <si>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</si>
  <si>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</si>
  <si>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</si>
  <si>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</si>
  <si>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</si>
  <si>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</si>
  <si>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</si>
  <si>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</si>
  <si>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</si>
  <si>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</si>
  <si>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</si>
  <si>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</si>
  <si>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</si>
  <si>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</si>
  <si>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</si>
  <si>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</si>
  <si>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</si>
  <si>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</si>
  <si>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</si>
  <si>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</si>
  <si>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</si>
  <si>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</si>
  <si>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</si>
  <si>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</si>
  <si>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</si>
  <si>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</si>
  <si>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</si>
  <si>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</si>
  <si>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</si>
  <si>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</si>
  <si>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</si>
  <si>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</si>
  <si>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</si>
  <si>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</si>
  <si>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</si>
  <si>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</si>
  <si>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</si>
  <si>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</si>
  <si>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</si>
  <si>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</si>
  <si>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</si>
  <si>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</si>
  <si>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</si>
  <si>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</si>
  <si>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</si>
  <si>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</si>
  <si>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</si>
  <si>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</si>
  <si>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</si>
  <si>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</si>
  <si>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</si>
  <si>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</si>
  <si>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</si>
  <si>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</si>
  <si>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</si>
  <si>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</si>
  <si>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</si>
  <si>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</si>
  <si>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</si>
  <si>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</si>
  <si>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</si>
  <si>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</si>
  <si>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</si>
  <si>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</si>
  <si>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</si>
  <si>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</si>
  <si>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</si>
  <si>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</si>
  <si>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</si>
  <si>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</si>
  <si>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</si>
  <si>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</si>
  <si>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</si>
  <si>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</si>
  <si>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</si>
  <si>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</si>
  <si>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</si>
  <si>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</si>
  <si>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</si>
  <si>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</si>
  <si>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</si>
  <si>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</si>
  <si>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</si>
  <si>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</si>
  <si>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</si>
  <si>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</si>
  <si>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</si>
  <si>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</si>
  <si>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</si>
  <si>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</si>
  <si>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</si>
  <si>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</si>
  <si>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</si>
  <si>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</si>
  <si>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</si>
  <si>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</si>
  <si>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</si>
  <si>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</si>
  <si>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</si>
  <si>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</si>
  <si>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</si>
  <si>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</si>
  <si>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</si>
  <si>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</si>
  <si>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</si>
  <si>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</si>
  <si>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</si>
  <si>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</si>
  <si>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</si>
  <si>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</si>
  <si>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</si>
  <si>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</si>
  <si>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</si>
  <si>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</si>
  <si>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</si>
  <si>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</si>
  <si>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</si>
  <si>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</si>
  <si>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</si>
  <si>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</si>
  <si>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</si>
  <si>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</si>
  <si>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</si>
  <si>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</si>
  <si>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</si>
  <si>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</si>
  <si>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</si>
  <si>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</si>
  <si>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</si>
  <si>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</si>
  <si>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</si>
  <si>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</si>
  <si>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</si>
  <si>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</si>
  <si>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</si>
  <si>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</si>
  <si>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</si>
  <si>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</si>
  <si>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</si>
  <si>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</si>
  <si>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</si>
  <si>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</si>
  <si>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</si>
  <si>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</si>
  <si>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</si>
  <si>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</si>
  <si>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</si>
  <si>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</si>
  <si>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</si>
  <si>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</si>
  <si>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</si>
  <si>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</si>
  <si>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</si>
  <si>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</si>
  <si>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</si>
  <si>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</si>
  <si>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</si>
  <si>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</si>
  <si>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</si>
  <si>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</si>
  <si>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</si>
  <si>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</si>
  <si>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</si>
  <si>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</si>
  <si>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</si>
  <si>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</si>
  <si>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</si>
  <si>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</si>
  <si>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</si>
  <si>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</si>
  <si>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</si>
  <si>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</si>
  <si>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</si>
  <si>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</si>
  <si>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</si>
  <si>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</si>
  <si>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</si>
  <si>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</si>
  <si>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</si>
  <si>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</si>
  <si>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</si>
  <si>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</si>
  <si>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</si>
  <si>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</si>
  <si>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</si>
  <si>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</si>
  <si>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</si>
  <si>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</si>
  <si>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</si>
  <si>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</si>
  <si>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</si>
  <si>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</si>
  <si>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</si>
  <si>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</si>
  <si>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</si>
  <si>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</si>
  <si>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</si>
  <si>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</si>
  <si>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</si>
  <si>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</si>
  <si>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</si>
  <si>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</si>
  <si>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</si>
  <si>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</si>
  <si>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</si>
  <si>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</si>
  <si>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</si>
  <si>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</si>
  <si>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</si>
  <si>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</si>
  <si>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</si>
  <si>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</si>
  <si>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</si>
  <si>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</si>
  <si>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</si>
  <si>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</si>
  <si>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</si>
  <si>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</si>
  <si>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</si>
  <si>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</si>
  <si>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</si>
  <si>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</si>
  <si>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</si>
  <si>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</si>
  <si>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</si>
  <si>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</si>
  <si>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</si>
  <si>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</si>
  <si>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</si>
  <si>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</si>
  <si>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</si>
  <si>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</si>
  <si>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</si>
  <si>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</si>
  <si>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</si>
  <si>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</si>
  <si>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</si>
  <si>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</si>
  <si>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</si>
  <si>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</si>
  <si>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</si>
  <si>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</si>
  <si>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</si>
  <si>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</si>
  <si>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</si>
  <si>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</si>
  <si>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</si>
  <si>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</si>
  <si>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</si>
  <si>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</si>
  <si>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</si>
  <si>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</si>
  <si>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</si>
  <si>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</si>
  <si>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</si>
  <si>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</si>
  <si>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</si>
  <si>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</si>
  <si>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</si>
  <si>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</si>
  <si>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</si>
  <si>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</si>
  <si>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</si>
  <si>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</si>
  <si>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</si>
  <si>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</si>
  <si>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</si>
  <si>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</si>
  <si>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</si>
  <si>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</si>
  <si>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</si>
  <si>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</si>
  <si>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</si>
  <si>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</si>
  <si>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</si>
  <si>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</si>
  <si>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</si>
  <si>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</si>
  <si>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</si>
  <si>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</si>
  <si>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</si>
  <si>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</si>
  <si>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</si>
  <si>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</si>
  <si>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</si>
  <si>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</si>
  <si>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</si>
  <si>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</si>
  <si>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</si>
  <si>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</si>
  <si>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</si>
  <si>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</si>
  <si>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</si>
  <si>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Danish</t>
  </si>
  <si>
    <t>Parent sku</t>
  </si>
  <si>
    <t>Dutch</t>
  </si>
  <si>
    <t>Parent EAN</t>
  </si>
  <si>
    <t>Norwegian</t>
  </si>
  <si>
    <t>Polish</t>
  </si>
  <si>
    <t>Item_type</t>
  </si>
  <si>
    <t>laptop-computer-replacement-parts</t>
  </si>
  <si>
    <t>Portuguese</t>
  </si>
  <si>
    <t>Swedish – Finnish</t>
  </si>
  <si>
    <t>Default quantity</t>
  </si>
  <si>
    <t>Swiss</t>
  </si>
  <si>
    <t>US International</t>
  </si>
  <si>
    <t>Format</t>
  </si>
  <si>
    <t>PartialUpdate</t>
  </si>
  <si>
    <t>Russian</t>
  </si>
  <si>
    <t>US</t>
  </si>
  <si>
    <t>Hungarian</t>
  </si>
  <si>
    <t>Bullet Point 1:</t>
  </si>
  <si>
    <t>Czech</t>
  </si>
  <si>
    <t>Bullet Point 2:</t>
  </si>
  <si>
    <t>Bullet Point 5:</t>
  </si>
  <si>
    <t>Bullet Point 4:</t>
  </si>
  <si>
    <t>Product Description</t>
  </si>
  <si>
    <t>Warranty Message</t>
  </si>
  <si>
    <t>bullet point 4: regular</t>
  </si>
  <si>
    <t>language</t>
  </si>
  <si>
    <t>English</t>
  </si>
  <si>
    <t>Marketplace</t>
  </si>
  <si>
    <t>EU</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</si>
  <si>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</si>
  <si>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</si>
  <si>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</si>
  <si>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</si>
  <si>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</si>
  <si>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</si>
  <si>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</si>
  <si>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</si>
  <si>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</si>
  <si>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</si>
  <si>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</si>
  <si>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</si>
  <si>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</si>
  <si>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</si>
  <si>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</si>
  <si>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</si>
  <si>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</si>
  <si>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</si>
  <si>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</si>
  <si>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</si>
  <si>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</si>
  <si>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</si>
  <si>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</si>
  <si>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</si>
  <si>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</si>
  <si>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</si>
  <si>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</si>
  <si>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</si>
  <si>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</si>
  <si>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</si>
  <si>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</si>
  <si>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</si>
  <si>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</si>
  <si>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</si>
  <si>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</si>
  <si>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</si>
  <si>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</si>
  <si>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</si>
  <si>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</si>
  <si>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</si>
  <si>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</si>
  <si>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</si>
  <si>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</si>
  <si>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</si>
  <si>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</si>
  <si>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</si>
  <si>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</si>
  <si>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</si>
  <si>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</si>
  <si>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</si>
  <si>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</si>
  <si>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</si>
  <si>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</si>
  <si>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</si>
  <si>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</si>
  <si>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</si>
  <si>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</si>
  <si>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</si>
  <si>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</si>
  <si>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</si>
  <si>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</si>
  <si>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</si>
  <si>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</si>
  <si>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</si>
  <si>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</si>
  <si>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</si>
  <si>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</si>
  <si>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</si>
  <si>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</si>
  <si>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</si>
  <si>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</si>
  <si>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</si>
  <si>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</si>
  <si>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</si>
  <si>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</si>
  <si>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</si>
  <si>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</si>
  <si>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</si>
  <si>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</si>
  <si>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</si>
  <si>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</si>
  <si>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</si>
  <si>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</si>
  <si>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</si>
  <si>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</si>
  <si>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</si>
  <si>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</si>
  <si>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</si>
  <si>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</si>
  <si>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</si>
  <si>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</si>
  <si>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</si>
  <si>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</si>
  <si>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</si>
  <si>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</si>
  <si>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</si>
  <si>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</si>
  <si>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</si>
  <si>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</si>
  <si>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</si>
  <si>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</si>
  <si>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</si>
  <si>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</si>
  <si>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</si>
  <si>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</si>
  <si>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</si>
  <si>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</si>
  <si>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</si>
  <si>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</si>
  <si>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</si>
  <si>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</si>
  <si>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</si>
  <si>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</si>
  <si>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</si>
  <si>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</si>
  <si>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</si>
  <si>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</si>
  <si>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</si>
  <si>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</si>
  <si>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</si>
  <si>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</si>
  <si>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</si>
  <si>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</si>
  <si>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</si>
  <si>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</si>
  <si>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</si>
  <si>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</si>
  <si>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</si>
  <si>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</si>
  <si>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</si>
  <si>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</si>
  <si>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</si>
  <si>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</si>
  <si>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</si>
  <si>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</si>
  <si>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</si>
  <si>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</si>
  <si>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</si>
  <si>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</si>
  <si>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</si>
  <si>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</si>
  <si>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</si>
  <si>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</si>
  <si>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</si>
  <si>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</si>
  <si>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</si>
  <si>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</si>
  <si>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</si>
  <si>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</si>
  <si>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</si>
  <si>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</si>
  <si>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</si>
  <si>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</si>
  <si>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</si>
  <si>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</si>
  <si>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</si>
  <si>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</si>
  <si>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</si>
  <si>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</si>
  <si>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</si>
  <si>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</si>
  <si>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</si>
  <si>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</si>
  <si>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</si>
  <si>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</si>
  <si>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</si>
  <si>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</si>
  <si>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</si>
  <si>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</si>
  <si>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</si>
  <si>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</si>
  <si>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</si>
  <si>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</si>
  <si>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</si>
  <si>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ES</t>
  </si>
  <si>
    <t>Lenovo X240 BL - NOR</t>
  </si>
  <si>
    <t>Lenovo X240 BL - BG</t>
  </si>
  <si>
    <t>Lenovo X240 BL - CZ</t>
  </si>
  <si>
    <t>Lenovo X240 BL - DK</t>
  </si>
  <si>
    <t>Lenovo X240 BL - HU</t>
  </si>
  <si>
    <t>Lenovo X240 BL - NL</t>
  </si>
  <si>
    <t>Lenovo X240 BL - NO</t>
  </si>
  <si>
    <t>Lenovo X240 BL - PL</t>
  </si>
  <si>
    <t>Lenovo X240 BL - PT</t>
  </si>
  <si>
    <t>Lenovo X240 BL - SE/FI</t>
  </si>
  <si>
    <t>Lenovo X240 BL - US INT</t>
  </si>
  <si>
    <t>Lenovo X240 parent</t>
  </si>
  <si>
    <t>Lenovo/X240/BL/DE</t>
  </si>
  <si>
    <t>Lenovo/X240/BL/FR</t>
  </si>
  <si>
    <t>Lenovo/X240/BL/IT</t>
  </si>
  <si>
    <t>Lenovo/X240/BL/ES</t>
  </si>
  <si>
    <t>Lenovo/X240/BL/UK</t>
  </si>
  <si>
    <t>Lenovo/X240/BL/USI</t>
  </si>
  <si>
    <t>Lenovo/X240/BL/US</t>
  </si>
  <si>
    <t>01AX355</t>
  </si>
  <si>
    <t>04Y0906</t>
  </si>
  <si>
    <t>04X0222</t>
  </si>
  <si>
    <t>01AV508</t>
  </si>
  <si>
    <t>04X0224</t>
  </si>
  <si>
    <t>04X0230</t>
  </si>
  <si>
    <t>04X0196</t>
  </si>
  <si>
    <t>04Y0920</t>
  </si>
  <si>
    <t>04X0236</t>
  </si>
  <si>
    <t>04X0237</t>
  </si>
  <si>
    <t>04Y0964</t>
  </si>
  <si>
    <t>04X0242</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</si>
  <si>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</si>
  <si>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</si>
  <si>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</si>
  <si>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</si>
  <si>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</si>
  <si>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</si>
  <si>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</si>
  <si>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</si>
  <si>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</si>
  <si>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</si>
  <si>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</si>
  <si>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</si>
  <si>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</si>
  <si>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</si>
  <si>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</si>
  <si>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</si>
  <si>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</si>
  <si>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</si>
  <si>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</si>
  <si>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</si>
  <si>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</si>
  <si>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</si>
  <si>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</si>
  <si>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</si>
  <si>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</si>
  <si>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</si>
  <si>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</si>
  <si>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</si>
  <si>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</si>
  <si>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</si>
  <si>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</si>
  <si>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</si>
  <si>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</si>
  <si>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</si>
  <si>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 UK FBA</t>
  </si>
  <si>
    <t>Lenovo X240 - IT FBA</t>
  </si>
  <si>
    <t>Lenovo X240 - CH</t>
  </si>
  <si>
    <t>Lenovo X240 - BE</t>
  </si>
  <si>
    <t>Lenovo X240 - FR FBA</t>
  </si>
  <si>
    <t>Lenovo X240 - US</t>
  </si>
  <si>
    <t>Lenovo X240 - US regular</t>
  </si>
  <si>
    <t>X240 -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</si>
</sst>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0"/>
      <name val="Arial"/>
      <family val="2"/>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2" fillId="0" borderId="0"/>
    <xf numFmtId="0" fontId="2" fillId="0" borderId="0"/>
  </cellStyleXfs>
  <cellXfs count="77">
    <xf numFmtId="0" fontId="0" fillId="0" borderId="0" xfId="0"/>
    <xf numFmtId="0" fontId="6" fillId="0" borderId="0" xfId="0" applyFont="1" applyBorder="1" applyAlignment="1">
      <alignment horizontal="center"/>
    </xf>
    <xf numFmtId="0" fontId="2" fillId="0" borderId="0" xfId="2" applyProtection="1">
      <protection locked="0"/>
    </xf>
    <xf numFmtId="49" fontId="2" fillId="0" borderId="0" xfId="2" applyNumberFormat="1" applyProtection="1">
      <protection locked="0"/>
    </xf>
    <xf numFmtId="1" fontId="2" fillId="0" borderId="0" xfId="2" applyNumberFormat="1" applyProtection="1">
      <protection locked="0"/>
    </xf>
    <xf numFmtId="0" fontId="3" fillId="2" borderId="1" xfId="2" applyFont="1" applyFill="1" applyBorder="1" applyAlignment="1" applyProtection="1">
      <alignment horizontal="left" vertical="center"/>
    </xf>
    <xf numFmtId="49" fontId="3" fillId="2" borderId="1" xfId="2" applyNumberFormat="1" applyFont="1" applyFill="1" applyBorder="1" applyAlignment="1" applyProtection="1">
      <alignment horizontal="left" vertical="center"/>
    </xf>
    <xf numFmtId="0" fontId="3" fillId="3" borderId="1" xfId="2" applyFont="1" applyFill="1" applyBorder="1" applyAlignment="1" applyProtection="1">
      <alignment horizontal="left" vertical="center"/>
    </xf>
    <xf numFmtId="0" fontId="3" fillId="4" borderId="1" xfId="2" applyFont="1" applyFill="1" applyBorder="1" applyAlignment="1" applyProtection="1">
      <alignment horizontal="left" vertical="center"/>
    </xf>
    <xf numFmtId="0" fontId="3" fillId="5" borderId="1" xfId="2" applyFont="1" applyFill="1" applyBorder="1" applyAlignment="1" applyProtection="1">
      <alignment horizontal="left" vertical="center"/>
    </xf>
    <xf numFmtId="0" fontId="3" fillId="6" borderId="1" xfId="2" applyFont="1" applyFill="1" applyBorder="1" applyAlignment="1" applyProtection="1">
      <alignment horizontal="left" vertical="center"/>
    </xf>
    <xf numFmtId="0" fontId="3" fillId="7" borderId="1" xfId="2" applyFont="1" applyFill="1" applyBorder="1" applyAlignment="1" applyProtection="1">
      <alignment horizontal="left" vertical="center"/>
    </xf>
    <xf numFmtId="0" fontId="3" fillId="8" borderId="1" xfId="2" applyFont="1" applyFill="1" applyBorder="1" applyAlignment="1" applyProtection="1">
      <alignment horizontal="left" vertical="center"/>
    </xf>
    <xf numFmtId="0" fontId="3" fillId="9" borderId="1" xfId="2" applyFont="1" applyFill="1" applyBorder="1" applyAlignment="1" applyProtection="1">
      <alignment horizontal="left" vertical="center"/>
    </xf>
    <xf numFmtId="0" fontId="3" fillId="10" borderId="1" xfId="2" applyFont="1" applyFill="1" applyBorder="1" applyAlignment="1" applyProtection="1">
      <alignment horizontal="left" vertical="center"/>
    </xf>
    <xf numFmtId="0" fontId="3" fillId="11" borderId="1" xfId="2" applyFont="1" applyFill="1" applyBorder="1" applyAlignment="1" applyProtection="1">
      <alignment horizontal="left" vertical="center"/>
    </xf>
    <xf numFmtId="0" fontId="2" fillId="2" borderId="2" xfId="2" applyFont="1" applyFill="1" applyBorder="1" applyAlignment="1" applyProtection="1">
      <alignment horizontal="left" vertical="center"/>
    </xf>
    <xf numFmtId="49" fontId="2" fillId="2" borderId="2" xfId="2" applyNumberFormat="1" applyFont="1" applyFill="1" applyBorder="1" applyAlignment="1" applyProtection="1">
      <alignment horizontal="left" vertical="center"/>
    </xf>
    <xf numFmtId="0" fontId="3" fillId="5" borderId="2" xfId="1" applyFont="1" applyFill="1" applyBorder="1" applyAlignment="1">
      <alignment horizontal="left" vertical="center"/>
    </xf>
    <xf numFmtId="0" fontId="2" fillId="3" borderId="2" xfId="2" applyFont="1" applyFill="1" applyBorder="1" applyAlignment="1" applyProtection="1">
      <alignment horizontal="left" vertical="center"/>
    </xf>
    <xf numFmtId="0" fontId="2" fillId="4" borderId="2" xfId="2" applyFont="1" applyFill="1" applyBorder="1" applyAlignment="1" applyProtection="1">
      <alignment horizontal="left" vertical="center"/>
    </xf>
    <xf numFmtId="0" fontId="2" fillId="5" borderId="2" xfId="2" applyFont="1" applyFill="1" applyBorder="1" applyAlignment="1" applyProtection="1">
      <alignment horizontal="left" vertical="center"/>
    </xf>
    <xf numFmtId="0" fontId="2" fillId="6" borderId="2" xfId="2" applyFont="1" applyFill="1" applyBorder="1" applyAlignment="1" applyProtection="1">
      <alignment horizontal="left" vertical="center"/>
    </xf>
    <xf numFmtId="0" fontId="2" fillId="7" borderId="2" xfId="2" applyFont="1" applyFill="1" applyBorder="1" applyAlignment="1" applyProtection="1">
      <alignment horizontal="left" vertical="center"/>
    </xf>
    <xf numFmtId="0" fontId="2" fillId="8" borderId="2" xfId="2" applyFont="1" applyFill="1" applyBorder="1" applyAlignment="1" applyProtection="1">
      <alignment horizontal="left" vertical="center"/>
    </xf>
    <xf numFmtId="0" fontId="2" fillId="9" borderId="2" xfId="2" applyFont="1" applyFill="1" applyBorder="1" applyAlignment="1" applyProtection="1">
      <alignment horizontal="left" vertical="center"/>
    </xf>
    <xf numFmtId="0" fontId="2" fillId="10" borderId="2" xfId="2" applyFont="1" applyFill="1" applyBorder="1" applyAlignment="1" applyProtection="1">
      <alignment horizontal="left" vertical="center"/>
    </xf>
    <xf numFmtId="0" fontId="2" fillId="11" borderId="2" xfId="2" applyFont="1" applyFill="1" applyBorder="1" applyAlignment="1" applyProtection="1">
      <alignment horizontal="left" vertical="center"/>
    </xf>
    <xf numFmtId="0" fontId="2"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4" fillId="0" borderId="0" xfId="0" applyNumberFormat="1" applyFont="1" applyAlignment="1" applyProtection="1">
      <alignment wrapText="1"/>
      <protection locked="0"/>
    </xf>
    <xf numFmtId="0" fontId="2" fillId="0" borderId="0" xfId="2" applyFont="1" applyProtection="1">
      <protection locked="0"/>
    </xf>
    <xf numFmtId="0" fontId="4"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4" fillId="0" borderId="0" xfId="0" applyFont="1" applyAlignment="1">
      <alignment wrapText="1"/>
    </xf>
    <xf numFmtId="0" fontId="2" fillId="0" borderId="0" xfId="2" applyProtection="1">
      <protection locked="0"/>
    </xf>
    <xf numFmtId="0" fontId="4" fillId="0" borderId="0" xfId="0" applyFont="1" applyAlignment="1" applyProtection="1">
      <alignment wrapText="1"/>
      <protection locked="0"/>
    </xf>
    <xf numFmtId="0" fontId="4" fillId="0" borderId="0" xfId="0" applyFont="1" applyAlignment="1">
      <alignment wrapText="1"/>
    </xf>
    <xf numFmtId="0" fontId="0" fillId="0" borderId="0" xfId="0" applyProtection="1">
      <protection locked="0"/>
    </xf>
    <xf numFmtId="0" fontId="2" fillId="0" borderId="0" xfId="2" applyFont="1" applyAlignment="1" applyProtection="1">
      <alignment wrapText="1"/>
      <protection locked="0"/>
    </xf>
    <xf numFmtId="0" fontId="2" fillId="0" borderId="0" xfId="2" applyFont="1"/>
    <xf numFmtId="0" fontId="2" fillId="12" borderId="0" xfId="2" applyFill="1" applyProtection="1">
      <protection locked="0"/>
    </xf>
    <xf numFmtId="0" fontId="5" fillId="13" borderId="0" xfId="0" applyFont="1" applyFill="1"/>
    <xf numFmtId="0" fontId="0" fillId="14" borderId="0" xfId="0" applyFont="1" applyFill="1" applyAlignment="1">
      <alignment horizontal="left"/>
    </xf>
    <xf numFmtId="0" fontId="6" fillId="0" borderId="0" xfId="0" applyFont="1" applyAlignment="1">
      <alignment horizontal="center"/>
    </xf>
    <xf numFmtId="0" fontId="0" fillId="14" borderId="0" xfId="0" applyFill="1" applyAlignment="1">
      <alignment horizontal="right"/>
    </xf>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xf>
    <xf numFmtId="0" fontId="5" fillId="13" borderId="0" xfId="0" applyFont="1" applyFill="1" applyAlignment="1">
      <alignment horizontal="right"/>
    </xf>
    <xf numFmtId="0" fontId="0" fillId="0" borderId="3" xfId="0" applyBorder="1"/>
    <xf numFmtId="0" fontId="0" fillId="0" borderId="0" xfId="0" applyAlignment="1">
      <alignment horizontal="right"/>
    </xf>
    <xf numFmtId="0" fontId="0" fillId="14" borderId="0" xfId="0" applyFont="1" applyFill="1" applyAlignment="1">
      <alignment horizontal="right"/>
    </xf>
    <xf numFmtId="0" fontId="0" fillId="15" borderId="0" xfId="0" applyFont="1" applyFill="1" applyAlignment="1">
      <alignment horizontal="left"/>
    </xf>
    <xf numFmtId="0" fontId="0" fillId="0" borderId="0" xfId="0" applyAlignment="1">
      <alignment horizontal="left"/>
    </xf>
    <xf numFmtId="1" fontId="0" fillId="14" borderId="5" xfId="0" applyNumberFormat="1" applyFill="1" applyBorder="1"/>
    <xf numFmtId="0" fontId="0" fillId="14" borderId="3" xfId="0" applyFont="1" applyFill="1" applyBorder="1"/>
    <xf numFmtId="164" fontId="0" fillId="0" borderId="0" xfId="0" applyNumberFormat="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0" borderId="0" xfId="0" applyAlignment="1">
      <alignment wrapText="1"/>
    </xf>
    <xf numFmtId="1" fontId="1" fillId="0" borderId="0" xfId="0" applyNumberFormat="1" applyFont="1" applyAlignment="1">
      <alignment wrapText="1"/>
    </xf>
    <xf numFmtId="0" fontId="1" fillId="0" borderId="0" xfId="0" applyFont="1" applyAlignment="1">
      <alignment wrapText="1"/>
    </xf>
    <xf numFmtId="0" fontId="1" fillId="14" borderId="3" xfId="0" applyFont="1" applyFill="1" applyBorder="1" applyAlignment="1">
      <alignment horizontal="left"/>
    </xf>
    <xf numFmtId="0" fontId="0" fillId="14" borderId="3" xfId="0"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94">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79062D5" TargetMode="External"/><Relationship Id="rId1" Type="http://schemas.openxmlformats.org/officeDocument/2006/relationships/externalLinkPath" Target="file:///479062D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zoomScaleNormal="100" workbookViewId="0">
      <selection activeCell="CO5" sqref="CO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vervangend  toetsenbord met achtergrondverlichting voor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X240 -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vervangend Duitse toetsenbord met achtergrondverlichting voor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X240 - DE</v>
      </c>
      <c r="K5" s="29">
        <f>IF(ISBLANK(Values!E4),"",IF(Values!J4, Values!$B$4, Values!$B$5))</f>
        <v>43.99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xml:space="preserve">👉 LAYOUT - 🇩🇪 Duitse GEEN achtergrondverlichting. </v>
      </c>
      <c r="AM5" s="2" t="str">
        <f>SUBSTITUTE(IF(ISBLANK(Values!E4),"",Values!$B$27),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5" s="29" t="str">
        <f>IF(ISBLANK(Values!E4),"",Values!H4)</f>
        <v>Duitse</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8" t="str">
        <f>IF(ISBLANK(Values!E4),"","Parts")</f>
        <v>Parts</v>
      </c>
      <c r="DP5" s="28"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2"/>
      <c r="DY5" s="32"/>
      <c r="DZ5" s="32"/>
      <c r="EA5" s="32"/>
      <c r="EB5" s="32"/>
      <c r="EC5" s="32"/>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43.99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X240 - FR FBA</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vervangend Frans toetsenbord met achtergrondverlichting voor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Lenovo X240 - FR FBA</v>
      </c>
      <c r="K6" s="29">
        <f>IF(ISBLANK(Values!E5),"",IF(Values!J5, Values!$B$4, Values!$B$5))</f>
        <v>43.99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xml:space="preserve">👉 LAYOUT - 🇫🇷 Frans GEEN achtergrondverlichting. </v>
      </c>
      <c r="AM6" s="2" t="str">
        <f>SUBSTITUTE(IF(ISBLANK(Values!E5),"",Values!$B$27),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6" s="29" t="str">
        <f>IF(ISBLANK(Values!E5),"",Values!H5)</f>
        <v>Frans</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8" t="str">
        <f>IF(ISBLANK(Values!E5),"","Parts")</f>
        <v>Parts</v>
      </c>
      <c r="DP6" s="28"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2"/>
      <c r="DY6" s="32"/>
      <c r="DZ6" s="32"/>
      <c r="EA6" s="32"/>
      <c r="EB6" s="32"/>
      <c r="EC6" s="32"/>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43.99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vervangend Italiaans toetsenbord met achtergrondverlichting voor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43.99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xml:space="preserve">👉 LAYOUT - 🇮🇹 Italiaans GEEN achtergrondverlichting. </v>
      </c>
      <c r="AM7" s="2" t="str">
        <f>SUBSTITUTE(IF(ISBLANK(Values!E6),"",Values!$B$27),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7" s="29" t="str">
        <f>IF(ISBLANK(Values!E6),"",Values!H6)</f>
        <v>Italiaans</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8" t="str">
        <f>IF(ISBLANK(Values!E6),"","Parts")</f>
        <v>Parts</v>
      </c>
      <c r="DP7" s="28"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2"/>
      <c r="DY7" s="32"/>
      <c r="DZ7" s="32"/>
      <c r="EA7" s="32"/>
      <c r="EB7" s="32"/>
      <c r="EC7" s="32"/>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43.99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vervangend Spaans toetsenbord met achtergrondverlichting voor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43.99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xml:space="preserve">👉 LAYOUT - 🇪🇸 Spaans GEEN achtergrondverlichting. </v>
      </c>
      <c r="AM8" s="2" t="str">
        <f>SUBSTITUTE(IF(ISBLANK(Values!E7),"",Values!$B$27),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8" s="29" t="str">
        <f>IF(ISBLANK(Values!E7),"",Values!H7)</f>
        <v>Spaans</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8" t="str">
        <f>IF(ISBLANK(Values!E7),"","Parts")</f>
        <v>Parts</v>
      </c>
      <c r="DP8" s="28"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2"/>
      <c r="DY8" s="32"/>
      <c r="DZ8" s="32"/>
      <c r="EA8" s="32"/>
      <c r="EB8" s="32"/>
      <c r="EC8" s="32"/>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43.99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vervangend UK toetsenbord met achtergrondverlichting voor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43.99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xml:space="preserve">👉 LAYOUT - 🇬🇧 UK GEEN achtergrondverlichting. </v>
      </c>
      <c r="AM9" s="2" t="str">
        <f>SUBSTITUTE(IF(ISBLANK(Values!E8),"",Values!$B$27),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8" t="str">
        <f>IF(ISBLANK(Values!E8),"","Parts")</f>
        <v>Parts</v>
      </c>
      <c r="DP9" s="28"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2"/>
      <c r="DY9" s="32"/>
      <c r="DZ9" s="32"/>
      <c r="EA9" s="32"/>
      <c r="EB9" s="32"/>
      <c r="EC9" s="32"/>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43.99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vervangend Scandinavisch - Scandinavisch toetsenbord met achtergrondverlichting voor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43.99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xml:space="preserve">👉 LAYOUT - 🇸🇪 🇫🇮 🇳🇴 🇩🇰 Scandinavisch - Scandinavisch GEEN achtergrondverlichting. </v>
      </c>
      <c r="AM10" s="2" t="str">
        <f>SUBSTITUTE(IF(ISBLANK(Values!E9),"",Values!$B$27),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0" s="29" t="str">
        <f>IF(ISBLANK(Values!E9),"",Values!H9)</f>
        <v>Scandinavisch - Scandinavisch</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8" t="str">
        <f>IF(ISBLANK(Values!E9),"","Parts")</f>
        <v>Parts</v>
      </c>
      <c r="DP10" s="28"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2"/>
      <c r="DY10" s="32"/>
      <c r="DZ10" s="32"/>
      <c r="EA10" s="32"/>
      <c r="EB10" s="32"/>
      <c r="EC10" s="32"/>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43.99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vervangend Belgisch toetsenbord met achtergrondverlichting voor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43.99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xml:space="preserve">👉 LAYOUT - 🇧🇪 Belgisch GEEN achtergrondverlichting. </v>
      </c>
      <c r="AM11" s="2" t="str">
        <f>SUBSTITUTE(IF(ISBLANK(Values!E10),"",Values!$B$27),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1" s="29" t="str">
        <f>IF(ISBLANK(Values!E10),"",Values!H10)</f>
        <v>Belgisch</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8" t="str">
        <f>IF(ISBLANK(Values!E10),"","Parts")</f>
        <v>Parts</v>
      </c>
      <c r="DP11" s="28"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2"/>
      <c r="DY11" s="32"/>
      <c r="DZ11" s="32"/>
      <c r="EA11" s="32"/>
      <c r="EB11" s="32"/>
      <c r="EC11" s="32"/>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43.99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vervangend Bulgaars toetsenbord met achtergrondverlichting voor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43.99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xml:space="preserve">👉 LAYOUT - 🇧🇬 Bulgaars GEEN achtergrondverlichting. </v>
      </c>
      <c r="AM12" s="2" t="str">
        <f>SUBSTITUTE(IF(ISBLANK(Values!E11),"",Values!$B$27),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2" s="29" t="str">
        <f>IF(ISBLANK(Values!E11),"",Values!H11)</f>
        <v>Bulgaars</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8" t="str">
        <f>IF(ISBLANK(Values!E11),"","Parts")</f>
        <v>Parts</v>
      </c>
      <c r="DP12" s="28"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2"/>
      <c r="DY12" s="32"/>
      <c r="DZ12" s="32"/>
      <c r="EA12" s="32"/>
      <c r="EB12" s="32"/>
      <c r="EC12" s="32"/>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43.99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vervangend Deens toetsenbord met achtergrondverlichting voor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43.99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xml:space="preserve">👉 LAYOUT - 🇩🇰 Deens GEEN achtergrondverlichting. </v>
      </c>
      <c r="AM13" s="2" t="str">
        <f>SUBSTITUTE(IF(ISBLANK(Values!E12),"",Values!$B$27),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3" s="29" t="str">
        <f>IF(ISBLANK(Values!E12),"",Values!H12)</f>
        <v>Deens</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8" t="str">
        <f>IF(ISBLANK(Values!E12),"","Parts")</f>
        <v>Parts</v>
      </c>
      <c r="DP13" s="28"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2"/>
      <c r="DY13" s="32"/>
      <c r="DZ13" s="32"/>
      <c r="EA13" s="32"/>
      <c r="EB13" s="32"/>
      <c r="EC13" s="32"/>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43.99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vervangend Nederlands toetsenbord met achtergrondverlichting voor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43.99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xml:space="preserve">👉 LAYOUT - 🇳🇱 Nederlands GEEN achtergrondverlichting. </v>
      </c>
      <c r="AM14" s="2" t="str">
        <f>SUBSTITUTE(IF(ISBLANK(Values!E13),"",Values!$B$27),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4" s="29" t="str">
        <f>IF(ISBLANK(Values!E13),"",Values!H13)</f>
        <v>Nederlands</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8" t="str">
        <f>IF(ISBLANK(Values!E13),"","Parts")</f>
        <v>Parts</v>
      </c>
      <c r="DP14" s="28"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2"/>
      <c r="DY14" s="32"/>
      <c r="DZ14" s="32"/>
      <c r="EA14" s="32"/>
      <c r="EB14" s="32"/>
      <c r="EC14" s="32"/>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43.99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vervangend Hongaars toetsenbord met achtergrondverlichting voor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43.99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xml:space="preserve">👉 LAYOUT - 🇭🇺 Hongaars GEEN achtergrondverlichting. </v>
      </c>
      <c r="AM15" s="2" t="str">
        <f>SUBSTITUTE(IF(ISBLANK(Values!E14),"",Values!$B$27),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5" s="29" t="str">
        <f>IF(ISBLANK(Values!E14),"",Values!H14)</f>
        <v>Hongaars</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8" t="str">
        <f>IF(ISBLANK(Values!E14),"","Parts")</f>
        <v>Parts</v>
      </c>
      <c r="DP15" s="28"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2"/>
      <c r="DY15" s="32"/>
      <c r="DZ15" s="32"/>
      <c r="EA15" s="32"/>
      <c r="EB15" s="32"/>
      <c r="EC15" s="32"/>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43.99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vervangend Nederlands toetsenbord met achtergrondverlichting voor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43.99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xml:space="preserve">👉 LAYOUT - 🇳🇱 Nederlands GEEN achtergrondverlichting. </v>
      </c>
      <c r="AM16" s="2" t="str">
        <f>SUBSTITUTE(IF(ISBLANK(Values!E15),"",Values!$B$27),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6" s="29" t="str">
        <f>IF(ISBLANK(Values!E15),"",Values!H15)</f>
        <v>Nederlands</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8" t="str">
        <f>IF(ISBLANK(Values!E15),"","Parts")</f>
        <v>Parts</v>
      </c>
      <c r="DP16" s="28"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2"/>
      <c r="DY16" s="32"/>
      <c r="DZ16" s="32"/>
      <c r="EA16" s="32"/>
      <c r="EB16" s="32"/>
      <c r="EC16" s="32"/>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43.99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vervangend Noors toetsenbord met achtergrondverlichting voor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43.99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xml:space="preserve">👉 LAYOUT - 🇳🇴 Noors GEEN achtergrondverlichting. </v>
      </c>
      <c r="AM17" s="2" t="str">
        <f>SUBSTITUTE(IF(ISBLANK(Values!E16),"",Values!$B$27),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7" s="29" t="str">
        <f>IF(ISBLANK(Values!E16),"",Values!H16)</f>
        <v>Noors</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8" t="str">
        <f>IF(ISBLANK(Values!E16),"","Parts")</f>
        <v>Parts</v>
      </c>
      <c r="DP17" s="28"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2"/>
      <c r="DY17" s="32"/>
      <c r="DZ17" s="32"/>
      <c r="EA17" s="32"/>
      <c r="EB17" s="32"/>
      <c r="EC17" s="32"/>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43.99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vervangend Pools toetsenbord met achtergrondverlichting voor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43.99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xml:space="preserve">👉 LAYOUT - 🇵🇱 Pools GEEN achtergrondverlichting. </v>
      </c>
      <c r="AM18" s="2" t="str">
        <f>SUBSTITUTE(IF(ISBLANK(Values!E17),"",Values!$B$27),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8" s="29" t="str">
        <f>IF(ISBLANK(Values!E17),"",Values!H17)</f>
        <v>Pools</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8" t="str">
        <f>IF(ISBLANK(Values!E17),"","Parts")</f>
        <v>Parts</v>
      </c>
      <c r="DP18" s="28"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2"/>
      <c r="DY18" s="32"/>
      <c r="DZ18" s="32"/>
      <c r="EA18" s="32"/>
      <c r="EB18" s="32"/>
      <c r="EC18" s="32"/>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43.99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vervangend Portugees toetsenbord met achtergrondverlichting voor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43.99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xml:space="preserve">👉 LAYOUT - 🇵🇹 Portugees GEEN achtergrondverlichting. </v>
      </c>
      <c r="AM19" s="2" t="str">
        <f>SUBSTITUTE(IF(ISBLANK(Values!E18),"",Values!$B$27),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9" s="29" t="str">
        <f>IF(ISBLANK(Values!E18),"",Values!H18)</f>
        <v>Portugees</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8" t="str">
        <f>IF(ISBLANK(Values!E18),"","Parts")</f>
        <v>Parts</v>
      </c>
      <c r="DP19" s="28"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2"/>
      <c r="DY19" s="32"/>
      <c r="DZ19" s="32"/>
      <c r="EA19" s="32"/>
      <c r="EB19" s="32"/>
      <c r="EC19" s="32"/>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43.99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vervangend Zweeds – Finsh toetsenbord met achtergrondverlichting voor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43.99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xml:space="preserve">👉 LAYOUT - 🇸🇪 🇫🇮 Zweeds – Finsh GEEN achtergrondverlichting. </v>
      </c>
      <c r="AM20" s="2" t="str">
        <f>SUBSTITUTE(IF(ISBLANK(Values!E19),"",Values!$B$27),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0" s="29" t="str">
        <f>IF(ISBLANK(Values!E19),"",Values!H19)</f>
        <v>Zweeds – Finsh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8" t="str">
        <f>IF(ISBLANK(Values!E19),"","Parts")</f>
        <v>Parts</v>
      </c>
      <c r="DP20" s="28"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2"/>
      <c r="DY20" s="32"/>
      <c r="DZ20" s="32"/>
      <c r="EA20" s="32"/>
      <c r="EB20" s="32"/>
      <c r="EC20" s="32"/>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43.99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vervangend Zwitsers toetsenbord met achtergrondverlichting voor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43.99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xml:space="preserve">👉 LAYOUT - 🇨🇭 Zwitsers GEEN achtergrondverlichting. </v>
      </c>
      <c r="AM21" s="2" t="str">
        <f>SUBSTITUTE(IF(ISBLANK(Values!E20),"",Values!$B$27),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1" s="29" t="str">
        <f>IF(ISBLANK(Values!E20),"",Values!H20)</f>
        <v>Zwitsers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8" t="str">
        <f>IF(ISBLANK(Values!E20),"","Parts")</f>
        <v>Parts</v>
      </c>
      <c r="DP21" s="28"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2"/>
      <c r="DY21" s="32"/>
      <c r="DZ21" s="32"/>
      <c r="EA21" s="32"/>
      <c r="EB21" s="32"/>
      <c r="EC21" s="32"/>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43.99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vervangend US Internationaal toetsenbord met achtergrondverlichting voor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43.99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https://raw.githubusercontent.com/PatrickVibild/TellusAmazonPictures/master/pictures/Lenovo/X240/BL/USI/8.jpg</v>
      </c>
      <c r="U22" s="29" t="str">
        <f>IF(ISBLANK(Values!$F21),"",Values!U21)</f>
        <v>https://raw.githubusercontent.com/PatrickVibild/TellusAmazonPictures/master/pictures/Lenovo/X240/BL/USI/9.jpg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xml:space="preserve">👉 LAYOUT - 🇺🇸 with € symbol US Internationaal GEEN achtergrondverlichting. </v>
      </c>
      <c r="AM22" s="2" t="str">
        <f>SUBSTITUTE(IF(ISBLANK(Values!E21),"",Values!$B$27),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2" s="29" t="str">
        <f>IF(ISBLANK(Values!E21),"",Values!H21)</f>
        <v>US Internationaal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8" t="str">
        <f>IF(ISBLANK(Values!E21),"","Parts")</f>
        <v>Parts</v>
      </c>
      <c r="DP22" s="28"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2"/>
      <c r="DY22" s="32"/>
      <c r="DZ22" s="32"/>
      <c r="EA22" s="32"/>
      <c r="EB22" s="32"/>
      <c r="EC22" s="32"/>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43.99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3"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vervangend US toetsenbord met achtergrondverlichting voor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43.99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xml:space="preserve">👉 LAYOUT - 🇺🇸 US GEEN achtergrondverlichting. </v>
      </c>
      <c r="AM23" s="2" t="str">
        <f>SUBSTITUTE(IF(ISBLANK(Values!E22),"",Values!$B$27),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32"/>
      <c r="DT23" s="2"/>
      <c r="DU23" s="2"/>
      <c r="DV23" s="2"/>
      <c r="DW23" s="2"/>
      <c r="DX23" s="2"/>
      <c r="DY23" s="32"/>
      <c r="DZ23" s="32"/>
      <c r="EA23" s="32"/>
      <c r="EB23" s="32"/>
      <c r="EC23" s="3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43.99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3"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vervangend Duitse toetsenbord zonder achtergrondverlichting voor Lenovo Thinkpad X230s X240 X240S X240I X250 X260 X270</v>
      </c>
      <c r="G24" s="33" t="str">
        <f>IF(ISBLANK(Values!E23),"","TellusRem")</f>
        <v>TellusRem</v>
      </c>
      <c r="H24" s="28" t="str">
        <f>IF(ISBLANK(Values!E23),"",Values!$B$16)</f>
        <v>laptop-computer-replacement-parts</v>
      </c>
      <c r="I24" s="28" t="str">
        <f>IF(ISBLANK(Values!E23),"","4730574031")</f>
        <v>4730574031</v>
      </c>
      <c r="J24" s="39" t="str">
        <f>IF(ISBLANK(Values!E23),"",Values!F23 )</f>
        <v>Lenovo X240 RG - DE</v>
      </c>
      <c r="K24" s="29">
        <f>IF(ISBLANK(Values!E23),"",IF(Values!J23, Values!$B$4, Values!$B$5))</f>
        <v>33.99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LAYOUT - 🇩🇪 Duitse zonder achtergrondverlichting.</v>
      </c>
      <c r="AM24" s="2" t="str">
        <f>SUBSTITUTE(IF(ISBLANK(Values!E23),"",Values!$B$27),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4" s="2"/>
      <c r="AO24" s="2"/>
      <c r="AP24" s="2"/>
      <c r="AQ24" s="2"/>
      <c r="AR24" s="2"/>
      <c r="AS24" s="2"/>
      <c r="AT24" s="29" t="str">
        <f>IF(ISBLANK(Values!E23),"",Values!H23)</f>
        <v>Duitse</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32"/>
      <c r="DT24" s="2"/>
      <c r="DU24" s="2"/>
      <c r="DV24" s="2"/>
      <c r="DW24" s="2"/>
      <c r="DX24" s="2"/>
      <c r="DY24" s="32"/>
      <c r="DZ24" s="32"/>
      <c r="EA24" s="32"/>
      <c r="EB24" s="32"/>
      <c r="EC24" s="3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33.99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3"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vervangend Frans toetsenbord zonder achtergrondverlichting voor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33.99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2"/>
      <c r="AD25" s="2"/>
      <c r="AE25" s="2"/>
      <c r="AF25" s="2"/>
      <c r="AG25" s="2"/>
      <c r="AH25" s="2"/>
      <c r="AI25" s="41"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5" s="2" t="str">
        <f>IF(ISBLANK(Values!E24),"",Values!$B$25)</f>
        <v xml:space="preserve">♻️ ECOFRIENDLY PRODUCT - Koop gerenoveerd, KOOP GROEN! Verminder meer dan 80% koolstofdioxide door onze refurbished toetsenborden te kopen, in vergelijking met het aanschaffen van een nieuw toetsenbord! </v>
      </c>
      <c r="AL25" s="2" t="str">
        <f>IF(ISBLANK(Values!E24),"",SUBSTITUTE(SUBSTITUTE(IF(Values!$J24, Values!$B$26, Values!$B$33), "{language}", Values!$H24), "{flag}", INDEX(options!$E$1:$E$20, Values!$V24)))</f>
        <v>👉 LAYOUT - 🇫🇷 Frans zonder achtergrondverlichting.</v>
      </c>
      <c r="AM25" s="2" t="str">
        <f>SUBSTITUTE(IF(ISBLANK(Values!E24),"",Values!$B$27),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5" s="2"/>
      <c r="AO25" s="2"/>
      <c r="AP25" s="2"/>
      <c r="AQ25" s="2"/>
      <c r="AR25" s="2"/>
      <c r="AS25" s="2"/>
      <c r="AT25" s="29" t="str">
        <f>IF(ISBLANK(Values!E24),"",Values!H24)</f>
        <v>Frans</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Denemarken</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2"/>
      <c r="DR25" s="2"/>
      <c r="DS25" s="32"/>
      <c r="DT25" s="2"/>
      <c r="DU25" s="2"/>
      <c r="DV25" s="2"/>
      <c r="DW25" s="2"/>
      <c r="DX25" s="2"/>
      <c r="DY25" s="32"/>
      <c r="DZ25" s="32"/>
      <c r="EA25" s="32"/>
      <c r="EB25" s="32"/>
      <c r="EC25" s="32"/>
      <c r="ED25" s="2"/>
      <c r="EE25" s="2"/>
      <c r="EF25" s="2"/>
      <c r="EG25" s="2"/>
      <c r="EH25" s="2"/>
      <c r="EI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33.99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3"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vervangend Italiaans toetsenbord zonder achtergrondverlichting voor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33.99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2"/>
      <c r="AD26" s="2"/>
      <c r="AE26" s="2"/>
      <c r="AF26" s="2"/>
      <c r="AG26" s="2"/>
      <c r="AH26" s="2"/>
      <c r="AI26" s="41"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6" s="2" t="str">
        <f>IF(ISBLANK(Values!E25),"",Values!$B$25)</f>
        <v xml:space="preserve">♻️ ECOFRIENDLY PRODUCT - Koop gerenoveerd, KOOP GROEN! Verminder meer dan 80% koolstofdioxide door onze refurbished toetsenborden te kopen, in vergelijking met het aanschaffen van een nieuw toetsenbord! </v>
      </c>
      <c r="AL26" s="2" t="str">
        <f>IF(ISBLANK(Values!E25),"",SUBSTITUTE(SUBSTITUTE(IF(Values!$J25, Values!$B$26, Values!$B$33), "{language}", Values!$H25), "{flag}", INDEX(options!$E$1:$E$20, Values!$V25)))</f>
        <v>👉 LAYOUT - 🇮🇹 Italiaans zonder achtergrondverlichting.</v>
      </c>
      <c r="AM26" s="2" t="str">
        <f>SUBSTITUTE(IF(ISBLANK(Values!E25),"",Values!$B$27),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6" s="2"/>
      <c r="AO26" s="2"/>
      <c r="AP26" s="2"/>
      <c r="AQ26" s="2"/>
      <c r="AR26" s="2"/>
      <c r="AS26" s="2"/>
      <c r="AT26" s="29" t="str">
        <f>IF(ISBLANK(Values!E25),"",Values!H25)</f>
        <v>Italiaans</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Denemarken</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2"/>
      <c r="DR26" s="2"/>
      <c r="DS26" s="32"/>
      <c r="DT26" s="2"/>
      <c r="DU26" s="2"/>
      <c r="DV26" s="2"/>
      <c r="DW26" s="2"/>
      <c r="DX26" s="2"/>
      <c r="DY26" s="32"/>
      <c r="DZ26" s="32"/>
      <c r="EA26" s="32"/>
      <c r="EB26" s="32"/>
      <c r="EC26" s="32"/>
      <c r="ED26" s="2"/>
      <c r="EE26" s="2"/>
      <c r="EF26" s="2"/>
      <c r="EG26" s="2"/>
      <c r="EH26" s="2"/>
      <c r="EI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33.99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3"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vervangend Spaans toetsenbord zonder achtergrondverlichting voor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33.99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2"/>
      <c r="AD27" s="2"/>
      <c r="AE27" s="2"/>
      <c r="AF27" s="2"/>
      <c r="AG27" s="2"/>
      <c r="AH27" s="2"/>
      <c r="AI27" s="41"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7" s="2" t="str">
        <f>IF(ISBLANK(Values!E26),"",Values!$B$25)</f>
        <v xml:space="preserve">♻️ ECOFRIENDLY PRODUCT - Koop gerenoveerd, KOOP GROEN! Verminder meer dan 80% koolstofdioxide door onze refurbished toetsenborden te kopen, in vergelijking met het aanschaffen van een nieuw toetsenbord! </v>
      </c>
      <c r="AL27" s="2" t="str">
        <f>IF(ISBLANK(Values!E26),"",SUBSTITUTE(SUBSTITUTE(IF(Values!$J26, Values!$B$26, Values!$B$33), "{language}", Values!$H26), "{flag}", INDEX(options!$E$1:$E$20, Values!$V26)))</f>
        <v>👉 LAYOUT - 🇪🇸 Spaans zonder achtergrondverlichting.</v>
      </c>
      <c r="AM27" s="2" t="str">
        <f>SUBSTITUTE(IF(ISBLANK(Values!E26),"",Values!$B$27),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7" s="2"/>
      <c r="AO27" s="2"/>
      <c r="AP27" s="2"/>
      <c r="AQ27" s="2"/>
      <c r="AR27" s="2"/>
      <c r="AS27" s="2"/>
      <c r="AT27" s="29" t="str">
        <f>IF(ISBLANK(Values!E26),"",Values!H26)</f>
        <v>Spaans</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Denemarken</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2"/>
      <c r="DR27" s="2"/>
      <c r="DS27" s="32"/>
      <c r="DT27" s="2"/>
      <c r="DU27" s="2"/>
      <c r="DV27" s="2"/>
      <c r="DW27" s="2"/>
      <c r="DX27" s="2"/>
      <c r="DY27" s="32"/>
      <c r="DZ27" s="32"/>
      <c r="EA27" s="32"/>
      <c r="EB27" s="32"/>
      <c r="EC27" s="32"/>
      <c r="ED27" s="2"/>
      <c r="EE27" s="2"/>
      <c r="EF27" s="2"/>
      <c r="EG27" s="2"/>
      <c r="EH27" s="2"/>
      <c r="EI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33.99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3"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vervangend UK toetsenbord zonder achtergrondverlichting voor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33.99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2"/>
      <c r="AD28" s="2"/>
      <c r="AE28" s="2"/>
      <c r="AF28" s="2"/>
      <c r="AG28" s="2"/>
      <c r="AH28" s="2"/>
      <c r="AI28" s="41"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8" s="2" t="str">
        <f>IF(ISBLANK(Values!E27),"",Values!$B$25)</f>
        <v xml:space="preserve">♻️ ECOFRIENDLY PRODUCT - Koop gerenoveerd, KOOP GROEN! Verminder meer dan 80% koolstofdioxide door onze refurbished toetsenborden te kopen, in vergelijking met het aanschaffen van een nieuw toetsenbord! </v>
      </c>
      <c r="AL28" s="2" t="str">
        <f>IF(ISBLANK(Values!E27),"",SUBSTITUTE(SUBSTITUTE(IF(Values!$J27, Values!$B$26, Values!$B$33), "{language}", Values!$H27), "{flag}", INDEX(options!$E$1:$E$20, Values!$V27)))</f>
        <v>👉 LAYOUT - 🇬🇧 UK zonder achtergrondverlichting.</v>
      </c>
      <c r="AM28" s="2" t="str">
        <f>SUBSTITUTE(IF(ISBLANK(Values!E27),"",Values!$B$27),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Denemarken</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2"/>
      <c r="DR28" s="2"/>
      <c r="DS28" s="32"/>
      <c r="DT28" s="2"/>
      <c r="DU28" s="2"/>
      <c r="DV28" s="2"/>
      <c r="DW28" s="2"/>
      <c r="DX28" s="2"/>
      <c r="DY28" s="32"/>
      <c r="DZ28" s="32"/>
      <c r="EA28" s="32"/>
      <c r="EB28" s="32"/>
      <c r="EC28" s="32"/>
      <c r="ED28" s="2"/>
      <c r="EE28" s="2"/>
      <c r="EF28" s="2"/>
      <c r="EG28" s="2"/>
      <c r="EH28" s="2"/>
      <c r="EI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33.99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3"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vervangend Scandinavisch - Scandinavisch toetsenbord zonder achtergrondverlichting voor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33.99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2"/>
      <c r="AD29" s="2"/>
      <c r="AE29" s="2"/>
      <c r="AF29" s="2"/>
      <c r="AG29" s="2"/>
      <c r="AH29" s="2"/>
      <c r="AI29" s="41"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9" s="2" t="str">
        <f>IF(ISBLANK(Values!E28),"",Values!$B$25)</f>
        <v xml:space="preserve">♻️ ECOFRIENDLY PRODUCT - Koop gerenoveerd, KOOP GROEN! Verminder meer dan 80% koolstofdioxide door onze refurbished toetsenborden te kopen, in vergelijking met het aanschaffen van een nieuw toetsenbord! </v>
      </c>
      <c r="AL29" s="2" t="str">
        <f>IF(ISBLANK(Values!E28),"",SUBSTITUTE(SUBSTITUTE(IF(Values!$J28, Values!$B$26, Values!$B$33), "{language}", Values!$H28), "{flag}", INDEX(options!$E$1:$E$20, Values!$V28)))</f>
        <v>👉 LAYOUT - 🇸🇪 🇫🇮 🇳🇴 🇩🇰 Scandinavisch - Scandinavisch zonder achtergrondverlichting.</v>
      </c>
      <c r="AM29" s="2" t="str">
        <f>SUBSTITUTE(IF(ISBLANK(Values!E28),"",Values!$B$27),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9" s="2"/>
      <c r="AO29" s="2"/>
      <c r="AP29" s="2"/>
      <c r="AQ29" s="2"/>
      <c r="AR29" s="2"/>
      <c r="AS29" s="2"/>
      <c r="AT29" s="29" t="str">
        <f>IF(ISBLANK(Values!E28),"",Values!H28)</f>
        <v>Scandinavisch - Scandinavisch</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Denemarken</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2"/>
      <c r="DR29" s="2"/>
      <c r="DS29" s="32"/>
      <c r="DT29" s="2"/>
      <c r="DU29" s="2"/>
      <c r="DV29" s="2"/>
      <c r="DW29" s="2"/>
      <c r="DX29" s="2"/>
      <c r="DY29" s="32"/>
      <c r="DZ29" s="32"/>
      <c r="EA29" s="32"/>
      <c r="EB29" s="32"/>
      <c r="EC29" s="32"/>
      <c r="ED29" s="2"/>
      <c r="EE29" s="2"/>
      <c r="EF29" s="2"/>
      <c r="EG29" s="2"/>
      <c r="EH29" s="2"/>
      <c r="EI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33.99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3"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vervangend Belgisch toetsenbord zonder achtergrondverlichting voor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33.99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2"/>
      <c r="AD30" s="2"/>
      <c r="AE30" s="2"/>
      <c r="AF30" s="2"/>
      <c r="AG30" s="2"/>
      <c r="AH30" s="2"/>
      <c r="AI30" s="41"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0" s="2" t="str">
        <f>IF(ISBLANK(Values!E29),"",Values!$B$25)</f>
        <v xml:space="preserve">♻️ ECOFRIENDLY PRODUCT - Koop gerenoveerd, KOOP GROEN! Verminder meer dan 80% koolstofdioxide door onze refurbished toetsenborden te kopen, in vergelijking met het aanschaffen van een nieuw toetsenbord! </v>
      </c>
      <c r="AL30" s="2" t="str">
        <f>IF(ISBLANK(Values!E29),"",SUBSTITUTE(SUBSTITUTE(IF(Values!$J29, Values!$B$26, Values!$B$33), "{language}", Values!$H29), "{flag}", INDEX(options!$E$1:$E$20, Values!$V29)))</f>
        <v>👉 LAYOUT - 🇧🇪 Belgisch zonder achtergrondverlichting.</v>
      </c>
      <c r="AM30" s="2" t="str">
        <f>SUBSTITUTE(IF(ISBLANK(Values!E29),"",Values!$B$27),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0" s="2"/>
      <c r="AO30" s="2"/>
      <c r="AP30" s="2"/>
      <c r="AQ30" s="2"/>
      <c r="AR30" s="2"/>
      <c r="AS30" s="2"/>
      <c r="AT30" s="29" t="str">
        <f>IF(ISBLANK(Values!E29),"",Values!H29)</f>
        <v>Belgisch</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Denemarken</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2"/>
      <c r="DR30" s="2"/>
      <c r="DS30" s="32"/>
      <c r="DT30" s="2"/>
      <c r="DU30" s="2"/>
      <c r="DV30" s="2"/>
      <c r="DW30" s="2"/>
      <c r="DX30" s="2"/>
      <c r="DY30" s="32"/>
      <c r="DZ30" s="32"/>
      <c r="EA30" s="32"/>
      <c r="EB30" s="32"/>
      <c r="EC30" s="32"/>
      <c r="ED30" s="2"/>
      <c r="EE30" s="2"/>
      <c r="EF30" s="2"/>
      <c r="EG30" s="2"/>
      <c r="EH30" s="2"/>
      <c r="EI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33.99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3"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vervangend Bulgaars toetsenbord zonder achtergrondverlichting voor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33.99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2"/>
      <c r="AD31" s="2"/>
      <c r="AE31" s="2"/>
      <c r="AF31" s="2"/>
      <c r="AG31" s="2"/>
      <c r="AH31" s="2"/>
      <c r="AI31" s="41"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1" s="2" t="str">
        <f>IF(ISBLANK(Values!E30),"",Values!$B$25)</f>
        <v xml:space="preserve">♻️ ECOFRIENDLY PRODUCT - Koop gerenoveerd, KOOP GROEN! Verminder meer dan 80% koolstofdioxide door onze refurbished toetsenborden te kopen, in vergelijking met het aanschaffen van een nieuw toetsenbord! </v>
      </c>
      <c r="AL31" s="2" t="str">
        <f>IF(ISBLANK(Values!E30),"",SUBSTITUTE(SUBSTITUTE(IF(Values!$J30, Values!$B$26, Values!$B$33), "{language}", Values!$H30), "{flag}", INDEX(options!$E$1:$E$20, Values!$V30)))</f>
        <v>👉 LAYOUT - 🇧🇬 Bulgaars zonder achtergrondverlichting.</v>
      </c>
      <c r="AM31" s="2" t="str">
        <f>SUBSTITUTE(IF(ISBLANK(Values!E30),"",Values!$B$27),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1" s="2"/>
      <c r="AO31" s="2"/>
      <c r="AP31" s="2"/>
      <c r="AQ31" s="2"/>
      <c r="AR31" s="2"/>
      <c r="AS31" s="2"/>
      <c r="AT31" s="29" t="str">
        <f>IF(ISBLANK(Values!E30),"",Values!H30)</f>
        <v>Bulgaars</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Denemarken</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2"/>
      <c r="DR31" s="2"/>
      <c r="DS31" s="32"/>
      <c r="DT31" s="2"/>
      <c r="DU31" s="2"/>
      <c r="DV31" s="2"/>
      <c r="DW31" s="2"/>
      <c r="DX31" s="2"/>
      <c r="DY31" s="32"/>
      <c r="DZ31" s="32"/>
      <c r="EA31" s="32"/>
      <c r="EB31" s="32"/>
      <c r="EC31" s="32"/>
      <c r="ED31" s="2"/>
      <c r="EE31" s="2"/>
      <c r="EF31" s="2"/>
      <c r="EG31" s="2"/>
      <c r="EH31" s="2"/>
      <c r="EI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33.99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3"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vervangend Tsjechisch toetsenbord zonder achtergrondverlichting voor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33.99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2"/>
      <c r="AD32" s="2"/>
      <c r="AE32" s="2"/>
      <c r="AF32" s="2"/>
      <c r="AG32" s="2"/>
      <c r="AH32" s="2"/>
      <c r="AI32" s="41"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2" s="2" t="str">
        <f>IF(ISBLANK(Values!E31),"",Values!$B$25)</f>
        <v xml:space="preserve">♻️ ECOFRIENDLY PRODUCT - Koop gerenoveerd, KOOP GROEN! Verminder meer dan 80% koolstofdioxide door onze refurbished toetsenborden te kopen, in vergelijking met het aanschaffen van een nieuw toetsenbord! </v>
      </c>
      <c r="AL32" s="2" t="str">
        <f>IF(ISBLANK(Values!E31),"",SUBSTITUTE(SUBSTITUTE(IF(Values!$J31, Values!$B$26, Values!$B$33), "{language}", Values!$H31), "{flag}", INDEX(options!$E$1:$E$20, Values!$V31)))</f>
        <v>👉 LAYOUT - 🇨🇿 Tsjechisch zonder achtergrondverlichting.</v>
      </c>
      <c r="AM32" s="2" t="str">
        <f>SUBSTITUTE(IF(ISBLANK(Values!E31),"",Values!$B$27),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2" s="2"/>
      <c r="AO32" s="2"/>
      <c r="AP32" s="2"/>
      <c r="AQ32" s="2"/>
      <c r="AR32" s="2"/>
      <c r="AS32" s="2"/>
      <c r="AT32" s="29" t="str">
        <f>IF(ISBLANK(Values!E31),"",Values!H31)</f>
        <v>Tsjechisch</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Denemarken</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2"/>
      <c r="DR32" s="2"/>
      <c r="DS32" s="32"/>
      <c r="DT32" s="2"/>
      <c r="DU32" s="2"/>
      <c r="DV32" s="2"/>
      <c r="DW32" s="2"/>
      <c r="DX32" s="2"/>
      <c r="DY32" s="32"/>
      <c r="DZ32" s="32"/>
      <c r="EA32" s="32"/>
      <c r="EB32" s="32"/>
      <c r="EC32" s="32"/>
      <c r="ED32" s="2"/>
      <c r="EE32" s="2"/>
      <c r="EF32" s="2"/>
      <c r="EG32" s="2"/>
      <c r="EH32" s="2"/>
      <c r="EI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33.99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3"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vervangend Deens toetsenbord zonder achtergrondverlichting voor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33.99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2"/>
      <c r="AD33" s="2"/>
      <c r="AE33" s="2"/>
      <c r="AF33" s="2"/>
      <c r="AG33" s="2"/>
      <c r="AH33" s="2"/>
      <c r="AI33" s="41"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3" s="2" t="str">
        <f>IF(ISBLANK(Values!E32),"",Values!$B$25)</f>
        <v xml:space="preserve">♻️ ECOFRIENDLY PRODUCT - Koop gerenoveerd, KOOP GROEN! Verminder meer dan 80% koolstofdioxide door onze refurbished toetsenborden te kopen, in vergelijking met het aanschaffen van een nieuw toetsenbord! </v>
      </c>
      <c r="AL33" s="2" t="str">
        <f>IF(ISBLANK(Values!E32),"",SUBSTITUTE(SUBSTITUTE(IF(Values!$J32, Values!$B$26, Values!$B$33), "{language}", Values!$H32), "{flag}", INDEX(options!$E$1:$E$20, Values!$V32)))</f>
        <v>👉 LAYOUT - 🇩🇰 Deens zonder achtergrondverlichting.</v>
      </c>
      <c r="AM33" s="2" t="str">
        <f>SUBSTITUTE(IF(ISBLANK(Values!E32),"",Values!$B$27),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3" s="2"/>
      <c r="AO33" s="2"/>
      <c r="AP33" s="2"/>
      <c r="AQ33" s="2"/>
      <c r="AR33" s="2"/>
      <c r="AS33" s="2"/>
      <c r="AT33" s="29" t="str">
        <f>IF(ISBLANK(Values!E32),"",Values!H32)</f>
        <v>Deens</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Denemarken</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2"/>
      <c r="DR33" s="2"/>
      <c r="DS33" s="32"/>
      <c r="DT33" s="2"/>
      <c r="DU33" s="2"/>
      <c r="DV33" s="2"/>
      <c r="DW33" s="2"/>
      <c r="DX33" s="2"/>
      <c r="DY33" s="32"/>
      <c r="DZ33" s="32"/>
      <c r="EA33" s="32"/>
      <c r="EB33" s="32"/>
      <c r="EC33" s="32"/>
      <c r="ED33" s="2"/>
      <c r="EE33" s="2"/>
      <c r="EF33" s="2"/>
      <c r="EG33" s="2"/>
      <c r="EH33" s="2"/>
      <c r="EI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33.99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3"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vervangend Hongaars toetsenbord zonder achtergrondverlichting voor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33.99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2"/>
      <c r="AD34" s="2"/>
      <c r="AE34" s="2"/>
      <c r="AF34" s="2"/>
      <c r="AG34" s="2"/>
      <c r="AH34" s="2"/>
      <c r="AI34" s="41"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4" s="2" t="str">
        <f>IF(ISBLANK(Values!E33),"",Values!$B$25)</f>
        <v xml:space="preserve">♻️ ECOFRIENDLY PRODUCT - Koop gerenoveerd, KOOP GROEN! Verminder meer dan 80% koolstofdioxide door onze refurbished toetsenborden te kopen, in vergelijking met het aanschaffen van een nieuw toetsenbord! </v>
      </c>
      <c r="AL34" s="2" t="str">
        <f>IF(ISBLANK(Values!E33),"",SUBSTITUTE(SUBSTITUTE(IF(Values!$J33, Values!$B$26, Values!$B$33), "{language}", Values!$H33), "{flag}", INDEX(options!$E$1:$E$20, Values!$V33)))</f>
        <v>👉 LAYOUT - 🇭🇺 Hongaars zonder achtergrondverlichting.</v>
      </c>
      <c r="AM34" s="2" t="str">
        <f>SUBSTITUTE(IF(ISBLANK(Values!E33),"",Values!$B$27),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4" s="2"/>
      <c r="AO34" s="2"/>
      <c r="AP34" s="2"/>
      <c r="AQ34" s="2"/>
      <c r="AR34" s="2"/>
      <c r="AS34" s="2"/>
      <c r="AT34" s="29" t="str">
        <f>IF(ISBLANK(Values!E33),"",Values!H33)</f>
        <v>Hongaars</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Denemarken</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2"/>
      <c r="DR34" s="2"/>
      <c r="DS34" s="32"/>
      <c r="DT34" s="2"/>
      <c r="DU34" s="2"/>
      <c r="DV34" s="2"/>
      <c r="DW34" s="2"/>
      <c r="DX34" s="2"/>
      <c r="DY34" s="32"/>
      <c r="DZ34" s="32"/>
      <c r="EA34" s="32"/>
      <c r="EB34" s="32"/>
      <c r="EC34" s="32"/>
      <c r="ED34" s="2"/>
      <c r="EE34" s="2"/>
      <c r="EF34" s="2"/>
      <c r="EG34" s="2"/>
      <c r="EH34" s="2"/>
      <c r="EI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33.99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3"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vervangend Nederlands toetsenbord zonder achtergrondverlichting voor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33.99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2"/>
      <c r="AD35" s="2"/>
      <c r="AE35" s="2"/>
      <c r="AF35" s="2"/>
      <c r="AG35" s="2"/>
      <c r="AH35" s="2"/>
      <c r="AI35" s="41"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5" s="2" t="str">
        <f>IF(ISBLANK(Values!E34),"",Values!$B$25)</f>
        <v xml:space="preserve">♻️ ECOFRIENDLY PRODUCT - Koop gerenoveerd, KOOP GROEN! Verminder meer dan 80% koolstofdioxide door onze refurbished toetsenborden te kopen, in vergelijking met het aanschaffen van een nieuw toetsenbord! </v>
      </c>
      <c r="AL35" s="2" t="str">
        <f>IF(ISBLANK(Values!E34),"",SUBSTITUTE(SUBSTITUTE(IF(Values!$J34, Values!$B$26, Values!$B$33), "{language}", Values!$H34), "{flag}", INDEX(options!$E$1:$E$20, Values!$V34)))</f>
        <v>👉 LAYOUT - 🇳🇱 Nederlands zonder achtergrondverlichting.</v>
      </c>
      <c r="AM35" s="2" t="str">
        <f>SUBSTITUTE(IF(ISBLANK(Values!E34),"",Values!$B$27),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5" s="2"/>
      <c r="AO35" s="2"/>
      <c r="AP35" s="2"/>
      <c r="AQ35" s="2"/>
      <c r="AR35" s="2"/>
      <c r="AS35" s="2"/>
      <c r="AT35" s="29" t="str">
        <f>IF(ISBLANK(Values!E34),"",Values!H34)</f>
        <v>Nederlands</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Denemarken</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2"/>
      <c r="DR35" s="2"/>
      <c r="DS35" s="32"/>
      <c r="DT35" s="2"/>
      <c r="DU35" s="2"/>
      <c r="DV35" s="2"/>
      <c r="DW35" s="2"/>
      <c r="DX35" s="2"/>
      <c r="DY35" s="32"/>
      <c r="DZ35" s="32"/>
      <c r="EA35" s="32"/>
      <c r="EB35" s="32"/>
      <c r="EC35" s="32"/>
      <c r="ED35" s="2"/>
      <c r="EE35" s="2"/>
      <c r="EF35" s="2"/>
      <c r="EG35" s="2"/>
      <c r="EH35" s="2"/>
      <c r="EI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33.99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3"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vervangend Noors toetsenbord zonder achtergrondverlichting voor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33.99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2"/>
      <c r="AD36" s="2"/>
      <c r="AE36" s="2"/>
      <c r="AF36" s="2"/>
      <c r="AG36" s="2"/>
      <c r="AH36" s="2"/>
      <c r="AI36" s="41"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6" s="2" t="str">
        <f>IF(ISBLANK(Values!E35),"",Values!$B$25)</f>
        <v xml:space="preserve">♻️ ECOFRIENDLY PRODUCT - Koop gerenoveerd, KOOP GROEN! Verminder meer dan 80% koolstofdioxide door onze refurbished toetsenborden te kopen, in vergelijking met het aanschaffen van een nieuw toetsenbord! </v>
      </c>
      <c r="AL36" s="2" t="str">
        <f>IF(ISBLANK(Values!E35),"",SUBSTITUTE(SUBSTITUTE(IF(Values!$J35, Values!$B$26, Values!$B$33), "{language}", Values!$H35), "{flag}", INDEX(options!$E$1:$E$20, Values!$V35)))</f>
        <v>👉 LAYOUT - 🇳🇴 Noors zonder achtergrondverlichting.</v>
      </c>
      <c r="AM36" s="2" t="str">
        <f>SUBSTITUTE(IF(ISBLANK(Values!E35),"",Values!$B$27),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6" s="2"/>
      <c r="AO36" s="2"/>
      <c r="AP36" s="2"/>
      <c r="AQ36" s="2"/>
      <c r="AR36" s="2"/>
      <c r="AS36" s="2"/>
      <c r="AT36" s="29" t="str">
        <f>IF(ISBLANK(Values!E35),"",Values!H35)</f>
        <v>Noors</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Denemarken</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2"/>
      <c r="DR36" s="2"/>
      <c r="DS36" s="32"/>
      <c r="DT36" s="2"/>
      <c r="DU36" s="2"/>
      <c r="DV36" s="2"/>
      <c r="DW36" s="2"/>
      <c r="DX36" s="2"/>
      <c r="DY36" s="32"/>
      <c r="DZ36" s="32"/>
      <c r="EA36" s="32"/>
      <c r="EB36" s="32"/>
      <c r="EC36" s="32"/>
      <c r="ED36" s="2"/>
      <c r="EE36" s="2"/>
      <c r="EF36" s="2"/>
      <c r="EG36" s="2"/>
      <c r="EH36" s="2"/>
      <c r="EI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33.99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3"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vervangend Pools toetsenbord zonder achtergrondverlichting voor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33.99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2"/>
      <c r="AD37" s="2"/>
      <c r="AE37" s="2"/>
      <c r="AF37" s="2"/>
      <c r="AG37" s="2"/>
      <c r="AH37" s="2"/>
      <c r="AI37" s="41"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7" s="2" t="str">
        <f>IF(ISBLANK(Values!E36),"",Values!$B$25)</f>
        <v xml:space="preserve">♻️ ECOFRIENDLY PRODUCT - Koop gerenoveerd, KOOP GROEN! Verminder meer dan 80% koolstofdioxide door onze refurbished toetsenborden te kopen, in vergelijking met het aanschaffen van een nieuw toetsenbord! </v>
      </c>
      <c r="AL37" s="2" t="str">
        <f>IF(ISBLANK(Values!E36),"",SUBSTITUTE(SUBSTITUTE(IF(Values!$J36, Values!$B$26, Values!$B$33), "{language}", Values!$H36), "{flag}", INDEX(options!$E$1:$E$20, Values!$V36)))</f>
        <v>👉 LAYOUT - 🇵🇱 Pools zonder achtergrondverlichting.</v>
      </c>
      <c r="AM37" s="2" t="str">
        <f>SUBSTITUTE(IF(ISBLANK(Values!E36),"",Values!$B$27),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7" s="2"/>
      <c r="AO37" s="2"/>
      <c r="AP37" s="2"/>
      <c r="AQ37" s="2"/>
      <c r="AR37" s="2"/>
      <c r="AS37" s="2"/>
      <c r="AT37" s="29" t="str">
        <f>IF(ISBLANK(Values!E36),"",Values!H36)</f>
        <v>Pools</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Denemarken</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2"/>
      <c r="DR37" s="2"/>
      <c r="DS37" s="32"/>
      <c r="DT37" s="2"/>
      <c r="DU37" s="2"/>
      <c r="DV37" s="2"/>
      <c r="DW37" s="2"/>
      <c r="DX37" s="2"/>
      <c r="DY37" s="32"/>
      <c r="DZ37" s="32"/>
      <c r="EA37" s="32"/>
      <c r="EB37" s="32"/>
      <c r="EC37" s="32"/>
      <c r="ED37" s="2"/>
      <c r="EE37" s="2"/>
      <c r="EF37" s="2"/>
      <c r="EG37" s="2"/>
      <c r="EH37" s="2"/>
      <c r="EI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33.99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3"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vervangend Portugees toetsenbord zonder achtergrondverlichting voor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33.99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2"/>
      <c r="AD38" s="2"/>
      <c r="AE38" s="2"/>
      <c r="AF38" s="2"/>
      <c r="AG38" s="2"/>
      <c r="AH38" s="2"/>
      <c r="AI38" s="41"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8" s="2" t="str">
        <f>IF(ISBLANK(Values!E37),"",Values!$B$25)</f>
        <v xml:space="preserve">♻️ ECOFRIENDLY PRODUCT - Koop gerenoveerd, KOOP GROEN! Verminder meer dan 80% koolstofdioxide door onze refurbished toetsenborden te kopen, in vergelijking met het aanschaffen van een nieuw toetsenbord! </v>
      </c>
      <c r="AL38" s="2" t="str">
        <f>IF(ISBLANK(Values!E37),"",SUBSTITUTE(SUBSTITUTE(IF(Values!$J37, Values!$B$26, Values!$B$33), "{language}", Values!$H37), "{flag}", INDEX(options!$E$1:$E$20, Values!$V37)))</f>
        <v>👉 LAYOUT - 🇵🇹 Portugees zonder achtergrondverlichting.</v>
      </c>
      <c r="AM38" s="2" t="str">
        <f>SUBSTITUTE(IF(ISBLANK(Values!E37),"",Values!$B$27),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8" s="2"/>
      <c r="AO38" s="2"/>
      <c r="AP38" s="2"/>
      <c r="AQ38" s="2"/>
      <c r="AR38" s="2"/>
      <c r="AS38" s="2"/>
      <c r="AT38" s="29" t="str">
        <f>IF(ISBLANK(Values!E37),"",Values!H37)</f>
        <v>Portugees</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Denemarken</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2"/>
      <c r="DR38" s="2"/>
      <c r="DS38" s="32"/>
      <c r="DT38" s="2"/>
      <c r="DU38" s="2"/>
      <c r="DV38" s="2"/>
      <c r="DW38" s="2"/>
      <c r="DX38" s="2"/>
      <c r="DY38" s="32"/>
      <c r="DZ38" s="32"/>
      <c r="EA38" s="32"/>
      <c r="EB38" s="32"/>
      <c r="EC38" s="32"/>
      <c r="ED38" s="2"/>
      <c r="EE38" s="2"/>
      <c r="EF38" s="2"/>
      <c r="EG38" s="2"/>
      <c r="EH38" s="2"/>
      <c r="EI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33.99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3"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vervangend Zweeds – Finsh toetsenbord zonder achtergrondverlichting voor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33.99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2"/>
      <c r="AD39" s="2"/>
      <c r="AE39" s="2"/>
      <c r="AF39" s="2"/>
      <c r="AG39" s="2"/>
      <c r="AH39" s="2"/>
      <c r="AI39" s="41"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9" s="2" t="str">
        <f>IF(ISBLANK(Values!E38),"",Values!$B$25)</f>
        <v xml:space="preserve">♻️ ECOFRIENDLY PRODUCT - Koop gerenoveerd, KOOP GROEN! Verminder meer dan 80% koolstofdioxide door onze refurbished toetsenborden te kopen, in vergelijking met het aanschaffen van een nieuw toetsenbord! </v>
      </c>
      <c r="AL39" s="2" t="str">
        <f>IF(ISBLANK(Values!E38),"",SUBSTITUTE(SUBSTITUTE(IF(Values!$J38, Values!$B$26, Values!$B$33), "{language}", Values!$H38), "{flag}", INDEX(options!$E$1:$E$20, Values!$V38)))</f>
        <v>👉 LAYOUT - 🇸🇪 🇫🇮 Zweeds – Finsh zonder achtergrondverlichting.</v>
      </c>
      <c r="AM39" s="2" t="str">
        <f>SUBSTITUTE(IF(ISBLANK(Values!E38),"",Values!$B$27),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9" s="2"/>
      <c r="AO39" s="2"/>
      <c r="AP39" s="2"/>
      <c r="AQ39" s="2"/>
      <c r="AR39" s="2"/>
      <c r="AS39" s="2"/>
      <c r="AT39" s="29" t="str">
        <f>IF(ISBLANK(Values!E38),"",Values!H38)</f>
        <v>Zweeds – Finsh</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Denemarken</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2"/>
      <c r="DR39" s="2"/>
      <c r="DS39" s="32"/>
      <c r="DT39" s="2"/>
      <c r="DU39" s="2"/>
      <c r="DV39" s="2"/>
      <c r="DW39" s="2"/>
      <c r="DX39" s="2"/>
      <c r="DY39" s="32"/>
      <c r="DZ39" s="32"/>
      <c r="EA39" s="32"/>
      <c r="EB39" s="32"/>
      <c r="EC39" s="32"/>
      <c r="ED39" s="2"/>
      <c r="EE39" s="2"/>
      <c r="EF39" s="2"/>
      <c r="EG39" s="2"/>
      <c r="EH39" s="2"/>
      <c r="EI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33.99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3"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vervangend Zwitsers toetsenbord zonder achtergrondverlichting voor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33.99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2"/>
      <c r="AD40" s="2"/>
      <c r="AE40" s="2"/>
      <c r="AF40" s="2"/>
      <c r="AG40" s="2"/>
      <c r="AH40" s="2"/>
      <c r="AI40" s="41"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0" s="2" t="str">
        <f>IF(ISBLANK(Values!E39),"",Values!$B$25)</f>
        <v xml:space="preserve">♻️ ECOFRIENDLY PRODUCT - Koop gerenoveerd, KOOP GROEN! Verminder meer dan 80% koolstofdioxide door onze refurbished toetsenborden te kopen, in vergelijking met het aanschaffen van een nieuw toetsenbord! </v>
      </c>
      <c r="AL40" s="2" t="str">
        <f>IF(ISBLANK(Values!E39),"",SUBSTITUTE(SUBSTITUTE(IF(Values!$J39, Values!$B$26, Values!$B$33), "{language}", Values!$H39), "{flag}", INDEX(options!$E$1:$E$20, Values!$V39)))</f>
        <v>👉 LAYOUT - 🇨🇭 Zwitsers zonder achtergrondverlichting.</v>
      </c>
      <c r="AM40" s="2" t="str">
        <f>SUBSTITUTE(IF(ISBLANK(Values!E39),"",Values!$B$27),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0" s="2"/>
      <c r="AO40" s="2"/>
      <c r="AP40" s="2"/>
      <c r="AQ40" s="2"/>
      <c r="AR40" s="2"/>
      <c r="AS40" s="2"/>
      <c r="AT40" s="29" t="str">
        <f>IF(ISBLANK(Values!E39),"",Values!H39)</f>
        <v>Zwitsers</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Denemarken</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2"/>
      <c r="DR40" s="2"/>
      <c r="DS40" s="32"/>
      <c r="DT40" s="2"/>
      <c r="DU40" s="2"/>
      <c r="DV40" s="2"/>
      <c r="DW40" s="2"/>
      <c r="DX40" s="2"/>
      <c r="DY40" s="32"/>
      <c r="DZ40" s="32"/>
      <c r="EA40" s="32"/>
      <c r="EB40" s="32"/>
      <c r="EC40" s="32"/>
      <c r="ED40" s="2"/>
      <c r="EE40" s="2"/>
      <c r="EF40" s="2"/>
      <c r="EG40" s="2"/>
      <c r="EH40" s="2"/>
      <c r="EI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33.99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3"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vervangend US Internationaal toetsenbord zonder achtergrondverlichting voor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33.99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2"/>
      <c r="AD41" s="2"/>
      <c r="AE41" s="2"/>
      <c r="AF41" s="2"/>
      <c r="AG41" s="2"/>
      <c r="AH41" s="2"/>
      <c r="AI41" s="41"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1" s="2" t="str">
        <f>IF(ISBLANK(Values!E40),"",Values!$B$25)</f>
        <v xml:space="preserve">♻️ ECOFRIENDLY PRODUCT - Koop gerenoveerd, KOOP GROEN! Verminder meer dan 80% koolstofdioxide door onze refurbished toetsenborden te kopen, in vergelijking met het aanschaffen van een nieuw toetsenbord! </v>
      </c>
      <c r="AL41" s="2" t="str">
        <f>IF(ISBLANK(Values!E40),"",SUBSTITUTE(SUBSTITUTE(IF(Values!$J40, Values!$B$26, Values!$B$33), "{language}", Values!$H40), "{flag}", INDEX(options!$E$1:$E$20, Values!$V40)))</f>
        <v>👉 LAYOUT - 🇺🇸 with € symbol US Internationaal zonder achtergrondverlichting.</v>
      </c>
      <c r="AM41" s="2" t="str">
        <f>SUBSTITUTE(IF(ISBLANK(Values!E40),"",Values!$B$27),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1" s="2"/>
      <c r="AO41" s="2"/>
      <c r="AP41" s="2"/>
      <c r="AQ41" s="2"/>
      <c r="AR41" s="2"/>
      <c r="AS41" s="2"/>
      <c r="AT41" s="29" t="str">
        <f>IF(ISBLANK(Values!E40),"",Values!H40)</f>
        <v>US Internationaal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Denemarken</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2"/>
      <c r="DR41" s="2"/>
      <c r="DS41" s="32"/>
      <c r="DT41" s="2"/>
      <c r="DU41" s="2"/>
      <c r="DV41" s="2"/>
      <c r="DW41" s="2"/>
      <c r="DX41" s="2"/>
      <c r="DY41" s="32"/>
      <c r="DZ41" s="32"/>
      <c r="EA41" s="32"/>
      <c r="EB41" s="32"/>
      <c r="EC41" s="32"/>
      <c r="ED41" s="2"/>
      <c r="EE41" s="2"/>
      <c r="EF41" s="2"/>
      <c r="EG41" s="2"/>
      <c r="EH41" s="2"/>
      <c r="EI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33.99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vervangend US toetsenbord zonder achtergrondverlichting voor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33.99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2" s="2" t="str">
        <f>IF(ISBLANK(Values!E41),"",Values!$B$25)</f>
        <v xml:space="preserve">♻️ ECOFRIENDLY PRODUCT - Koop gerenoveerd, KOOP GROEN! Verminder meer dan 80% koolstofdioxide door onze refurbished toetsenborden te kopen, in vergelijking met het aanschaffen van een nieuw toetsenbord! </v>
      </c>
      <c r="AL42" s="2" t="str">
        <f>IF(ISBLANK(Values!E41),"",SUBSTITUTE(SUBSTITUTE(IF(Values!$J41, Values!$B$26, Values!$B$33), "{language}", Values!$H41), "{flag}", INDEX(options!$E$1:$E$20, Values!$V41)))</f>
        <v>👉 LAYOUT - 🇺🇸 US zonder achtergrondverlichting.</v>
      </c>
      <c r="AM42" s="2" t="str">
        <f>SUBSTITUTE(IF(ISBLANK(Values!E41),"",Values!$B$27),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Denemarken</v>
      </c>
      <c r="CZ42" s="2" t="str">
        <f>IF(ISBLANK(Values!E41),"","No")</f>
        <v>No</v>
      </c>
      <c r="DA42" s="2" t="str">
        <f>IF(ISBLANK(Values!E41),"","No")</f>
        <v>No</v>
      </c>
      <c r="DO42" s="28" t="str">
        <f>IF(ISBLANK(Values!E41),"","Parts")</f>
        <v>Parts</v>
      </c>
      <c r="DP42" s="28"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2"/>
      <c r="DY42" s="32"/>
      <c r="DZ42" s="32"/>
      <c r="EA42" s="32"/>
      <c r="EB42" s="32"/>
      <c r="EC42" s="32"/>
      <c r="EI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33.99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17" x14ac:dyDescent="0.2">
      <c r="A43" s="28" t="str">
        <f>IF(ISBLANK(Values!E42),"",IF(Values!$B$37="EU","computercomponent","computer"))</f>
        <v/>
      </c>
      <c r="B43" s="38"/>
      <c r="C43" s="33" t="str">
        <f>IF(ISBLANK(Values!E42),"","TellusRem")</f>
        <v/>
      </c>
      <c r="D43" s="31" t="str">
        <f>IF(ISBLANK(Values!E42),"",Values!E42)</f>
        <v/>
      </c>
      <c r="E43" s="32" t="str">
        <f>IF(ISBLANK(Values!E42),"","EAN")</f>
        <v/>
      </c>
      <c r="F43" s="29" t="str">
        <f>IF(ISBLANK(Values!E42),"",IF(Values!J42, SUBSTITUTE(Values!$B$1, "{language}", Values!I42) &amp; " " &amp;Values!$B$3, SUBSTITUTE(Values!$B$2, "{language}", Values!$I42)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IF(ISBLANK(Values!E42),"",IF(Values!#REF!,Values!$B$23,Values!$B$33))</f>
        <v/>
      </c>
      <c r="AJ43" s="42" t="str">
        <f>IF(ISBLANK(Values!E42),"",Values!$B$24 &amp;" "&amp;Values!$B$3)</f>
        <v/>
      </c>
      <c r="AK43" s="2" t="str">
        <f>IF(ISBLANK(Values!E42),"",Values!$B$25)</f>
        <v/>
      </c>
      <c r="AL43" s="2" t="str">
        <f>IF(ISBLANK(Values!E42),"",SUBSTITUTE(SUBSTITUTE(IF(Values!$J42, Values!$B$26, Values!$B$33), "{language}", Values!$I42), "{flag}", INDEX(options!$E$1:$E$20, Values!$V42)))</f>
        <v/>
      </c>
      <c r="AM43" s="2" t="str">
        <f>SUBSTITUTE(IF(ISBLANK(Values!E42),"",Values!$B$27), "{model}", Values!$B$3)</f>
        <v/>
      </c>
      <c r="AT43" s="29" t="str">
        <f>IF(ISBLANK(Values!E42),"",Values!I42)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Values!I43) &amp; " " &amp;Values!$B$3, SUBSTITUTE(Values!$B$2, "{language}", Values!$I43)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IF(ISBLANK(Values!E43),"",IF(Values!#REF!,Values!$B$23,Values!$B$33))</f>
        <v/>
      </c>
      <c r="AJ44" s="42" t="str">
        <f>IF(ISBLANK(Values!E43),"",Values!$B$24 &amp;" "&amp;Values!$B$3)</f>
        <v/>
      </c>
      <c r="AK44" s="2" t="str">
        <f>IF(ISBLANK(Values!E43),"",Values!$B$25)</f>
        <v/>
      </c>
      <c r="AL44" s="2" t="str">
        <f>IF(ISBLANK(Values!E43),"",SUBSTITUTE(SUBSTITUTE(IF(Values!$J43, Values!$B$26, Values!$B$33), "{language}", Values!$I43), "{flag}", INDEX(options!$E$1:$E$20, Values!$V43)))</f>
        <v/>
      </c>
      <c r="AM44" s="2" t="str">
        <f>SUBSTITUTE(IF(ISBLANK(Values!E43),"",Values!$B$27), "{model}", Values!$B$3)</f>
        <v/>
      </c>
      <c r="AT44" s="29" t="str">
        <f>IF(ISBLANK(Values!E43),"",Values!I43)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c r="C45" s="33" t="str">
        <f>IF(ISBLANK(Values!E44),"","TellusRem")</f>
        <v/>
      </c>
      <c r="D45" s="31" t="str">
        <f>IF(ISBLANK(Values!E44),"",Values!E44)</f>
        <v/>
      </c>
      <c r="E45" s="32" t="str">
        <f>IF(ISBLANK(Values!E44),"","EAN")</f>
        <v/>
      </c>
      <c r="F45" s="29" t="str">
        <f>IF(ISBLANK(Values!E44),"",IF(Values!J44, SUBSTITUTE(Values!$B$1, "{language}", Values!I44) &amp; " " &amp;Values!$B$3, SUBSTITUTE(Values!$B$2, "{language}", Values!$I44)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IF(ISBLANK(Values!E44),"",IF(Values!#REF!,Values!$B$23,Values!$B$33))</f>
        <v/>
      </c>
      <c r="AJ45" s="42" t="str">
        <f>IF(ISBLANK(Values!E44),"",Values!$B$24 &amp;" "&amp;Values!$B$3)</f>
        <v/>
      </c>
      <c r="AK45" s="2" t="str">
        <f>IF(ISBLANK(Values!E44),"",Values!$B$25)</f>
        <v/>
      </c>
      <c r="AL45" s="2" t="str">
        <f>IF(ISBLANK(Values!E44),"",SUBSTITUTE(SUBSTITUTE(IF(Values!$J44, Values!$B$26, Values!$B$33), "{language}", Values!$I44), "{flag}", INDEX(options!$E$1:$E$20, Values!$V44)))</f>
        <v/>
      </c>
      <c r="AM45" s="2" t="str">
        <f>SUBSTITUTE(IF(ISBLANK(Values!E44),"",Values!$B$27), "{model}", Values!$B$3)</f>
        <v/>
      </c>
      <c r="AT45" s="29" t="str">
        <f>IF(ISBLANK(Values!E44),"",Values!I44)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c r="C46" s="33" t="str">
        <f>IF(ISBLANK(Values!E45),"","TellusRem")</f>
        <v/>
      </c>
      <c r="D46" s="31" t="str">
        <f>IF(ISBLANK(Values!E45),"",Values!E45)</f>
        <v/>
      </c>
      <c r="E46" s="32" t="str">
        <f>IF(ISBLANK(Values!E45),"","EAN")</f>
        <v/>
      </c>
      <c r="F46" s="29" t="str">
        <f>IF(ISBLANK(Values!E45),"",IF(Values!J45, SUBSTITUTE(Values!$B$1, "{language}", Values!I45) &amp; " " &amp;Values!$B$3, SUBSTITUTE(Values!$B$2, "{language}", Values!$I45)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IF(ISBLANK(Values!E45),"",IF(Values!#REF!,Values!$B$23,Values!$B$33))</f>
        <v/>
      </c>
      <c r="AJ46" s="42" t="str">
        <f>IF(ISBLANK(Values!E45),"",Values!$B$24 &amp;" "&amp;Values!$B$3)</f>
        <v/>
      </c>
      <c r="AK46" s="2" t="str">
        <f>IF(ISBLANK(Values!E45),"",Values!$B$25)</f>
        <v/>
      </c>
      <c r="AL46" s="2" t="str">
        <f>IF(ISBLANK(Values!E45),"",SUBSTITUTE(SUBSTITUTE(IF(Values!$J45, Values!$B$26, Values!$B$33), "{language}", Values!$I45), "{flag}", INDEX(options!$E$1:$E$20, Values!$V45)))</f>
        <v/>
      </c>
      <c r="AM46" s="2" t="str">
        <f>SUBSTITUTE(IF(ISBLANK(Values!E45),"",Values!$B$27), "{model}", Values!$B$3)</f>
        <v/>
      </c>
      <c r="AT46" s="29" t="str">
        <f>IF(ISBLANK(Values!E45),"",Values!I45)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c r="C47" s="33" t="str">
        <f>IF(ISBLANK(Values!E46),"","TellusRem")</f>
        <v/>
      </c>
      <c r="D47" s="31" t="str">
        <f>IF(ISBLANK(Values!E46),"",Values!E46)</f>
        <v/>
      </c>
      <c r="E47" s="32" t="str">
        <f>IF(ISBLANK(Values!E46),"","EAN")</f>
        <v/>
      </c>
      <c r="F47" s="29" t="str">
        <f>IF(ISBLANK(Values!E46),"",IF(Values!J46, SUBSTITUTE(Values!$B$1, "{language}", Values!I46) &amp; " " &amp;Values!$B$3, SUBSTITUTE(Values!$B$2, "{language}", Values!$I46)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IF(ISBLANK(Values!E46),"",IF(Values!#REF!,Values!$B$23,Values!$B$33))</f>
        <v/>
      </c>
      <c r="AJ47" s="42" t="str">
        <f>IF(ISBLANK(Values!E46),"",Values!$B$24 &amp;" "&amp;Values!$B$3)</f>
        <v/>
      </c>
      <c r="AK47" s="2" t="str">
        <f>IF(ISBLANK(Values!E46),"",Values!$B$25)</f>
        <v/>
      </c>
      <c r="AL47" s="2" t="str">
        <f>IF(ISBLANK(Values!E46),"",SUBSTITUTE(SUBSTITUTE(IF(Values!$J46, Values!$B$26, Values!$B$33), "{language}", Values!$I46), "{flag}", INDEX(options!$E$1:$E$20, Values!$V46)))</f>
        <v/>
      </c>
      <c r="AM47" s="2" t="str">
        <f>SUBSTITUTE(IF(ISBLANK(Values!E46),"",Values!$B$27), "{model}", Values!$B$3)</f>
        <v/>
      </c>
      <c r="AT47" s="29" t="str">
        <f>IF(ISBLANK(Values!E46),"",Values!I46)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c r="C48" s="33" t="str">
        <f>IF(ISBLANK(Values!E47),"","TellusRem")</f>
        <v/>
      </c>
      <c r="D48" s="31" t="str">
        <f>IF(ISBLANK(Values!E47),"",Values!E47)</f>
        <v/>
      </c>
      <c r="E48" s="32" t="str">
        <f>IF(ISBLANK(Values!E47),"","EAN")</f>
        <v/>
      </c>
      <c r="F48" s="29" t="str">
        <f>IF(ISBLANK(Values!E47),"",IF(Values!J47, SUBSTITUTE(Values!$B$1, "{language}", Values!I47) &amp; " " &amp;Values!$B$3, SUBSTITUTE(Values!$B$2, "{language}", Values!$I47)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IF(ISBLANK(Values!E47),"",IF(Values!#REF!,Values!$B$23,Values!$B$33))</f>
        <v/>
      </c>
      <c r="AJ48" s="42" t="str">
        <f>IF(ISBLANK(Values!E47),"",Values!$B$24 &amp;" "&amp;Values!$B$3)</f>
        <v/>
      </c>
      <c r="AK48" s="2" t="str">
        <f>IF(ISBLANK(Values!E47),"",Values!$B$25)</f>
        <v/>
      </c>
      <c r="AL48" s="2" t="str">
        <f>IF(ISBLANK(Values!E47),"",SUBSTITUTE(SUBSTITUTE(IF(Values!$J47, Values!$B$26, Values!$B$33), "{language}", Values!$I47), "{flag}", INDEX(options!$E$1:$E$20, Values!$V47)))</f>
        <v/>
      </c>
      <c r="AM48" s="2" t="str">
        <f>SUBSTITUTE(IF(ISBLANK(Values!E47),"",Values!$B$27), "{model}", Values!$B$3)</f>
        <v/>
      </c>
      <c r="AT48" s="29" t="str">
        <f>IF(ISBLANK(Values!E47),"",Values!I47)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c r="C49" s="33" t="str">
        <f>IF(ISBLANK(Values!E48),"","TellusRem")</f>
        <v/>
      </c>
      <c r="D49" s="31" t="str">
        <f>IF(ISBLANK(Values!E48),"",Values!E48)</f>
        <v/>
      </c>
      <c r="E49" s="32" t="str">
        <f>IF(ISBLANK(Values!E48),"","EAN")</f>
        <v/>
      </c>
      <c r="F49" s="29" t="str">
        <f>IF(ISBLANK(Values!E48),"",IF(Values!J48, SUBSTITUTE(Values!$B$1, "{language}", Values!I48) &amp; " " &amp;Values!$B$3, SUBSTITUTE(Values!$B$2, "{language}", Values!$I48)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IF(ISBLANK(Values!E48),"",IF(Values!#REF!,Values!$B$23,Values!$B$33))</f>
        <v/>
      </c>
      <c r="AJ49" s="42" t="str">
        <f>IF(ISBLANK(Values!E48),"",Values!$B$24 &amp;" "&amp;Values!$B$3)</f>
        <v/>
      </c>
      <c r="AK49" s="2" t="str">
        <f>IF(ISBLANK(Values!E48),"",Values!$B$25)</f>
        <v/>
      </c>
      <c r="AL49" s="2" t="str">
        <f>IF(ISBLANK(Values!E48),"",SUBSTITUTE(SUBSTITUTE(IF(Values!$J48, Values!$B$26, Values!$B$33), "{language}", Values!$I48), "{flag}", INDEX(options!$E$1:$E$20, Values!$V48)))</f>
        <v/>
      </c>
      <c r="AM49" s="2" t="str">
        <f>SUBSTITUTE(IF(ISBLANK(Values!E48),"",Values!$B$27), "{model}", Values!$B$3)</f>
        <v/>
      </c>
      <c r="AT49" s="29" t="str">
        <f>IF(ISBLANK(Values!E48),"",Values!I48)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c r="C50" s="33" t="str">
        <f>IF(ISBLANK(Values!E49),"","TellusRem")</f>
        <v/>
      </c>
      <c r="D50" s="31" t="str">
        <f>IF(ISBLANK(Values!E49),"",Values!E49)</f>
        <v/>
      </c>
      <c r="E50" s="32" t="str">
        <f>IF(ISBLANK(Values!E49),"","EAN")</f>
        <v/>
      </c>
      <c r="F50" s="29" t="str">
        <f>IF(ISBLANK(Values!E49),"",IF(Values!J49, SUBSTITUTE(Values!$B$1, "{language}", Values!I49) &amp; " " &amp;Values!$B$3, SUBSTITUTE(Values!$B$2, "{language}", Values!$I49)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IF(ISBLANK(Values!E49),"",IF(Values!#REF!,Values!$B$23,Values!$B$33))</f>
        <v/>
      </c>
      <c r="AJ50" s="42" t="str">
        <f>IF(ISBLANK(Values!E49),"",Values!$B$24 &amp;" "&amp;Values!$B$3)</f>
        <v/>
      </c>
      <c r="AK50" s="2" t="str">
        <f>IF(ISBLANK(Values!E49),"",Values!$B$25)</f>
        <v/>
      </c>
      <c r="AL50" s="2" t="str">
        <f>IF(ISBLANK(Values!E49),"",SUBSTITUTE(SUBSTITUTE(IF(Values!$J49, Values!$B$26, Values!$B$33), "{language}", Values!$I49), "{flag}", INDEX(options!$E$1:$E$20, Values!$V49)))</f>
        <v/>
      </c>
      <c r="AM50" s="2" t="str">
        <f>SUBSTITUTE(IF(ISBLANK(Values!E49),"",Values!$B$27), "{model}", Values!$B$3)</f>
        <v/>
      </c>
      <c r="AT50" s="29" t="str">
        <f>IF(ISBLANK(Values!E49),"",Values!I49)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c r="C51" s="33" t="str">
        <f>IF(ISBLANK(Values!E50),"","TellusRem")</f>
        <v/>
      </c>
      <c r="D51" s="31" t="str">
        <f>IF(ISBLANK(Values!E50),"",Values!E50)</f>
        <v/>
      </c>
      <c r="E51" s="32" t="str">
        <f>IF(ISBLANK(Values!E50),"","EAN")</f>
        <v/>
      </c>
      <c r="F51" s="29" t="str">
        <f>IF(ISBLANK(Values!E50),"",IF(Values!J50, SUBSTITUTE(Values!$B$1, "{language}", Values!I50) &amp; " " &amp;Values!$B$3, SUBSTITUTE(Values!$B$2, "{language}", Values!$I50)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IF(ISBLANK(Values!E50),"",IF(Values!#REF!,Values!$B$23,Values!$B$33))</f>
        <v/>
      </c>
      <c r="AJ51" s="42" t="str">
        <f>IF(ISBLANK(Values!E50),"",Values!$B$24 &amp;" "&amp;Values!$B$3)</f>
        <v/>
      </c>
      <c r="AK51" s="2" t="str">
        <f>IF(ISBLANK(Values!E50),"",Values!$B$25)</f>
        <v/>
      </c>
      <c r="AL51" s="2" t="str">
        <f>IF(ISBLANK(Values!E50),"",SUBSTITUTE(SUBSTITUTE(IF(Values!$J50, Values!$B$26, Values!$B$33), "{language}", Values!$I50), "{flag}", INDEX(options!$E$1:$E$20, Values!$V50)))</f>
        <v/>
      </c>
      <c r="AM51" s="2" t="str">
        <f>SUBSTITUTE(IF(ISBLANK(Values!E50),"",Values!$B$27), "{model}", Values!$B$3)</f>
        <v/>
      </c>
      <c r="AT51" s="29" t="str">
        <f>IF(ISBLANK(Values!E50),"",Values!I50)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c r="C52" s="33" t="str">
        <f>IF(ISBLANK(Values!E51),"","TellusRem")</f>
        <v/>
      </c>
      <c r="D52" s="31" t="str">
        <f>IF(ISBLANK(Values!E51),"",Values!E51)</f>
        <v/>
      </c>
      <c r="E52" s="32" t="str">
        <f>IF(ISBLANK(Values!E51),"","EAN")</f>
        <v/>
      </c>
      <c r="F52" s="29" t="str">
        <f>IF(ISBLANK(Values!E51),"",IF(Values!J51, SUBSTITUTE(Values!$B$1, "{language}", Values!I51) &amp; " " &amp;Values!$B$3, SUBSTITUTE(Values!$B$2, "{language}", Values!$I51)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IF(ISBLANK(Values!E51),"",IF(Values!#REF!,Values!$B$23,Values!$B$33))</f>
        <v/>
      </c>
      <c r="AJ52" s="42" t="str">
        <f>IF(ISBLANK(Values!E51),"",Values!$B$24 &amp;" "&amp;Values!$B$3)</f>
        <v/>
      </c>
      <c r="AK52" s="2" t="str">
        <f>IF(ISBLANK(Values!E51),"",Values!$B$25)</f>
        <v/>
      </c>
      <c r="AL52" s="2" t="str">
        <f>IF(ISBLANK(Values!E51),"",SUBSTITUTE(SUBSTITUTE(IF(Values!$J51, Values!$B$26, Values!$B$33), "{language}", Values!$I51), "{flag}", INDEX(options!$E$1:$E$20, Values!$V51)))</f>
        <v/>
      </c>
      <c r="AM52" s="2" t="str">
        <f>SUBSTITUTE(IF(ISBLANK(Values!E51),"",Values!$B$27), "{model}", Values!$B$3)</f>
        <v/>
      </c>
      <c r="AT52" s="29" t="str">
        <f>IF(ISBLANK(Values!E51),"",Values!I51)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c r="C53" s="33" t="str">
        <f>IF(ISBLANK(Values!E52),"","TellusRem")</f>
        <v/>
      </c>
      <c r="D53" s="31" t="str">
        <f>IF(ISBLANK(Values!E52),"",Values!E52)</f>
        <v/>
      </c>
      <c r="E53" s="32" t="str">
        <f>IF(ISBLANK(Values!E52),"","EAN")</f>
        <v/>
      </c>
      <c r="F53" s="29" t="str">
        <f>IF(ISBLANK(Values!E52),"",IF(Values!J52, SUBSTITUTE(Values!$B$1, "{language}", Values!I52) &amp; " " &amp;Values!$B$3, SUBSTITUTE(Values!$B$2, "{language}", Values!$I52)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IF(ISBLANK(Values!E52),"",IF(Values!#REF!,Values!$B$23,Values!$B$33))</f>
        <v/>
      </c>
      <c r="AJ53" s="42" t="str">
        <f>IF(ISBLANK(Values!E52),"",Values!$B$24 &amp;" "&amp;Values!$B$3)</f>
        <v/>
      </c>
      <c r="AK53" s="2" t="str">
        <f>IF(ISBLANK(Values!E52),"",Values!$B$25)</f>
        <v/>
      </c>
      <c r="AL53" s="2" t="str">
        <f>IF(ISBLANK(Values!E52),"",SUBSTITUTE(SUBSTITUTE(IF(Values!$J52, Values!$B$26, Values!$B$33), "{language}", Values!$I52), "{flag}", INDEX(options!$E$1:$E$20, Values!$V52)))</f>
        <v/>
      </c>
      <c r="AM53" s="2" t="str">
        <f>SUBSTITUTE(IF(ISBLANK(Values!E52),"",Values!$B$27), "{model}", Values!$B$3)</f>
        <v/>
      </c>
      <c r="AT53" s="29" t="str">
        <f>IF(ISBLANK(Values!E52),"",Values!I52)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c r="C54" s="33" t="str">
        <f>IF(ISBLANK(Values!E53),"","TellusRem")</f>
        <v/>
      </c>
      <c r="D54" s="31" t="str">
        <f>IF(ISBLANK(Values!E53),"",Values!E53)</f>
        <v/>
      </c>
      <c r="E54" s="32" t="str">
        <f>IF(ISBLANK(Values!E53),"","EAN")</f>
        <v/>
      </c>
      <c r="F54" s="29" t="str">
        <f>IF(ISBLANK(Values!E53),"",IF(Values!J53, SUBSTITUTE(Values!$B$1, "{language}", Values!I53) &amp; " " &amp;Values!$B$3, SUBSTITUTE(Values!$B$2, "{language}", Values!$I53)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IF(ISBLANK(Values!E53),"",IF(Values!#REF!,Values!$B$23,Values!$B$33))</f>
        <v/>
      </c>
      <c r="AJ54" s="42" t="str">
        <f>IF(ISBLANK(Values!E53),"",Values!$B$24 &amp;" "&amp;Values!$B$3)</f>
        <v/>
      </c>
      <c r="AK54" s="2" t="str">
        <f>IF(ISBLANK(Values!E53),"",Values!$B$25)</f>
        <v/>
      </c>
      <c r="AL54" s="2" t="str">
        <f>IF(ISBLANK(Values!E53),"",SUBSTITUTE(SUBSTITUTE(IF(Values!$J53, Values!$B$26, Values!$B$33), "{language}", Values!$I53), "{flag}", INDEX(options!$E$1:$E$20, Values!$V53)))</f>
        <v/>
      </c>
      <c r="AM54" s="2" t="str">
        <f>SUBSTITUTE(IF(ISBLANK(Values!E53),"",Values!$B$27), "{model}", Values!$B$3)</f>
        <v/>
      </c>
      <c r="AT54" s="29" t="str">
        <f>IF(ISBLANK(Values!E53),"",Values!I53)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c r="C55" s="33" t="str">
        <f>IF(ISBLANK(Values!E54),"","TellusRem")</f>
        <v/>
      </c>
      <c r="D55" s="31" t="str">
        <f>IF(ISBLANK(Values!E54),"",Values!E54)</f>
        <v/>
      </c>
      <c r="E55" s="32" t="str">
        <f>IF(ISBLANK(Values!E54),"","EAN")</f>
        <v/>
      </c>
      <c r="F55" s="29" t="str">
        <f>IF(ISBLANK(Values!E54),"",IF(Values!J54, SUBSTITUTE(Values!$B$1, "{language}", Values!I54) &amp; " " &amp;Values!$B$3, SUBSTITUTE(Values!$B$2, "{language}", Values!$I54)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IF(ISBLANK(Values!E54),"",IF(Values!#REF!,Values!$B$23,Values!$B$33))</f>
        <v/>
      </c>
      <c r="AJ55" s="42" t="str">
        <f>IF(ISBLANK(Values!E54),"",Values!$B$24 &amp;" "&amp;Values!$B$3)</f>
        <v/>
      </c>
      <c r="AK55" s="2" t="str">
        <f>IF(ISBLANK(Values!E54),"",Values!$B$25)</f>
        <v/>
      </c>
      <c r="AL55" s="2" t="str">
        <f>IF(ISBLANK(Values!E54),"",SUBSTITUTE(SUBSTITUTE(IF(Values!$J54, Values!$B$26, Values!$B$33), "{language}", Values!$I54), "{flag}", INDEX(options!$E$1:$E$20, Values!$V54)))</f>
        <v/>
      </c>
      <c r="AM55" s="2" t="str">
        <f>SUBSTITUTE(IF(ISBLANK(Values!E54),"",Values!$B$27), "{model}", Values!$B$3)</f>
        <v/>
      </c>
      <c r="AT55" s="29" t="str">
        <f>IF(ISBLANK(Values!E54),"",Values!I54)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c r="C56" s="33" t="str">
        <f>IF(ISBLANK(Values!E55),"","TellusRem")</f>
        <v/>
      </c>
      <c r="D56" s="31" t="str">
        <f>IF(ISBLANK(Values!E55),"",Values!E55)</f>
        <v/>
      </c>
      <c r="E56" s="32" t="str">
        <f>IF(ISBLANK(Values!E55),"","EAN")</f>
        <v/>
      </c>
      <c r="F56" s="29" t="str">
        <f>IF(ISBLANK(Values!E55),"",IF(Values!J55, SUBSTITUTE(Values!$B$1, "{language}", Values!I55) &amp; " " &amp;Values!$B$3, SUBSTITUTE(Values!$B$2, "{language}", Values!$I55)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IF(ISBLANK(Values!E55),"",IF(Values!#REF!,Values!$B$23,Values!$B$33))</f>
        <v/>
      </c>
      <c r="AJ56" s="42" t="str">
        <f>IF(ISBLANK(Values!E55),"",Values!$B$24 &amp;" "&amp;Values!$B$3)</f>
        <v/>
      </c>
      <c r="AK56" s="2" t="str">
        <f>IF(ISBLANK(Values!E55),"",Values!$B$25)</f>
        <v/>
      </c>
      <c r="AL56" s="2" t="str">
        <f>IF(ISBLANK(Values!E55),"",SUBSTITUTE(SUBSTITUTE(IF(Values!$J55, Values!$B$26, Values!$B$33), "{language}", Values!$I55), "{flag}", INDEX(options!$E$1:$E$20, Values!$V55)))</f>
        <v/>
      </c>
      <c r="AM56" s="2" t="str">
        <f>SUBSTITUTE(IF(ISBLANK(Values!E55),"",Values!$B$27), "{model}", Values!$B$3)</f>
        <v/>
      </c>
      <c r="AT56" s="29" t="str">
        <f>IF(ISBLANK(Values!E55),"",Values!I55)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c r="C57" s="33" t="str">
        <f>IF(ISBLANK(Values!E56),"","TellusRem")</f>
        <v/>
      </c>
      <c r="D57" s="31" t="str">
        <f>IF(ISBLANK(Values!E56),"",Values!E56)</f>
        <v/>
      </c>
      <c r="E57" s="32" t="str">
        <f>IF(ISBLANK(Values!E56),"","EAN")</f>
        <v/>
      </c>
      <c r="F57" s="29" t="str">
        <f>IF(ISBLANK(Values!E56),"",IF(Values!J56, SUBSTITUTE(Values!$B$1, "{language}", Values!I56) &amp; " " &amp;Values!$B$3, SUBSTITUTE(Values!$B$2, "{language}", Values!$I56)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IF(ISBLANK(Values!E56),"",IF(Values!#REF!,Values!$B$23,Values!$B$33))</f>
        <v/>
      </c>
      <c r="AJ57" s="42" t="str">
        <f>IF(ISBLANK(Values!E56),"",Values!$B$24 &amp;" "&amp;Values!$B$3)</f>
        <v/>
      </c>
      <c r="AK57" s="2" t="str">
        <f>IF(ISBLANK(Values!E56),"",Values!$B$25)</f>
        <v/>
      </c>
      <c r="AL57" s="2" t="str">
        <f>IF(ISBLANK(Values!E56),"",SUBSTITUTE(SUBSTITUTE(IF(Values!$J56, Values!$B$26, Values!$B$33), "{language}", Values!$I56), "{flag}", INDEX(options!$E$1:$E$20, Values!$V56)))</f>
        <v/>
      </c>
      <c r="AM57" s="2" t="str">
        <f>SUBSTITUTE(IF(ISBLANK(Values!E56),"",Values!$B$27), "{model}", Values!$B$3)</f>
        <v/>
      </c>
      <c r="AT57" s="29" t="str">
        <f>IF(ISBLANK(Values!E56),"",Values!I56)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c r="C58" s="33" t="str">
        <f>IF(ISBLANK(Values!E57),"","TellusRem")</f>
        <v/>
      </c>
      <c r="D58" s="31" t="str">
        <f>IF(ISBLANK(Values!E57),"",Values!E57)</f>
        <v/>
      </c>
      <c r="E58" s="32" t="str">
        <f>IF(ISBLANK(Values!E57),"","EAN")</f>
        <v/>
      </c>
      <c r="F58" s="29" t="str">
        <f>IF(ISBLANK(Values!E57),"",IF(Values!J57, SUBSTITUTE(Values!$B$1, "{language}", Values!I57) &amp; " " &amp;Values!$B$3, SUBSTITUTE(Values!$B$2, "{language}", Values!$I57)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IF(ISBLANK(Values!E57),"",IF(Values!#REF!,Values!$B$23,Values!$B$33))</f>
        <v/>
      </c>
      <c r="AJ58" s="42" t="str">
        <f>IF(ISBLANK(Values!E57),"",Values!$B$24 &amp;" "&amp;Values!$B$3)</f>
        <v/>
      </c>
      <c r="AK58" s="2" t="str">
        <f>IF(ISBLANK(Values!E57),"",Values!$B$25)</f>
        <v/>
      </c>
      <c r="AL58" s="2" t="str">
        <f>IF(ISBLANK(Values!E57),"",SUBSTITUTE(SUBSTITUTE(IF(Values!$J57, Values!$B$26, Values!$B$33), "{language}", Values!$I57), "{flag}", INDEX(options!$E$1:$E$20, Values!$V57)))</f>
        <v/>
      </c>
      <c r="AM58" s="2" t="str">
        <f>SUBSTITUTE(IF(ISBLANK(Values!E57),"",Values!$B$27), "{model}", Values!$B$3)</f>
        <v/>
      </c>
      <c r="AT58" s="29" t="str">
        <f>IF(ISBLANK(Values!E57),"",Values!I57)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c r="C59" s="33" t="str">
        <f>IF(ISBLANK(Values!E58),"","TellusRem")</f>
        <v/>
      </c>
      <c r="D59" s="31" t="str">
        <f>IF(ISBLANK(Values!E58),"",Values!E58)</f>
        <v/>
      </c>
      <c r="E59" s="32" t="str">
        <f>IF(ISBLANK(Values!E58),"","EAN")</f>
        <v/>
      </c>
      <c r="F59" s="29" t="str">
        <f>IF(ISBLANK(Values!E58),"",IF(Values!J58, SUBSTITUTE(Values!$B$1, "{language}", Values!I58) &amp; " " &amp;Values!$B$3, SUBSTITUTE(Values!$B$2, "{language}", Values!$I58)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IF(ISBLANK(Values!E58),"",IF(Values!#REF!,Values!$B$23,Values!$B$33))</f>
        <v/>
      </c>
      <c r="AJ59" s="42" t="str">
        <f>IF(ISBLANK(Values!E58),"",Values!$B$24 &amp;" "&amp;Values!$B$3)</f>
        <v/>
      </c>
      <c r="AK59" s="2" t="str">
        <f>IF(ISBLANK(Values!E58),"",Values!$B$25)</f>
        <v/>
      </c>
      <c r="AL59" s="2" t="str">
        <f>IF(ISBLANK(Values!E58),"",SUBSTITUTE(SUBSTITUTE(IF(Values!$J58, Values!$B$26, Values!$B$33), "{language}", Values!$I58), "{flag}", INDEX(options!$E$1:$E$20, Values!$V58)))</f>
        <v/>
      </c>
      <c r="AM59" s="2" t="str">
        <f>SUBSTITUTE(IF(ISBLANK(Values!E58),"",Values!$B$27), "{model}", Values!$B$3)</f>
        <v/>
      </c>
      <c r="AT59" s="29" t="str">
        <f>IF(ISBLANK(Values!E58),"",Values!I58)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c r="C60" s="33" t="str">
        <f>IF(ISBLANK(Values!E59),"","TellusRem")</f>
        <v/>
      </c>
      <c r="D60" s="31" t="str">
        <f>IF(ISBLANK(Values!E59),"",Values!E59)</f>
        <v/>
      </c>
      <c r="E60" s="32" t="str">
        <f>IF(ISBLANK(Values!E59),"","EAN")</f>
        <v/>
      </c>
      <c r="F60" s="29" t="str">
        <f>IF(ISBLANK(Values!E59),"",IF(Values!J59, SUBSTITUTE(Values!$B$1, "{language}", Values!I59) &amp; " " &amp;Values!$B$3, SUBSTITUTE(Values!$B$2, "{language}", Values!$I59)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IF(ISBLANK(Values!E59),"",IF(Values!#REF!,Values!$B$23,Values!$B$33))</f>
        <v/>
      </c>
      <c r="AJ60" s="42" t="str">
        <f>IF(ISBLANK(Values!E59),"",Values!$B$24 &amp;" "&amp;Values!$B$3)</f>
        <v/>
      </c>
      <c r="AK60" s="2" t="str">
        <f>IF(ISBLANK(Values!E59),"",Values!$B$25)</f>
        <v/>
      </c>
      <c r="AL60" s="2" t="str">
        <f>IF(ISBLANK(Values!E59),"",SUBSTITUTE(SUBSTITUTE(IF(Values!$J59, Values!$B$26, Values!$B$33), "{language}", Values!$I59), "{flag}", INDEX(options!$E$1:$E$20, Values!$V59)))</f>
        <v/>
      </c>
      <c r="AM60" s="2" t="str">
        <f>SUBSTITUTE(IF(ISBLANK(Values!E59),"",Values!$B$27), "{model}", Values!$B$3)</f>
        <v/>
      </c>
      <c r="AT60" s="29" t="str">
        <f>IF(ISBLANK(Values!E59),"",Values!I59)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c r="C61" s="33" t="str">
        <f>IF(ISBLANK(Values!E60),"","TellusRem")</f>
        <v/>
      </c>
      <c r="D61" s="31" t="str">
        <f>IF(ISBLANK(Values!E60),"",Values!E60)</f>
        <v/>
      </c>
      <c r="E61" s="32" t="str">
        <f>IF(ISBLANK(Values!E60),"","EAN")</f>
        <v/>
      </c>
      <c r="F61" s="29" t="str">
        <f>IF(ISBLANK(Values!E60),"",IF(Values!J60, SUBSTITUTE(Values!$B$1, "{language}", Values!I60) &amp; " " &amp;Values!$B$3, SUBSTITUTE(Values!$B$2, "{language}", Values!$I60)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IF(ISBLANK(Values!E60),"",IF(Values!#REF!,Values!$B$23,Values!$B$33))</f>
        <v/>
      </c>
      <c r="AJ61" s="42" t="str">
        <f>IF(ISBLANK(Values!E60),"",Values!$B$24 &amp;" "&amp;Values!$B$3)</f>
        <v/>
      </c>
      <c r="AK61" s="2" t="str">
        <f>IF(ISBLANK(Values!E60),"",Values!$B$25)</f>
        <v/>
      </c>
      <c r="AL61" s="2" t="str">
        <f>IF(ISBLANK(Values!E60),"",SUBSTITUTE(SUBSTITUTE(IF(Values!$J60, Values!$B$26, Values!$B$33), "{language}", Values!$I60), "{flag}", INDEX(options!$E$1:$E$20, Values!$V60)))</f>
        <v/>
      </c>
      <c r="AM61" s="2" t="str">
        <f>SUBSTITUTE(IF(ISBLANK(Values!E60),"",Values!$B$27), "{model}", Values!$B$3)</f>
        <v/>
      </c>
      <c r="AT61" s="29" t="str">
        <f>IF(ISBLANK(Values!E60),"",Values!I60)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c r="C62" s="33" t="str">
        <f>IF(ISBLANK(Values!E61),"","TellusRem")</f>
        <v/>
      </c>
      <c r="D62" s="31" t="str">
        <f>IF(ISBLANK(Values!E61),"",Values!E61)</f>
        <v/>
      </c>
      <c r="E62" s="32" t="str">
        <f>IF(ISBLANK(Values!E61),"","EAN")</f>
        <v/>
      </c>
      <c r="F62" s="29" t="str">
        <f>IF(ISBLANK(Values!E61),"",IF(Values!J61, SUBSTITUTE(Values!$B$1, "{language}", Values!I61) &amp; " " &amp;Values!$B$3, SUBSTITUTE(Values!$B$2, "{language}", Values!$I61)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IF(ISBLANK(Values!E61),"",IF(Values!#REF!,Values!$B$23,Values!$B$33))</f>
        <v/>
      </c>
      <c r="AJ62" s="42" t="str">
        <f>IF(ISBLANK(Values!E61),"",Values!$B$24 &amp;" "&amp;Values!$B$3)</f>
        <v/>
      </c>
      <c r="AK62" s="2" t="str">
        <f>IF(ISBLANK(Values!E61),"",Values!$B$25)</f>
        <v/>
      </c>
      <c r="AL62" s="2" t="str">
        <f>IF(ISBLANK(Values!E61),"",SUBSTITUTE(SUBSTITUTE(IF(Values!$J61, Values!$B$26, Values!$B$33), "{language}", Values!$I61), "{flag}", INDEX(options!$E$1:$E$20, Values!$V61)))</f>
        <v/>
      </c>
      <c r="AM62" s="2" t="str">
        <f>SUBSTITUTE(IF(ISBLANK(Values!E61),"",Values!$B$27), "{model}", Values!$B$3)</f>
        <v/>
      </c>
      <c r="AT62" s="29" t="str">
        <f>IF(ISBLANK(Values!E61),"",Values!I61)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c r="C63" s="33" t="str">
        <f>IF(ISBLANK(Values!E62),"","TellusRem")</f>
        <v/>
      </c>
      <c r="D63" s="31" t="str">
        <f>IF(ISBLANK(Values!E62),"",Values!E62)</f>
        <v/>
      </c>
      <c r="E63" s="32" t="str">
        <f>IF(ISBLANK(Values!E62),"","EAN")</f>
        <v/>
      </c>
      <c r="F63" s="29" t="str">
        <f>IF(ISBLANK(Values!E62),"",IF(Values!J62, SUBSTITUTE(Values!$B$1, "{language}", Values!I62) &amp; " " &amp;Values!$B$3, SUBSTITUTE(Values!$B$2, "{language}", Values!$I62)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IF(ISBLANK(Values!E62),"",IF(Values!#REF!,Values!$B$23,Values!$B$33))</f>
        <v/>
      </c>
      <c r="AJ63" s="42" t="str">
        <f>IF(ISBLANK(Values!E62),"",Values!$B$24 &amp;" "&amp;Values!$B$3)</f>
        <v/>
      </c>
      <c r="AK63" s="2" t="str">
        <f>IF(ISBLANK(Values!E62),"",Values!$B$25)</f>
        <v/>
      </c>
      <c r="AL63" s="2" t="str">
        <f>IF(ISBLANK(Values!E62),"",SUBSTITUTE(SUBSTITUTE(IF(Values!$J62, Values!$B$26, Values!$B$33), "{language}", Values!$I62), "{flag}", INDEX(options!$E$1:$E$20, Values!$V62)))</f>
        <v/>
      </c>
      <c r="AM63" s="2" t="str">
        <f>SUBSTITUTE(IF(ISBLANK(Values!E62),"",Values!$B$27), "{model}", Values!$B$3)</f>
        <v/>
      </c>
      <c r="AT63" s="29" t="str">
        <f>IF(ISBLANK(Values!E62),"",Values!I62)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c r="C64" s="33" t="str">
        <f>IF(ISBLANK(Values!E63),"","TellusRem")</f>
        <v/>
      </c>
      <c r="D64" s="31" t="str">
        <f>IF(ISBLANK(Values!E63),"",Values!E63)</f>
        <v/>
      </c>
      <c r="E64" s="32" t="str">
        <f>IF(ISBLANK(Values!E63),"","EAN")</f>
        <v/>
      </c>
      <c r="F64" s="29" t="str">
        <f>IF(ISBLANK(Values!E63),"",IF(Values!J63, SUBSTITUTE(Values!$B$1, "{language}", Values!I63) &amp; " " &amp;Values!$B$3, SUBSTITUTE(Values!$B$2, "{language}", Values!$I63)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IF(ISBLANK(Values!E63),"",IF(Values!#REF!,Values!$B$23,Values!$B$33))</f>
        <v/>
      </c>
      <c r="AJ64" s="42" t="str">
        <f>IF(ISBLANK(Values!E63),"",Values!$B$24 &amp;" "&amp;Values!$B$3)</f>
        <v/>
      </c>
      <c r="AK64" s="2" t="str">
        <f>IF(ISBLANK(Values!E63),"",Values!$B$25)</f>
        <v/>
      </c>
      <c r="AL64" s="2" t="str">
        <f>IF(ISBLANK(Values!E63),"",SUBSTITUTE(SUBSTITUTE(IF(Values!$J63, Values!$B$26, Values!$B$33), "{language}", Values!$I63), "{flag}", INDEX(options!$E$1:$E$20, Values!$V63)))</f>
        <v/>
      </c>
      <c r="AM64" s="2" t="str">
        <f>SUBSTITUTE(IF(ISBLANK(Values!E63),"",Values!$B$27), "{model}", Values!$B$3)</f>
        <v/>
      </c>
      <c r="AT64" s="29" t="str">
        <f>IF(ISBLANK(Values!E63),"",Values!I63)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c r="C65" s="33" t="str">
        <f>IF(ISBLANK(Values!E64),"","TellusRem")</f>
        <v/>
      </c>
      <c r="D65" s="31" t="str">
        <f>IF(ISBLANK(Values!E64),"",Values!E64)</f>
        <v/>
      </c>
      <c r="E65" s="32" t="str">
        <f>IF(ISBLANK(Values!E64),"","EAN")</f>
        <v/>
      </c>
      <c r="F65" s="29" t="str">
        <f>IF(ISBLANK(Values!E64),"",IF(Values!J64, SUBSTITUTE(Values!$B$1, "{language}", Values!I64) &amp; " " &amp;Values!$B$3, SUBSTITUTE(Values!$B$2, "{language}", Values!$I64)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IF(ISBLANK(Values!E64),"",IF(Values!#REF!,Values!$B$23,Values!$B$33))</f>
        <v/>
      </c>
      <c r="AJ65" s="42" t="str">
        <f>IF(ISBLANK(Values!E64),"",Values!$B$24 &amp;" "&amp;Values!$B$3)</f>
        <v/>
      </c>
      <c r="AK65" s="2" t="str">
        <f>IF(ISBLANK(Values!E64),"",Values!$B$25)</f>
        <v/>
      </c>
      <c r="AL65" s="2" t="str">
        <f>IF(ISBLANK(Values!E64),"",SUBSTITUTE(SUBSTITUTE(IF(Values!$J64, Values!$B$26, Values!$B$33), "{language}", Values!$I64), "{flag}", INDEX(options!$E$1:$E$20, Values!$V64)))</f>
        <v/>
      </c>
      <c r="AM65" s="2" t="str">
        <f>SUBSTITUTE(IF(ISBLANK(Values!E64),"",Values!$B$27), "{model}", Values!$B$3)</f>
        <v/>
      </c>
      <c r="AT65" s="29" t="str">
        <f>IF(ISBLANK(Values!E64),"",Values!I64)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c r="C66" s="33" t="str">
        <f>IF(ISBLANK(Values!E65),"","TellusRem")</f>
        <v/>
      </c>
      <c r="D66" s="31" t="str">
        <f>IF(ISBLANK(Values!E65),"",Values!E65)</f>
        <v/>
      </c>
      <c r="E66" s="32" t="str">
        <f>IF(ISBLANK(Values!E65),"","EAN")</f>
        <v/>
      </c>
      <c r="F66" s="29" t="str">
        <f>IF(ISBLANK(Values!E65),"",IF(Values!J65, SUBSTITUTE(Values!$B$1, "{language}", Values!I65) &amp; " " &amp;Values!$B$3, SUBSTITUTE(Values!$B$2, "{language}", Values!$I65)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IF(ISBLANK(Values!E65),"",IF(Values!#REF!,Values!$B$23,Values!$B$33))</f>
        <v/>
      </c>
      <c r="AJ66" s="42" t="str">
        <f>IF(ISBLANK(Values!E65),"",Values!$B$24 &amp;" "&amp;Values!$B$3)</f>
        <v/>
      </c>
      <c r="AK66" s="2" t="str">
        <f>IF(ISBLANK(Values!E65),"",Values!$B$25)</f>
        <v/>
      </c>
      <c r="AL66" s="2" t="str">
        <f>IF(ISBLANK(Values!E65),"",SUBSTITUTE(SUBSTITUTE(IF(Values!$J65, Values!$B$26, Values!$B$33), "{language}", Values!$I65), "{flag}", INDEX(options!$E$1:$E$20, Values!$V65)))</f>
        <v/>
      </c>
      <c r="AM66" s="2" t="str">
        <f>SUBSTITUTE(IF(ISBLANK(Values!E65),"",Values!$B$27), "{model}", Values!$B$3)</f>
        <v/>
      </c>
      <c r="AT66" s="29" t="str">
        <f>IF(ISBLANK(Values!E65),"",Values!I65)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c r="C67" s="33" t="str">
        <f>IF(ISBLANK(Values!E66),"","TellusRem")</f>
        <v/>
      </c>
      <c r="D67" s="31" t="str">
        <f>IF(ISBLANK(Values!E66),"",Values!E66)</f>
        <v/>
      </c>
      <c r="E67" s="32" t="str">
        <f>IF(ISBLANK(Values!E66),"","EAN")</f>
        <v/>
      </c>
      <c r="F67" s="29" t="str">
        <f>IF(ISBLANK(Values!E66),"",IF(Values!J66, SUBSTITUTE(Values!$B$1, "{language}", Values!I66) &amp; " " &amp;Values!$B$3, SUBSTITUTE(Values!$B$2, "{language}", Values!$I66)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IF(ISBLANK(Values!E66),"",IF(Values!#REF!,Values!$B$23,Values!$B$33))</f>
        <v/>
      </c>
      <c r="AJ67" s="42" t="str">
        <f>IF(ISBLANK(Values!E66),"",Values!$B$24 &amp;" "&amp;Values!$B$3)</f>
        <v/>
      </c>
      <c r="AK67" s="2" t="str">
        <f>IF(ISBLANK(Values!E66),"",Values!$B$25)</f>
        <v/>
      </c>
      <c r="AL67" s="2" t="str">
        <f>IF(ISBLANK(Values!E66),"",SUBSTITUTE(SUBSTITUTE(IF(Values!$J66, Values!$B$26, Values!$B$33), "{language}", Values!$I66), "{flag}", INDEX(options!$E$1:$E$20, Values!$V66)))</f>
        <v/>
      </c>
      <c r="AM67" s="2" t="str">
        <f>SUBSTITUTE(IF(ISBLANK(Values!E66),"",Values!$B$27), "{model}", Values!$B$3)</f>
        <v/>
      </c>
      <c r="AT67" s="29" t="str">
        <f>IF(ISBLANK(Values!E66),"",Values!I66)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c r="C68" s="33" t="str">
        <f>IF(ISBLANK(Values!E67),"","TellusRem")</f>
        <v/>
      </c>
      <c r="D68" s="31" t="str">
        <f>IF(ISBLANK(Values!E67),"",Values!E67)</f>
        <v/>
      </c>
      <c r="E68" s="32" t="str">
        <f>IF(ISBLANK(Values!E67),"","EAN")</f>
        <v/>
      </c>
      <c r="F68" s="29" t="str">
        <f>IF(ISBLANK(Values!E67),"",IF(Values!J67, SUBSTITUTE(Values!$B$1, "{language}", Values!I67) &amp; " " &amp;Values!$B$3, SUBSTITUTE(Values!$B$2, "{language}", Values!$I67)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IF(ISBLANK(Values!E67),"",IF(Values!#REF!,Values!$B$23,Values!$B$33))</f>
        <v/>
      </c>
      <c r="AJ68" s="42" t="str">
        <f>IF(ISBLANK(Values!E67),"",Values!$B$24 &amp;" "&amp;Values!$B$3)</f>
        <v/>
      </c>
      <c r="AK68" s="2" t="str">
        <f>IF(ISBLANK(Values!E67),"",Values!$B$25)</f>
        <v/>
      </c>
      <c r="AL68" s="2" t="str">
        <f>IF(ISBLANK(Values!E67),"",SUBSTITUTE(SUBSTITUTE(IF(Values!$J67, Values!$B$26, Values!$B$33), "{language}", Values!$I67), "{flag}", INDEX(options!$E$1:$E$20, Values!$V67)))</f>
        <v/>
      </c>
      <c r="AM68" s="2" t="str">
        <f>SUBSTITUTE(IF(ISBLANK(Values!E67),"",Values!$B$27), "{model}", Values!$B$3)</f>
        <v/>
      </c>
      <c r="AT68" s="29" t="str">
        <f>IF(ISBLANK(Values!E67),"",Values!I67)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c r="C69" s="33" t="str">
        <f>IF(ISBLANK(Values!E68),"","TellusRem")</f>
        <v/>
      </c>
      <c r="D69" s="31" t="str">
        <f>IF(ISBLANK(Values!E68),"",Values!E68)</f>
        <v/>
      </c>
      <c r="E69" s="32" t="str">
        <f>IF(ISBLANK(Values!E68),"","EAN")</f>
        <v/>
      </c>
      <c r="F69" s="29" t="str">
        <f>IF(ISBLANK(Values!E68),"",IF(Values!J68, SUBSTITUTE(Values!$B$1, "{language}", Values!I68) &amp; " " &amp;Values!$B$3, SUBSTITUTE(Values!$B$2, "{language}", Values!$I68)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IF(ISBLANK(Values!E68),"",IF(Values!#REF!,Values!$B$23,Values!$B$33))</f>
        <v/>
      </c>
      <c r="AJ69" s="42" t="str">
        <f>IF(ISBLANK(Values!E68),"",Values!$B$24 &amp;" "&amp;Values!$B$3)</f>
        <v/>
      </c>
      <c r="AK69" s="2" t="str">
        <f>IF(ISBLANK(Values!E68),"",Values!$B$25)</f>
        <v/>
      </c>
      <c r="AL69" s="2" t="str">
        <f>IF(ISBLANK(Values!E68),"",SUBSTITUTE(SUBSTITUTE(IF(Values!$J68, Values!$B$26, Values!$B$33), "{language}", Values!$I68), "{flag}", INDEX(options!$E$1:$E$20, Values!$V68)))</f>
        <v/>
      </c>
      <c r="AM69" s="2" t="str">
        <f>SUBSTITUTE(IF(ISBLANK(Values!E68),"",Values!$B$27), "{model}", Values!$B$3)</f>
        <v/>
      </c>
      <c r="AT69" s="29" t="str">
        <f>IF(ISBLANK(Values!E68),"",Values!I68)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c r="C70" s="33" t="str">
        <f>IF(ISBLANK(Values!E69),"","TellusRem")</f>
        <v/>
      </c>
      <c r="D70" s="31" t="str">
        <f>IF(ISBLANK(Values!E69),"",Values!E69)</f>
        <v/>
      </c>
      <c r="E70" s="32" t="str">
        <f>IF(ISBLANK(Values!E69),"","EAN")</f>
        <v/>
      </c>
      <c r="F70" s="29" t="str">
        <f>IF(ISBLANK(Values!E69),"",IF(Values!J69, SUBSTITUTE(Values!$B$1, "{language}", Values!I69) &amp; " " &amp;Values!$B$3, SUBSTITUTE(Values!$B$2, "{language}", Values!$I69)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IF(ISBLANK(Values!E69),"",IF(Values!#REF!,Values!$B$23,Values!$B$33))</f>
        <v/>
      </c>
      <c r="AJ70" s="42" t="str">
        <f>IF(ISBLANK(Values!E69),"",Values!$B$24 &amp;" "&amp;Values!$B$3)</f>
        <v/>
      </c>
      <c r="AK70" s="2" t="str">
        <f>IF(ISBLANK(Values!E69),"",Values!$B$25)</f>
        <v/>
      </c>
      <c r="AL70" s="2" t="str">
        <f>IF(ISBLANK(Values!E69),"",SUBSTITUTE(SUBSTITUTE(IF(Values!$J69, Values!$B$26, Values!$B$33), "{language}", Values!$I69), "{flag}", INDEX(options!$E$1:$E$20, Values!$V69)))</f>
        <v/>
      </c>
      <c r="AM70" s="2" t="str">
        <f>SUBSTITUTE(IF(ISBLANK(Values!E69),"",Values!$B$27), "{model}", Values!$B$3)</f>
        <v/>
      </c>
      <c r="AT70" s="29" t="str">
        <f>IF(ISBLANK(Values!E69),"",Values!I69)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c r="C71" s="33" t="str">
        <f>IF(ISBLANK(Values!E70),"","TellusRem")</f>
        <v/>
      </c>
      <c r="D71" s="31" t="str">
        <f>IF(ISBLANK(Values!E70),"",Values!E70)</f>
        <v/>
      </c>
      <c r="E71" s="32" t="str">
        <f>IF(ISBLANK(Values!E70),"","EAN")</f>
        <v/>
      </c>
      <c r="F71" s="29" t="str">
        <f>IF(ISBLANK(Values!E70),"",IF(Values!J70, SUBSTITUTE(Values!$B$1, "{language}", Values!I70) &amp; " " &amp;Values!$B$3, SUBSTITUTE(Values!$B$2, "{language}", Values!$I70)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IF(ISBLANK(Values!E70),"",IF(Values!#REF!,Values!$B$23,Values!$B$33))</f>
        <v/>
      </c>
      <c r="AJ71" s="42" t="str">
        <f>IF(ISBLANK(Values!E70),"",Values!$B$24 &amp;" "&amp;Values!$B$3)</f>
        <v/>
      </c>
      <c r="AK71" s="2" t="str">
        <f>IF(ISBLANK(Values!E70),"",Values!$B$25)</f>
        <v/>
      </c>
      <c r="AL71" s="2" t="str">
        <f>IF(ISBLANK(Values!E70),"",SUBSTITUTE(SUBSTITUTE(IF(Values!$J70, Values!$B$26, Values!$B$33), "{language}", Values!$I70), "{flag}", INDEX(options!$E$1:$E$20, Values!$V70)))</f>
        <v/>
      </c>
      <c r="AM71" s="2" t="str">
        <f>SUBSTITUTE(IF(ISBLANK(Values!E70),"",Values!$B$27), "{model}", Values!$B$3)</f>
        <v/>
      </c>
      <c r="AT71" s="29" t="str">
        <f>IF(ISBLANK(Values!E70),"",Values!I70)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c r="C72" s="33" t="str">
        <f>IF(ISBLANK(Values!E71),"","TellusRem")</f>
        <v/>
      </c>
      <c r="D72" s="31" t="str">
        <f>IF(ISBLANK(Values!E71),"",Values!E71)</f>
        <v/>
      </c>
      <c r="E72" s="32" t="str">
        <f>IF(ISBLANK(Values!E71),"","EAN")</f>
        <v/>
      </c>
      <c r="F72" s="29" t="str">
        <f>IF(ISBLANK(Values!E71),"",IF(Values!J71, SUBSTITUTE(Values!$B$1, "{language}", Values!I71) &amp; " " &amp;Values!$B$3, SUBSTITUTE(Values!$B$2, "{language}", Values!$I71)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IF(ISBLANK(Values!E71),"",IF(Values!#REF!,Values!$B$23,Values!$B$33))</f>
        <v/>
      </c>
      <c r="AJ72" s="42" t="str">
        <f>IF(ISBLANK(Values!E71),"",Values!$B$24 &amp;" "&amp;Values!$B$3)</f>
        <v/>
      </c>
      <c r="AK72" s="2" t="str">
        <f>IF(ISBLANK(Values!E71),"",Values!$B$25)</f>
        <v/>
      </c>
      <c r="AL72" s="2" t="str">
        <f>IF(ISBLANK(Values!E71),"",SUBSTITUTE(SUBSTITUTE(IF(Values!$J71, Values!$B$26, Values!$B$33), "{language}", Values!$I71), "{flag}", INDEX(options!$E$1:$E$20, Values!$V71)))</f>
        <v/>
      </c>
      <c r="AM72" s="2" t="str">
        <f>SUBSTITUTE(IF(ISBLANK(Values!E71),"",Values!$B$27), "{model}", Values!$B$3)</f>
        <v/>
      </c>
      <c r="AT72" s="29" t="str">
        <f>IF(ISBLANK(Values!E71),"",Values!I71)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c r="C73" s="33" t="str">
        <f>IF(ISBLANK(Values!E72),"","TellusRem")</f>
        <v/>
      </c>
      <c r="D73" s="31" t="str">
        <f>IF(ISBLANK(Values!E72),"",Values!E72)</f>
        <v/>
      </c>
      <c r="E73" s="32" t="str">
        <f>IF(ISBLANK(Values!E72),"","EAN")</f>
        <v/>
      </c>
      <c r="F73" s="29" t="str">
        <f>IF(ISBLANK(Values!E72),"",IF(Values!J72, SUBSTITUTE(Values!$B$1, "{language}", Values!I72) &amp; " " &amp;Values!$B$3, SUBSTITUTE(Values!$B$2, "{language}", Values!$I72)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IF(ISBLANK(Values!E72),"",IF(Values!#REF!,Values!$B$23,Values!$B$33))</f>
        <v/>
      </c>
      <c r="AJ73" s="42" t="str">
        <f>IF(ISBLANK(Values!E72),"",Values!$B$24 &amp;" "&amp;Values!$B$3)</f>
        <v/>
      </c>
      <c r="AK73" s="2" t="str">
        <f>IF(ISBLANK(Values!E72),"",Values!$B$25)</f>
        <v/>
      </c>
      <c r="AL73" s="2" t="str">
        <f>IF(ISBLANK(Values!E72),"",SUBSTITUTE(SUBSTITUTE(IF(Values!$J72, Values!$B$26, Values!$B$33), "{language}", Values!$I72), "{flag}", INDEX(options!$E$1:$E$20, Values!$V72)))</f>
        <v/>
      </c>
      <c r="AM73" s="2" t="str">
        <f>SUBSTITUTE(IF(ISBLANK(Values!E72),"",Values!$B$27), "{model}", Values!$B$3)</f>
        <v/>
      </c>
      <c r="AT73" s="29" t="str">
        <f>IF(ISBLANK(Values!E72),"",Values!I72)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c r="C74" s="33" t="str">
        <f>IF(ISBLANK(Values!E73),"","TellusRem")</f>
        <v/>
      </c>
      <c r="D74" s="31" t="str">
        <f>IF(ISBLANK(Values!E73),"",Values!E73)</f>
        <v/>
      </c>
      <c r="E74" s="32" t="str">
        <f>IF(ISBLANK(Values!E73),"","EAN")</f>
        <v/>
      </c>
      <c r="F74" s="29" t="str">
        <f>IF(ISBLANK(Values!E73),"",IF(Values!J73, SUBSTITUTE(Values!$B$1, "{language}", Values!I73) &amp; " " &amp;Values!$B$3, SUBSTITUTE(Values!$B$2, "{language}", Values!$I73)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IF(ISBLANK(Values!E73),"",IF(Values!#REF!,Values!$B$23,Values!$B$33))</f>
        <v/>
      </c>
      <c r="AJ74" s="42" t="str">
        <f>IF(ISBLANK(Values!E73),"",Values!$B$24 &amp;" "&amp;Values!$B$3)</f>
        <v/>
      </c>
      <c r="AK74" s="2" t="str">
        <f>IF(ISBLANK(Values!E73),"",Values!$B$25)</f>
        <v/>
      </c>
      <c r="AL74" s="2" t="str">
        <f>IF(ISBLANK(Values!E73),"",SUBSTITUTE(SUBSTITUTE(IF(Values!$J73, Values!$B$26, Values!$B$33), "{language}", Values!$I73), "{flag}", INDEX(options!$E$1:$E$20, Values!$V73)))</f>
        <v/>
      </c>
      <c r="AM74" s="2" t="str">
        <f>SUBSTITUTE(IF(ISBLANK(Values!E73),"",Values!$B$27), "{model}", Values!$B$3)</f>
        <v/>
      </c>
      <c r="AT74" s="29" t="str">
        <f>IF(ISBLANK(Values!E73),"",Values!I73)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c r="C75" s="33" t="str">
        <f>IF(ISBLANK(Values!E74),"","TellusRem")</f>
        <v/>
      </c>
      <c r="D75" s="31" t="str">
        <f>IF(ISBLANK(Values!E74),"",Values!E74)</f>
        <v/>
      </c>
      <c r="E75" s="32" t="str">
        <f>IF(ISBLANK(Values!E74),"","EAN")</f>
        <v/>
      </c>
      <c r="F75" s="29" t="str">
        <f>IF(ISBLANK(Values!E74),"",IF(Values!J74, SUBSTITUTE(Values!$B$1, "{language}", Values!I74) &amp; " " &amp;Values!$B$3, SUBSTITUTE(Values!$B$2, "{language}", Values!$I74)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IF(ISBLANK(Values!E74),"",IF(Values!#REF!,Values!$B$23,Values!$B$33))</f>
        <v/>
      </c>
      <c r="AJ75" s="42" t="str">
        <f>IF(ISBLANK(Values!E74),"",Values!$B$24 &amp;" "&amp;Values!$B$3)</f>
        <v/>
      </c>
      <c r="AK75" s="2" t="str">
        <f>IF(ISBLANK(Values!E74),"",Values!$B$25)</f>
        <v/>
      </c>
      <c r="AL75" s="2" t="str">
        <f>IF(ISBLANK(Values!E74),"",SUBSTITUTE(SUBSTITUTE(IF(Values!$J74, Values!$B$26, Values!$B$33), "{language}", Values!$I74), "{flag}", INDEX(options!$E$1:$E$20, Values!$V74)))</f>
        <v/>
      </c>
      <c r="AM75" s="2" t="str">
        <f>SUBSTITUTE(IF(ISBLANK(Values!E74),"",Values!$B$27), "{model}", Values!$B$3)</f>
        <v/>
      </c>
      <c r="AT75" s="29" t="str">
        <f>IF(ISBLANK(Values!E74),"",Values!I74)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c r="C76" s="33" t="str">
        <f>IF(ISBLANK(Values!E75),"","TellusRem")</f>
        <v/>
      </c>
      <c r="D76" s="31" t="str">
        <f>IF(ISBLANK(Values!E75),"",Values!E75)</f>
        <v/>
      </c>
      <c r="E76" s="32" t="str">
        <f>IF(ISBLANK(Values!E75),"","EAN")</f>
        <v/>
      </c>
      <c r="F76" s="29" t="str">
        <f>IF(ISBLANK(Values!E75),"",IF(Values!J75, SUBSTITUTE(Values!$B$1, "{language}", Values!I75) &amp; " " &amp;Values!$B$3, SUBSTITUTE(Values!$B$2, "{language}", Values!$I75)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IF(ISBLANK(Values!E75),"",IF(Values!#REF!,Values!$B$23,Values!$B$33))</f>
        <v/>
      </c>
      <c r="AJ76" s="42" t="str">
        <f>IF(ISBLANK(Values!E75),"",Values!$B$24 &amp;" "&amp;Values!$B$3)</f>
        <v/>
      </c>
      <c r="AK76" s="2" t="str">
        <f>IF(ISBLANK(Values!E75),"",Values!$B$25)</f>
        <v/>
      </c>
      <c r="AL76" s="2" t="str">
        <f>IF(ISBLANK(Values!E75),"",SUBSTITUTE(SUBSTITUTE(IF(Values!$J75, Values!$B$26, Values!$B$33), "{language}", Values!$I75), "{flag}", INDEX(options!$E$1:$E$20, Values!$V75)))</f>
        <v/>
      </c>
      <c r="AM76" s="2" t="str">
        <f>SUBSTITUTE(IF(ISBLANK(Values!E75),"",Values!$B$27), "{model}", Values!$B$3)</f>
        <v/>
      </c>
      <c r="AT76" s="29" t="str">
        <f>IF(ISBLANK(Values!E75),"",Values!I75)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c r="C77" s="33" t="str">
        <f>IF(ISBLANK(Values!E76),"","TellusRem")</f>
        <v/>
      </c>
      <c r="D77" s="31" t="str">
        <f>IF(ISBLANK(Values!E76),"",Values!E76)</f>
        <v/>
      </c>
      <c r="E77" s="32" t="str">
        <f>IF(ISBLANK(Values!E76),"","EAN")</f>
        <v/>
      </c>
      <c r="F77" s="29" t="str">
        <f>IF(ISBLANK(Values!E76),"",IF(Values!J76, SUBSTITUTE(Values!$B$1, "{language}", Values!I76) &amp; " " &amp;Values!$B$3, SUBSTITUTE(Values!$B$2, "{language}", Values!$I76)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IF(ISBLANK(Values!E76),"",IF(Values!#REF!,Values!$B$23,Values!$B$33))</f>
        <v/>
      </c>
      <c r="AJ77" s="42" t="str">
        <f>IF(ISBLANK(Values!E76),"",Values!$B$24 &amp;" "&amp;Values!$B$3)</f>
        <v/>
      </c>
      <c r="AK77" s="2" t="str">
        <f>IF(ISBLANK(Values!E76),"",Values!$B$25)</f>
        <v/>
      </c>
      <c r="AL77" s="2" t="str">
        <f>IF(ISBLANK(Values!E76),"",SUBSTITUTE(SUBSTITUTE(IF(Values!$J76, Values!$B$26, Values!$B$33), "{language}", Values!$I76), "{flag}", INDEX(options!$E$1:$E$20, Values!$V76)))</f>
        <v/>
      </c>
      <c r="AM77" s="2" t="str">
        <f>SUBSTITUTE(IF(ISBLANK(Values!E76),"",Values!$B$27), "{model}", Values!$B$3)</f>
        <v/>
      </c>
      <c r="AT77" s="29" t="str">
        <f>IF(ISBLANK(Values!E76),"",Values!I76)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c r="C78" s="33" t="str">
        <f>IF(ISBLANK(Values!E77),"","TellusRem")</f>
        <v/>
      </c>
      <c r="D78" s="31" t="str">
        <f>IF(ISBLANK(Values!E77),"",Values!E77)</f>
        <v/>
      </c>
      <c r="E78" s="32" t="str">
        <f>IF(ISBLANK(Values!E77),"","EAN")</f>
        <v/>
      </c>
      <c r="F78" s="29" t="str">
        <f>IF(ISBLANK(Values!E77),"",IF(Values!J77, SUBSTITUTE(Values!$B$1, "{language}", Values!I77) &amp; " " &amp;Values!$B$3, SUBSTITUTE(Values!$B$2, "{language}", Values!$I77)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IF(ISBLANK(Values!E77),"",IF(Values!#REF!,Values!$B$23,Values!$B$33))</f>
        <v/>
      </c>
      <c r="AJ78" s="42" t="str">
        <f>IF(ISBLANK(Values!E77),"",Values!$B$24 &amp;" "&amp;Values!$B$3)</f>
        <v/>
      </c>
      <c r="AK78" s="2" t="str">
        <f>IF(ISBLANK(Values!E77),"",Values!$B$25)</f>
        <v/>
      </c>
      <c r="AL78" s="2" t="str">
        <f>IF(ISBLANK(Values!E77),"",SUBSTITUTE(SUBSTITUTE(IF(Values!$J77, Values!$B$26, Values!$B$33), "{language}", Values!$I77), "{flag}", INDEX(options!$E$1:$E$20, Values!$V77)))</f>
        <v/>
      </c>
      <c r="AM78" s="2" t="str">
        <f>SUBSTITUTE(IF(ISBLANK(Values!E77),"",Values!$B$27), "{model}", Values!$B$3)</f>
        <v/>
      </c>
      <c r="AT78" s="29" t="str">
        <f>IF(ISBLANK(Values!E77),"",Values!I77)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c r="C79" s="33" t="str">
        <f>IF(ISBLANK(Values!E78),"","TellusRem")</f>
        <v/>
      </c>
      <c r="D79" s="31" t="str">
        <f>IF(ISBLANK(Values!E78),"",Values!E78)</f>
        <v/>
      </c>
      <c r="E79" s="32" t="str">
        <f>IF(ISBLANK(Values!E78),"","EAN")</f>
        <v/>
      </c>
      <c r="F79" s="29" t="str">
        <f>IF(ISBLANK(Values!E78),"",IF(Values!J78, SUBSTITUTE(Values!$B$1, "{language}", Values!I78) &amp; " " &amp;Values!$B$3, SUBSTITUTE(Values!$B$2, "{language}", Values!$I78)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IF(ISBLANK(Values!E78),"",IF(Values!#REF!,Values!$B$23,Values!$B$33))</f>
        <v/>
      </c>
      <c r="AJ79" s="42" t="str">
        <f>IF(ISBLANK(Values!E78),"",Values!$B$24 &amp;" "&amp;Values!$B$3)</f>
        <v/>
      </c>
      <c r="AK79" s="2" t="str">
        <f>IF(ISBLANK(Values!E78),"",Values!$B$25)</f>
        <v/>
      </c>
      <c r="AL79" s="2" t="str">
        <f>IF(ISBLANK(Values!E78),"",SUBSTITUTE(SUBSTITUTE(IF(Values!$J78, Values!$B$26, Values!$B$33), "{language}", Values!$I78), "{flag}", INDEX(options!$E$1:$E$20, Values!$V78)))</f>
        <v/>
      </c>
      <c r="AM79" s="2" t="str">
        <f>SUBSTITUTE(IF(ISBLANK(Values!E78),"",Values!$B$27), "{model}", Values!$B$3)</f>
        <v/>
      </c>
      <c r="AT79" s="29" t="str">
        <f>IF(ISBLANK(Values!E78),"",Values!I78)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c r="C80" s="33" t="str">
        <f>IF(ISBLANK(Values!E79),"","TellusRem")</f>
        <v/>
      </c>
      <c r="D80" s="31" t="str">
        <f>IF(ISBLANK(Values!E79),"",Values!E79)</f>
        <v/>
      </c>
      <c r="E80" s="32" t="str">
        <f>IF(ISBLANK(Values!E79),"","EAN")</f>
        <v/>
      </c>
      <c r="F80" s="29" t="str">
        <f>IF(ISBLANK(Values!E79),"",IF(Values!J79, SUBSTITUTE(Values!$B$1, "{language}", Values!I79) &amp; " " &amp;Values!$B$3, SUBSTITUTE(Values!$B$2, "{language}", Values!$I79)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IF(ISBLANK(Values!E79),"",IF(Values!#REF!,Values!$B$23,Values!$B$33))</f>
        <v/>
      </c>
      <c r="AJ80" s="42" t="str">
        <f>IF(ISBLANK(Values!E79),"",Values!$B$24 &amp;" "&amp;Values!$B$3)</f>
        <v/>
      </c>
      <c r="AK80" s="2" t="str">
        <f>IF(ISBLANK(Values!E79),"",Values!$B$25)</f>
        <v/>
      </c>
      <c r="AL80" s="2" t="str">
        <f>IF(ISBLANK(Values!E79),"",SUBSTITUTE(SUBSTITUTE(IF(Values!$J79, Values!$B$26, Values!$B$33), "{language}", Values!$I79), "{flag}", INDEX(options!$E$1:$E$20, Values!$V79)))</f>
        <v/>
      </c>
      <c r="AM80" s="2" t="str">
        <f>SUBSTITUTE(IF(ISBLANK(Values!E79),"",Values!$B$27), "{model}", Values!$B$3)</f>
        <v/>
      </c>
      <c r="AT80" s="29" t="str">
        <f>IF(ISBLANK(Values!E79),"",Values!I79)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c r="C81" s="33" t="str">
        <f>IF(ISBLANK(Values!E80),"","TellusRem")</f>
        <v/>
      </c>
      <c r="D81" s="31" t="str">
        <f>IF(ISBLANK(Values!E80),"",Values!E80)</f>
        <v/>
      </c>
      <c r="E81" s="32" t="str">
        <f>IF(ISBLANK(Values!E80),"","EAN")</f>
        <v/>
      </c>
      <c r="F81" s="29" t="str">
        <f>IF(ISBLANK(Values!E80),"",IF(Values!J80, SUBSTITUTE(Values!$B$1, "{language}", Values!I80) &amp; " " &amp;Values!$B$3, SUBSTITUTE(Values!$B$2, "{language}", Values!$I80)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IF(ISBLANK(Values!E80),"",IF(Values!#REF!,Values!$B$23,Values!$B$33))</f>
        <v/>
      </c>
      <c r="AJ81" s="42" t="str">
        <f>IF(ISBLANK(Values!E80),"",Values!$B$24 &amp;" "&amp;Values!$B$3)</f>
        <v/>
      </c>
      <c r="AK81" s="2" t="str">
        <f>IF(ISBLANK(Values!E80),"",Values!$B$25)</f>
        <v/>
      </c>
      <c r="AL81" s="2" t="str">
        <f>IF(ISBLANK(Values!E80),"",SUBSTITUTE(SUBSTITUTE(IF(Values!$J80, Values!$B$26, Values!$B$33), "{language}", Values!$I80), "{flag}", INDEX(options!$E$1:$E$20, Values!$V80)))</f>
        <v/>
      </c>
      <c r="AM81" s="2" t="str">
        <f>SUBSTITUTE(IF(ISBLANK(Values!E80),"",Values!$B$27), "{model}", Values!$B$3)</f>
        <v/>
      </c>
      <c r="AT81" s="29" t="str">
        <f>IF(ISBLANK(Values!E80),"",Values!I80)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c r="C82" s="33" t="str">
        <f>IF(ISBLANK(Values!E81),"","TellusRem")</f>
        <v/>
      </c>
      <c r="D82" s="31" t="str">
        <f>IF(ISBLANK(Values!E81),"",Values!E81)</f>
        <v/>
      </c>
      <c r="E82" s="32" t="str">
        <f>IF(ISBLANK(Values!E81),"","EAN")</f>
        <v/>
      </c>
      <c r="F82" s="29" t="str">
        <f>IF(ISBLANK(Values!E81),"",IF(Values!J81, SUBSTITUTE(Values!$B$1, "{language}", Values!I81) &amp; " " &amp;Values!$B$3, SUBSTITUTE(Values!$B$2, "{language}", Values!$I81)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IF(ISBLANK(Values!E81),"",IF(Values!#REF!,Values!$B$23,Values!$B$33))</f>
        <v/>
      </c>
      <c r="AJ82" s="42" t="str">
        <f>IF(ISBLANK(Values!E81),"",Values!$B$24 &amp;" "&amp;Values!$B$3)</f>
        <v/>
      </c>
      <c r="AK82" s="2" t="str">
        <f>IF(ISBLANK(Values!E81),"",Values!$B$25)</f>
        <v/>
      </c>
      <c r="AL82" s="2" t="str">
        <f>IF(ISBLANK(Values!E81),"",SUBSTITUTE(SUBSTITUTE(IF(Values!$J81, Values!$B$26, Values!$B$33), "{language}", Values!$I81), "{flag}", INDEX(options!$E$1:$E$20, Values!$V81)))</f>
        <v/>
      </c>
      <c r="AM82" s="2" t="str">
        <f>SUBSTITUTE(IF(ISBLANK(Values!E81),"",Values!$B$27), "{model}", Values!$B$3)</f>
        <v/>
      </c>
      <c r="AT82" s="29" t="str">
        <f>IF(ISBLANK(Values!E81),"",Values!I81)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c r="C83" s="33" t="str">
        <f>IF(ISBLANK(Values!E82),"","TellusRem")</f>
        <v/>
      </c>
      <c r="D83" s="31" t="str">
        <f>IF(ISBLANK(Values!E82),"",Values!E82)</f>
        <v/>
      </c>
      <c r="E83" s="32" t="str">
        <f>IF(ISBLANK(Values!E82),"","EAN")</f>
        <v/>
      </c>
      <c r="F83" s="29" t="str">
        <f>IF(ISBLANK(Values!E82),"",IF(Values!J82, SUBSTITUTE(Values!$B$1, "{language}", Values!I82) &amp; " " &amp;Values!$B$3, SUBSTITUTE(Values!$B$2, "{language}", Values!$I82)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IF(ISBLANK(Values!E82),"",IF(Values!#REF!,Values!$B$23,Values!$B$33))</f>
        <v/>
      </c>
      <c r="AJ83" s="42" t="str">
        <f>IF(ISBLANK(Values!E82),"",Values!$B$24 &amp;" "&amp;Values!$B$3)</f>
        <v/>
      </c>
      <c r="AK83" s="2" t="str">
        <f>IF(ISBLANK(Values!E82),"",Values!$B$25)</f>
        <v/>
      </c>
      <c r="AL83" s="2" t="str">
        <f>IF(ISBLANK(Values!E82),"",SUBSTITUTE(SUBSTITUTE(IF(Values!$J82, Values!$B$26, Values!$B$33), "{language}", Values!$I82), "{flag}", INDEX(options!$E$1:$E$20, Values!$V82)))</f>
        <v/>
      </c>
      <c r="AM83" s="2" t="str">
        <f>SUBSTITUTE(IF(ISBLANK(Values!E82),"",Values!$B$27), "{model}", Values!$B$3)</f>
        <v/>
      </c>
      <c r="AT83" s="29" t="str">
        <f>IF(ISBLANK(Values!E82),"",Values!I82)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c r="C84" s="33" t="str">
        <f>IF(ISBLANK(Values!E83),"","TellusRem")</f>
        <v/>
      </c>
      <c r="D84" s="31" t="str">
        <f>IF(ISBLANK(Values!E83),"",Values!E83)</f>
        <v/>
      </c>
      <c r="E84" s="32" t="str">
        <f>IF(ISBLANK(Values!E83),"","EAN")</f>
        <v/>
      </c>
      <c r="F84" s="29" t="str">
        <f>IF(ISBLANK(Values!E83),"",IF(Values!J83, SUBSTITUTE(Values!$B$1, "{language}", Values!I83) &amp; " " &amp;Values!$B$3, SUBSTITUTE(Values!$B$2, "{language}", Values!$I83)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IF(ISBLANK(Values!E83),"",IF(Values!#REF!,Values!$B$23,Values!$B$33))</f>
        <v/>
      </c>
      <c r="AJ84" s="42" t="str">
        <f>IF(ISBLANK(Values!E83),"",Values!$B$24 &amp;" "&amp;Values!$B$3)</f>
        <v/>
      </c>
      <c r="AK84" s="2" t="str">
        <f>IF(ISBLANK(Values!E83),"",Values!$B$25)</f>
        <v/>
      </c>
      <c r="AL84" s="2" t="str">
        <f>IF(ISBLANK(Values!E83),"",SUBSTITUTE(SUBSTITUTE(IF(Values!$J83, Values!$B$26, Values!$B$33), "{language}", Values!$I83), "{flag}", INDEX(options!$E$1:$E$20, Values!$V83)))</f>
        <v/>
      </c>
      <c r="AM84" s="2" t="str">
        <f>SUBSTITUTE(IF(ISBLANK(Values!E83),"",Values!$B$27), "{model}", Values!$B$3)</f>
        <v/>
      </c>
      <c r="AT84" s="29" t="str">
        <f>IF(ISBLANK(Values!E83),"",Values!I83)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c r="C85" s="33" t="str">
        <f>IF(ISBLANK(Values!E84),"","TellusRem")</f>
        <v/>
      </c>
      <c r="D85" s="31" t="str">
        <f>IF(ISBLANK(Values!E84),"",Values!E84)</f>
        <v/>
      </c>
      <c r="E85" s="32" t="str">
        <f>IF(ISBLANK(Values!E84),"","EAN")</f>
        <v/>
      </c>
      <c r="F85" s="29" t="str">
        <f>IF(ISBLANK(Values!E84),"",IF(Values!J84, SUBSTITUTE(Values!$B$1, "{language}", Values!I84) &amp; " " &amp;Values!$B$3, SUBSTITUTE(Values!$B$2, "{language}", Values!$I84)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IF(ISBLANK(Values!E84),"",IF(Values!#REF!,Values!$B$23,Values!$B$33))</f>
        <v/>
      </c>
      <c r="AJ85" s="42" t="str">
        <f>IF(ISBLANK(Values!E84),"",Values!$B$24 &amp;" "&amp;Values!$B$3)</f>
        <v/>
      </c>
      <c r="AK85" s="2" t="str">
        <f>IF(ISBLANK(Values!E84),"",Values!$B$25)</f>
        <v/>
      </c>
      <c r="AL85" s="2" t="str">
        <f>IF(ISBLANK(Values!E84),"",SUBSTITUTE(SUBSTITUTE(IF(Values!$J84, Values!$B$26, Values!$B$33), "{language}", Values!$I84), "{flag}", INDEX(options!$E$1:$E$20, Values!$V84)))</f>
        <v/>
      </c>
      <c r="AM85" s="2" t="str">
        <f>SUBSTITUTE(IF(ISBLANK(Values!E84),"",Values!$B$27), "{model}", Values!$B$3)</f>
        <v/>
      </c>
      <c r="AT85" s="29" t="str">
        <f>IF(ISBLANK(Values!E84),"",Values!I84)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c r="C86" s="33" t="str">
        <f>IF(ISBLANK(Values!E85),"","TellusRem")</f>
        <v/>
      </c>
      <c r="D86" s="31" t="str">
        <f>IF(ISBLANK(Values!E85),"",Values!E85)</f>
        <v/>
      </c>
      <c r="E86" s="32" t="str">
        <f>IF(ISBLANK(Values!E85),"","EAN")</f>
        <v/>
      </c>
      <c r="F86" s="29" t="str">
        <f>IF(ISBLANK(Values!E85),"",IF(Values!J85, SUBSTITUTE(Values!$B$1, "{language}", Values!I85) &amp; " " &amp;Values!$B$3, SUBSTITUTE(Values!$B$2, "{language}", Values!$I85)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IF(ISBLANK(Values!E85),"",IF(Values!#REF!,Values!$B$23,Values!$B$33))</f>
        <v/>
      </c>
      <c r="AJ86" s="42" t="str">
        <f>IF(ISBLANK(Values!E85),"",Values!$B$24 &amp;" "&amp;Values!$B$3)</f>
        <v/>
      </c>
      <c r="AK86" s="2" t="str">
        <f>IF(ISBLANK(Values!E85),"",Values!$B$25)</f>
        <v/>
      </c>
      <c r="AL86" s="2" t="str">
        <f>IF(ISBLANK(Values!E85),"",SUBSTITUTE(SUBSTITUTE(IF(Values!$J85, Values!$B$26, Values!$B$33), "{language}", Values!$I85), "{flag}", INDEX(options!$E$1:$E$20, Values!$V85)))</f>
        <v/>
      </c>
      <c r="AM86" s="2" t="str">
        <f>SUBSTITUTE(IF(ISBLANK(Values!E85),"",Values!$B$27), "{model}", Values!$B$3)</f>
        <v/>
      </c>
      <c r="AT86" s="29" t="str">
        <f>IF(ISBLANK(Values!E85),"",Values!I85)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c r="C87" s="33" t="str">
        <f>IF(ISBLANK(Values!E86),"","TellusRem")</f>
        <v/>
      </c>
      <c r="D87" s="31" t="str">
        <f>IF(ISBLANK(Values!E86),"",Values!E86)</f>
        <v/>
      </c>
      <c r="E87" s="32" t="str">
        <f>IF(ISBLANK(Values!E86),"","EAN")</f>
        <v/>
      </c>
      <c r="F87" s="29" t="str">
        <f>IF(ISBLANK(Values!E86),"",IF(Values!J86, SUBSTITUTE(Values!$B$1, "{language}", Values!I86) &amp; " " &amp;Values!$B$3, SUBSTITUTE(Values!$B$2, "{language}", Values!$I86)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IF(ISBLANK(Values!E86),"",IF(Values!#REF!,Values!$B$23,Values!$B$33))</f>
        <v/>
      </c>
      <c r="AJ87" s="42" t="str">
        <f>IF(ISBLANK(Values!E86),"",Values!$B$24 &amp;" "&amp;Values!$B$3)</f>
        <v/>
      </c>
      <c r="AK87" s="2" t="str">
        <f>IF(ISBLANK(Values!E86),"",Values!$B$25)</f>
        <v/>
      </c>
      <c r="AL87" s="2" t="str">
        <f>IF(ISBLANK(Values!E86),"",SUBSTITUTE(SUBSTITUTE(IF(Values!$J86, Values!$B$26, Values!$B$33), "{language}", Values!$I86), "{flag}", INDEX(options!$E$1:$E$20, Values!$V86)))</f>
        <v/>
      </c>
      <c r="AM87" s="2" t="str">
        <f>SUBSTITUTE(IF(ISBLANK(Values!E86),"",Values!$B$27), "{model}", Values!$B$3)</f>
        <v/>
      </c>
      <c r="AT87" s="29" t="str">
        <f>IF(ISBLANK(Values!E86),"",Values!I86)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c r="C88" s="33" t="str">
        <f>IF(ISBLANK(Values!E87),"","TellusRem")</f>
        <v/>
      </c>
      <c r="D88" s="31" t="str">
        <f>IF(ISBLANK(Values!E87),"",Values!E87)</f>
        <v/>
      </c>
      <c r="E88" s="32" t="str">
        <f>IF(ISBLANK(Values!E87),"","EAN")</f>
        <v/>
      </c>
      <c r="F88" s="29" t="str">
        <f>IF(ISBLANK(Values!E87),"",IF(Values!J87, SUBSTITUTE(Values!$B$1, "{language}", Values!I87) &amp; " " &amp;Values!$B$3, SUBSTITUTE(Values!$B$2, "{language}", Values!$I87)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IF(ISBLANK(Values!E87),"",IF(Values!#REF!,Values!$B$23,Values!$B$33))</f>
        <v/>
      </c>
      <c r="AJ88" s="42" t="str">
        <f>IF(ISBLANK(Values!E87),"",Values!$B$24 &amp;" "&amp;Values!$B$3)</f>
        <v/>
      </c>
      <c r="AK88" s="2" t="str">
        <f>IF(ISBLANK(Values!E87),"",Values!$B$25)</f>
        <v/>
      </c>
      <c r="AL88" s="2" t="str">
        <f>IF(ISBLANK(Values!E87),"",SUBSTITUTE(SUBSTITUTE(IF(Values!$J87, Values!$B$26, Values!$B$33), "{language}", Values!$I87), "{flag}", INDEX(options!$E$1:$E$20, Values!$V87)))</f>
        <v/>
      </c>
      <c r="AM88" s="2" t="str">
        <f>SUBSTITUTE(IF(ISBLANK(Values!E87),"",Values!$B$27), "{model}", Values!$B$3)</f>
        <v/>
      </c>
      <c r="AT88" s="29" t="str">
        <f>IF(ISBLANK(Values!E87),"",Values!I87)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c r="C89" s="33" t="str">
        <f>IF(ISBLANK(Values!E88),"","TellusRem")</f>
        <v/>
      </c>
      <c r="D89" s="31" t="str">
        <f>IF(ISBLANK(Values!E88),"",Values!E88)</f>
        <v/>
      </c>
      <c r="E89" s="32" t="str">
        <f>IF(ISBLANK(Values!E88),"","EAN")</f>
        <v/>
      </c>
      <c r="F89" s="29" t="str">
        <f>IF(ISBLANK(Values!E88),"",IF(Values!J88, SUBSTITUTE(Values!$B$1, "{language}", Values!I88) &amp; " " &amp;Values!$B$3, SUBSTITUTE(Values!$B$2, "{language}", Values!$I88)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IF(ISBLANK(Values!E88),"",IF(Values!#REF!,Values!$B$23,Values!$B$33))</f>
        <v/>
      </c>
      <c r="AJ89" s="42" t="str">
        <f>IF(ISBLANK(Values!E88),"",Values!$B$24 &amp;" "&amp;Values!$B$3)</f>
        <v/>
      </c>
      <c r="AK89" s="2" t="str">
        <f>IF(ISBLANK(Values!E88),"",Values!$B$25)</f>
        <v/>
      </c>
      <c r="AL89" s="2" t="str">
        <f>IF(ISBLANK(Values!E88),"",SUBSTITUTE(SUBSTITUTE(IF(Values!$J88, Values!$B$26, Values!$B$33), "{language}", Values!$I88), "{flag}", INDEX(options!$E$1:$E$20, Values!$V88)))</f>
        <v/>
      </c>
      <c r="AM89" s="2" t="str">
        <f>SUBSTITUTE(IF(ISBLANK(Values!E88),"",Values!$B$27), "{model}", Values!$B$3)</f>
        <v/>
      </c>
      <c r="AT89" s="29" t="str">
        <f>IF(ISBLANK(Values!E88),"",Values!I88)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c r="C90" s="33" t="str">
        <f>IF(ISBLANK(Values!E89),"","TellusRem")</f>
        <v/>
      </c>
      <c r="D90" s="31" t="str">
        <f>IF(ISBLANK(Values!E89),"",Values!E89)</f>
        <v/>
      </c>
      <c r="E90" s="32" t="str">
        <f>IF(ISBLANK(Values!E89),"","EAN")</f>
        <v/>
      </c>
      <c r="F90" s="29" t="str">
        <f>IF(ISBLANK(Values!E89),"",IF(Values!J89, SUBSTITUTE(Values!$B$1, "{language}", Values!I89) &amp; " " &amp;Values!$B$3, SUBSTITUTE(Values!$B$2, "{language}", Values!$I89)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IF(ISBLANK(Values!E89),"",IF(Values!#REF!,Values!$B$23,Values!$B$33))</f>
        <v/>
      </c>
      <c r="AJ90" s="42" t="str">
        <f>IF(ISBLANK(Values!E89),"",Values!$B$24 &amp;" "&amp;Values!$B$3)</f>
        <v/>
      </c>
      <c r="AK90" s="2" t="str">
        <f>IF(ISBLANK(Values!E89),"",Values!$B$25)</f>
        <v/>
      </c>
      <c r="AL90" s="2" t="str">
        <f>IF(ISBLANK(Values!E89),"",SUBSTITUTE(SUBSTITUTE(IF(Values!$J89, Values!$B$26, Values!$B$33), "{language}", Values!$I89), "{flag}", INDEX(options!$E$1:$E$20, Values!$V89)))</f>
        <v/>
      </c>
      <c r="AM90" s="2" t="str">
        <f>SUBSTITUTE(IF(ISBLANK(Values!E89),"",Values!$B$27), "{model}", Values!$B$3)</f>
        <v/>
      </c>
      <c r="AT90" s="29" t="str">
        <f>IF(ISBLANK(Values!E89),"",Values!I89)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c r="C91" s="33" t="str">
        <f>IF(ISBLANK(Values!E90),"","TellusRem")</f>
        <v/>
      </c>
      <c r="D91" s="31" t="str">
        <f>IF(ISBLANK(Values!E90),"",Values!E90)</f>
        <v/>
      </c>
      <c r="E91" s="32" t="str">
        <f>IF(ISBLANK(Values!E90),"","EAN")</f>
        <v/>
      </c>
      <c r="F91" s="29" t="str">
        <f>IF(ISBLANK(Values!E90),"",IF(Values!J90, SUBSTITUTE(Values!$B$1, "{language}", Values!I90) &amp; " " &amp;Values!$B$3, SUBSTITUTE(Values!$B$2, "{language}", Values!$I90)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IF(ISBLANK(Values!E90),"",IF(Values!#REF!,Values!$B$23,Values!$B$33))</f>
        <v/>
      </c>
      <c r="AJ91" s="42" t="str">
        <f>IF(ISBLANK(Values!E90),"",Values!$B$24 &amp;" "&amp;Values!$B$3)</f>
        <v/>
      </c>
      <c r="AK91" s="2" t="str">
        <f>IF(ISBLANK(Values!E90),"",Values!$B$25)</f>
        <v/>
      </c>
      <c r="AL91" s="2" t="str">
        <f>IF(ISBLANK(Values!E90),"",SUBSTITUTE(SUBSTITUTE(IF(Values!$J90, Values!$B$26, Values!$B$33), "{language}", Values!$I90), "{flag}", INDEX(options!$E$1:$E$20, Values!$V90)))</f>
        <v/>
      </c>
      <c r="AM91" s="2" t="str">
        <f>SUBSTITUTE(IF(ISBLANK(Values!E90),"",Values!$B$27), "{model}", Values!$B$3)</f>
        <v/>
      </c>
      <c r="AT91" s="29" t="str">
        <f>IF(ISBLANK(Values!E90),"",Values!I90)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c r="C92" s="33" t="str">
        <f>IF(ISBLANK(Values!E91),"","TellusRem")</f>
        <v/>
      </c>
      <c r="D92" s="31" t="str">
        <f>IF(ISBLANK(Values!E91),"",Values!E91)</f>
        <v/>
      </c>
      <c r="E92" s="32" t="str">
        <f>IF(ISBLANK(Values!E91),"","EAN")</f>
        <v/>
      </c>
      <c r="F92" s="29" t="str">
        <f>IF(ISBLANK(Values!E91),"",IF(Values!J91, SUBSTITUTE(Values!$B$1, "{language}", Values!I91) &amp; " " &amp;Values!$B$3, SUBSTITUTE(Values!$B$2, "{language}", Values!$I91)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IF(ISBLANK(Values!E91),"",IF(Values!#REF!,Values!$B$23,Values!$B$33))</f>
        <v/>
      </c>
      <c r="AJ92" s="42" t="str">
        <f>IF(ISBLANK(Values!E91),"",Values!$B$24 &amp;" "&amp;Values!$B$3)</f>
        <v/>
      </c>
      <c r="AK92" s="2" t="str">
        <f>IF(ISBLANK(Values!E91),"",Values!$B$25)</f>
        <v/>
      </c>
      <c r="AL92" s="2" t="str">
        <f>IF(ISBLANK(Values!E91),"",SUBSTITUTE(SUBSTITUTE(IF(Values!$J91, Values!$B$26, Values!$B$33), "{language}", Values!$I91), "{flag}", INDEX(options!$E$1:$E$20, Values!$V91)))</f>
        <v/>
      </c>
      <c r="AM92" s="2" t="str">
        <f>SUBSTITUTE(IF(ISBLANK(Values!E91),"",Values!$B$27), "{model}", Values!$B$3)</f>
        <v/>
      </c>
      <c r="AT92" s="29" t="str">
        <f>IF(ISBLANK(Values!E91),"",Values!I91)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c r="C93" s="33" t="str">
        <f>IF(ISBLANK(Values!E92),"","TellusRem")</f>
        <v/>
      </c>
      <c r="D93" s="31" t="str">
        <f>IF(ISBLANK(Values!E92),"",Values!E92)</f>
        <v/>
      </c>
      <c r="E93" s="32" t="str">
        <f>IF(ISBLANK(Values!E92),"","EAN")</f>
        <v/>
      </c>
      <c r="F93" s="29" t="str">
        <f>IF(ISBLANK(Values!E92),"",IF(Values!J92, SUBSTITUTE(Values!$B$1, "{language}", Values!I92) &amp; " " &amp;Values!$B$3, SUBSTITUTE(Values!$B$2, "{language}", Values!$I92)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IF(ISBLANK(Values!E92),"",IF(Values!#REF!,Values!$B$23,Values!$B$33))</f>
        <v/>
      </c>
      <c r="AJ93" s="42" t="str">
        <f>IF(ISBLANK(Values!E92),"",Values!$B$24 &amp;" "&amp;Values!$B$3)</f>
        <v/>
      </c>
      <c r="AK93" s="2" t="str">
        <f>IF(ISBLANK(Values!E92),"",Values!$B$25)</f>
        <v/>
      </c>
      <c r="AL93" s="2" t="str">
        <f>IF(ISBLANK(Values!E92),"",SUBSTITUTE(SUBSTITUTE(IF(Values!$J92, Values!$B$26, Values!$B$33), "{language}", Values!$I92), "{flag}", INDEX(options!$E$1:$E$20, Values!$V92)))</f>
        <v/>
      </c>
      <c r="AM93" s="2" t="str">
        <f>SUBSTITUTE(IF(ISBLANK(Values!E92),"",Values!$B$27), "{model}", Values!$B$3)</f>
        <v/>
      </c>
      <c r="AT93" s="29" t="str">
        <f>IF(ISBLANK(Values!E92),"",Values!I92)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c r="C94" s="33" t="str">
        <f>IF(ISBLANK(Values!E93),"","TellusRem")</f>
        <v/>
      </c>
      <c r="D94" s="31" t="str">
        <f>IF(ISBLANK(Values!E93),"",Values!E93)</f>
        <v/>
      </c>
      <c r="E94" s="32" t="str">
        <f>IF(ISBLANK(Values!E93),"","EAN")</f>
        <v/>
      </c>
      <c r="F94" s="29" t="str">
        <f>IF(ISBLANK(Values!E93),"",IF(Values!J93, SUBSTITUTE(Values!$B$1, "{language}", Values!I93) &amp; " " &amp;Values!$B$3, SUBSTITUTE(Values!$B$2, "{language}", Values!$I93)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IF(ISBLANK(Values!E93),"",IF(Values!#REF!,Values!$B$23,Values!$B$33))</f>
        <v/>
      </c>
      <c r="AJ94" s="42" t="str">
        <f>IF(ISBLANK(Values!E93),"",Values!$B$24 &amp;" "&amp;Values!$B$3)</f>
        <v/>
      </c>
      <c r="AK94" s="2" t="str">
        <f>IF(ISBLANK(Values!E93),"",Values!$B$25)</f>
        <v/>
      </c>
      <c r="AL94" s="2" t="str">
        <f>IF(ISBLANK(Values!E93),"",SUBSTITUTE(SUBSTITUTE(IF(Values!$J93, Values!$B$26, Values!$B$33), "{language}", Values!$I93), "{flag}", INDEX(options!$E$1:$E$20, Values!$V93)))</f>
        <v/>
      </c>
      <c r="AM94" s="2" t="str">
        <f>SUBSTITUTE(IF(ISBLANK(Values!E93),"",Values!$B$27), "{model}", Values!$B$3)</f>
        <v/>
      </c>
      <c r="AT94" s="29" t="str">
        <f>IF(ISBLANK(Values!E93),"",Values!I93)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c r="C95" s="33" t="str">
        <f>IF(ISBLANK(Values!E94),"","TellusRem")</f>
        <v/>
      </c>
      <c r="D95" s="31" t="str">
        <f>IF(ISBLANK(Values!E94),"",Values!E94)</f>
        <v/>
      </c>
      <c r="E95" s="32" t="str">
        <f>IF(ISBLANK(Values!E94),"","EAN")</f>
        <v/>
      </c>
      <c r="F95" s="29" t="str">
        <f>IF(ISBLANK(Values!E94),"",IF(Values!J94, SUBSTITUTE(Values!$B$1, "{language}", Values!I94) &amp; " " &amp;Values!$B$3, SUBSTITUTE(Values!$B$2, "{language}", Values!$I94)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IF(ISBLANK(Values!E94),"",IF(Values!#REF!,Values!$B$23,Values!$B$33))</f>
        <v/>
      </c>
      <c r="AJ95" s="42" t="str">
        <f>IF(ISBLANK(Values!E94),"",Values!$B$24 &amp;" "&amp;Values!$B$3)</f>
        <v/>
      </c>
      <c r="AK95" s="2" t="str">
        <f>IF(ISBLANK(Values!E94),"",Values!$B$25)</f>
        <v/>
      </c>
      <c r="AL95" s="2" t="str">
        <f>IF(ISBLANK(Values!E94),"",SUBSTITUTE(SUBSTITUTE(IF(Values!$J94, Values!$B$26, Values!$B$33), "{language}", Values!$I94), "{flag}", INDEX(options!$E$1:$E$20, Values!$V94)))</f>
        <v/>
      </c>
      <c r="AM95" s="2" t="str">
        <f>SUBSTITUTE(IF(ISBLANK(Values!E94),"",Values!$B$27), "{model}", Values!$B$3)</f>
        <v/>
      </c>
      <c r="AT95" s="29" t="str">
        <f>IF(ISBLANK(Values!E94),"",Values!I94)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c r="C96" s="33" t="str">
        <f>IF(ISBLANK(Values!E95),"","TellusRem")</f>
        <v/>
      </c>
      <c r="D96" s="31" t="str">
        <f>IF(ISBLANK(Values!E95),"",Values!E95)</f>
        <v/>
      </c>
      <c r="E96" s="32" t="str">
        <f>IF(ISBLANK(Values!E95),"","EAN")</f>
        <v/>
      </c>
      <c r="F96" s="29" t="str">
        <f>IF(ISBLANK(Values!E95),"",IF(Values!J95, SUBSTITUTE(Values!$B$1, "{language}", Values!I95) &amp; " " &amp;Values!$B$3, SUBSTITUTE(Values!$B$2, "{language}", Values!$I95)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IF(ISBLANK(Values!E95),"",IF(Values!#REF!,Values!$B$23,Values!$B$33))</f>
        <v/>
      </c>
      <c r="AJ96" s="42" t="str">
        <f>IF(ISBLANK(Values!E95),"",Values!$B$24 &amp;" "&amp;Values!$B$3)</f>
        <v/>
      </c>
      <c r="AK96" s="2" t="str">
        <f>IF(ISBLANK(Values!E95),"",Values!$B$25)</f>
        <v/>
      </c>
      <c r="AL96" s="2" t="str">
        <f>IF(ISBLANK(Values!E95),"",SUBSTITUTE(SUBSTITUTE(IF(Values!$J95, Values!$B$26, Values!$B$33), "{language}", Values!$I95), "{flag}", INDEX(options!$E$1:$E$20, Values!$V95)))</f>
        <v/>
      </c>
      <c r="AM96" s="2" t="str">
        <f>SUBSTITUTE(IF(ISBLANK(Values!E95),"",Values!$B$27), "{model}", Values!$B$3)</f>
        <v/>
      </c>
      <c r="AT96" s="29" t="str">
        <f>IF(ISBLANK(Values!E95),"",Values!I95)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c r="C97" s="33" t="str">
        <f>IF(ISBLANK(Values!E96),"","TellusRem")</f>
        <v/>
      </c>
      <c r="D97" s="31" t="str">
        <f>IF(ISBLANK(Values!E96),"",Values!E96)</f>
        <v/>
      </c>
      <c r="E97" s="32" t="str">
        <f>IF(ISBLANK(Values!E96),"","EAN")</f>
        <v/>
      </c>
      <c r="F97" s="29" t="str">
        <f>IF(ISBLANK(Values!E96),"",IF(Values!J96, SUBSTITUTE(Values!$B$1, "{language}", Values!I96) &amp; " " &amp;Values!$B$3, SUBSTITUTE(Values!$B$2, "{language}", Values!$I96)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IF(ISBLANK(Values!E96),"",IF(Values!#REF!,Values!$B$23,Values!$B$33))</f>
        <v/>
      </c>
      <c r="AJ97" s="42" t="str">
        <f>IF(ISBLANK(Values!E96),"",Values!$B$24 &amp;" "&amp;Values!$B$3)</f>
        <v/>
      </c>
      <c r="AK97" s="2" t="str">
        <f>IF(ISBLANK(Values!E96),"",Values!$B$25)</f>
        <v/>
      </c>
      <c r="AL97" s="2" t="str">
        <f>IF(ISBLANK(Values!E96),"",SUBSTITUTE(SUBSTITUTE(IF(Values!$J96, Values!$B$26, Values!$B$33), "{language}", Values!$I96), "{flag}", INDEX(options!$E$1:$E$20, Values!$V96)))</f>
        <v/>
      </c>
      <c r="AM97" s="2" t="str">
        <f>SUBSTITUTE(IF(ISBLANK(Values!E96),"",Values!$B$27), "{model}", Values!$B$3)</f>
        <v/>
      </c>
      <c r="AT97" s="29" t="str">
        <f>IF(ISBLANK(Values!E96),"",Values!I96)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Values!I97) &amp; " " &amp;Values!$B$3, SUBSTITUTE(Values!$B$2, "{language}", Values!$I97)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IF(ISBLANK(Values!E97),"",IF(Values!#REF!,Values!$B$23,Values!$B$33))</f>
        <v/>
      </c>
      <c r="AJ98" s="42" t="str">
        <f>IF(ISBLANK(Values!E97),"",Values!$B$24 &amp;" "&amp;Values!$B$3)</f>
        <v/>
      </c>
      <c r="AK98" s="2" t="str">
        <f>IF(ISBLANK(Values!E97),"",Values!$B$25)</f>
        <v/>
      </c>
      <c r="AL98" s="2" t="str">
        <f>IF(ISBLANK(Values!E97),"",SUBSTITUTE(SUBSTITUTE(IF(Values!$J97, Values!$B$26, Values!$B$33), "{language}", Values!$I97), "{flag}", INDEX(options!$E$1:$E$20, Values!$V97)))</f>
        <v/>
      </c>
      <c r="AM98" s="2" t="str">
        <f>SUBSTITUTE(IF(ISBLANK(Values!E97),"",Values!$B$27), "{model}", Values!$B$3)</f>
        <v/>
      </c>
      <c r="AT98" s="29" t="str">
        <f>IF(ISBLANK(Values!E97),"",Values!I97)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Values!I98) &amp; " " &amp;Values!$B$3, SUBSTITUTE(Values!$B$2, "{language}", Values!$I98)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IF(ISBLANK(Values!E98),"",IF(Values!#REF!,Values!$B$23,Values!$B$33))</f>
        <v/>
      </c>
      <c r="AJ99" s="42" t="str">
        <f>IF(ISBLANK(Values!E98),"",Values!$B$24 &amp;" "&amp;Values!$B$3)</f>
        <v/>
      </c>
      <c r="AK99" s="2" t="str">
        <f>IF(ISBLANK(Values!E98),"",Values!$B$25)</f>
        <v/>
      </c>
      <c r="AL99" s="2" t="str">
        <f>IF(ISBLANK(Values!E98),"",SUBSTITUTE(SUBSTITUTE(IF(Values!$J98, Values!$B$26, Values!$B$33), "{language}", Values!$I98), "{flag}", INDEX(options!$E$1:$E$20, Values!$V98)))</f>
        <v/>
      </c>
      <c r="AM99" s="2" t="str">
        <f>SUBSTITUTE(IF(ISBLANK(Values!E98),"",Values!$B$27), "{model}", Values!$B$3)</f>
        <v/>
      </c>
      <c r="AT99" s="29" t="str">
        <f>IF(ISBLANK(Values!E98),"",Values!I98)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Values!I99) &amp; " " &amp;Values!$B$3, SUBSTITUTE(Values!$B$2, "{language}", Values!$I99)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IF(ISBLANK(Values!E99),"",IF(Values!#REF!,Values!$B$23,Values!$B$33))</f>
        <v/>
      </c>
      <c r="AJ100" s="42" t="str">
        <f>IF(ISBLANK(Values!E99),"",Values!$B$24 &amp;" "&amp;Values!$B$3)</f>
        <v/>
      </c>
      <c r="AK100" s="2" t="str">
        <f>IF(ISBLANK(Values!E99),"",Values!$B$25)</f>
        <v/>
      </c>
      <c r="AL100" s="2" t="str">
        <f>IF(ISBLANK(Values!E99),"",SUBSTITUTE(SUBSTITUTE(IF(Values!$J99, Values!$B$26, Values!$B$33), "{language}", Values!$I99), "{flag}", INDEX(options!$E$1:$E$20, Values!$V99)))</f>
        <v/>
      </c>
      <c r="AM100" s="2" t="str">
        <f>SUBSTITUTE(IF(ISBLANK(Values!E99),"",Values!$B$27), "{model}", Values!$B$3)</f>
        <v/>
      </c>
      <c r="AT100" s="29" t="str">
        <f>IF(ISBLANK(Values!E99),"",Values!I99)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Values!I100) &amp; " " &amp;Values!$B$3, SUBSTITUTE(Values!$B$2, "{language}", Values!$I100)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IF(ISBLANK(Values!E100),"",IF(Values!#REF!,Values!$B$23,Values!$B$33))</f>
        <v/>
      </c>
      <c r="AJ101" s="42" t="str">
        <f>IF(ISBLANK(Values!E100),"",Values!$B$24 &amp;" "&amp;Values!$B$3)</f>
        <v/>
      </c>
      <c r="AK101" s="2" t="str">
        <f>IF(ISBLANK(Values!E100),"",Values!$B$25)</f>
        <v/>
      </c>
      <c r="AL101" s="2" t="str">
        <f>IF(ISBLANK(Values!E100),"",SUBSTITUTE(SUBSTITUTE(IF(Values!$J100, Values!$B$26, Values!$B$33), "{language}", Values!$I100), "{flag}", INDEX(options!$E$1:$E$20, Values!$V100)))</f>
        <v/>
      </c>
      <c r="AM101" s="2" t="str">
        <f>SUBSTITUTE(IF(ISBLANK(Values!E100),"",Values!$B$27), "{model}", Values!$B$3)</f>
        <v/>
      </c>
      <c r="AT101" s="29" t="str">
        <f>IF(ISBLANK(Values!E100),"",Values!I100)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Values!I101) &amp; " " &amp;Values!$B$3, SUBSTITUTE(Values!$B$2, "{language}", Values!$I101)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IF(ISBLANK(Values!E101),"",IF(Values!#REF!,Values!$B$23,Values!$B$33))</f>
        <v/>
      </c>
      <c r="AJ102" s="42" t="str">
        <f>IF(ISBLANK(Values!E101),"",Values!$B$24 &amp;" "&amp;Values!$B$3)</f>
        <v/>
      </c>
      <c r="AK102" s="2" t="str">
        <f>IF(ISBLANK(Values!E101),"",Values!$B$25)</f>
        <v/>
      </c>
      <c r="AL102" s="2" t="str">
        <f>IF(ISBLANK(Values!E101),"",SUBSTITUTE(SUBSTITUTE(IF(Values!$J101, Values!$B$26, Values!$B$33), "{language}", Values!$I101), "{flag}", INDEX(options!$E$1:$E$20, Values!$V101)))</f>
        <v/>
      </c>
      <c r="AM102" s="2" t="str">
        <f>SUBSTITUTE(IF(ISBLANK(Values!E101),"",Values!$B$27), "{model}", Values!$B$3)</f>
        <v/>
      </c>
      <c r="AT102" s="29" t="str">
        <f>IF(ISBLANK(Values!E101),"",Values!I101)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Values!I102) &amp; " " &amp;Values!$B$3, SUBSTITUTE(Values!$B$2, "{language}", Values!$I102)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IF(ISBLANK(Values!E102),"",IF(Values!#REF!,Values!$B$23,Values!$B$33))</f>
        <v/>
      </c>
      <c r="AJ103" s="42" t="str">
        <f>IF(ISBLANK(Values!E102),"",Values!$B$24 &amp;" "&amp;Values!$B$3)</f>
        <v/>
      </c>
      <c r="AK103" s="2" t="str">
        <f>IF(ISBLANK(Values!E102),"",Values!$B$25)</f>
        <v/>
      </c>
      <c r="AL103" s="2" t="str">
        <f>IF(ISBLANK(Values!E102),"",SUBSTITUTE(SUBSTITUTE(IF(Values!$J102, Values!$B$26, Values!$B$33), "{language}", Values!$I102), "{flag}", INDEX(options!$E$1:$E$20, Values!$V102)))</f>
        <v/>
      </c>
      <c r="AM103" s="2" t="str">
        <f>SUBSTITUTE(IF(ISBLANK(Values!E102),"",Values!$B$27), "{model}", Values!$B$3)</f>
        <v/>
      </c>
      <c r="AT103" s="29" t="str">
        <f>IF(ISBLANK(Values!E102),"",Values!I102)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Values!I103) &amp; " " &amp;Values!$B$3, SUBSTITUTE(Values!$B$2, "{language}", Values!$I103)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IF(ISBLANK(Values!E103),"",IF(Values!#REF!,Values!$B$23,Values!$B$33))</f>
        <v/>
      </c>
      <c r="AJ104" s="42" t="str">
        <f>IF(ISBLANK(Values!E103),"",Values!$B$24 &amp;" "&amp;Values!$B$3)</f>
        <v/>
      </c>
      <c r="AK104" s="2" t="str">
        <f>IF(ISBLANK(Values!E103),"",Values!$B$25)</f>
        <v/>
      </c>
      <c r="AL104" s="2" t="str">
        <f>IF(ISBLANK(Values!E103),"",SUBSTITUTE(SUBSTITUTE(IF(Values!$J103, Values!$B$26, Values!$B$33), "{language}", Values!$I103), "{flag}", INDEX(options!$E$1:$E$20, Values!$V103)))</f>
        <v/>
      </c>
      <c r="AM104" s="2" t="str">
        <f>SUBSTITUTE(IF(ISBLANK(Values!E103),"",Values!$B$27), "{model}", Values!$B$3)</f>
        <v/>
      </c>
      <c r="AT104" s="29" t="str">
        <f>IF(ISBLANK(Values!E103),"",Values!I103)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Values!I104) &amp; " " &amp;Values!$B$3, SUBSTITUTE(Values!$B$2, "{language}", Values!$I104)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IF(ISBLANK(Values!E104),"",IF(Values!#REF!,Values!$B$23,Values!$B$33))</f>
        <v/>
      </c>
      <c r="AJ105" s="42" t="str">
        <f>IF(ISBLANK(Values!E104),"",Values!$B$24 &amp;" "&amp;Values!$B$3)</f>
        <v/>
      </c>
      <c r="AK105" s="2" t="str">
        <f>IF(ISBLANK(Values!E104),"",Values!$B$25)</f>
        <v/>
      </c>
      <c r="AL105" s="2" t="str">
        <f>IF(ISBLANK(Values!E104),"",SUBSTITUTE(SUBSTITUTE(IF(Values!$J104, Values!$B$26, Values!$B$33), "{language}", Values!$I104), "{flag}", INDEX(options!$E$1:$E$20, Values!$V104)))</f>
        <v/>
      </c>
      <c r="AM105" s="2" t="str">
        <f>SUBSTITUTE(IF(ISBLANK(Values!E104),"",Values!$B$27), "{model}", Values!$B$3)</f>
        <v/>
      </c>
      <c r="AT105" s="29" t="str">
        <f>IF(ISBLANK(Values!E104),"",Values!I104)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5 CO7:CO9 CO11:CO1048576">
    <cfRule type="expression" dxfId="1093" priority="2">
      <formula>IF($W4&lt;&gt;"Parent",0,1)</formula>
    </cfRule>
    <cfRule type="expression" dxfId="1092" priority="3">
      <formula>IF(LEN(CO4)&gt;0,1,0)</formula>
    </cfRule>
    <cfRule type="expression" dxfId="1091" priority="4">
      <formula>IF(VLOOKUP($CO$3,#NAME?,MATCH($A4,#NAME?,0)+1,0)&gt;0,1,0)</formula>
    </cfRule>
    <cfRule type="expression" dxfId="1090" priority="5">
      <formula>IF(VLOOKUP($CO$3,#NAME?,MATCH($A4,#NAME?,0)+1,0)&gt;0,1,0)</formula>
    </cfRule>
    <cfRule type="expression" dxfId="1089" priority="6">
      <formula>IF(VLOOKUP($CO$3,#NAME?,MATCH($A4,#NAME?,0)+1,0)&gt;0,1,0)</formula>
    </cfRule>
    <cfRule type="expression" dxfId="1088"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7" priority="8">
      <formula>IF(LEN(A4)&gt;0,1,0)</formula>
    </cfRule>
    <cfRule type="expression" dxfId="1086" priority="9">
      <formula>IF(VLOOKUP($A$3,#NAME?,MATCH($A4,#NAME?,0)+1,0)&gt;0,1,0)</formula>
    </cfRule>
    <cfRule type="expression" dxfId="1085" priority="10">
      <formula>IF(VLOOKUP($A$3,#NAME?,MATCH($A4,#NAME?,0)+1,0)&gt;0,1,0)</formula>
    </cfRule>
    <cfRule type="expression" dxfId="1084" priority="11">
      <formula>IF(VLOOKUP($A$3,#NAME?,MATCH($A4,#NAME?,0)+1,0)&gt;0,1,0)</formula>
    </cfRule>
    <cfRule type="expression" dxfId="1083" priority="12">
      <formula>AND(IF(IFERROR(VLOOKUP($A$3,#NAME?,MATCH($A4,#NAME?,0)+1,0),0)&gt;0,0,1),IF(IFERROR(VLOOKUP($A$3,#NAME?,MATCH($A4,#NAME?,0)+1,0),0)&gt;0,0,1),IF(IFERROR(VLOOKUP($A$3,#NAME?,MATCH($A4,#NAME?,0)+1,0),0)&gt;0,0,1),IF(IFERROR(MATCH($A4,#NAME?,0),0)&gt;0,1,0))</formula>
    </cfRule>
  </conditionalFormatting>
  <conditionalFormatting sqref="B5:B1048576">
    <cfRule type="expression" dxfId="1082" priority="13">
      <formula>IF(LEN(B4)&gt;0,1,0)</formula>
    </cfRule>
    <cfRule type="expression" dxfId="1081" priority="14">
      <formula>IF(VLOOKUP($B$3,#NAME?,MATCH($A4,#NAME?,0)+1,0)&gt;0,1,0)</formula>
    </cfRule>
    <cfRule type="expression" dxfId="1080" priority="15">
      <formula>IF(VLOOKUP($B$3,#NAME?,MATCH($A4,#NAME?,0)+1,0)&gt;0,1,0)</formula>
    </cfRule>
    <cfRule type="expression" dxfId="1079" priority="16">
      <formula>IF(VLOOKUP($B$3,#NAME?,MATCH($A4,#NAME?,0)+1,0)&gt;0,1,0)</formula>
    </cfRule>
    <cfRule type="expression" dxfId="1078"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7" priority="18">
      <formula>IF(LEN(C5)&gt;0,1,0)</formula>
    </cfRule>
    <cfRule type="expression" dxfId="1076" priority="19">
      <formula>IF(VLOOKUP($C$3,#NAME?,MATCH($A5,#NAME?,0)+1,0)&gt;0,1,0)</formula>
    </cfRule>
    <cfRule type="expression" dxfId="1075" priority="20">
      <formula>IF(VLOOKUP($C$3,#NAME?,MATCH($A5,#NAME?,0)+1,0)&gt;0,1,0)</formula>
    </cfRule>
    <cfRule type="expression" dxfId="1074" priority="21">
      <formula>IF(VLOOKUP($C$3,#NAME?,MATCH($A5,#NAME?,0)+1,0)&gt;0,1,0)</formula>
    </cfRule>
    <cfRule type="expression" dxfId="1073" priority="22">
      <formula>AND(IF(IFERROR(VLOOKUP($C$3,#NAME?,MATCH($A5,#NAME?,0)+1,0),0)&gt;0,0,1),IF(IFERROR(VLOOKUP($C$3,#NAME?,MATCH($A5,#NAME?,0)+1,0),0)&gt;0,0,1),IF(IFERROR(VLOOKUP($C$3,#NAME?,MATCH($A5,#NAME?,0)+1,0),0)&gt;0,0,1),IF(IFERROR(MATCH($A5,#NAME?,0),0)&gt;0,1,0))</formula>
    </cfRule>
  </conditionalFormatting>
  <conditionalFormatting sqref="D5:D1048576">
    <cfRule type="expression" dxfId="1072" priority="23">
      <formula>IF(LEN(D5)&gt;0,1,0)</formula>
    </cfRule>
    <cfRule type="expression" dxfId="1071" priority="24">
      <formula>IF(VLOOKUP($D$3,#NAME?,MATCH($A5,#NAME?,0)+1,0)&gt;0,1,0)</formula>
    </cfRule>
    <cfRule type="expression" dxfId="1070" priority="25">
      <formula>IF(VLOOKUP($D$3,#NAME?,MATCH($A5,#NAME?,0)+1,0)&gt;0,1,0)</formula>
    </cfRule>
    <cfRule type="expression" dxfId="1069" priority="26">
      <formula>IF(VLOOKUP($D$3,#NAME?,MATCH($A5,#NAME?,0)+1,0)&gt;0,1,0)</formula>
    </cfRule>
    <cfRule type="expression" dxfId="1068"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7" priority="28">
      <formula>IF(LEN(E4)&gt;0,1,0)</formula>
    </cfRule>
    <cfRule type="expression" dxfId="1066" priority="29">
      <formula>IF(VLOOKUP($E$3,#NAME?,MATCH($A4,#NAME?,0)+1,0)&gt;0,1,0)</formula>
    </cfRule>
    <cfRule type="expression" dxfId="1065" priority="30">
      <formula>IF(VLOOKUP($E$3,#NAME?,MATCH($A4,#NAME?,0)+1,0)&gt;0,1,0)</formula>
    </cfRule>
    <cfRule type="expression" dxfId="1064" priority="31">
      <formula>IF(VLOOKUP($E$3,#NAME?,MATCH($A4,#NAME?,0)+1,0)&gt;0,1,0)</formula>
    </cfRule>
    <cfRule type="expression" dxfId="1063" priority="32">
      <formula>AND(IF(IFERROR(VLOOKUP($E$3,#NAME?,MATCH($A4,#NAME?,0)+1,0),0)&gt;0,0,1),IF(IFERROR(VLOOKUP($E$3,#NAME?,MATCH($A4,#NAME?,0)+1,0),0)&gt;0,0,1),IF(IFERROR(VLOOKUP($E$3,#NAME?,MATCH($A4,#NAME?,0)+1,0),0)&gt;0,0,1),IF(IFERROR(MATCH($A4,#NAME?,0),0)&gt;0,1,0))</formula>
    </cfRule>
  </conditionalFormatting>
  <conditionalFormatting sqref="F5:F1048576">
    <cfRule type="expression" dxfId="1062" priority="33">
      <formula>IF(LEN(F5)&gt;0,1,0)</formula>
    </cfRule>
    <cfRule type="expression" dxfId="1061" priority="34">
      <formula>IF(VLOOKUP($F$3,#NAME?,MATCH($A5,#NAME?,0)+1,0)&gt;0,1,0)</formula>
    </cfRule>
    <cfRule type="expression" dxfId="1060" priority="35">
      <formula>IF(VLOOKUP($F$3,#NAME?,MATCH($A5,#NAME?,0)+1,0)&gt;0,1,0)</formula>
    </cfRule>
    <cfRule type="expression" dxfId="1059" priority="36">
      <formula>IF(VLOOKUP($F$3,#NAME?,MATCH($A5,#NAME?,0)+1,0)&gt;0,1,0)</formula>
    </cfRule>
    <cfRule type="expression" dxfId="1058"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7" priority="38">
      <formula>IF(LEN(G5)&gt;0,1,0)</formula>
    </cfRule>
    <cfRule type="expression" dxfId="1056" priority="39">
      <formula>IF(VLOOKUP($G$3,#NAME?,MATCH($A5,#NAME?,0)+1,0)&gt;0,1,0)</formula>
    </cfRule>
    <cfRule type="expression" dxfId="1055" priority="40">
      <formula>IF(VLOOKUP($G$3,#NAME?,MATCH($A5,#NAME?,0)+1,0)&gt;0,1,0)</formula>
    </cfRule>
    <cfRule type="expression" dxfId="1054" priority="41">
      <formula>IF(VLOOKUP($G$3,#NAME?,MATCH($A5,#NAME?,0)+1,0)&gt;0,1,0)</formula>
    </cfRule>
    <cfRule type="expression" dxfId="1053" priority="42">
      <formula>AND(IF(IFERROR(VLOOKUP($G$3,#NAME?,MATCH($A5,#NAME?,0)+1,0),0)&gt;0,0,1),IF(IFERROR(VLOOKUP($G$3,#NAME?,MATCH($A5,#NAME?,0)+1,0),0)&gt;0,0,1),IF(IFERROR(VLOOKUP($G$3,#NAME?,MATCH($A5,#NAME?,0)+1,0),0)&gt;0,0,1),IF(IFERROR(MATCH($A5,#NAME?,0),0)&gt;0,1,0))</formula>
    </cfRule>
  </conditionalFormatting>
  <conditionalFormatting sqref="H4:I1048576">
    <cfRule type="expression" dxfId="1052" priority="43">
      <formula>IF(LEN(H4)&gt;0,1,0)</formula>
    </cfRule>
    <cfRule type="expression" dxfId="1051" priority="44">
      <formula>IF(VLOOKUP($H$3,#NAME?,MATCH($A4,#NAME?,0)+1,0)&gt;0,1,0)</formula>
    </cfRule>
    <cfRule type="expression" dxfId="1050" priority="45">
      <formula>IF(VLOOKUP($H$3,#NAME?,MATCH($A4,#NAME?,0)+1,0)&gt;0,1,0)</formula>
    </cfRule>
    <cfRule type="expression" dxfId="1049" priority="46">
      <formula>IF(VLOOKUP($H$3,#NAME?,MATCH($A4,#NAME?,0)+1,0)&gt;0,1,0)</formula>
    </cfRule>
    <cfRule type="expression" dxfId="1048"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7" priority="48">
      <formula>IF(LEN(J5)&gt;0,1,0)</formula>
    </cfRule>
    <cfRule type="expression" dxfId="1046" priority="49">
      <formula>IF(VLOOKUP($J$3,#NAME?,MATCH($A5,#NAME?,0)+1,0)&gt;0,1,0)</formula>
    </cfRule>
    <cfRule type="expression" dxfId="1045" priority="50">
      <formula>IF(VLOOKUP($J$3,#NAME?,MATCH($A5,#NAME?,0)+1,0)&gt;0,1,0)</formula>
    </cfRule>
    <cfRule type="expression" dxfId="1044" priority="51">
      <formula>IF(VLOOKUP($J$3,#NAME?,MATCH($A5,#NAME?,0)+1,0)&gt;0,1,0)</formula>
    </cfRule>
    <cfRule type="expression" dxfId="1043"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42" priority="53">
      <formula>IF(LEN(K5)&gt;0,1,0)</formula>
    </cfRule>
    <cfRule type="expression" dxfId="1041" priority="54">
      <formula>IF(VLOOKUP($K$3,#NAME?,MATCH($A5,#NAME?,0)+1,0)&gt;0,1,0)</formula>
    </cfRule>
    <cfRule type="expression" dxfId="1040" priority="55">
      <formula>IF(VLOOKUP($K$3,#NAME?,MATCH($A5,#NAME?,0)+1,0)&gt;0,1,0)</formula>
    </cfRule>
    <cfRule type="expression" dxfId="1039" priority="56">
      <formula>IF(VLOOKUP($K$3,#NAME?,MATCH($A5,#NAME?,0)+1,0)&gt;0,1,0)</formula>
    </cfRule>
    <cfRule type="expression" dxfId="1038"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7" priority="58">
      <formula>IF(LEN(L6)&gt;0,1,0)</formula>
    </cfRule>
    <cfRule type="expression" dxfId="1036" priority="59">
      <formula>IF(VLOOKUP($L$3,#NAME?,MATCH($A5,#NAME?,0)+1,0)&gt;0,1,0)</formula>
    </cfRule>
    <cfRule type="expression" dxfId="1035" priority="60">
      <formula>IF(VLOOKUP($L$3,#NAME?,MATCH($A5,#NAME?,0)+1,0)&gt;0,1,0)</formula>
    </cfRule>
    <cfRule type="expression" dxfId="1034" priority="61">
      <formula>IF(VLOOKUP($L$3,#NAME?,MATCH($A5,#NAME?,0)+1,0)&gt;0,1,0)</formula>
    </cfRule>
    <cfRule type="expression" dxfId="1033"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32" priority="63">
      <formula>IF(LEN(M5)&gt;0,1,0)</formula>
    </cfRule>
    <cfRule type="expression" dxfId="1031" priority="64">
      <formula>IF(VLOOKUP($M$3,#NAME?,MATCH($A5,#NAME?,0)+1,0)&gt;0,1,0)</formula>
    </cfRule>
    <cfRule type="expression" dxfId="1030" priority="65">
      <formula>IF(VLOOKUP($M$3,#NAME?,MATCH($A5,#NAME?,0)+1,0)&gt;0,1,0)</formula>
    </cfRule>
    <cfRule type="expression" dxfId="1029" priority="66">
      <formula>IF(VLOOKUP($M$3,#NAME?,MATCH($A5,#NAME?,0)+1,0)&gt;0,1,0)</formula>
    </cfRule>
    <cfRule type="expression" dxfId="1028"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7" priority="68">
      <formula>IF(LEN(N4)&gt;0,1,0)</formula>
    </cfRule>
    <cfRule type="expression" dxfId="1026" priority="69">
      <formula>IF(VLOOKUP($N$3,#NAME?,MATCH($A4,#NAME?,0)+1,0)&gt;0,1,0)</formula>
    </cfRule>
    <cfRule type="expression" dxfId="1025" priority="70">
      <formula>IF(VLOOKUP($N$3,#NAME?,MATCH($A4,#NAME?,0)+1,0)&gt;0,1,0)</formula>
    </cfRule>
    <cfRule type="expression" dxfId="1024" priority="71">
      <formula>IF(VLOOKUP($N$3,#NAME?,MATCH($A4,#NAME?,0)+1,0)&gt;0,1,0)</formula>
    </cfRule>
    <cfRule type="expression" dxfId="1023" priority="72">
      <formula>AND(IF(IFERROR(VLOOKUP($N$3,#NAME?,MATCH($A4,#NAME?,0)+1,0),0)&gt;0,0,1),IF(IFERROR(VLOOKUP($N$3,#NAME?,MATCH($A4,#NAME?,0)+1,0),0)&gt;0,0,1),IF(IFERROR(VLOOKUP($N$3,#NAME?,MATCH($A4,#NAME?,0)+1,0),0)&gt;0,0,1),IF(IFERROR(MATCH($A4,#NAME?,0),0)&gt;0,1,0))</formula>
    </cfRule>
  </conditionalFormatting>
  <conditionalFormatting sqref="P123:V131 V5:V122 O4 O7:O1048576">
    <cfRule type="expression" dxfId="1022" priority="73">
      <formula>IF(LEN(O4)&gt;0,1,0)</formula>
    </cfRule>
    <cfRule type="expression" dxfId="1021" priority="74">
      <formula>IF(VLOOKUP($O$3,#NAME?,MATCH($A4,#NAME?,0)+1,0)&gt;0,1,0)</formula>
    </cfRule>
    <cfRule type="expression" dxfId="1020" priority="75">
      <formula>IF(VLOOKUP($O$3,#NAME?,MATCH($A4,#NAME?,0)+1,0)&gt;0,1,0)</formula>
    </cfRule>
    <cfRule type="expression" dxfId="1019" priority="76">
      <formula>IF(VLOOKUP($O$3,#NAME?,MATCH($A4,#NAME?,0)+1,0)&gt;0,1,0)</formula>
    </cfRule>
    <cfRule type="expression" dxfId="1018"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7" priority="78">
      <formula>IF(LEN(P4)&gt;0,1,0)</formula>
    </cfRule>
    <cfRule type="expression" dxfId="1016" priority="79">
      <formula>IF(VLOOKUP($P$3,#NAME?,MATCH($A4,#NAME?,0)+1,0)&gt;0,1,0)</formula>
    </cfRule>
    <cfRule type="expression" dxfId="1015" priority="80">
      <formula>IF(VLOOKUP($P$3,#NAME?,MATCH($A4,#NAME?,0)+1,0)&gt;0,1,0)</formula>
    </cfRule>
    <cfRule type="expression" dxfId="1014" priority="81">
      <formula>IF(VLOOKUP($P$3,#NAME?,MATCH($A4,#NAME?,0)+1,0)&gt;0,1,0)</formula>
    </cfRule>
    <cfRule type="expression" dxfId="1013"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12" priority="83">
      <formula>IF(LEN(Q4)&gt;0,1,0)</formula>
    </cfRule>
    <cfRule type="expression" dxfId="1011" priority="84">
      <formula>IF(VLOOKUP($Q$3,#NAME?,MATCH($A4,#NAME?,0)+1,0)&gt;0,1,0)</formula>
    </cfRule>
    <cfRule type="expression" dxfId="1010" priority="85">
      <formula>IF(VLOOKUP($Q$3,#NAME?,MATCH($A4,#NAME?,0)+1,0)&gt;0,1,0)</formula>
    </cfRule>
    <cfRule type="expression" dxfId="1009" priority="86">
      <formula>IF(VLOOKUP($Q$3,#NAME?,MATCH($A4,#NAME?,0)+1,0)&gt;0,1,0)</formula>
    </cfRule>
    <cfRule type="expression" dxfId="1008"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7" priority="88">
      <formula>IF(LEN(R4)&gt;0,1,0)</formula>
    </cfRule>
    <cfRule type="expression" dxfId="1006" priority="89">
      <formula>IF(VLOOKUP($R$3,#NAME?,MATCH($A4,#NAME?,0)+1,0)&gt;0,1,0)</formula>
    </cfRule>
    <cfRule type="expression" dxfId="1005" priority="90">
      <formula>IF(VLOOKUP($R$3,#NAME?,MATCH($A4,#NAME?,0)+1,0)&gt;0,1,0)</formula>
    </cfRule>
    <cfRule type="expression" dxfId="1004" priority="91">
      <formula>IF(VLOOKUP($R$3,#NAME?,MATCH($A4,#NAME?,0)+1,0)&gt;0,1,0)</formula>
    </cfRule>
    <cfRule type="expression" dxfId="1003"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1002" priority="93">
      <formula>IF(LEN(S4)&gt;0,1,0)</formula>
    </cfRule>
    <cfRule type="expression" dxfId="1001" priority="94">
      <formula>IF(VLOOKUP($S$3,#NAME?,MATCH($A4,#NAME?,0)+1,0)&gt;0,1,0)</formula>
    </cfRule>
    <cfRule type="expression" dxfId="1000" priority="95">
      <formula>IF(VLOOKUP($S$3,#NAME?,MATCH($A4,#NAME?,0)+1,0)&gt;0,1,0)</formula>
    </cfRule>
    <cfRule type="expression" dxfId="999" priority="96">
      <formula>IF(VLOOKUP($S$3,#NAME?,MATCH($A4,#NAME?,0)+1,0)&gt;0,1,0)</formula>
    </cfRule>
    <cfRule type="expression" dxfId="998"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7" priority="98">
      <formula>IF(LEN(T4)&gt;0,1,0)</formula>
    </cfRule>
    <cfRule type="expression" dxfId="996" priority="99">
      <formula>IF(VLOOKUP($T$3,#NAME?,MATCH($A4,#NAME?,0)+1,0)&gt;0,1,0)</formula>
    </cfRule>
    <cfRule type="expression" dxfId="995" priority="100">
      <formula>IF(VLOOKUP($T$3,#NAME?,MATCH($A4,#NAME?,0)+1,0)&gt;0,1,0)</formula>
    </cfRule>
    <cfRule type="expression" dxfId="994" priority="101">
      <formula>IF(VLOOKUP($T$3,#NAME?,MATCH($A4,#NAME?,0)+1,0)&gt;0,1,0)</formula>
    </cfRule>
    <cfRule type="expression" dxfId="993"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92" priority="103">
      <formula>IF(LEN(U4)&gt;0,1,0)</formula>
    </cfRule>
    <cfRule type="expression" dxfId="991" priority="104">
      <formula>IF(VLOOKUP($U$3,#NAME?,MATCH($A4,#NAME?,0)+1,0)&gt;0,1,0)</formula>
    </cfRule>
    <cfRule type="expression" dxfId="990" priority="105">
      <formula>IF(VLOOKUP($U$3,#NAME?,MATCH($A4,#NAME?,0)+1,0)&gt;0,1,0)</formula>
    </cfRule>
    <cfRule type="expression" dxfId="989" priority="106">
      <formula>IF(VLOOKUP($U$3,#NAME?,MATCH($A4,#NAME?,0)+1,0)&gt;0,1,0)</formula>
    </cfRule>
    <cfRule type="expression" dxfId="988"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7" priority="108">
      <formula>IF(LEN(V4)&gt;0,1,0)</formula>
    </cfRule>
    <cfRule type="expression" dxfId="986" priority="109">
      <formula>IF(VLOOKUP($V$3,#NAME?,MATCH($A4,#NAME?,0)+1,0)&gt;0,1,0)</formula>
    </cfRule>
    <cfRule type="expression" dxfId="985" priority="110">
      <formula>IF(VLOOKUP($V$3,#NAME?,MATCH($A4,#NAME?,0)+1,0)&gt;0,1,0)</formula>
    </cfRule>
    <cfRule type="expression" dxfId="984" priority="111">
      <formula>IF(VLOOKUP($V$3,#NAME?,MATCH($A4,#NAME?,0)+1,0)&gt;0,1,0)</formula>
    </cfRule>
    <cfRule type="expression" dxfId="983" priority="112">
      <formula>AND(IF(IFERROR(VLOOKUP($V$3,#NAME?,MATCH($A4,#NAME?,0)+1,0),0)&gt;0,0,1),IF(IFERROR(VLOOKUP($V$3,#NAME?,MATCH($A4,#NAME?,0)+1,0),0)&gt;0,0,1),IF(IFERROR(VLOOKUP($V$3,#NAME?,MATCH($A4,#NAME?,0)+1,0),0)&gt;0,0,1),IF(IFERROR(MATCH($A4,#NAME?,0),0)&gt;0,1,0))</formula>
    </cfRule>
  </conditionalFormatting>
  <conditionalFormatting sqref="W5:W1048576">
    <cfRule type="expression" dxfId="982" priority="113">
      <formula>IF(LEN(W5)&gt;0,1,0)</formula>
    </cfRule>
    <cfRule type="expression" dxfId="981" priority="114">
      <formula>IF(VLOOKUP($W$3,#NAME?,MATCH($A5,#NAME?,0)+1,0)&gt;0,1,0)</formula>
    </cfRule>
    <cfRule type="expression" dxfId="980" priority="115">
      <formula>IF(VLOOKUP($W$3,#NAME?,MATCH($A5,#NAME?,0)+1,0)&gt;0,1,0)</formula>
    </cfRule>
    <cfRule type="expression" dxfId="979" priority="116">
      <formula>IF(VLOOKUP($W$3,#NAME?,MATCH($A5,#NAME?,0)+1,0)&gt;0,1,0)</formula>
    </cfRule>
    <cfRule type="expression" dxfId="978"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7" priority="118">
      <formula>IF(LEN(X5)&gt;0,1,0)</formula>
    </cfRule>
    <cfRule type="expression" dxfId="976" priority="119">
      <formula>IF(VLOOKUP($X$3,#NAME?,MATCH($A5,#NAME?,0)+1,0)&gt;0,1,0)</formula>
    </cfRule>
    <cfRule type="expression" dxfId="975" priority="120">
      <formula>IF(VLOOKUP($X$3,#NAME?,MATCH($A5,#NAME?,0)+1,0)&gt;0,1,0)</formula>
    </cfRule>
    <cfRule type="expression" dxfId="974" priority="121">
      <formula>IF(VLOOKUP($X$3,#NAME?,MATCH($A5,#NAME?,0)+1,0)&gt;0,1,0)</formula>
    </cfRule>
    <cfRule type="expression" dxfId="973" priority="122">
      <formula>AND(IF(IFERROR(VLOOKUP($X$3,#NAME?,MATCH($A5,#NAME?,0)+1,0),0)&gt;0,0,1),IF(IFERROR(VLOOKUP($X$3,#NAME?,MATCH($A5,#NAME?,0)+1,0),0)&gt;0,0,1),IF(IFERROR(VLOOKUP($X$3,#NAME?,MATCH($A5,#NAME?,0)+1,0),0)&gt;0,0,1),IF(IFERROR(MATCH($A5,#NAME?,0),0)&gt;0,1,0))</formula>
    </cfRule>
  </conditionalFormatting>
  <conditionalFormatting sqref="Y5:Y1048576">
    <cfRule type="expression" dxfId="972" priority="123">
      <formula>IF(LEN(Y5)&gt;0,1,0)</formula>
    </cfRule>
    <cfRule type="expression" dxfId="971" priority="124">
      <formula>IF(VLOOKUP($Y$3,#NAME?,MATCH($A5,#NAME?,0)+1,0)&gt;0,1,0)</formula>
    </cfRule>
    <cfRule type="expression" dxfId="970" priority="125">
      <formula>IF(VLOOKUP($Y$3,#NAME?,MATCH($A5,#NAME?,0)+1,0)&gt;0,1,0)</formula>
    </cfRule>
    <cfRule type="expression" dxfId="969" priority="126">
      <formula>IF(VLOOKUP($Y$3,#NAME?,MATCH($A5,#NAME?,0)+1,0)&gt;0,1,0)</formula>
    </cfRule>
    <cfRule type="expression" dxfId="968"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7" priority="128">
      <formula>IF(LEN(Z5)&gt;0,1,0)</formula>
    </cfRule>
    <cfRule type="expression" dxfId="966" priority="129">
      <formula>IF(VLOOKUP($Z$3,#NAME?,MATCH($A5,#NAME?,0)+1,0)&gt;0,1,0)</formula>
    </cfRule>
    <cfRule type="expression" dxfId="965" priority="130">
      <formula>IF(VLOOKUP($Z$3,#NAME?,MATCH($A5,#NAME?,0)+1,0)&gt;0,1,0)</formula>
    </cfRule>
    <cfRule type="expression" dxfId="964" priority="131">
      <formula>IF(VLOOKUP($Z$3,#NAME?,MATCH($A5,#NAME?,0)+1,0)&gt;0,1,0)</formula>
    </cfRule>
    <cfRule type="expression" dxfId="963"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62" priority="133">
      <formula>IF(LEN(AA4)&gt;0,1,0)</formula>
    </cfRule>
    <cfRule type="expression" dxfId="961" priority="134">
      <formula>IF(VLOOKUP($AA$3,#NAME?,MATCH($A4,#NAME?,0)+1,0)&gt;0,1,0)</formula>
    </cfRule>
    <cfRule type="expression" dxfId="960" priority="135">
      <formula>IF(VLOOKUP($AA$3,#NAME?,MATCH($A4,#NAME?,0)+1,0)&gt;0,1,0)</formula>
    </cfRule>
    <cfRule type="expression" dxfId="959" priority="136">
      <formula>IF(VLOOKUP($AA$3,#NAME?,MATCH($A4,#NAME?,0)+1,0)&gt;0,1,0)</formula>
    </cfRule>
    <cfRule type="expression" dxfId="958"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957" priority="138">
      <formula>IF(LEN(AB4)&gt;0,1,0)</formula>
    </cfRule>
    <cfRule type="expression" dxfId="956" priority="139">
      <formula>IF(VLOOKUP($AB$3,#NAME?,MATCH($A4,#NAME?,0)+1,0)&gt;0,1,0)</formula>
    </cfRule>
    <cfRule type="expression" dxfId="955" priority="140">
      <formula>IF(VLOOKUP($AB$3,#NAME?,MATCH($A4,#NAME?,0)+1,0)&gt;0,1,0)</formula>
    </cfRule>
    <cfRule type="expression" dxfId="954" priority="141">
      <formula>IF(VLOOKUP($AB$3,#NAME?,MATCH($A4,#NAME?,0)+1,0)&gt;0,1,0)</formula>
    </cfRule>
    <cfRule type="expression" dxfId="953"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52" priority="143">
      <formula>IF(LEN(#REF!)&gt;0,1,0)</formula>
    </cfRule>
    <cfRule type="expression" dxfId="951" priority="144">
      <formula>IF(VLOOKUP($AC$3,#NAME?,MATCH(#REF!,#NAME?,0)+1,0)&gt;0,1,0)</formula>
    </cfRule>
    <cfRule type="expression" dxfId="950" priority="145">
      <formula>IF(VLOOKUP($AC$3,#NAME?,MATCH(#REF!,#NAME?,0)+1,0)&gt;0,1,0)</formula>
    </cfRule>
    <cfRule type="expression" dxfId="949" priority="146">
      <formula>IF(VLOOKUP($AC$3,#NAME?,MATCH(#REF!,#NAME?,0)+1,0)&gt;0,1,0)</formula>
    </cfRule>
    <cfRule type="expression" dxfId="94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7" priority="148">
      <formula>IF(LEN(AD4)&gt;0,1,0)</formula>
    </cfRule>
    <cfRule type="expression" dxfId="946" priority="149">
      <formula>IF(VLOOKUP($AD$3,#NAME?,MATCH($A4,#NAME?,0)+1,0)&gt;0,1,0)</formula>
    </cfRule>
    <cfRule type="expression" dxfId="945" priority="150">
      <formula>IF(VLOOKUP($AD$3,#NAME?,MATCH($A4,#NAME?,0)+1,0)&gt;0,1,0)</formula>
    </cfRule>
    <cfRule type="expression" dxfId="944" priority="151">
      <formula>IF(VLOOKUP($AD$3,#NAME?,MATCH($A4,#NAME?,0)+1,0)&gt;0,1,0)</formula>
    </cfRule>
    <cfRule type="expression" dxfId="943"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42" priority="153">
      <formula>IF(LEN(AE4)&gt;0,1,0)</formula>
    </cfRule>
    <cfRule type="expression" dxfId="941" priority="154">
      <formula>IF(VLOOKUP($AE$3,#NAME?,MATCH($A4,#NAME?,0)+1,0)&gt;0,1,0)</formula>
    </cfRule>
    <cfRule type="expression" dxfId="940" priority="155">
      <formula>IF(VLOOKUP($AE$3,#NAME?,MATCH($A4,#NAME?,0)+1,0)&gt;0,1,0)</formula>
    </cfRule>
    <cfRule type="expression" dxfId="939" priority="156">
      <formula>IF(VLOOKUP($AE$3,#NAME?,MATCH($A4,#NAME?,0)+1,0)&gt;0,1,0)</formula>
    </cfRule>
    <cfRule type="expression" dxfId="938"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7" priority="158">
      <formula>IF(LEN(AF4)&gt;0,1,0)</formula>
    </cfRule>
    <cfRule type="expression" dxfId="936" priority="159">
      <formula>IF(VLOOKUP($AF$3,#NAME?,MATCH($A4,#NAME?,0)+1,0)&gt;0,1,0)</formula>
    </cfRule>
    <cfRule type="expression" dxfId="935" priority="160">
      <formula>IF(VLOOKUP($AF$3,#NAME?,MATCH($A4,#NAME?,0)+1,0)&gt;0,1,0)</formula>
    </cfRule>
    <cfRule type="expression" dxfId="934" priority="161">
      <formula>IF(VLOOKUP($AF$3,#NAME?,MATCH($A4,#NAME?,0)+1,0)&gt;0,1,0)</formula>
    </cfRule>
    <cfRule type="expression" dxfId="933"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32" priority="163">
      <formula>IF(LEN(AG4)&gt;0,1,0)</formula>
    </cfRule>
    <cfRule type="expression" dxfId="931" priority="164">
      <formula>IF(VLOOKUP($AG$3,#NAME?,MATCH($A4,#NAME?,0)+1,0)&gt;0,1,0)</formula>
    </cfRule>
    <cfRule type="expression" dxfId="930" priority="165">
      <formula>IF(VLOOKUP($AG$3,#NAME?,MATCH($A4,#NAME?,0)+1,0)&gt;0,1,0)</formula>
    </cfRule>
    <cfRule type="expression" dxfId="929" priority="166">
      <formula>IF(VLOOKUP($AG$3,#NAME?,MATCH($A4,#NAME?,0)+1,0)&gt;0,1,0)</formula>
    </cfRule>
    <cfRule type="expression" dxfId="92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7" priority="168">
      <formula>IF(LEN(AH4)&gt;0,1,0)</formula>
    </cfRule>
    <cfRule type="expression" dxfId="926" priority="169">
      <formula>IF(VLOOKUP($AH$3,#NAME?,MATCH($A4,#NAME?,0)+1,0)&gt;0,1,0)</formula>
    </cfRule>
    <cfRule type="expression" dxfId="925" priority="170">
      <formula>IF(VLOOKUP($AH$3,#NAME?,MATCH($A4,#NAME?,0)+1,0)&gt;0,1,0)</formula>
    </cfRule>
    <cfRule type="expression" dxfId="924" priority="171">
      <formula>IF(VLOOKUP($AH$3,#NAME?,MATCH($A4,#NAME?,0)+1,0)&gt;0,1,0)</formula>
    </cfRule>
    <cfRule type="expression" dxfId="9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22" priority="173">
      <formula>IF(LEN(AI4)&gt;0,1,0)</formula>
    </cfRule>
    <cfRule type="expression" dxfId="921" priority="174">
      <formula>IF(VLOOKUP($AI$3,#NAME?,MATCH($A4,#NAME?,0)+1,0)&gt;0,1,0)</formula>
    </cfRule>
    <cfRule type="expression" dxfId="920" priority="175">
      <formula>IF(VLOOKUP($AI$3,#NAME?,MATCH($A4,#NAME?,0)+1,0)&gt;0,1,0)</formula>
    </cfRule>
    <cfRule type="expression" dxfId="919" priority="176">
      <formula>IF(VLOOKUP($AI$3,#NAME?,MATCH($A4,#NAME?,0)+1,0)&gt;0,1,0)</formula>
    </cfRule>
    <cfRule type="expression" dxfId="9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917" priority="178">
      <formula>IF(LEN(AJ4)&gt;0,1,0)</formula>
    </cfRule>
    <cfRule type="expression" dxfId="916" priority="179">
      <formula>IF(VLOOKUP($AJ$3,#NAME?,MATCH($A4,#NAME?,0)+1,0)&gt;0,1,0)</formula>
    </cfRule>
    <cfRule type="expression" dxfId="915" priority="180">
      <formula>IF(VLOOKUP($AJ$3,#NAME?,MATCH($A4,#NAME?,0)+1,0)&gt;0,1,0)</formula>
    </cfRule>
    <cfRule type="expression" dxfId="914" priority="181">
      <formula>IF(VLOOKUP($AJ$3,#NAME?,MATCH($A4,#NAME?,0)+1,0)&gt;0,1,0)</formula>
    </cfRule>
    <cfRule type="expression" dxfId="913"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12" priority="183">
      <formula>IF(LEN(AK4)&gt;0,1,0)</formula>
    </cfRule>
    <cfRule type="expression" dxfId="911" priority="184">
      <formula>IF(VLOOKUP($AK$3,#NAME?,MATCH($A4,#NAME?,0)+1,0)&gt;0,1,0)</formula>
    </cfRule>
    <cfRule type="expression" dxfId="910" priority="185">
      <formula>IF(VLOOKUP($AK$3,#NAME?,MATCH($A4,#NAME?,0)+1,0)&gt;0,1,0)</formula>
    </cfRule>
    <cfRule type="expression" dxfId="909" priority="186">
      <formula>IF(VLOOKUP($AK$3,#NAME?,MATCH($A4,#NAME?,0)+1,0)&gt;0,1,0)</formula>
    </cfRule>
    <cfRule type="expression" dxfId="908"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7" priority="188">
      <formula>IF(LEN(AL4)&gt;0,1,0)</formula>
    </cfRule>
    <cfRule type="expression" dxfId="906" priority="189">
      <formula>IF(VLOOKUP($AL$3,#NAME?,MATCH($A4,#NAME?,0)+1,0)&gt;0,1,0)</formula>
    </cfRule>
    <cfRule type="expression" dxfId="905" priority="190">
      <formula>IF(VLOOKUP($AL$3,#NAME?,MATCH($A4,#NAME?,0)+1,0)&gt;0,1,0)</formula>
    </cfRule>
    <cfRule type="expression" dxfId="904" priority="191">
      <formula>IF(VLOOKUP($AL$3,#NAME?,MATCH($A4,#NAME?,0)+1,0)&gt;0,1,0)</formula>
    </cfRule>
    <cfRule type="expression" dxfId="90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02" priority="193">
      <formula>IF(LEN(AM4)&gt;0,1,0)</formula>
    </cfRule>
    <cfRule type="expression" dxfId="901" priority="194">
      <formula>IF(VLOOKUP($AM$3,#NAME?,MATCH($A4,#NAME?,0)+1,0)&gt;0,1,0)</formula>
    </cfRule>
    <cfRule type="expression" dxfId="900" priority="195">
      <formula>IF(VLOOKUP($AM$3,#NAME?,MATCH($A4,#NAME?,0)+1,0)&gt;0,1,0)</formula>
    </cfRule>
    <cfRule type="expression" dxfId="899" priority="196">
      <formula>IF(VLOOKUP($AM$3,#NAME?,MATCH($A4,#NAME?,0)+1,0)&gt;0,1,0)</formula>
    </cfRule>
    <cfRule type="expression" dxfId="89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7" priority="198">
      <formula>IF(LEN(AN4)&gt;0,1,0)</formula>
    </cfRule>
    <cfRule type="expression" dxfId="896" priority="199">
      <formula>IF(VLOOKUP($AN$3,#NAME?,MATCH($A4,#NAME?,0)+1,0)&gt;0,1,0)</formula>
    </cfRule>
    <cfRule type="expression" dxfId="895" priority="200">
      <formula>IF(VLOOKUP($AN$3,#NAME?,MATCH($A4,#NAME?,0)+1,0)&gt;0,1,0)</formula>
    </cfRule>
    <cfRule type="expression" dxfId="894" priority="201">
      <formula>IF(VLOOKUP($AN$3,#NAME?,MATCH($A4,#NAME?,0)+1,0)&gt;0,1,0)</formula>
    </cfRule>
    <cfRule type="expression" dxfId="893"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92" priority="203">
      <formula>IF(LEN(AO4)&gt;0,1,0)</formula>
    </cfRule>
    <cfRule type="expression" dxfId="891" priority="204">
      <formula>IF(VLOOKUP($AO$3,#NAME?,MATCH($A4,#NAME?,0)+1,0)&gt;0,1,0)</formula>
    </cfRule>
    <cfRule type="expression" dxfId="890" priority="205">
      <formula>IF(VLOOKUP($AO$3,#NAME?,MATCH($A4,#NAME?,0)+1,0)&gt;0,1,0)</formula>
    </cfRule>
    <cfRule type="expression" dxfId="889" priority="206">
      <formula>IF(VLOOKUP($AO$3,#NAME?,MATCH($A4,#NAME?,0)+1,0)&gt;0,1,0)</formula>
    </cfRule>
    <cfRule type="expression" dxfId="888"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7" priority="208">
      <formula>IF(LEN(AP4)&gt;0,1,0)</formula>
    </cfRule>
    <cfRule type="expression" dxfId="886" priority="209">
      <formula>IF(VLOOKUP($AP$3,#NAME?,MATCH($A4,#NAME?,0)+1,0)&gt;0,1,0)</formula>
    </cfRule>
    <cfRule type="expression" dxfId="885" priority="210">
      <formula>IF(VLOOKUP($AP$3,#NAME?,MATCH($A4,#NAME?,0)+1,0)&gt;0,1,0)</formula>
    </cfRule>
    <cfRule type="expression" dxfId="884" priority="211">
      <formula>IF(VLOOKUP($AP$3,#NAME?,MATCH($A4,#NAME?,0)+1,0)&gt;0,1,0)</formula>
    </cfRule>
    <cfRule type="expression" dxfId="883"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82" priority="213">
      <formula>IF(LEN(AQ4)&gt;0,1,0)</formula>
    </cfRule>
    <cfRule type="expression" dxfId="881" priority="214">
      <formula>IF(VLOOKUP($AQ$3,#NAME?,MATCH($A4,#NAME?,0)+1,0)&gt;0,1,0)</formula>
    </cfRule>
    <cfRule type="expression" dxfId="880" priority="215">
      <formula>IF(VLOOKUP($AQ$3,#NAME?,MATCH($A4,#NAME?,0)+1,0)&gt;0,1,0)</formula>
    </cfRule>
    <cfRule type="expression" dxfId="879" priority="216">
      <formula>IF(VLOOKUP($AQ$3,#NAME?,MATCH($A4,#NAME?,0)+1,0)&gt;0,1,0)</formula>
    </cfRule>
    <cfRule type="expression" dxfId="878"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7" priority="218">
      <formula>IF(LEN(AR4)&gt;0,1,0)</formula>
    </cfRule>
    <cfRule type="expression" dxfId="876" priority="219">
      <formula>IF(VLOOKUP($AR$3,#NAME?,MATCH($A4,#NAME?,0)+1,0)&gt;0,1,0)</formula>
    </cfRule>
    <cfRule type="expression" dxfId="875" priority="220">
      <formula>IF(VLOOKUP($AR$3,#NAME?,MATCH($A4,#NAME?,0)+1,0)&gt;0,1,0)</formula>
    </cfRule>
    <cfRule type="expression" dxfId="874" priority="221">
      <formula>IF(VLOOKUP($AR$3,#NAME?,MATCH($A4,#NAME?,0)+1,0)&gt;0,1,0)</formula>
    </cfRule>
    <cfRule type="expression" dxfId="87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72" priority="223">
      <formula>IF(LEN(AS4)&gt;0,1,0)</formula>
    </cfRule>
    <cfRule type="expression" dxfId="871" priority="224">
      <formula>IF(VLOOKUP($AS$3,#NAME?,MATCH($A4,#NAME?,0)+1,0)&gt;0,1,0)</formula>
    </cfRule>
    <cfRule type="expression" dxfId="870" priority="225">
      <formula>IF(VLOOKUP($AS$3,#NAME?,MATCH($A4,#NAME?,0)+1,0)&gt;0,1,0)</formula>
    </cfRule>
    <cfRule type="expression" dxfId="869" priority="226">
      <formula>IF(VLOOKUP($AS$3,#NAME?,MATCH($A4,#NAME?,0)+1,0)&gt;0,1,0)</formula>
    </cfRule>
    <cfRule type="expression" dxfId="868"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867" priority="228">
      <formula>IF(LEN(AT4)&gt;0,1,0)</formula>
    </cfRule>
    <cfRule type="expression" dxfId="866" priority="229">
      <formula>IF(VLOOKUP($AT$3,#NAME?,MATCH($A4,#NAME?,0)+1,0)&gt;0,1,0)</formula>
    </cfRule>
    <cfRule type="expression" dxfId="865" priority="230">
      <formula>IF(VLOOKUP($AT$3,#NAME?,MATCH($A4,#NAME?,0)+1,0)&gt;0,1,0)</formula>
    </cfRule>
    <cfRule type="expression" dxfId="864" priority="231">
      <formula>IF(VLOOKUP($AT$3,#NAME?,MATCH($A4,#NAME?,0)+1,0)&gt;0,1,0)</formula>
    </cfRule>
    <cfRule type="expression" dxfId="86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62" priority="233">
      <formula>IF(LEN(AU4)&gt;0,1,0)</formula>
    </cfRule>
    <cfRule type="expression" dxfId="861" priority="234">
      <formula>IF(VLOOKUP($AU$3,#NAME?,MATCH($A4,#NAME?,0)+1,0)&gt;0,1,0)</formula>
    </cfRule>
    <cfRule type="expression" dxfId="860" priority="235">
      <formula>IF(VLOOKUP($AU$3,#NAME?,MATCH($A4,#NAME?,0)+1,0)&gt;0,1,0)</formula>
    </cfRule>
    <cfRule type="expression" dxfId="859" priority="236">
      <formula>IF(VLOOKUP($AU$3,#NAME?,MATCH($A4,#NAME?,0)+1,0)&gt;0,1,0)</formula>
    </cfRule>
    <cfRule type="expression" dxfId="858"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857" priority="238">
      <formula>IF(LEN(AV4)&gt;0,1,0)</formula>
    </cfRule>
    <cfRule type="expression" dxfId="856" priority="239">
      <formula>IF(VLOOKUP($AV$3,#NAME?,MATCH($A4,#NAME?,0)+1,0)&gt;0,1,0)</formula>
    </cfRule>
    <cfRule type="expression" dxfId="855" priority="240">
      <formula>IF(VLOOKUP($AV$3,#NAME?,MATCH($A4,#NAME?,0)+1,0)&gt;0,1,0)</formula>
    </cfRule>
    <cfRule type="expression" dxfId="854" priority="241">
      <formula>IF(VLOOKUP($AV$3,#NAME?,MATCH($A4,#NAME?,0)+1,0)&gt;0,1,0)</formula>
    </cfRule>
    <cfRule type="expression" dxfId="853" priority="242">
      <formula>AND(IF(IFERROR(VLOOKUP($AV$3,#NAME?,MATCH($A4,#NAME?,0)+1,0),0)&gt;0,0,1),IF(IFERROR(VLOOKUP($AV$3,#NAME?,MATCH($A4,#NAME?,0)+1,0),0)&gt;0,0,1),IF(IFERROR(VLOOKUP($AV$3,#NAME?,MATCH($A4,#NAME?,0)+1,0),0)&gt;0,0,1),IF(IFERROR(MATCH($A4,#NAME?,0),0)&gt;0,1,0))</formula>
    </cfRule>
  </conditionalFormatting>
  <conditionalFormatting sqref="AW4 AW6:AW1048576">
    <cfRule type="expression" dxfId="852" priority="243">
      <formula>IF(LEN(AW4)&gt;0,1,0)</formula>
    </cfRule>
    <cfRule type="expression" dxfId="851" priority="244">
      <formula>IF(VLOOKUP($AW$3,#NAME?,MATCH($A4,#NAME?,0)+1,0)&gt;0,1,0)</formula>
    </cfRule>
    <cfRule type="expression" dxfId="850" priority="245">
      <formula>IF(VLOOKUP($AW$3,#NAME?,MATCH($A4,#NAME?,0)+1,0)&gt;0,1,0)</formula>
    </cfRule>
    <cfRule type="expression" dxfId="849" priority="246">
      <formula>IF(VLOOKUP($AW$3,#NAME?,MATCH($A4,#NAME?,0)+1,0)&gt;0,1,0)</formula>
    </cfRule>
    <cfRule type="expression" dxfId="84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7" priority="248">
      <formula>IF(LEN(AX4)&gt;0,1,0)</formula>
    </cfRule>
    <cfRule type="expression" dxfId="846" priority="249">
      <formula>IF(VLOOKUP($AX$3,#NAME?,MATCH($A4,#NAME?,0)+1,0)&gt;0,1,0)</formula>
    </cfRule>
    <cfRule type="expression" dxfId="845" priority="250">
      <formula>IF(VLOOKUP($AX$3,#NAME?,MATCH($A4,#NAME?,0)+1,0)&gt;0,1,0)</formula>
    </cfRule>
    <cfRule type="expression" dxfId="844" priority="251">
      <formula>IF(VLOOKUP($AX$3,#NAME?,MATCH($A4,#NAME?,0)+1,0)&gt;0,1,0)</formula>
    </cfRule>
    <cfRule type="expression" dxfId="843"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42" priority="253">
      <formula>IF(LEN(AY4)&gt;0,1,0)</formula>
    </cfRule>
    <cfRule type="expression" dxfId="841" priority="254">
      <formula>IF(VLOOKUP($AY$3,#NAME?,MATCH($A4,#NAME?,0)+1,0)&gt;0,1,0)</formula>
    </cfRule>
    <cfRule type="expression" dxfId="840" priority="255">
      <formula>IF(VLOOKUP($AY$3,#NAME?,MATCH($A4,#NAME?,0)+1,0)&gt;0,1,0)</formula>
    </cfRule>
    <cfRule type="expression" dxfId="839" priority="256">
      <formula>IF(VLOOKUP($AY$3,#NAME?,MATCH($A4,#NAME?,0)+1,0)&gt;0,1,0)</formula>
    </cfRule>
    <cfRule type="expression" dxfId="838"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7" priority="258">
      <formula>IF(LEN(AZ4)&gt;0,1,0)</formula>
    </cfRule>
    <cfRule type="expression" dxfId="836" priority="259">
      <formula>IF(VLOOKUP($AZ$3,#NAME?,MATCH($A4,#NAME?,0)+1,0)&gt;0,1,0)</formula>
    </cfRule>
    <cfRule type="expression" dxfId="835" priority="260">
      <formula>IF(VLOOKUP($AZ$3,#NAME?,MATCH($A4,#NAME?,0)+1,0)&gt;0,1,0)</formula>
    </cfRule>
    <cfRule type="expression" dxfId="834" priority="261">
      <formula>IF(VLOOKUP($AZ$3,#NAME?,MATCH($A4,#NAME?,0)+1,0)&gt;0,1,0)</formula>
    </cfRule>
    <cfRule type="expression" dxfId="833"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32" priority="263">
      <formula>IF(LEN(BA4)&gt;0,1,0)</formula>
    </cfRule>
    <cfRule type="expression" dxfId="831" priority="264">
      <formula>IF(VLOOKUP($BA$3,#NAME?,MATCH($A4,#NAME?,0)+1,0)&gt;0,1,0)</formula>
    </cfRule>
    <cfRule type="expression" dxfId="830" priority="265">
      <formula>IF(VLOOKUP($BA$3,#NAME?,MATCH($A4,#NAME?,0)+1,0)&gt;0,1,0)</formula>
    </cfRule>
    <cfRule type="expression" dxfId="829" priority="266">
      <formula>IF(VLOOKUP($BA$3,#NAME?,MATCH($A4,#NAME?,0)+1,0)&gt;0,1,0)</formula>
    </cfRule>
    <cfRule type="expression" dxfId="828"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7" priority="268">
      <formula>IF(LEN(BB4)&gt;0,1,0)</formula>
    </cfRule>
    <cfRule type="expression" dxfId="826" priority="269">
      <formula>IF(VLOOKUP($BB$3,#NAME?,MATCH($A4,#NAME?,0)+1,0)&gt;0,1,0)</formula>
    </cfRule>
    <cfRule type="expression" dxfId="825" priority="270">
      <formula>IF(VLOOKUP($BB$3,#NAME?,MATCH($A4,#NAME?,0)+1,0)&gt;0,1,0)</formula>
    </cfRule>
    <cfRule type="expression" dxfId="824" priority="271">
      <formula>IF(VLOOKUP($BB$3,#NAME?,MATCH($A4,#NAME?,0)+1,0)&gt;0,1,0)</formula>
    </cfRule>
    <cfRule type="expression" dxfId="823"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22" priority="273">
      <formula>IF(LEN(BC4)&gt;0,1,0)</formula>
    </cfRule>
    <cfRule type="expression" dxfId="821" priority="274">
      <formula>IF(VLOOKUP($BC$3,#NAME?,MATCH($A4,#NAME?,0)+1,0)&gt;0,1,0)</formula>
    </cfRule>
    <cfRule type="expression" dxfId="820" priority="275">
      <formula>IF(VLOOKUP($BC$3,#NAME?,MATCH($A4,#NAME?,0)+1,0)&gt;0,1,0)</formula>
    </cfRule>
    <cfRule type="expression" dxfId="819" priority="276">
      <formula>IF(VLOOKUP($BC$3,#NAME?,MATCH($A4,#NAME?,0)+1,0)&gt;0,1,0)</formula>
    </cfRule>
    <cfRule type="expression" dxfId="81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7" priority="278">
      <formula>IF(LEN(BD4)&gt;0,1,0)</formula>
    </cfRule>
    <cfRule type="expression" dxfId="816" priority="279">
      <formula>IF(VLOOKUP($BD$3,#NAME?,MATCH($A4,#NAME?,0)+1,0)&gt;0,1,0)</formula>
    </cfRule>
    <cfRule type="expression" dxfId="815" priority="280">
      <formula>IF(VLOOKUP($BD$3,#NAME?,MATCH($A4,#NAME?,0)+1,0)&gt;0,1,0)</formula>
    </cfRule>
    <cfRule type="expression" dxfId="814" priority="281">
      <formula>IF(VLOOKUP($BD$3,#NAME?,MATCH($A4,#NAME?,0)+1,0)&gt;0,1,0)</formula>
    </cfRule>
    <cfRule type="expression" dxfId="81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12" priority="283">
      <formula>IF(LEN(BE5)&gt;0,1,0)</formula>
    </cfRule>
    <cfRule type="expression" dxfId="811" priority="284">
      <formula>IF(VLOOKUP($BE$3,#NAME?,MATCH($A5,#NAME?,0)+1,0)&gt;0,1,0)</formula>
    </cfRule>
    <cfRule type="expression" dxfId="810" priority="285">
      <formula>IF(VLOOKUP($BE$3,#NAME?,MATCH($A5,#NAME?,0)+1,0)&gt;0,1,0)</formula>
    </cfRule>
    <cfRule type="expression" dxfId="809" priority="286">
      <formula>IF(VLOOKUP($BE$3,#NAME?,MATCH($A5,#NAME?,0)+1,0)&gt;0,1,0)</formula>
    </cfRule>
    <cfRule type="expression" dxfId="808"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7" priority="288">
      <formula>IF(LEN(BF5)&gt;0,1,0)</formula>
    </cfRule>
    <cfRule type="expression" dxfId="806" priority="289">
      <formula>IF(VLOOKUP($BF$3,#NAME?,MATCH($A5,#NAME?,0)+1,0)&gt;0,1,0)</formula>
    </cfRule>
    <cfRule type="expression" dxfId="805" priority="290">
      <formula>IF(VLOOKUP($BF$3,#NAME?,MATCH($A5,#NAME?,0)+1,0)&gt;0,1,0)</formula>
    </cfRule>
    <cfRule type="expression" dxfId="804" priority="291">
      <formula>IF(VLOOKUP($BF$3,#NAME?,MATCH($A5,#NAME?,0)+1,0)&gt;0,1,0)</formula>
    </cfRule>
    <cfRule type="expression" dxfId="803"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02" priority="293">
      <formula>IF(LEN(BG5)&gt;0,1,0)</formula>
    </cfRule>
    <cfRule type="expression" dxfId="801" priority="294">
      <formula>IF(VLOOKUP($BG$3,#NAME?,MATCH($A5,#NAME?,0)+1,0)&gt;0,1,0)</formula>
    </cfRule>
    <cfRule type="expression" dxfId="800" priority="295">
      <formula>IF(VLOOKUP($BG$3,#NAME?,MATCH($A5,#NAME?,0)+1,0)&gt;0,1,0)</formula>
    </cfRule>
    <cfRule type="expression" dxfId="799" priority="296">
      <formula>IF(VLOOKUP($BG$3,#NAME?,MATCH($A5,#NAME?,0)+1,0)&gt;0,1,0)</formula>
    </cfRule>
    <cfRule type="expression" dxfId="798"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7" priority="298">
      <formula>IF(LEN(BH5)&gt;0,1,0)</formula>
    </cfRule>
    <cfRule type="expression" dxfId="796" priority="299">
      <formula>IF(VLOOKUP($BH$3,#NAME?,MATCH($A5,#NAME?,0)+1,0)&gt;0,1,0)</formula>
    </cfRule>
    <cfRule type="expression" dxfId="795" priority="300">
      <formula>IF(VLOOKUP($BH$3,#NAME?,MATCH($A5,#NAME?,0)+1,0)&gt;0,1,0)</formula>
    </cfRule>
    <cfRule type="expression" dxfId="794" priority="301">
      <formula>IF(VLOOKUP($BH$3,#NAME?,MATCH($A5,#NAME?,0)+1,0)&gt;0,1,0)</formula>
    </cfRule>
    <cfRule type="expression" dxfId="793"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92" priority="303">
      <formula>IF(LEN(BI4)&gt;0,1,0)</formula>
    </cfRule>
    <cfRule type="expression" dxfId="791" priority="304">
      <formula>IF(VLOOKUP($BI$3,#NAME?,MATCH($A4,#NAME?,0)+1,0)&gt;0,1,0)</formula>
    </cfRule>
    <cfRule type="expression" dxfId="790" priority="305">
      <formula>IF(VLOOKUP($BI$3,#NAME?,MATCH($A4,#NAME?,0)+1,0)&gt;0,1,0)</formula>
    </cfRule>
    <cfRule type="expression" dxfId="789" priority="306">
      <formula>IF(VLOOKUP($BI$3,#NAME?,MATCH($A4,#NAME?,0)+1,0)&gt;0,1,0)</formula>
    </cfRule>
    <cfRule type="expression" dxfId="788"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7" priority="308">
      <formula>IF(LEN(BJ4)&gt;0,1,0)</formula>
    </cfRule>
    <cfRule type="expression" dxfId="786" priority="309">
      <formula>IF(VLOOKUP($BJ$3,#NAME?,MATCH($A4,#NAME?,0)+1,0)&gt;0,1,0)</formula>
    </cfRule>
    <cfRule type="expression" dxfId="785" priority="310">
      <formula>IF(VLOOKUP($BJ$3,#NAME?,MATCH($A4,#NAME?,0)+1,0)&gt;0,1,0)</formula>
    </cfRule>
    <cfRule type="expression" dxfId="784" priority="311">
      <formula>IF(VLOOKUP($BJ$3,#NAME?,MATCH($A4,#NAME?,0)+1,0)&gt;0,1,0)</formula>
    </cfRule>
    <cfRule type="expression" dxfId="783"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82" priority="313">
      <formula>IF(LEN(BK4)&gt;0,1,0)</formula>
    </cfRule>
    <cfRule type="expression" dxfId="781" priority="314">
      <formula>IF(VLOOKUP($BK$3,#NAME?,MATCH($A4,#NAME?,0)+1,0)&gt;0,1,0)</formula>
    </cfRule>
    <cfRule type="expression" dxfId="780" priority="315">
      <formula>IF(VLOOKUP($BK$3,#NAME?,MATCH($A4,#NAME?,0)+1,0)&gt;0,1,0)</formula>
    </cfRule>
    <cfRule type="expression" dxfId="779" priority="316">
      <formula>IF(VLOOKUP($BK$3,#NAME?,MATCH($A4,#NAME?,0)+1,0)&gt;0,1,0)</formula>
    </cfRule>
    <cfRule type="expression" dxfId="77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7" priority="318">
      <formula>IF(LEN(BL4)&gt;0,1,0)</formula>
    </cfRule>
    <cfRule type="expression" dxfId="776" priority="319">
      <formula>IF(VLOOKUP($BL$3,#NAME?,MATCH($A4,#NAME?,0)+1,0)&gt;0,1,0)</formula>
    </cfRule>
    <cfRule type="expression" dxfId="775" priority="320">
      <formula>IF(VLOOKUP($BL$3,#NAME?,MATCH($A4,#NAME?,0)+1,0)&gt;0,1,0)</formula>
    </cfRule>
    <cfRule type="expression" dxfId="774" priority="321">
      <formula>IF(VLOOKUP($BL$3,#NAME?,MATCH($A4,#NAME?,0)+1,0)&gt;0,1,0)</formula>
    </cfRule>
    <cfRule type="expression" dxfId="773"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72" priority="323">
      <formula>IF(LEN(BM4)&gt;0,1,0)</formula>
    </cfRule>
    <cfRule type="expression" dxfId="771" priority="324">
      <formula>IF(VLOOKUP($BM$3,#NAME?,MATCH($A4,#NAME?,0)+1,0)&gt;0,1,0)</formula>
    </cfRule>
    <cfRule type="expression" dxfId="770" priority="325">
      <formula>IF(VLOOKUP($BM$3,#NAME?,MATCH($A4,#NAME?,0)+1,0)&gt;0,1,0)</formula>
    </cfRule>
    <cfRule type="expression" dxfId="769" priority="326">
      <formula>IF(VLOOKUP($BM$3,#NAME?,MATCH($A4,#NAME?,0)+1,0)&gt;0,1,0)</formula>
    </cfRule>
    <cfRule type="expression" dxfId="768"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7" priority="328">
      <formula>IF(LEN(BN4)&gt;0,1,0)</formula>
    </cfRule>
    <cfRule type="expression" dxfId="766" priority="329">
      <formula>IF(VLOOKUP($BN$3,#NAME?,MATCH($A4,#NAME?,0)+1,0)&gt;0,1,0)</formula>
    </cfRule>
    <cfRule type="expression" dxfId="765" priority="330">
      <formula>IF(VLOOKUP($BN$3,#NAME?,MATCH($A4,#NAME?,0)+1,0)&gt;0,1,0)</formula>
    </cfRule>
    <cfRule type="expression" dxfId="764" priority="331">
      <formula>IF(VLOOKUP($BN$3,#NAME?,MATCH($A4,#NAME?,0)+1,0)&gt;0,1,0)</formula>
    </cfRule>
    <cfRule type="expression" dxfId="763"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62" priority="333">
      <formula>IF(LEN(BO4)&gt;0,1,0)</formula>
    </cfRule>
    <cfRule type="expression" dxfId="761" priority="334">
      <formula>IF(VLOOKUP($BO$3,#NAME?,MATCH($A4,#NAME?,0)+1,0)&gt;0,1,0)</formula>
    </cfRule>
    <cfRule type="expression" dxfId="760" priority="335">
      <formula>IF(VLOOKUP($BO$3,#NAME?,MATCH($A4,#NAME?,0)+1,0)&gt;0,1,0)</formula>
    </cfRule>
    <cfRule type="expression" dxfId="759" priority="336">
      <formula>IF(VLOOKUP($BO$3,#NAME?,MATCH($A4,#NAME?,0)+1,0)&gt;0,1,0)</formula>
    </cfRule>
    <cfRule type="expression" dxfId="758"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7" priority="338">
      <formula>IF(LEN(BP4)&gt;0,1,0)</formula>
    </cfRule>
    <cfRule type="expression" dxfId="756" priority="339">
      <formula>IF(VLOOKUP($BP$3,#NAME?,MATCH($A4,#NAME?,0)+1,0)&gt;0,1,0)</formula>
    </cfRule>
    <cfRule type="expression" dxfId="755" priority="340">
      <formula>IF(VLOOKUP($BP$3,#NAME?,MATCH($A4,#NAME?,0)+1,0)&gt;0,1,0)</formula>
    </cfRule>
    <cfRule type="expression" dxfId="754" priority="341">
      <formula>IF(VLOOKUP($BP$3,#NAME?,MATCH($A4,#NAME?,0)+1,0)&gt;0,1,0)</formula>
    </cfRule>
    <cfRule type="expression" dxfId="753"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52" priority="343">
      <formula>IF(LEN(BQ4)&gt;0,1,0)</formula>
    </cfRule>
    <cfRule type="expression" dxfId="751" priority="344">
      <formula>IF(VLOOKUP($BQ$3,#NAME?,MATCH($A4,#NAME?,0)+1,0)&gt;0,1,0)</formula>
    </cfRule>
    <cfRule type="expression" dxfId="750" priority="345">
      <formula>IF(VLOOKUP($BQ$3,#NAME?,MATCH($A4,#NAME?,0)+1,0)&gt;0,1,0)</formula>
    </cfRule>
    <cfRule type="expression" dxfId="749" priority="346">
      <formula>IF(VLOOKUP($BQ$3,#NAME?,MATCH($A4,#NAME?,0)+1,0)&gt;0,1,0)</formula>
    </cfRule>
    <cfRule type="expression" dxfId="74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7" priority="348">
      <formula>IF(LEN(BR4)&gt;0,1,0)</formula>
    </cfRule>
    <cfRule type="expression" dxfId="746" priority="349">
      <formula>IF(VLOOKUP($BR$3,#NAME?,MATCH($A4,#NAME?,0)+1,0)&gt;0,1,0)</formula>
    </cfRule>
    <cfRule type="expression" dxfId="745" priority="350">
      <formula>IF(VLOOKUP($BR$3,#NAME?,MATCH($A4,#NAME?,0)+1,0)&gt;0,1,0)</formula>
    </cfRule>
    <cfRule type="expression" dxfId="744" priority="351">
      <formula>IF(VLOOKUP($BR$3,#NAME?,MATCH($A4,#NAME?,0)+1,0)&gt;0,1,0)</formula>
    </cfRule>
    <cfRule type="expression" dxfId="7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42" priority="353">
      <formula>IF(LEN(BS4)&gt;0,1,0)</formula>
    </cfRule>
    <cfRule type="expression" dxfId="741" priority="354">
      <formula>IF(VLOOKUP($BS$3,#NAME?,MATCH($A4,#NAME?,0)+1,0)&gt;0,1,0)</formula>
    </cfRule>
    <cfRule type="expression" dxfId="740" priority="355">
      <formula>IF(VLOOKUP($BS$3,#NAME?,MATCH($A4,#NAME?,0)+1,0)&gt;0,1,0)</formula>
    </cfRule>
    <cfRule type="expression" dxfId="739" priority="356">
      <formula>IF(VLOOKUP($BS$3,#NAME?,MATCH($A4,#NAME?,0)+1,0)&gt;0,1,0)</formula>
    </cfRule>
    <cfRule type="expression" dxfId="7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7" priority="358">
      <formula>IF(LEN(BT4)&gt;0,1,0)</formula>
    </cfRule>
    <cfRule type="expression" dxfId="736" priority="359">
      <formula>IF(VLOOKUP($BT$3,#NAME?,MATCH($A4,#NAME?,0)+1,0)&gt;0,1,0)</formula>
    </cfRule>
    <cfRule type="expression" dxfId="735" priority="360">
      <formula>IF(VLOOKUP($BT$3,#NAME?,MATCH($A4,#NAME?,0)+1,0)&gt;0,1,0)</formula>
    </cfRule>
    <cfRule type="expression" dxfId="734" priority="361">
      <formula>IF(VLOOKUP($BT$3,#NAME?,MATCH($A4,#NAME?,0)+1,0)&gt;0,1,0)</formula>
    </cfRule>
    <cfRule type="expression" dxfId="733"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32" priority="363">
      <formula>IF(LEN(BU4)&gt;0,1,0)</formula>
    </cfRule>
    <cfRule type="expression" dxfId="731" priority="364">
      <formula>IF(VLOOKUP($BU$3,#NAME?,MATCH($A4,#NAME?,0)+1,0)&gt;0,1,0)</formula>
    </cfRule>
    <cfRule type="expression" dxfId="730" priority="365">
      <formula>IF(VLOOKUP($BU$3,#NAME?,MATCH($A4,#NAME?,0)+1,0)&gt;0,1,0)</formula>
    </cfRule>
    <cfRule type="expression" dxfId="729" priority="366">
      <formula>IF(VLOOKUP($BU$3,#NAME?,MATCH($A4,#NAME?,0)+1,0)&gt;0,1,0)</formula>
    </cfRule>
    <cfRule type="expression" dxfId="7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7" priority="368">
      <formula>IF(LEN(BV4)&gt;0,1,0)</formula>
    </cfRule>
    <cfRule type="expression" dxfId="726" priority="369">
      <formula>IF(VLOOKUP($BV$3,#NAME?,MATCH($A4,#NAME?,0)+1,0)&gt;0,1,0)</formula>
    </cfRule>
    <cfRule type="expression" dxfId="725" priority="370">
      <formula>IF(VLOOKUP($BV$3,#NAME?,MATCH($A4,#NAME?,0)+1,0)&gt;0,1,0)</formula>
    </cfRule>
    <cfRule type="expression" dxfId="724" priority="371">
      <formula>IF(VLOOKUP($BV$3,#NAME?,MATCH($A4,#NAME?,0)+1,0)&gt;0,1,0)</formula>
    </cfRule>
    <cfRule type="expression" dxfId="723"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22" priority="373">
      <formula>IF(LEN(BW4)&gt;0,1,0)</formula>
    </cfRule>
    <cfRule type="expression" dxfId="721" priority="374">
      <formula>IF(VLOOKUP($BW$3,#NAME?,MATCH($A4,#NAME?,0)+1,0)&gt;0,1,0)</formula>
    </cfRule>
    <cfRule type="expression" dxfId="720" priority="375">
      <formula>IF(VLOOKUP($BW$3,#NAME?,MATCH($A4,#NAME?,0)+1,0)&gt;0,1,0)</formula>
    </cfRule>
    <cfRule type="expression" dxfId="719" priority="376">
      <formula>IF(VLOOKUP($BW$3,#NAME?,MATCH($A4,#NAME?,0)+1,0)&gt;0,1,0)</formula>
    </cfRule>
    <cfRule type="expression" dxfId="718"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7" priority="378">
      <formula>IF(LEN(BX4)&gt;0,1,0)</formula>
    </cfRule>
    <cfRule type="expression" dxfId="716" priority="379">
      <formula>IF(VLOOKUP($BX$3,#NAME?,MATCH($A4,#NAME?,0)+1,0)&gt;0,1,0)</formula>
    </cfRule>
    <cfRule type="expression" dxfId="715" priority="380">
      <formula>IF(VLOOKUP($BX$3,#NAME?,MATCH($A4,#NAME?,0)+1,0)&gt;0,1,0)</formula>
    </cfRule>
    <cfRule type="expression" dxfId="714" priority="381">
      <formula>IF(VLOOKUP($BX$3,#NAME?,MATCH($A4,#NAME?,0)+1,0)&gt;0,1,0)</formula>
    </cfRule>
    <cfRule type="expression" dxfId="713"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12" priority="383">
      <formula>IF(LEN(BY4)&gt;0,1,0)</formula>
    </cfRule>
    <cfRule type="expression" dxfId="711" priority="384">
      <formula>IF(VLOOKUP($BY$3,#NAME?,MATCH($A4,#NAME?,0)+1,0)&gt;0,1,0)</formula>
    </cfRule>
    <cfRule type="expression" dxfId="710" priority="385">
      <formula>IF(VLOOKUP($BY$3,#NAME?,MATCH($A4,#NAME?,0)+1,0)&gt;0,1,0)</formula>
    </cfRule>
    <cfRule type="expression" dxfId="709" priority="386">
      <formula>IF(VLOOKUP($BY$3,#NAME?,MATCH($A4,#NAME?,0)+1,0)&gt;0,1,0)</formula>
    </cfRule>
    <cfRule type="expression" dxfId="708"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7" priority="388">
      <formula>IF(LEN(BZ4)&gt;0,1,0)</formula>
    </cfRule>
    <cfRule type="expression" dxfId="706" priority="389">
      <formula>IF(VLOOKUP($BZ$3,#NAME?,MATCH($A4,#NAME?,0)+1,0)&gt;0,1,0)</formula>
    </cfRule>
    <cfRule type="expression" dxfId="705" priority="390">
      <formula>IF(VLOOKUP($BZ$3,#NAME?,MATCH($A4,#NAME?,0)+1,0)&gt;0,1,0)</formula>
    </cfRule>
    <cfRule type="expression" dxfId="704" priority="391">
      <formula>IF(VLOOKUP($BZ$3,#NAME?,MATCH($A4,#NAME?,0)+1,0)&gt;0,1,0)</formula>
    </cfRule>
    <cfRule type="expression" dxfId="703"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02" priority="393">
      <formula>IF(LEN(CA4)&gt;0,1,0)</formula>
    </cfRule>
    <cfRule type="expression" dxfId="701" priority="394">
      <formula>IF(VLOOKUP($CA$3,#NAME?,MATCH($A4,#NAME?,0)+1,0)&gt;0,1,0)</formula>
    </cfRule>
    <cfRule type="expression" dxfId="700" priority="395">
      <formula>IF(VLOOKUP($CA$3,#NAME?,MATCH($A4,#NAME?,0)+1,0)&gt;0,1,0)</formula>
    </cfRule>
    <cfRule type="expression" dxfId="699" priority="396">
      <formula>IF(VLOOKUP($CA$3,#NAME?,MATCH($A4,#NAME?,0)+1,0)&gt;0,1,0)</formula>
    </cfRule>
    <cfRule type="expression" dxfId="69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7" priority="398">
      <formula>IF(LEN(CB4)&gt;0,1,0)</formula>
    </cfRule>
    <cfRule type="expression" dxfId="696" priority="399">
      <formula>IF(VLOOKUP($CB$3,#NAME?,MATCH($A4,#NAME?,0)+1,0)&gt;0,1,0)</formula>
    </cfRule>
    <cfRule type="expression" dxfId="695" priority="400">
      <formula>IF(VLOOKUP($CB$3,#NAME?,MATCH($A4,#NAME?,0)+1,0)&gt;0,1,0)</formula>
    </cfRule>
    <cfRule type="expression" dxfId="694" priority="401">
      <formula>IF(VLOOKUP($CB$3,#NAME?,MATCH($A4,#NAME?,0)+1,0)&gt;0,1,0)</formula>
    </cfRule>
    <cfRule type="expression" dxfId="69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92" priority="403">
      <formula>IF(LEN(CC4)&gt;0,1,0)</formula>
    </cfRule>
    <cfRule type="expression" dxfId="691" priority="404">
      <formula>IF(VLOOKUP($CC$3,#NAME?,MATCH($A4,#NAME?,0)+1,0)&gt;0,1,0)</formula>
    </cfRule>
    <cfRule type="expression" dxfId="690" priority="405">
      <formula>IF(VLOOKUP($CC$3,#NAME?,MATCH($A4,#NAME?,0)+1,0)&gt;0,1,0)</formula>
    </cfRule>
    <cfRule type="expression" dxfId="689" priority="406">
      <formula>IF(VLOOKUP($CC$3,#NAME?,MATCH($A4,#NAME?,0)+1,0)&gt;0,1,0)</formula>
    </cfRule>
    <cfRule type="expression" dxfId="688"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7" priority="408">
      <formula>IF(LEN(CD4)&gt;0,1,0)</formula>
    </cfRule>
    <cfRule type="expression" dxfId="686" priority="409">
      <formula>IF(VLOOKUP($CD$3,#NAME?,MATCH($A4,#NAME?,0)+1,0)&gt;0,1,0)</formula>
    </cfRule>
    <cfRule type="expression" dxfId="685" priority="410">
      <formula>IF(VLOOKUP($CD$3,#NAME?,MATCH($A4,#NAME?,0)+1,0)&gt;0,1,0)</formula>
    </cfRule>
    <cfRule type="expression" dxfId="684" priority="411">
      <formula>IF(VLOOKUP($CD$3,#NAME?,MATCH($A4,#NAME?,0)+1,0)&gt;0,1,0)</formula>
    </cfRule>
    <cfRule type="expression" dxfId="683"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82" priority="413">
      <formula>IF(LEN(CE4)&gt;0,1,0)</formula>
    </cfRule>
    <cfRule type="expression" dxfId="681" priority="414">
      <formula>IF(VLOOKUP($CE$3,#NAME?,MATCH($A4,#NAME?,0)+1,0)&gt;0,1,0)</formula>
    </cfRule>
    <cfRule type="expression" dxfId="680" priority="415">
      <formula>IF(VLOOKUP($CE$3,#NAME?,MATCH($A4,#NAME?,0)+1,0)&gt;0,1,0)</formula>
    </cfRule>
    <cfRule type="expression" dxfId="679" priority="416">
      <formula>IF(VLOOKUP($CE$3,#NAME?,MATCH($A4,#NAME?,0)+1,0)&gt;0,1,0)</formula>
    </cfRule>
    <cfRule type="expression" dxfId="67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7" priority="418">
      <formula>IF(LEN(CF4)&gt;0,1,0)</formula>
    </cfRule>
    <cfRule type="expression" dxfId="676" priority="419">
      <formula>IF(VLOOKUP($CF$3,#NAME?,MATCH($A4,#NAME?,0)+1,0)&gt;0,1,0)</formula>
    </cfRule>
    <cfRule type="expression" dxfId="675" priority="420">
      <formula>IF(VLOOKUP($CF$3,#NAME?,MATCH($A4,#NAME?,0)+1,0)&gt;0,1,0)</formula>
    </cfRule>
    <cfRule type="expression" dxfId="674" priority="421">
      <formula>IF(VLOOKUP($CF$3,#NAME?,MATCH($A4,#NAME?,0)+1,0)&gt;0,1,0)</formula>
    </cfRule>
    <cfRule type="expression" dxfId="673"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72" priority="423">
      <formula>IF(LEN(CG4)&gt;0,1,0)</formula>
    </cfRule>
    <cfRule type="expression" dxfId="671" priority="424">
      <formula>IF(VLOOKUP($CG$3,#NAME?,MATCH($A4,#NAME?,0)+1,0)&gt;0,1,0)</formula>
    </cfRule>
    <cfRule type="expression" dxfId="670" priority="425">
      <formula>IF(VLOOKUP($CG$3,#NAME?,MATCH($A4,#NAME?,0)+1,0)&gt;0,1,0)</formula>
    </cfRule>
    <cfRule type="expression" dxfId="669" priority="426">
      <formula>IF(VLOOKUP($CG$3,#NAME?,MATCH($A4,#NAME?,0)+1,0)&gt;0,1,0)</formula>
    </cfRule>
    <cfRule type="expression" dxfId="668"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7" priority="428">
      <formula>IF(LEN(CH4)&gt;0,1,0)</formula>
    </cfRule>
    <cfRule type="expression" dxfId="666" priority="429">
      <formula>IF(VLOOKUP($CH$3,#NAME?,MATCH($A4,#NAME?,0)+1,0)&gt;0,1,0)</formula>
    </cfRule>
    <cfRule type="expression" dxfId="665" priority="430">
      <formula>IF(VLOOKUP($CH$3,#NAME?,MATCH($A4,#NAME?,0)+1,0)&gt;0,1,0)</formula>
    </cfRule>
    <cfRule type="expression" dxfId="664" priority="431">
      <formula>IF(VLOOKUP($CH$3,#NAME?,MATCH($A4,#NAME?,0)+1,0)&gt;0,1,0)</formula>
    </cfRule>
    <cfRule type="expression" dxfId="663"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62" priority="433">
      <formula>IF(LEN(CI4)&gt;0,1,0)</formula>
    </cfRule>
    <cfRule type="expression" dxfId="661" priority="434">
      <formula>IF(VLOOKUP($CI$3,#NAME?,MATCH($A4,#NAME?,0)+1,0)&gt;0,1,0)</formula>
    </cfRule>
    <cfRule type="expression" dxfId="660" priority="435">
      <formula>IF(VLOOKUP($CI$3,#NAME?,MATCH($A4,#NAME?,0)+1,0)&gt;0,1,0)</formula>
    </cfRule>
    <cfRule type="expression" dxfId="659" priority="436">
      <formula>IF(VLOOKUP($CI$3,#NAME?,MATCH($A4,#NAME?,0)+1,0)&gt;0,1,0)</formula>
    </cfRule>
    <cfRule type="expression" dxfId="658"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7" priority="438">
      <formula>IF(LEN(CJ4)&gt;0,1,0)</formula>
    </cfRule>
    <cfRule type="expression" dxfId="656" priority="439">
      <formula>IF(VLOOKUP($CJ$3,#NAME?,MATCH($A4,#NAME?,0)+1,0)&gt;0,1,0)</formula>
    </cfRule>
    <cfRule type="expression" dxfId="655" priority="440">
      <formula>IF(VLOOKUP($CJ$3,#NAME?,MATCH($A4,#NAME?,0)+1,0)&gt;0,1,0)</formula>
    </cfRule>
    <cfRule type="expression" dxfId="654" priority="441">
      <formula>IF(VLOOKUP($CJ$3,#NAME?,MATCH($A4,#NAME?,0)+1,0)&gt;0,1,0)</formula>
    </cfRule>
    <cfRule type="expression" dxfId="653"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52" priority="443">
      <formula>IF(LEN(CK4)&gt;0,1,0)</formula>
    </cfRule>
    <cfRule type="expression" dxfId="651" priority="444">
      <formula>IF(VLOOKUP($CK$3,#NAME?,MATCH($A4,#NAME?,0)+1,0)&gt;0,1,0)</formula>
    </cfRule>
    <cfRule type="expression" dxfId="650" priority="445">
      <formula>IF(VLOOKUP($CK$3,#NAME?,MATCH($A4,#NAME?,0)+1,0)&gt;0,1,0)</formula>
    </cfRule>
    <cfRule type="expression" dxfId="649" priority="446">
      <formula>IF(VLOOKUP($CK$3,#NAME?,MATCH($A4,#NAME?,0)+1,0)&gt;0,1,0)</formula>
    </cfRule>
    <cfRule type="expression" dxfId="64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7" priority="448">
      <formula>IF(LEN(CL4)&gt;0,1,0)</formula>
    </cfRule>
    <cfRule type="expression" dxfId="646" priority="449">
      <formula>IF(VLOOKUP($CL$3,#NAME?,MATCH($A4,#NAME?,0)+1,0)&gt;0,1,0)</formula>
    </cfRule>
    <cfRule type="expression" dxfId="645" priority="450">
      <formula>IF(VLOOKUP($CL$3,#NAME?,MATCH($A4,#NAME?,0)+1,0)&gt;0,1,0)</formula>
    </cfRule>
    <cfRule type="expression" dxfId="644" priority="451">
      <formula>IF(VLOOKUP($CL$3,#NAME?,MATCH($A4,#NAME?,0)+1,0)&gt;0,1,0)</formula>
    </cfRule>
    <cfRule type="expression" dxfId="64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42" priority="453">
      <formula>IF(LEN(CM4)&gt;0,1,0)</formula>
    </cfRule>
    <cfRule type="expression" dxfId="641" priority="454">
      <formula>IF(VLOOKUP($CM$3,#NAME?,MATCH($A4,#NAME?,0)+1,0)&gt;0,1,0)</formula>
    </cfRule>
    <cfRule type="expression" dxfId="640" priority="455">
      <formula>IF(VLOOKUP($CM$3,#NAME?,MATCH($A4,#NAME?,0)+1,0)&gt;0,1,0)</formula>
    </cfRule>
    <cfRule type="expression" dxfId="639" priority="456">
      <formula>IF(VLOOKUP($CM$3,#NAME?,MATCH($A4,#NAME?,0)+1,0)&gt;0,1,0)</formula>
    </cfRule>
    <cfRule type="expression" dxfId="638"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7" priority="458">
      <formula>IF(LEN(CN4)&gt;0,1,0)</formula>
    </cfRule>
    <cfRule type="expression" dxfId="636" priority="459">
      <formula>IF(VLOOKUP($CN$3,#NAME?,MATCH($A4,#NAME?,0)+1,0)&gt;0,1,0)</formula>
    </cfRule>
    <cfRule type="expression" dxfId="635" priority="460">
      <formula>IF(VLOOKUP($CN$3,#NAME?,MATCH($A4,#NAME?,0)+1,0)&gt;0,1,0)</formula>
    </cfRule>
    <cfRule type="expression" dxfId="634" priority="461">
      <formula>IF(VLOOKUP($CN$3,#NAME?,MATCH($A4,#NAME?,0)+1,0)&gt;0,1,0)</formula>
    </cfRule>
    <cfRule type="expression" dxfId="633" priority="462">
      <formula>AND(IF(IFERROR(VLOOKUP($CN$3,#NAME?,MATCH($A4,#NAME?,0)+1,0),0)&gt;0,0,1),IF(IFERROR(VLOOKUP($CN$3,#NAME?,MATCH($A4,#NAME?,0)+1,0),0)&gt;0,0,1),IF(IFERROR(VLOOKUP($CN$3,#NAME?,MATCH($A4,#NAME?,0)+1,0),0)&gt;0,0,1),IF(IFERROR(MATCH($A4,#NAME?,0),0)&gt;0,1,0))</formula>
    </cfRule>
  </conditionalFormatting>
  <conditionalFormatting sqref="CP4 CP7:CP1048576">
    <cfRule type="expression" dxfId="632" priority="463">
      <formula>IF(LEN(CP4)&gt;0,1,0)</formula>
    </cfRule>
    <cfRule type="expression" dxfId="631" priority="464">
      <formula>IF(VLOOKUP($CP$3,#NAME?,MATCH($A4,#NAME?,0)+1,0)&gt;0,1,0)</formula>
    </cfRule>
    <cfRule type="expression" dxfId="630" priority="465">
      <formula>IF(VLOOKUP($CP$3,#NAME?,MATCH($A4,#NAME?,0)+1,0)&gt;0,1,0)</formula>
    </cfRule>
    <cfRule type="expression" dxfId="629" priority="466">
      <formula>IF(VLOOKUP($CP$3,#NAME?,MATCH($A4,#NAME?,0)+1,0)&gt;0,1,0)</formula>
    </cfRule>
    <cfRule type="expression" dxfId="628" priority="467">
      <formula>AND(IF(IFERROR(VLOOKUP($CP$3,#NAME?,MATCH($A4,#NAME?,0)+1,0),0)&gt;0,0,1),IF(IFERROR(VLOOKUP($CP$3,#NAME?,MATCH($A4,#NAME?,0)+1,0),0)&gt;0,0,1),IF(IFERROR(VLOOKUP($CP$3,#NAME?,MATCH($A4,#NAME?,0)+1,0),0)&gt;0,0,1),IF(IFERROR(MATCH($A4,#NAME?,0),0)&gt;0,1,0))</formula>
    </cfRule>
  </conditionalFormatting>
  <conditionalFormatting sqref="CQ4 CQ7:CQ1048576">
    <cfRule type="expression" dxfId="627" priority="468">
      <formula>IF(LEN(CQ4)&gt;0,1,0)</formula>
    </cfRule>
    <cfRule type="expression" dxfId="626" priority="469">
      <formula>IF(VLOOKUP($CQ$3,#NAME?,MATCH($A4,#NAME?,0)+1,0)&gt;0,1,0)</formula>
    </cfRule>
    <cfRule type="expression" dxfId="625" priority="470">
      <formula>IF(VLOOKUP($CQ$3,#NAME?,MATCH($A4,#NAME?,0)+1,0)&gt;0,1,0)</formula>
    </cfRule>
    <cfRule type="expression" dxfId="624" priority="471">
      <formula>IF(VLOOKUP($CQ$3,#NAME?,MATCH($A4,#NAME?,0)+1,0)&gt;0,1,0)</formula>
    </cfRule>
    <cfRule type="expression" dxfId="623" priority="472">
      <formula>AND(IF(IFERROR(VLOOKUP($CQ$3,#NAME?,MATCH($A4,#NAME?,0)+1,0),0)&gt;0,0,1),IF(IFERROR(VLOOKUP($CQ$3,#NAME?,MATCH($A4,#NAME?,0)+1,0),0)&gt;0,0,1),IF(IFERROR(VLOOKUP($CQ$3,#NAME?,MATCH($A4,#NAME?,0)+1,0),0)&gt;0,0,1),IF(IFERROR(MATCH($A4,#NAME?,0),0)&gt;0,1,0))</formula>
    </cfRule>
  </conditionalFormatting>
  <conditionalFormatting sqref="CR4 CR7:CR1048576">
    <cfRule type="expression" dxfId="622" priority="473">
      <formula>IF(LEN(CR4)&gt;0,1,0)</formula>
    </cfRule>
    <cfRule type="expression" dxfId="621" priority="474">
      <formula>IF(VLOOKUP($CR$3,#NAME?,MATCH($A4,#NAME?,0)+1,0)&gt;0,1,0)</formula>
    </cfRule>
    <cfRule type="expression" dxfId="620" priority="475">
      <formula>IF(VLOOKUP($CR$3,#NAME?,MATCH($A4,#NAME?,0)+1,0)&gt;0,1,0)</formula>
    </cfRule>
    <cfRule type="expression" dxfId="619" priority="476">
      <formula>IF(VLOOKUP($CR$3,#NAME?,MATCH($A4,#NAME?,0)+1,0)&gt;0,1,0)</formula>
    </cfRule>
    <cfRule type="expression" dxfId="618"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7" priority="478">
      <formula>IF(LEN(CS4)&gt;0,1,0)</formula>
    </cfRule>
    <cfRule type="expression" dxfId="616" priority="479">
      <formula>IF(VLOOKUP($CS$3,#NAME?,MATCH($A4,#NAME?,0)+1,0)&gt;0,1,0)</formula>
    </cfRule>
    <cfRule type="expression" dxfId="615" priority="480">
      <formula>IF(VLOOKUP($CS$3,#NAME?,MATCH($A4,#NAME?,0)+1,0)&gt;0,1,0)</formula>
    </cfRule>
    <cfRule type="expression" dxfId="614" priority="481">
      <formula>IF(VLOOKUP($CS$3,#NAME?,MATCH($A4,#NAME?,0)+1,0)&gt;0,1,0)</formula>
    </cfRule>
    <cfRule type="expression" dxfId="613"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12" priority="483">
      <formula>IF(LEN(CT4)&gt;0,1,0)</formula>
    </cfRule>
    <cfRule type="expression" dxfId="611" priority="484">
      <formula>IF(VLOOKUP($CT$3,#NAME?,MATCH($A4,#NAME?,0)+1,0)&gt;0,1,0)</formula>
    </cfRule>
    <cfRule type="expression" dxfId="610" priority="485">
      <formula>IF(VLOOKUP($CT$3,#NAME?,MATCH($A4,#NAME?,0)+1,0)&gt;0,1,0)</formula>
    </cfRule>
    <cfRule type="expression" dxfId="609" priority="486">
      <formula>IF(VLOOKUP($CT$3,#NAME?,MATCH($A4,#NAME?,0)+1,0)&gt;0,1,0)</formula>
    </cfRule>
    <cfRule type="expression" dxfId="608"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7" priority="488">
      <formula>IF(LEN(CU4)&gt;0,1,0)</formula>
    </cfRule>
    <cfRule type="expression" dxfId="606" priority="489">
      <formula>IF(VLOOKUP($CU$3,#NAME?,MATCH($A4,#NAME?,0)+1,0)&gt;0,1,0)</formula>
    </cfRule>
    <cfRule type="expression" dxfId="605" priority="490">
      <formula>IF(VLOOKUP($CU$3,#NAME?,MATCH($A4,#NAME?,0)+1,0)&gt;0,1,0)</formula>
    </cfRule>
    <cfRule type="expression" dxfId="604" priority="491">
      <formula>IF(VLOOKUP($CU$3,#NAME?,MATCH($A4,#NAME?,0)+1,0)&gt;0,1,0)</formula>
    </cfRule>
    <cfRule type="expression" dxfId="603"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02" priority="493">
      <formula>IF(LEN(CV4)&gt;0,1,0)</formula>
    </cfRule>
    <cfRule type="expression" dxfId="601" priority="494">
      <formula>IF(VLOOKUP($CV$3,#NAME?,MATCH($A4,#NAME?,0)+1,0)&gt;0,1,0)</formula>
    </cfRule>
    <cfRule type="expression" dxfId="600" priority="495">
      <formula>IF(VLOOKUP($CV$3,#NAME?,MATCH($A4,#NAME?,0)+1,0)&gt;0,1,0)</formula>
    </cfRule>
    <cfRule type="expression" dxfId="599" priority="496">
      <formula>IF(VLOOKUP($CV$3,#NAME?,MATCH($A4,#NAME?,0)+1,0)&gt;0,1,0)</formula>
    </cfRule>
    <cfRule type="expression" dxfId="598"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7" priority="498">
      <formula>IF(LEN(CW4)&gt;0,1,0)</formula>
    </cfRule>
    <cfRule type="expression" dxfId="596" priority="499">
      <formula>IF(VLOOKUP($CW$3,#NAME?,MATCH($A4,#NAME?,0)+1,0)&gt;0,1,0)</formula>
    </cfRule>
    <cfRule type="expression" dxfId="595" priority="500">
      <formula>IF(VLOOKUP($CW$3,#NAME?,MATCH($A4,#NAME?,0)+1,0)&gt;0,1,0)</formula>
    </cfRule>
    <cfRule type="expression" dxfId="594" priority="501">
      <formula>IF(VLOOKUP($CW$3,#NAME?,MATCH($A4,#NAME?,0)+1,0)&gt;0,1,0)</formula>
    </cfRule>
    <cfRule type="expression" dxfId="593"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92" priority="503">
      <formula>IF(LEN(CX4)&gt;0,1,0)</formula>
    </cfRule>
    <cfRule type="expression" dxfId="591" priority="504">
      <formula>IF(VLOOKUP($CX$3,#NAME?,MATCH($A4,#NAME?,0)+1,0)&gt;0,1,0)</formula>
    </cfRule>
    <cfRule type="expression" dxfId="590" priority="505">
      <formula>IF(VLOOKUP($CX$3,#NAME?,MATCH($A4,#NAME?,0)+1,0)&gt;0,1,0)</formula>
    </cfRule>
    <cfRule type="expression" dxfId="589" priority="506">
      <formula>IF(VLOOKUP($CX$3,#NAME?,MATCH($A4,#NAME?,0)+1,0)&gt;0,1,0)</formula>
    </cfRule>
    <cfRule type="expression" dxfId="58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7" priority="508">
      <formula>AND(AND(OR(AND(AND(OR(NOT(CZ4="Yes"),CZ4="")))),A4&lt;&gt;""))</formula>
    </cfRule>
    <cfRule type="expression" dxfId="586" priority="509">
      <formula>IF(LEN(CY4)&gt;0,1,0)</formula>
    </cfRule>
    <cfRule type="expression" dxfId="585" priority="510">
      <formula>IF(VLOOKUP($CY$3,#NAME?,MATCH($A4,#NAME?,0)+1,0)&gt;0,1,0)</formula>
    </cfRule>
    <cfRule type="expression" dxfId="584" priority="511">
      <formula>IF(VLOOKUP($CY$3,#NAME?,MATCH($A4,#NAME?,0)+1,0)&gt;0,1,0)</formula>
    </cfRule>
    <cfRule type="expression" dxfId="583" priority="512">
      <formula>IF(VLOOKUP($CY$3,#NAME?,MATCH($A4,#NAME?,0)+1,0)&gt;0,1,0)</formula>
    </cfRule>
    <cfRule type="expression" dxfId="58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81" priority="514">
      <formula>AND(AND(OR(AND(AND(OR(NOT(DA4="Yes"),DA4="")))),A4&lt;&gt;""))</formula>
    </cfRule>
    <cfRule type="expression" dxfId="580" priority="515">
      <formula>IF(LEN(CZ4)&gt;0,1,0)</formula>
    </cfRule>
    <cfRule type="expression" dxfId="579" priority="516">
      <formula>IF(VLOOKUP($CZ$3,#NAME?,MATCH($A4,#NAME?,0)+1,0)&gt;0,1,0)</formula>
    </cfRule>
    <cfRule type="expression" dxfId="578" priority="517">
      <formula>IF(VLOOKUP($CZ$3,#NAME?,MATCH($A4,#NAME?,0)+1,0)&gt;0,1,0)</formula>
    </cfRule>
    <cfRule type="expression" dxfId="577" priority="518">
      <formula>IF(VLOOKUP($CZ$3,#NAME?,MATCH($A4,#NAME?,0)+1,0)&gt;0,1,0)</formula>
    </cfRule>
    <cfRule type="expression" dxfId="576"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75" priority="520">
      <formula>AND(AND(OR(AND(OR(OR(NOT(CO4&lt;&gt;"DEFAULT"),CO4="")))),A4&lt;&gt;""))</formula>
    </cfRule>
    <cfRule type="expression" dxfId="574" priority="521">
      <formula>IF(LEN(DA4)&gt;0,1,0)</formula>
    </cfRule>
    <cfRule type="expression" dxfId="573" priority="522">
      <formula>IF(VLOOKUP($DA$3,#NAME?,MATCH($A4,#NAME?,0)+1,0)&gt;0,1,0)</formula>
    </cfRule>
    <cfRule type="expression" dxfId="572" priority="523">
      <formula>IF(VLOOKUP($DA$3,#NAME?,MATCH($A4,#NAME?,0)+1,0)&gt;0,1,0)</formula>
    </cfRule>
    <cfRule type="expression" dxfId="571" priority="524">
      <formula>IF(VLOOKUP($DA$3,#NAME?,MATCH($A4,#NAME?,0)+1,0)&gt;0,1,0)</formula>
    </cfRule>
    <cfRule type="expression" dxfId="570"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8" priority="527">
      <formula>IF(LEN(DB4)&gt;0,1,0)</formula>
    </cfRule>
    <cfRule type="expression" dxfId="567" priority="528">
      <formula>IF(VLOOKUP($DB$3,#NAME?,MATCH($A4,#NAME?,0)+1,0)&gt;0,1,0)</formula>
    </cfRule>
    <cfRule type="expression" dxfId="566" priority="529">
      <formula>IF(VLOOKUP($DB$3,#NAME?,MATCH($A4,#NAME?,0)+1,0)&gt;0,1,0)</formula>
    </cfRule>
    <cfRule type="expression" dxfId="565" priority="530">
      <formula>IF(VLOOKUP($DB$3,#NAME?,MATCH($A4,#NAME?,0)+1,0)&gt;0,1,0)</formula>
    </cfRule>
    <cfRule type="expression" dxfId="564"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63"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33">
      <formula>IF(LEN(DC4)&gt;0,1,0)</formula>
    </cfRule>
    <cfRule type="expression" dxfId="561" priority="534">
      <formula>IF(VLOOKUP($DC$3,#NAME?,MATCH($A4,#NAME?,0)+1,0)&gt;0,1,0)</formula>
    </cfRule>
    <cfRule type="expression" dxfId="560" priority="535">
      <formula>IF(VLOOKUP($DC$3,#NAME?,MATCH($A4,#NAME?,0)+1,0)&gt;0,1,0)</formula>
    </cfRule>
    <cfRule type="expression" dxfId="559" priority="536">
      <formula>IF(VLOOKUP($DC$3,#NAME?,MATCH($A4,#NAME?,0)+1,0)&gt;0,1,0)</formula>
    </cfRule>
    <cfRule type="expression" dxfId="55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7"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9">
      <formula>IF(LEN(DD4)&gt;0,1,0)</formula>
    </cfRule>
    <cfRule type="expression" dxfId="555" priority="540">
      <formula>IF(VLOOKUP($DD$3,#NAME?,MATCH($A4,#NAME?,0)+1,0)&gt;0,1,0)</formula>
    </cfRule>
    <cfRule type="expression" dxfId="554" priority="541">
      <formula>IF(VLOOKUP($DD$3,#NAME?,MATCH($A4,#NAME?,0)+1,0)&gt;0,1,0)</formula>
    </cfRule>
    <cfRule type="expression" dxfId="553" priority="542">
      <formula>IF(VLOOKUP($DD$3,#NAME?,MATCH($A4,#NAME?,0)+1,0)&gt;0,1,0)</formula>
    </cfRule>
    <cfRule type="expression" dxfId="552"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5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45">
      <formula>IF(LEN(DE4)&gt;0,1,0)</formula>
    </cfRule>
    <cfRule type="expression" dxfId="549" priority="546">
      <formula>IF(VLOOKUP($DE$3,#NAME?,MATCH($A4,#NAME?,0)+1,0)&gt;0,1,0)</formula>
    </cfRule>
    <cfRule type="expression" dxfId="548" priority="547">
      <formula>IF(VLOOKUP($DE$3,#NAME?,MATCH($A4,#NAME?,0)+1,0)&gt;0,1,0)</formula>
    </cfRule>
    <cfRule type="expression" dxfId="547" priority="548">
      <formula>IF(VLOOKUP($DE$3,#NAME?,MATCH($A4,#NAME?,0)+1,0)&gt;0,1,0)</formula>
    </cfRule>
    <cfRule type="expression" dxfId="546"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4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51">
      <formula>IF(LEN(DF4)&gt;0,1,0)</formula>
    </cfRule>
    <cfRule type="expression" dxfId="543" priority="552">
      <formula>IF(VLOOKUP($DF$3,#NAME?,MATCH($A4,#NAME?,0)+1,0)&gt;0,1,0)</formula>
    </cfRule>
    <cfRule type="expression" dxfId="542" priority="553">
      <formula>IF(VLOOKUP($DF$3,#NAME?,MATCH($A4,#NAME?,0)+1,0)&gt;0,1,0)</formula>
    </cfRule>
    <cfRule type="expression" dxfId="541" priority="554">
      <formula>IF(VLOOKUP($DF$3,#NAME?,MATCH($A4,#NAME?,0)+1,0)&gt;0,1,0)</formula>
    </cfRule>
    <cfRule type="expression" dxfId="5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7">
      <formula>IF(LEN(DG4)&gt;0,1,0)</formula>
    </cfRule>
    <cfRule type="expression" dxfId="537" priority="558">
      <formula>IF(VLOOKUP($DG$3,#NAME?,MATCH($A4,#NAME?,0)+1,0)&gt;0,1,0)</formula>
    </cfRule>
    <cfRule type="expression" dxfId="536" priority="559">
      <formula>IF(VLOOKUP($DG$3,#NAME?,MATCH($A4,#NAME?,0)+1,0)&gt;0,1,0)</formula>
    </cfRule>
    <cfRule type="expression" dxfId="535" priority="560">
      <formula>IF(VLOOKUP($DG$3,#NAME?,MATCH($A4,#NAME?,0)+1,0)&gt;0,1,0)</formula>
    </cfRule>
    <cfRule type="expression" dxfId="534"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33"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63">
      <formula>IF(LEN(DH4)&gt;0,1,0)</formula>
    </cfRule>
    <cfRule type="expression" dxfId="531" priority="564">
      <formula>IF(VLOOKUP($DH$3,#NAME?,MATCH($A4,#NAME?,0)+1,0)&gt;0,1,0)</formula>
    </cfRule>
    <cfRule type="expression" dxfId="530" priority="565">
      <formula>IF(VLOOKUP($DH$3,#NAME?,MATCH($A4,#NAME?,0)+1,0)&gt;0,1,0)</formula>
    </cfRule>
    <cfRule type="expression" dxfId="529" priority="566">
      <formula>IF(VLOOKUP($DH$3,#NAME?,MATCH($A4,#NAME?,0)+1,0)&gt;0,1,0)</formula>
    </cfRule>
    <cfRule type="expression" dxfId="52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9">
      <formula>IF(LEN(DI4)&gt;0,1,0)</formula>
    </cfRule>
    <cfRule type="expression" dxfId="525" priority="570">
      <formula>IF(VLOOKUP($DI$3,#NAME?,MATCH($A4,#NAME?,0)+1,0)&gt;0,1,0)</formula>
    </cfRule>
    <cfRule type="expression" dxfId="524" priority="571">
      <formula>IF(VLOOKUP($DI$3,#NAME?,MATCH($A4,#NAME?,0)+1,0)&gt;0,1,0)</formula>
    </cfRule>
    <cfRule type="expression" dxfId="523" priority="572">
      <formula>IF(VLOOKUP($DI$3,#NAME?,MATCH($A4,#NAME?,0)+1,0)&gt;0,1,0)</formula>
    </cfRule>
    <cfRule type="expression" dxfId="5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75">
      <formula>IF(LEN(DJ4)&gt;0,1,0)</formula>
    </cfRule>
    <cfRule type="expression" dxfId="519" priority="576">
      <formula>IF(VLOOKUP($DJ$3,#NAME?,MATCH($A4,#NAME?,0)+1,0)&gt;0,1,0)</formula>
    </cfRule>
    <cfRule type="expression" dxfId="518" priority="577">
      <formula>IF(VLOOKUP($DJ$3,#NAME?,MATCH($A4,#NAME?,0)+1,0)&gt;0,1,0)</formula>
    </cfRule>
    <cfRule type="expression" dxfId="517" priority="578">
      <formula>IF(VLOOKUP($DJ$3,#NAME?,MATCH($A4,#NAME?,0)+1,0)&gt;0,1,0)</formula>
    </cfRule>
    <cfRule type="expression" dxfId="516"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81">
      <formula>IF(LEN(DK4)&gt;0,1,0)</formula>
    </cfRule>
    <cfRule type="expression" dxfId="513" priority="582">
      <formula>IF(VLOOKUP($DK$3,#NAME?,MATCH($A4,#NAME?,0)+1,0)&gt;0,1,0)</formula>
    </cfRule>
    <cfRule type="expression" dxfId="512" priority="583">
      <formula>IF(VLOOKUP($DK$3,#NAME?,MATCH($A4,#NAME?,0)+1,0)&gt;0,1,0)</formula>
    </cfRule>
    <cfRule type="expression" dxfId="511" priority="584">
      <formula>IF(VLOOKUP($DK$3,#NAME?,MATCH($A4,#NAME?,0)+1,0)&gt;0,1,0)</formula>
    </cfRule>
    <cfRule type="expression" dxfId="51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7">
      <formula>IF(LEN(DL4)&gt;0,1,0)</formula>
    </cfRule>
    <cfRule type="expression" dxfId="507" priority="588">
      <formula>IF(VLOOKUP($DL$3,#NAME?,MATCH($A4,#NAME?,0)+1,0)&gt;0,1,0)</formula>
    </cfRule>
    <cfRule type="expression" dxfId="506" priority="589">
      <formula>IF(VLOOKUP($DL$3,#NAME?,MATCH($A4,#NAME?,0)+1,0)&gt;0,1,0)</formula>
    </cfRule>
    <cfRule type="expression" dxfId="505" priority="590">
      <formula>IF(VLOOKUP($DL$3,#NAME?,MATCH($A4,#NAME?,0)+1,0)&gt;0,1,0)</formula>
    </cfRule>
    <cfRule type="expression" dxfId="504"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03" priority="592">
      <formula>IF(LEN(DM4)&gt;0,1,0)</formula>
    </cfRule>
    <cfRule type="expression" dxfId="502" priority="593">
      <formula>IF(VLOOKUP($DM$3,#NAME?,MATCH($A4,#NAME?,0)+1,0)&gt;0,1,0)</formula>
    </cfRule>
    <cfRule type="expression" dxfId="501" priority="594">
      <formula>IF(VLOOKUP($DM$3,#NAME?,MATCH($A4,#NAME?,0)+1,0)&gt;0,1,0)</formula>
    </cfRule>
    <cfRule type="expression" dxfId="500" priority="595">
      <formula>IF(VLOOKUP($DM$3,#NAME?,MATCH($A4,#NAME?,0)+1,0)&gt;0,1,0)</formula>
    </cfRule>
    <cfRule type="expression" dxfId="499"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8" priority="597">
      <formula>IF(LEN(DN4)&gt;0,1,0)</formula>
    </cfRule>
    <cfRule type="expression" dxfId="497" priority="598">
      <formula>IF(VLOOKUP($DN$3,#NAME?,MATCH($A4,#NAME?,0)+1,0)&gt;0,1,0)</formula>
    </cfRule>
    <cfRule type="expression" dxfId="496" priority="599">
      <formula>IF(VLOOKUP($DN$3,#NAME?,MATCH($A4,#NAME?,0)+1,0)&gt;0,1,0)</formula>
    </cfRule>
    <cfRule type="expression" dxfId="495" priority="600">
      <formula>IF(VLOOKUP($DN$3,#NAME?,MATCH($A4,#NAME?,0)+1,0)&gt;0,1,0)</formula>
    </cfRule>
    <cfRule type="expression" dxfId="494"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93" priority="602">
      <formula>IF(LEN(DO5)&gt;0,1,0)</formula>
    </cfRule>
    <cfRule type="expression" dxfId="492" priority="603">
      <formula>IF(VLOOKUP($DO$3,#NAME?,MATCH($A5,#NAME?,0)+1,0)&gt;0,1,0)</formula>
    </cfRule>
    <cfRule type="expression" dxfId="491" priority="604">
      <formula>IF(VLOOKUP($DO$3,#NAME?,MATCH($A5,#NAME?,0)+1,0)&gt;0,1,0)</formula>
    </cfRule>
    <cfRule type="expression" dxfId="490" priority="605">
      <formula>IF(VLOOKUP($DO$3,#NAME?,MATCH($A5,#NAME?,0)+1,0)&gt;0,1,0)</formula>
    </cfRule>
    <cfRule type="expression" dxfId="489"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8" priority="607">
      <formula>IF(LEN(DP5)&gt;0,1,0)</formula>
    </cfRule>
    <cfRule type="expression" dxfId="487" priority="608">
      <formula>IF(VLOOKUP($DP$3,#NAME?,MATCH($A5,#NAME?,0)+1,0)&gt;0,1,0)</formula>
    </cfRule>
    <cfRule type="expression" dxfId="486" priority="609">
      <formula>IF(VLOOKUP($DP$3,#NAME?,MATCH($A5,#NAME?,0)+1,0)&gt;0,1,0)</formula>
    </cfRule>
    <cfRule type="expression" dxfId="485" priority="610">
      <formula>IF(VLOOKUP($DP$3,#NAME?,MATCH($A5,#NAME?,0)+1,0)&gt;0,1,0)</formula>
    </cfRule>
    <cfRule type="expression" dxfId="484"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83" priority="612">
      <formula>AND(AND(OR(AND(OR(OR(NOT(DY4&lt;&gt;"Not Applicable"),DY4=""))),AND(OR(OR(NOT(DZ4&lt;&gt;"Not Applicable"),DZ4=""))),AND(OR(OR(NOT(EA4&lt;&gt;"Not Applicable"),EA4=""))),AND(OR(OR(NOT(EB4&lt;&gt;"Not Applicable"),EB4=""))),AND(OR(OR(NOT(EC4&lt;&gt;"Not Applicable"),EC4="")))),A4&lt;&gt;""))</formula>
    </cfRule>
    <cfRule type="expression" dxfId="482" priority="613">
      <formula>IF(LEN(DQ4)&gt;0,1,0)</formula>
    </cfRule>
    <cfRule type="expression" dxfId="481" priority="614">
      <formula>IF(VLOOKUP($DQ$3,#NAME?,MATCH($A4,#NAME?,0)+1,0)&gt;0,1,0)</formula>
    </cfRule>
    <cfRule type="expression" dxfId="480" priority="615">
      <formula>IF(VLOOKUP($DQ$3,#NAME?,MATCH($A4,#NAME?,0)+1,0)&gt;0,1,0)</formula>
    </cfRule>
    <cfRule type="expression" dxfId="479" priority="616">
      <formula>IF(VLOOKUP($DQ$3,#NAME?,MATCH($A4,#NAME?,0)+1,0)&gt;0,1,0)</formula>
    </cfRule>
    <cfRule type="expression" dxfId="478"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7" priority="618">
      <formula>AND(AND(OR(AND(OR(OR(NOT(DY4&lt;&gt;"Not Applicable"),DY4=""))),AND(OR(OR(NOT(DZ4&lt;&gt;"Not Applicable"),DZ4=""))),AND(OR(OR(NOT(EA4&lt;&gt;"Not Applicable"),EA4=""))),AND(OR(OR(NOT(EB4&lt;&gt;"Not Applicable"),EB4=""))),AND(OR(OR(NOT(EC4&lt;&gt;"Not Applicable"),EC4="")))),A4&lt;&gt;""))</formula>
    </cfRule>
    <cfRule type="expression" dxfId="476" priority="619">
      <formula>IF(LEN(DR4)&gt;0,1,0)</formula>
    </cfRule>
    <cfRule type="expression" dxfId="475" priority="620">
      <formula>IF(VLOOKUP($DR$3,#NAME?,MATCH($A4,#NAME?,0)+1,0)&gt;0,1,0)</formula>
    </cfRule>
    <cfRule type="expression" dxfId="474" priority="621">
      <formula>IF(VLOOKUP($DR$3,#NAME?,MATCH($A4,#NAME?,0)+1,0)&gt;0,1,0)</formula>
    </cfRule>
    <cfRule type="expression" dxfId="473" priority="622">
      <formula>IF(VLOOKUP($DR$3,#NAME?,MATCH($A4,#NAME?,0)+1,0)&gt;0,1,0)</formula>
    </cfRule>
    <cfRule type="expression" dxfId="47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71" priority="624">
      <formula>IF(LEN(DS5)&gt;0,1,0)</formula>
    </cfRule>
    <cfRule type="expression" dxfId="470" priority="625">
      <formula>IF(VLOOKUP($DS$3,#NAME?,MATCH($A5,#NAME?,0)+1,0)&gt;0,1,0)</formula>
    </cfRule>
    <cfRule type="expression" dxfId="469" priority="626">
      <formula>IF(VLOOKUP($DS$3,#NAME?,MATCH($A5,#NAME?,0)+1,0)&gt;0,1,0)</formula>
    </cfRule>
    <cfRule type="expression" dxfId="468" priority="627">
      <formula>IF(VLOOKUP($DS$3,#NAME?,MATCH($A5,#NAME?,0)+1,0)&gt;0,1,0)</formula>
    </cfRule>
    <cfRule type="expression" dxfId="467"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6" priority="629">
      <formula>IF(LEN(DT4)&gt;0,1,0)</formula>
    </cfRule>
    <cfRule type="expression" dxfId="465" priority="630">
      <formula>IF(VLOOKUP($DT$3,#NAME?,MATCH($A4,#NAME?,0)+1,0)&gt;0,1,0)</formula>
    </cfRule>
    <cfRule type="expression" dxfId="464" priority="631">
      <formula>IF(VLOOKUP($DT$3,#NAME?,MATCH($A4,#NAME?,0)+1,0)&gt;0,1,0)</formula>
    </cfRule>
    <cfRule type="expression" dxfId="463" priority="632">
      <formula>IF(VLOOKUP($DT$3,#NAME?,MATCH($A4,#NAME?,0)+1,0)&gt;0,1,0)</formula>
    </cfRule>
    <cfRule type="expression" dxfId="462"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61"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0" priority="635">
      <formula>IF(LEN(DU4)&gt;0,1,0)</formula>
    </cfRule>
    <cfRule type="expression" dxfId="459" priority="636">
      <formula>IF(VLOOKUP($DU$3,#NAME?,MATCH($A4,#NAME?,0)+1,0)&gt;0,1,0)</formula>
    </cfRule>
    <cfRule type="expression" dxfId="458" priority="637">
      <formula>IF(VLOOKUP($DU$3,#NAME?,MATCH($A4,#NAME?,0)+1,0)&gt;0,1,0)</formula>
    </cfRule>
    <cfRule type="expression" dxfId="457" priority="638">
      <formula>IF(VLOOKUP($DU$3,#NAME?,MATCH($A4,#NAME?,0)+1,0)&gt;0,1,0)</formula>
    </cfRule>
    <cfRule type="expression" dxfId="456"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5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41">
      <formula>IF(LEN(DV4)&gt;0,1,0)</formula>
    </cfRule>
    <cfRule type="expression" dxfId="453" priority="642">
      <formula>IF(VLOOKUP($DV$3,#NAME?,MATCH($A4,#NAME?,0)+1,0)&gt;0,1,0)</formula>
    </cfRule>
    <cfRule type="expression" dxfId="452" priority="643">
      <formula>IF(VLOOKUP($DV$3,#NAME?,MATCH($A4,#NAME?,0)+1,0)&gt;0,1,0)</formula>
    </cfRule>
    <cfRule type="expression" dxfId="451" priority="644">
      <formula>IF(VLOOKUP($DV$3,#NAME?,MATCH($A4,#NAME?,0)+1,0)&gt;0,1,0)</formula>
    </cfRule>
    <cfRule type="expression" dxfId="450"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9"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7">
      <formula>IF(LEN(DW4)&gt;0,1,0)</formula>
    </cfRule>
    <cfRule type="expression" dxfId="447" priority="648">
      <formula>IF(VLOOKUP($DW$3,#NAME?,MATCH($A4,#NAME?,0)+1,0)&gt;0,1,0)</formula>
    </cfRule>
    <cfRule type="expression" dxfId="446" priority="649">
      <formula>IF(VLOOKUP($DW$3,#NAME?,MATCH($A4,#NAME?,0)+1,0)&gt;0,1,0)</formula>
    </cfRule>
    <cfRule type="expression" dxfId="445" priority="650">
      <formula>IF(VLOOKUP($DW$3,#NAME?,MATCH($A4,#NAME?,0)+1,0)&gt;0,1,0)</formula>
    </cfRule>
    <cfRule type="expression" dxfId="44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4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53">
      <formula>IF(LEN(DX4)&gt;0,1,0)</formula>
    </cfRule>
    <cfRule type="expression" dxfId="441" priority="654">
      <formula>IF(VLOOKUP($DX$3,#NAME?,MATCH($A4,#NAME?,0)+1,0)&gt;0,1,0)</formula>
    </cfRule>
    <cfRule type="expression" dxfId="440" priority="655">
      <formula>IF(VLOOKUP($DX$3,#NAME?,MATCH($A4,#NAME?,0)+1,0)&gt;0,1,0)</formula>
    </cfRule>
    <cfRule type="expression" dxfId="439" priority="656">
      <formula>IF(VLOOKUP($DX$3,#NAME?,MATCH($A4,#NAME?,0)+1,0)&gt;0,1,0)</formula>
    </cfRule>
    <cfRule type="expression" dxfId="438"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7" priority="658">
      <formula>AND(AND(OR(AND(OR(OR(NOT(CO4&lt;&gt;"DEFAULT"),CO4="")))),A4&lt;&gt;""))</formula>
    </cfRule>
    <cfRule type="expression" dxfId="436" priority="659">
      <formula>IF(LEN(DY4)&gt;0,1,0)</formula>
    </cfRule>
    <cfRule type="expression" dxfId="435" priority="660">
      <formula>IF(VLOOKUP($DY$3,#NAME?,MATCH($A4,#NAME?,0)+1,0)&gt;0,1,0)</formula>
    </cfRule>
    <cfRule type="expression" dxfId="434" priority="661">
      <formula>IF(VLOOKUP($DY$3,#NAME?,MATCH($A4,#NAME?,0)+1,0)&gt;0,1,0)</formula>
    </cfRule>
    <cfRule type="expression" dxfId="433" priority="662">
      <formula>IF(VLOOKUP($DY$3,#NAME?,MATCH($A4,#NAME?,0)+1,0)&gt;0,1,0)</formula>
    </cfRule>
    <cfRule type="expression" dxfId="432"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31" priority="664">
      <formula>AND(AND(OR(AND(OR(OR(NOT(CO4&lt;&gt;"DEFAULT"),CO4="")))),A4&lt;&gt;""))</formula>
    </cfRule>
    <cfRule type="expression" dxfId="430" priority="665">
      <formula>IF(LEN(DZ4)&gt;0,1,0)</formula>
    </cfRule>
    <cfRule type="expression" dxfId="429" priority="666">
      <formula>IF(VLOOKUP($DZ$3,#NAME?,MATCH($A4,#NAME?,0)+1,0)&gt;0,1,0)</formula>
    </cfRule>
    <cfRule type="expression" dxfId="428" priority="667">
      <formula>IF(VLOOKUP($DZ$3,#NAME?,MATCH($A4,#NAME?,0)+1,0)&gt;0,1,0)</formula>
    </cfRule>
    <cfRule type="expression" dxfId="427" priority="668">
      <formula>IF(VLOOKUP($DZ$3,#NAME?,MATCH($A4,#NAME?,0)+1,0)&gt;0,1,0)</formula>
    </cfRule>
    <cfRule type="expression" dxfId="426"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25" priority="670">
      <formula>AND(AND(OR(AND(OR(OR(NOT(CO4&lt;&gt;"DEFAULT"),CO4="")))),A4&lt;&gt;""))</formula>
    </cfRule>
    <cfRule type="expression" dxfId="424" priority="671">
      <formula>IF(LEN(EA4)&gt;0,1,0)</formula>
    </cfRule>
    <cfRule type="expression" dxfId="423" priority="672">
      <formula>IF(VLOOKUP($EA$3,#NAME?,MATCH($A4,#NAME?,0)+1,0)&gt;0,1,0)</formula>
    </cfRule>
    <cfRule type="expression" dxfId="422" priority="673">
      <formula>IF(VLOOKUP($EA$3,#NAME?,MATCH($A4,#NAME?,0)+1,0)&gt;0,1,0)</formula>
    </cfRule>
    <cfRule type="expression" dxfId="421" priority="674">
      <formula>IF(VLOOKUP($EA$3,#NAME?,MATCH($A4,#NAME?,0)+1,0)&gt;0,1,0)</formula>
    </cfRule>
    <cfRule type="expression" dxfId="420"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9" priority="676">
      <formula>AND(AND(OR(AND(OR(OR(NOT(CO4&lt;&gt;"DEFAULT"),CO4="")))),A4&lt;&gt;""))</formula>
    </cfRule>
    <cfRule type="expression" dxfId="418" priority="677">
      <formula>IF(LEN(EB4)&gt;0,1,0)</formula>
    </cfRule>
    <cfRule type="expression" dxfId="417" priority="678">
      <formula>IF(VLOOKUP($EB$3,#NAME?,MATCH($A4,#NAME?,0)+1,0)&gt;0,1,0)</formula>
    </cfRule>
    <cfRule type="expression" dxfId="416" priority="679">
      <formula>IF(VLOOKUP($EB$3,#NAME?,MATCH($A4,#NAME?,0)+1,0)&gt;0,1,0)</formula>
    </cfRule>
    <cfRule type="expression" dxfId="415" priority="680">
      <formula>IF(VLOOKUP($EB$3,#NAME?,MATCH($A4,#NAME?,0)+1,0)&gt;0,1,0)</formula>
    </cfRule>
    <cfRule type="expression" dxfId="414"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13" priority="682">
      <formula>AND(AND(OR(AND(OR(OR(NOT(CO4&lt;&gt;"DEFAULT"),CO4="")))),A4&lt;&gt;""))</formula>
    </cfRule>
    <cfRule type="expression" dxfId="412" priority="683">
      <formula>IF(LEN(EC4)&gt;0,1,0)</formula>
    </cfRule>
    <cfRule type="expression" dxfId="411" priority="684">
      <formula>IF(VLOOKUP($EC$3,#NAME?,MATCH($A4,#NAME?,0)+1,0)&gt;0,1,0)</formula>
    </cfRule>
    <cfRule type="expression" dxfId="410" priority="685">
      <formula>IF(VLOOKUP($EC$3,#NAME?,MATCH($A4,#NAME?,0)+1,0)&gt;0,1,0)</formula>
    </cfRule>
    <cfRule type="expression" dxfId="409" priority="686">
      <formula>IF(VLOOKUP($EC$3,#NAME?,MATCH($A4,#NAME?,0)+1,0)&gt;0,1,0)</formula>
    </cfRule>
    <cfRule type="expression" dxfId="408"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7" priority="688">
      <formula>AND(AND(OR(AND(AND(OR(NOT(DY4="Transportation"),DY4=""))),AND(AND(OR(NOT(DZ4="Transportation"),DZ4=""))),AND(AND(OR(NOT(EA4="Transportation"),EA4=""))),AND(AND(OR(NOT(EB4="Transportation"),EB4=""))),AND(AND(OR(NOT(EC4="Transportation"),EC4="")))),A4&lt;&gt;""))</formula>
    </cfRule>
    <cfRule type="expression" dxfId="406" priority="689">
      <formula>IF(LEN(ED4)&gt;0,1,0)</formula>
    </cfRule>
    <cfRule type="expression" dxfId="405" priority="690">
      <formula>IF(VLOOKUP($ED$3,#NAME?,MATCH($A4,#NAME?,0)+1,0)&gt;0,1,0)</formula>
    </cfRule>
    <cfRule type="expression" dxfId="404" priority="691">
      <formula>IF(VLOOKUP($ED$3,#NAME?,MATCH($A4,#NAME?,0)+1,0)&gt;0,1,0)</formula>
    </cfRule>
    <cfRule type="expression" dxfId="403" priority="692">
      <formula>IF(VLOOKUP($ED$3,#NAME?,MATCH($A4,#NAME?,0)+1,0)&gt;0,1,0)</formula>
    </cfRule>
    <cfRule type="expression" dxfId="402"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01" priority="694">
      <formula>AND(AND(OR(AND(OR(OR(NOT(DY4&lt;&gt;"GHS"),DY4=""))),AND(OR(OR(NOT(DZ4&lt;&gt;"GHS"),DZ4=""))),AND(OR(OR(NOT(EA4&lt;&gt;"GHS"),EA4=""))),AND(OR(OR(NOT(EB4&lt;&gt;"GHS"),EB4=""))),AND(OR(OR(NOT(EC4&lt;&gt;"GHS"),EC4="")))),A4&lt;&gt;""))</formula>
    </cfRule>
    <cfRule type="expression" dxfId="400" priority="695">
      <formula>IF(LEN(EE4)&gt;0,1,0)</formula>
    </cfRule>
    <cfRule type="expression" dxfId="399" priority="696">
      <formula>IF(VLOOKUP($EE$3,#NAME?,MATCH($A4,#NAME?,0)+1,0)&gt;0,1,0)</formula>
    </cfRule>
    <cfRule type="expression" dxfId="398" priority="697">
      <formula>IF(VLOOKUP($EE$3,#NAME?,MATCH($A4,#NAME?,0)+1,0)&gt;0,1,0)</formula>
    </cfRule>
    <cfRule type="expression" dxfId="397" priority="698">
      <formula>IF(VLOOKUP($EE$3,#NAME?,MATCH($A4,#NAME?,0)+1,0)&gt;0,1,0)</formula>
    </cfRule>
    <cfRule type="expression" dxfId="396"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95" priority="700">
      <formula>AND(AND(OR(AND(OR(OR(NOT(DY4&lt;&gt;"Not Applicable"),DY4=""))),AND(OR(OR(NOT(DZ4&lt;&gt;"Not Applicable"),DZ4=""))),AND(OR(OR(NOT(EA4&lt;&gt;"Not Applicable"),EA4=""))),AND(OR(OR(NOT(EB4&lt;&gt;"Not Applicable"),EB4=""))),AND(OR(OR(NOT(EC4&lt;&gt;"Not Applicable"),EC4="")))),A4&lt;&gt;""))</formula>
    </cfRule>
    <cfRule type="expression" dxfId="394" priority="701">
      <formula>IF(LEN(EF4)&gt;0,1,0)</formula>
    </cfRule>
    <cfRule type="expression" dxfId="393" priority="702">
      <formula>IF(VLOOKUP($EF$3,#NAME?,MATCH($A4,#NAME?,0)+1,0)&gt;0,1,0)</formula>
    </cfRule>
    <cfRule type="expression" dxfId="392" priority="703">
      <formula>IF(VLOOKUP($EF$3,#NAME?,MATCH($A4,#NAME?,0)+1,0)&gt;0,1,0)</formula>
    </cfRule>
    <cfRule type="expression" dxfId="391" priority="704">
      <formula>IF(VLOOKUP($EF$3,#NAME?,MATCH($A4,#NAME?,0)+1,0)&gt;0,1,0)</formula>
    </cfRule>
    <cfRule type="expression" dxfId="390"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9" priority="706">
      <formula>AND(AND(OR(AND(OR(OR(NOT(DY4&lt;&gt;"Not Applicable"),DY4=""))),AND(OR(OR(NOT(DZ4&lt;&gt;"Not Applicable"),DZ4=""))),AND(OR(OR(NOT(EA4&lt;&gt;"Not Applicable"),EA4=""))),AND(OR(OR(NOT(EB4&lt;&gt;"Not Applicable"),EB4=""))),AND(OR(OR(NOT(EC4&lt;&gt;"Not Applicable"),EC4="")))),A4&lt;&gt;""))</formula>
    </cfRule>
    <cfRule type="expression" dxfId="388" priority="707">
      <formula>IF(LEN(EG4)&gt;0,1,0)</formula>
    </cfRule>
    <cfRule type="expression" dxfId="387" priority="708">
      <formula>IF(VLOOKUP($EG$3,#NAME?,MATCH($A4,#NAME?,0)+1,0)&gt;0,1,0)</formula>
    </cfRule>
    <cfRule type="expression" dxfId="386" priority="709">
      <formula>IF(VLOOKUP($EG$3,#NAME?,MATCH($A4,#NAME?,0)+1,0)&gt;0,1,0)</formula>
    </cfRule>
    <cfRule type="expression" dxfId="385" priority="710">
      <formula>IF(VLOOKUP($EG$3,#NAME?,MATCH($A4,#NAME?,0)+1,0)&gt;0,1,0)</formula>
    </cfRule>
    <cfRule type="expression" dxfId="384"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83" priority="712">
      <formula>IF(LEN(EH4)&gt;0,1,0)</formula>
    </cfRule>
    <cfRule type="expression" dxfId="382" priority="713">
      <formula>IF(VLOOKUP($EH$3,#NAME?,MATCH($A4,#NAME?,0)+1,0)&gt;0,1,0)</formula>
    </cfRule>
    <cfRule type="expression" dxfId="381" priority="714">
      <formula>IF(VLOOKUP($EH$3,#NAME?,MATCH($A4,#NAME?,0)+1,0)&gt;0,1,0)</formula>
    </cfRule>
    <cfRule type="expression" dxfId="380" priority="715">
      <formula>IF(VLOOKUP($EH$3,#NAME?,MATCH($A4,#NAME?,0)+1,0)&gt;0,1,0)</formula>
    </cfRule>
    <cfRule type="expression" dxfId="379"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8" priority="717">
      <formula>IF(LEN(EI4)&gt;0,1,0)</formula>
    </cfRule>
    <cfRule type="expression" dxfId="377" priority="718">
      <formula>IF(VLOOKUP($EI$3,#NAME?,MATCH($A4,#NAME?,0)+1,0)&gt;0,1,0)</formula>
    </cfRule>
    <cfRule type="expression" dxfId="376" priority="719">
      <formula>IF(VLOOKUP($EI$3,#NAME?,MATCH($A4,#NAME?,0)+1,0)&gt;0,1,0)</formula>
    </cfRule>
    <cfRule type="expression" dxfId="375" priority="720">
      <formula>IF(VLOOKUP($EI$3,#NAME?,MATCH($A4,#NAME?,0)+1,0)&gt;0,1,0)</formula>
    </cfRule>
    <cfRule type="expression" dxfId="374"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73" priority="722">
      <formula>AND(AND(OR(AND(AND(OR(NOT(DY4="GHS"),DY4=""))),AND(AND(OR(NOT(DZ4="GHS"),DZ4=""))),AND(AND(OR(NOT(EA4="GHS"),EA4=""))),AND(AND(OR(NOT(EB4="GHS"),EB4=""))),AND(AND(OR(NOT(EC4="GHS"),EC4="")))),A4&lt;&gt;""))</formula>
    </cfRule>
    <cfRule type="expression" dxfId="372" priority="723">
      <formula>IF(LEN(EJ4)&gt;0,1,0)</formula>
    </cfRule>
    <cfRule type="expression" dxfId="371" priority="724">
      <formula>IF(VLOOKUP($EJ$3,#NAME?,MATCH($A4,#NAME?,0)+1,0)&gt;0,1,0)</formula>
    </cfRule>
    <cfRule type="expression" dxfId="370" priority="725">
      <formula>IF(VLOOKUP($EJ$3,#NAME?,MATCH($A4,#NAME?,0)+1,0)&gt;0,1,0)</formula>
    </cfRule>
    <cfRule type="expression" dxfId="369" priority="726">
      <formula>IF(VLOOKUP($EJ$3,#NAME?,MATCH($A4,#NAME?,0)+1,0)&gt;0,1,0)</formula>
    </cfRule>
    <cfRule type="expression" dxfId="368"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7" priority="728">
      <formula>AND(AND(OR(AND(AND(OR(NOT(DY4="GHS"),DY4=""))),AND(AND(OR(NOT(DZ4="GHS"),DZ4=""))),AND(AND(OR(NOT(EA4="GHS"),EA4=""))),AND(AND(OR(NOT(EB4="GHS"),EB4=""))),AND(AND(OR(NOT(EC4="GHS"),EC4="")))),A4&lt;&gt;""))</formula>
    </cfRule>
    <cfRule type="expression" dxfId="366" priority="729">
      <formula>IF(LEN(EK4)&gt;0,1,0)</formula>
    </cfRule>
    <cfRule type="expression" dxfId="365" priority="730">
      <formula>IF(VLOOKUP($EK$3,#NAME?,MATCH($A4,#NAME?,0)+1,0)&gt;0,1,0)</formula>
    </cfRule>
    <cfRule type="expression" dxfId="364" priority="731">
      <formula>IF(VLOOKUP($EK$3,#NAME?,MATCH($A4,#NAME?,0)+1,0)&gt;0,1,0)</formula>
    </cfRule>
    <cfRule type="expression" dxfId="363" priority="732">
      <formula>IF(VLOOKUP($EK$3,#NAME?,MATCH($A4,#NAME?,0)+1,0)&gt;0,1,0)</formula>
    </cfRule>
    <cfRule type="expression" dxfId="36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61" priority="734">
      <formula>AND(AND(OR(AND(AND(OR(NOT(DY4="GHS"),DY4=""))),AND(AND(OR(NOT(DZ4="GHS"),DZ4=""))),AND(AND(OR(NOT(EA4="GHS"),EA4=""))),AND(AND(OR(NOT(EB4="GHS"),EB4=""))),AND(AND(OR(NOT(EC4="GHS"),EC4="")))),A4&lt;&gt;""))</formula>
    </cfRule>
    <cfRule type="expression" dxfId="360" priority="735">
      <formula>IF(LEN(EL4)&gt;0,1,0)</formula>
    </cfRule>
    <cfRule type="expression" dxfId="359" priority="736">
      <formula>IF(VLOOKUP($EL$3,#NAME?,MATCH($A4,#NAME?,0)+1,0)&gt;0,1,0)</formula>
    </cfRule>
    <cfRule type="expression" dxfId="358" priority="737">
      <formula>IF(VLOOKUP($EL$3,#NAME?,MATCH($A4,#NAME?,0)+1,0)&gt;0,1,0)</formula>
    </cfRule>
    <cfRule type="expression" dxfId="357" priority="738">
      <formula>IF(VLOOKUP($EL$3,#NAME?,MATCH($A4,#NAME?,0)+1,0)&gt;0,1,0)</formula>
    </cfRule>
    <cfRule type="expression" dxfId="356"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55" priority="740">
      <formula>IF(LEN(EM4)&gt;0,1,0)</formula>
    </cfRule>
    <cfRule type="expression" dxfId="354" priority="741">
      <formula>IF(VLOOKUP($EM$3,#NAME?,MATCH($A4,#NAME?,0)+1,0)&gt;0,1,0)</formula>
    </cfRule>
    <cfRule type="expression" dxfId="353" priority="742">
      <formula>IF(VLOOKUP($EM$3,#NAME?,MATCH($A4,#NAME?,0)+1,0)&gt;0,1,0)</formula>
    </cfRule>
    <cfRule type="expression" dxfId="352" priority="743">
      <formula>IF(VLOOKUP($EM$3,#NAME?,MATCH($A4,#NAME?,0)+1,0)&gt;0,1,0)</formula>
    </cfRule>
    <cfRule type="expression" dxfId="351"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0" priority="745">
      <formula>IF(LEN(EN4)&gt;0,1,0)</formula>
    </cfRule>
    <cfRule type="expression" dxfId="349" priority="746">
      <formula>IF(VLOOKUP($EN$3,#NAME?,MATCH($A4,#NAME?,0)+1,0)&gt;0,1,0)</formula>
    </cfRule>
    <cfRule type="expression" dxfId="348" priority="747">
      <formula>IF(VLOOKUP($EN$3,#NAME?,MATCH($A4,#NAME?,0)+1,0)&gt;0,1,0)</formula>
    </cfRule>
    <cfRule type="expression" dxfId="347" priority="748">
      <formula>IF(VLOOKUP($EN$3,#NAME?,MATCH($A4,#NAME?,0)+1,0)&gt;0,1,0)</formula>
    </cfRule>
    <cfRule type="expression" dxfId="346"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45" priority="750">
      <formula>IF(LEN(EO4)&gt;0,1,0)</formula>
    </cfRule>
    <cfRule type="expression" dxfId="344" priority="751">
      <formula>IF(VLOOKUP($EO$3,#NAME?,MATCH($A4,#NAME?,0)+1,0)&gt;0,1,0)</formula>
    </cfRule>
    <cfRule type="expression" dxfId="343" priority="752">
      <formula>IF(VLOOKUP($EO$3,#NAME?,MATCH($A4,#NAME?,0)+1,0)&gt;0,1,0)</formula>
    </cfRule>
    <cfRule type="expression" dxfId="342" priority="753">
      <formula>IF(VLOOKUP($EO$3,#NAME?,MATCH($A4,#NAME?,0)+1,0)&gt;0,1,0)</formula>
    </cfRule>
    <cfRule type="expression" dxfId="341"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0" priority="755">
      <formula>IF(LEN(EP4)&gt;0,1,0)</formula>
    </cfRule>
    <cfRule type="expression" dxfId="339" priority="756">
      <formula>IF(VLOOKUP($EP$3,#NAME?,MATCH($A4,#NAME?,0)+1,0)&gt;0,1,0)</formula>
    </cfRule>
    <cfRule type="expression" dxfId="338" priority="757">
      <formula>IF(VLOOKUP($EP$3,#NAME?,MATCH($A4,#NAME?,0)+1,0)&gt;0,1,0)</formula>
    </cfRule>
    <cfRule type="expression" dxfId="337" priority="758">
      <formula>IF(VLOOKUP($EP$3,#NAME?,MATCH($A4,#NAME?,0)+1,0)&gt;0,1,0)</formula>
    </cfRule>
    <cfRule type="expression" dxfId="336"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35" priority="760">
      <formula>IF(LEN(EQ4)&gt;0,1,0)</formula>
    </cfRule>
    <cfRule type="expression" dxfId="334" priority="761">
      <formula>IF(VLOOKUP($EQ$3,#NAME?,MATCH($A4,#NAME?,0)+1,0)&gt;0,1,0)</formula>
    </cfRule>
    <cfRule type="expression" dxfId="333" priority="762">
      <formula>IF(VLOOKUP($EQ$3,#NAME?,MATCH($A4,#NAME?,0)+1,0)&gt;0,1,0)</formula>
    </cfRule>
    <cfRule type="expression" dxfId="332" priority="763">
      <formula>IF(VLOOKUP($EQ$3,#NAME?,MATCH($A4,#NAME?,0)+1,0)&gt;0,1,0)</formula>
    </cfRule>
    <cfRule type="expression" dxfId="33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0" priority="765">
      <formula>IF(LEN(ER4)&gt;0,1,0)</formula>
    </cfRule>
    <cfRule type="expression" dxfId="329" priority="766">
      <formula>IF(VLOOKUP($ER$3,#NAME?,MATCH($A4,#NAME?,0)+1,0)&gt;0,1,0)</formula>
    </cfRule>
    <cfRule type="expression" dxfId="328" priority="767">
      <formula>IF(VLOOKUP($ER$3,#NAME?,MATCH($A4,#NAME?,0)+1,0)&gt;0,1,0)</formula>
    </cfRule>
    <cfRule type="expression" dxfId="327" priority="768">
      <formula>IF(VLOOKUP($ER$3,#NAME?,MATCH($A4,#NAME?,0)+1,0)&gt;0,1,0)</formula>
    </cfRule>
    <cfRule type="expression" dxfId="32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25" priority="770">
      <formula>IF(LEN(ES4)&gt;0,1,0)</formula>
    </cfRule>
    <cfRule type="expression" dxfId="324" priority="771">
      <formula>IF(VLOOKUP($ES$3,#NAME?,MATCH($A4,#NAME?,0)+1,0)&gt;0,1,0)</formula>
    </cfRule>
    <cfRule type="expression" dxfId="323" priority="772">
      <formula>IF(VLOOKUP($ES$3,#NAME?,MATCH($A4,#NAME?,0)+1,0)&gt;0,1,0)</formula>
    </cfRule>
    <cfRule type="expression" dxfId="322" priority="773">
      <formula>IF(VLOOKUP($ES$3,#NAME?,MATCH($A4,#NAME?,0)+1,0)&gt;0,1,0)</formula>
    </cfRule>
    <cfRule type="expression" dxfId="32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0" priority="775">
      <formula>IF(LEN(ET4)&gt;0,1,0)</formula>
    </cfRule>
    <cfRule type="expression" dxfId="319" priority="776">
      <formula>IF(VLOOKUP($ET$3,#NAME?,MATCH($A4,#NAME?,0)+1,0)&gt;0,1,0)</formula>
    </cfRule>
    <cfRule type="expression" dxfId="318" priority="777">
      <formula>IF(VLOOKUP($ET$3,#NAME?,MATCH($A4,#NAME?,0)+1,0)&gt;0,1,0)</formula>
    </cfRule>
    <cfRule type="expression" dxfId="317" priority="778">
      <formula>IF(VLOOKUP($ET$3,#NAME?,MATCH($A4,#NAME?,0)+1,0)&gt;0,1,0)</formula>
    </cfRule>
    <cfRule type="expression" dxfId="316"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15" priority="780">
      <formula>IF(LEN(EU4)&gt;0,1,0)</formula>
    </cfRule>
    <cfRule type="expression" dxfId="314" priority="781">
      <formula>IF(VLOOKUP($EU$3,#NAME?,MATCH($A4,#NAME?,0)+1,0)&gt;0,1,0)</formula>
    </cfRule>
    <cfRule type="expression" dxfId="313" priority="782">
      <formula>IF(VLOOKUP($EU$3,#NAME?,MATCH($A4,#NAME?,0)+1,0)&gt;0,1,0)</formula>
    </cfRule>
    <cfRule type="expression" dxfId="312" priority="783">
      <formula>IF(VLOOKUP($EU$3,#NAME?,MATCH($A4,#NAME?,0)+1,0)&gt;0,1,0)</formula>
    </cfRule>
    <cfRule type="expression" dxfId="31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0" priority="785">
      <formula>IF(LEN(EV4)&gt;0,1,0)</formula>
    </cfRule>
    <cfRule type="expression" dxfId="309" priority="786">
      <formula>IF(VLOOKUP($EV$3,#NAME?,MATCH($A4,#NAME?,0)+1,0)&gt;0,1,0)</formula>
    </cfRule>
    <cfRule type="expression" dxfId="308" priority="787">
      <formula>IF(VLOOKUP($EV$3,#NAME?,MATCH($A4,#NAME?,0)+1,0)&gt;0,1,0)</formula>
    </cfRule>
    <cfRule type="expression" dxfId="307" priority="788">
      <formula>IF(VLOOKUP($EV$3,#NAME?,MATCH($A4,#NAME?,0)+1,0)&gt;0,1,0)</formula>
    </cfRule>
    <cfRule type="expression" dxfId="306"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05" priority="790">
      <formula>IF(LEN(EW4)&gt;0,1,0)</formula>
    </cfRule>
    <cfRule type="expression" dxfId="304" priority="791">
      <formula>IF(VLOOKUP($EW$3,#NAME?,MATCH($A4,#NAME?,0)+1,0)&gt;0,1,0)</formula>
    </cfRule>
    <cfRule type="expression" dxfId="303" priority="792">
      <formula>IF(VLOOKUP($EW$3,#NAME?,MATCH($A4,#NAME?,0)+1,0)&gt;0,1,0)</formula>
    </cfRule>
    <cfRule type="expression" dxfId="302" priority="793">
      <formula>IF(VLOOKUP($EW$3,#NAME?,MATCH($A4,#NAME?,0)+1,0)&gt;0,1,0)</formula>
    </cfRule>
    <cfRule type="expression" dxfId="301"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0" priority="795">
      <formula>IF(LEN(EX4)&gt;0,1,0)</formula>
    </cfRule>
    <cfRule type="expression" dxfId="299" priority="796">
      <formula>IF(VLOOKUP($EX$3,#NAME?,MATCH($A4,#NAME?,0)+1,0)&gt;0,1,0)</formula>
    </cfRule>
    <cfRule type="expression" dxfId="298" priority="797">
      <formula>IF(VLOOKUP($EX$3,#NAME?,MATCH($A4,#NAME?,0)+1,0)&gt;0,1,0)</formula>
    </cfRule>
    <cfRule type="expression" dxfId="297" priority="798">
      <formula>IF(VLOOKUP($EX$3,#NAME?,MATCH($A4,#NAME?,0)+1,0)&gt;0,1,0)</formula>
    </cfRule>
    <cfRule type="expression" dxfId="296"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95" priority="800">
      <formula>IF(LEN(EY4)&gt;0,1,0)</formula>
    </cfRule>
    <cfRule type="expression" dxfId="294" priority="801">
      <formula>IF(VLOOKUP($EY$3,#NAME?,MATCH($A4,#NAME?,0)+1,0)&gt;0,1,0)</formula>
    </cfRule>
    <cfRule type="expression" dxfId="293" priority="802">
      <formula>IF(VLOOKUP($EY$3,#NAME?,MATCH($A4,#NAME?,0)+1,0)&gt;0,1,0)</formula>
    </cfRule>
    <cfRule type="expression" dxfId="292" priority="803">
      <formula>IF(VLOOKUP($EY$3,#NAME?,MATCH($A4,#NAME?,0)+1,0)&gt;0,1,0)</formula>
    </cfRule>
    <cfRule type="expression" dxfId="291"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0" priority="805">
      <formula>IF(LEN(EZ4)&gt;0,1,0)</formula>
    </cfRule>
    <cfRule type="expression" dxfId="289" priority="806">
      <formula>IF(VLOOKUP($EZ$3,#NAME?,MATCH($A4,#NAME?,0)+1,0)&gt;0,1,0)</formula>
    </cfRule>
    <cfRule type="expression" dxfId="288" priority="807">
      <formula>IF(VLOOKUP($EZ$3,#NAME?,MATCH($A4,#NAME?,0)+1,0)&gt;0,1,0)</formula>
    </cfRule>
    <cfRule type="expression" dxfId="287" priority="808">
      <formula>IF(VLOOKUP($EZ$3,#NAME?,MATCH($A4,#NAME?,0)+1,0)&gt;0,1,0)</formula>
    </cfRule>
    <cfRule type="expression" dxfId="286"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85" priority="810">
      <formula>IF(LEN(FA4)&gt;0,1,0)</formula>
    </cfRule>
    <cfRule type="expression" dxfId="284" priority="811">
      <formula>IF(VLOOKUP($FA$3,#NAME?,MATCH($A4,#NAME?,0)+1,0)&gt;0,1,0)</formula>
    </cfRule>
    <cfRule type="expression" dxfId="283" priority="812">
      <formula>IF(VLOOKUP($FA$3,#NAME?,MATCH($A4,#NAME?,0)+1,0)&gt;0,1,0)</formula>
    </cfRule>
    <cfRule type="expression" dxfId="282" priority="813">
      <formula>IF(VLOOKUP($FA$3,#NAME?,MATCH($A4,#NAME?,0)+1,0)&gt;0,1,0)</formula>
    </cfRule>
    <cfRule type="expression" dxfId="2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0" priority="815">
      <formula>IF(LEN(FB4)&gt;0,1,0)</formula>
    </cfRule>
    <cfRule type="expression" dxfId="279" priority="816">
      <formula>IF(VLOOKUP($FB$3,#NAME?,MATCH($A4,#NAME?,0)+1,0)&gt;0,1,0)</formula>
    </cfRule>
    <cfRule type="expression" dxfId="278" priority="817">
      <formula>IF(VLOOKUP($FB$3,#NAME?,MATCH($A4,#NAME?,0)+1,0)&gt;0,1,0)</formula>
    </cfRule>
    <cfRule type="expression" dxfId="277" priority="818">
      <formula>IF(VLOOKUP($FB$3,#NAME?,MATCH($A4,#NAME?,0)+1,0)&gt;0,1,0)</formula>
    </cfRule>
    <cfRule type="expression" dxfId="27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75" priority="820">
      <formula>IF(LEN(FC4)&gt;0,1,0)</formula>
    </cfRule>
    <cfRule type="expression" dxfId="274" priority="821">
      <formula>IF(VLOOKUP($FC$3,#NAME?,MATCH($A4,#NAME?,0)+1,0)&gt;0,1,0)</formula>
    </cfRule>
    <cfRule type="expression" dxfId="273" priority="822">
      <formula>IF(VLOOKUP($FC$3,#NAME?,MATCH($A4,#NAME?,0)+1,0)&gt;0,1,0)</formula>
    </cfRule>
    <cfRule type="expression" dxfId="272" priority="823">
      <formula>IF(VLOOKUP($FC$3,#NAME?,MATCH($A4,#NAME?,0)+1,0)&gt;0,1,0)</formula>
    </cfRule>
    <cfRule type="expression" dxfId="27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0" priority="825">
      <formula>IF(LEN(FD4)&gt;0,1,0)</formula>
    </cfRule>
    <cfRule type="expression" dxfId="269" priority="826">
      <formula>IF(VLOOKUP($FD$3,#NAME?,MATCH($A4,#NAME?,0)+1,0)&gt;0,1,0)</formula>
    </cfRule>
    <cfRule type="expression" dxfId="268" priority="827">
      <formula>IF(VLOOKUP($FD$3,#NAME?,MATCH($A4,#NAME?,0)+1,0)&gt;0,1,0)</formula>
    </cfRule>
    <cfRule type="expression" dxfId="267" priority="828">
      <formula>IF(VLOOKUP($FD$3,#NAME?,MATCH($A4,#NAME?,0)+1,0)&gt;0,1,0)</formula>
    </cfRule>
    <cfRule type="expression" dxfId="266"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65" priority="830">
      <formula>IF(LEN(FE4)&gt;0,1,0)</formula>
    </cfRule>
    <cfRule type="expression" dxfId="264" priority="831">
      <formula>IF(VLOOKUP($FE$3,#NAME?,MATCH($A4,#NAME?,0)+1,0)&gt;0,1,0)</formula>
    </cfRule>
    <cfRule type="expression" dxfId="263" priority="832">
      <formula>IF(VLOOKUP($FE$3,#NAME?,MATCH($A4,#NAME?,0)+1,0)&gt;0,1,0)</formula>
    </cfRule>
    <cfRule type="expression" dxfId="262" priority="833">
      <formula>IF(VLOOKUP($FE$3,#NAME?,MATCH($A4,#NAME?,0)+1,0)&gt;0,1,0)</formula>
    </cfRule>
    <cfRule type="expression" dxfId="26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0" priority="835">
      <formula>IF(LEN(FF4)&gt;0,1,0)</formula>
    </cfRule>
    <cfRule type="expression" dxfId="259" priority="836">
      <formula>IF(VLOOKUP($FF$3,#NAME?,MATCH($A4,#NAME?,0)+1,0)&gt;0,1,0)</formula>
    </cfRule>
    <cfRule type="expression" dxfId="258" priority="837">
      <formula>IF(VLOOKUP($FF$3,#NAME?,MATCH($A4,#NAME?,0)+1,0)&gt;0,1,0)</formula>
    </cfRule>
    <cfRule type="expression" dxfId="257" priority="838">
      <formula>IF(VLOOKUP($FF$3,#NAME?,MATCH($A4,#NAME?,0)+1,0)&gt;0,1,0)</formula>
    </cfRule>
    <cfRule type="expression" dxfId="256"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55" priority="840">
      <formula>IF(LEN(FG4)&gt;0,1,0)</formula>
    </cfRule>
    <cfRule type="expression" dxfId="254" priority="841">
      <formula>IF(VLOOKUP($FG$3,#NAME?,MATCH($A4,#NAME?,0)+1,0)&gt;0,1,0)</formula>
    </cfRule>
    <cfRule type="expression" dxfId="253" priority="842">
      <formula>IF(VLOOKUP($FG$3,#NAME?,MATCH($A4,#NAME?,0)+1,0)&gt;0,1,0)</formula>
    </cfRule>
    <cfRule type="expression" dxfId="252" priority="843">
      <formula>IF(VLOOKUP($FG$3,#NAME?,MATCH($A4,#NAME?,0)+1,0)&gt;0,1,0)</formula>
    </cfRule>
    <cfRule type="expression" dxfId="251"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0" priority="845">
      <formula>IF(LEN(FH4)&gt;0,1,0)</formula>
    </cfRule>
    <cfRule type="expression" dxfId="249" priority="846">
      <formula>IF(VLOOKUP($FH$3,#NAME?,MATCH($A4,#NAME?,0)+1,0)&gt;0,1,0)</formula>
    </cfRule>
    <cfRule type="expression" dxfId="248" priority="847">
      <formula>IF(VLOOKUP($FH$3,#NAME?,MATCH($A4,#NAME?,0)+1,0)&gt;0,1,0)</formula>
    </cfRule>
    <cfRule type="expression" dxfId="247" priority="848">
      <formula>IF(VLOOKUP($FH$3,#NAME?,MATCH($A4,#NAME?,0)+1,0)&gt;0,1,0)</formula>
    </cfRule>
    <cfRule type="expression" dxfId="246"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245" priority="850">
      <formula>IF(LEN(FI4)&gt;0,1,0)</formula>
    </cfRule>
    <cfRule type="expression" dxfId="244" priority="851">
      <formula>IF(VLOOKUP($FI$3,#NAME?,MATCH($A4,#NAME?,0)+1,0)&gt;0,1,0)</formula>
    </cfRule>
    <cfRule type="expression" dxfId="243" priority="852">
      <formula>IF(VLOOKUP($FI$3,#NAME?,MATCH($A4,#NAME?,0)+1,0)&gt;0,1,0)</formula>
    </cfRule>
    <cfRule type="expression" dxfId="242" priority="853">
      <formula>IF(VLOOKUP($FI$3,#NAME?,MATCH($A4,#NAME?,0)+1,0)&gt;0,1,0)</formula>
    </cfRule>
    <cfRule type="expression" dxfId="241"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0" priority="855">
      <formula>IF(LEN(FJ8)&gt;0,1,0)</formula>
    </cfRule>
    <cfRule type="expression" dxfId="239" priority="856">
      <formula>IF(VLOOKUP($FJ$3,#NAME?,MATCH($A8,#NAME?,0)+1,0)&gt;0,1,0)</formula>
    </cfRule>
    <cfRule type="expression" dxfId="238" priority="857">
      <formula>IF(VLOOKUP($FJ$3,#NAME?,MATCH($A8,#NAME?,0)+1,0)&gt;0,1,0)</formula>
    </cfRule>
    <cfRule type="expression" dxfId="237" priority="858">
      <formula>IF(VLOOKUP($FJ$3,#NAME?,MATCH($A8,#NAME?,0)+1,0)&gt;0,1,0)</formula>
    </cfRule>
    <cfRule type="expression" dxfId="236"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35" priority="860">
      <formula>IF(LEN(FK4)&gt;0,1,0)</formula>
    </cfRule>
    <cfRule type="expression" dxfId="234" priority="861">
      <formula>IF(VLOOKUP($FK$3,#NAME?,MATCH($A4,#NAME?,0)+1,0)&gt;0,1,0)</formula>
    </cfRule>
    <cfRule type="expression" dxfId="233" priority="862">
      <formula>IF(VLOOKUP($FK$3,#NAME?,MATCH($A4,#NAME?,0)+1,0)&gt;0,1,0)</formula>
    </cfRule>
    <cfRule type="expression" dxfId="232" priority="863">
      <formula>IF(VLOOKUP($FK$3,#NAME?,MATCH($A4,#NAME?,0)+1,0)&gt;0,1,0)</formula>
    </cfRule>
    <cfRule type="expression" dxfId="231"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0" priority="865">
      <formula>IF(LEN(FL4)&gt;0,1,0)</formula>
    </cfRule>
    <cfRule type="expression" dxfId="229" priority="866">
      <formula>IF(VLOOKUP($FL$3,#NAME?,MATCH($A4,#NAME?,0)+1,0)&gt;0,1,0)</formula>
    </cfRule>
    <cfRule type="expression" dxfId="228" priority="867">
      <formula>IF(VLOOKUP($FL$3,#NAME?,MATCH($A4,#NAME?,0)+1,0)&gt;0,1,0)</formula>
    </cfRule>
    <cfRule type="expression" dxfId="227" priority="868">
      <formula>IF(VLOOKUP($FL$3,#NAME?,MATCH($A4,#NAME?,0)+1,0)&gt;0,1,0)</formula>
    </cfRule>
    <cfRule type="expression" dxfId="226"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25" priority="870">
      <formula>IF(LEN(FM4)&gt;0,1,0)</formula>
    </cfRule>
    <cfRule type="expression" dxfId="224" priority="871">
      <formula>IF(VLOOKUP($FM$3,#NAME?,MATCH($A4,#NAME?,0)+1,0)&gt;0,1,0)</formula>
    </cfRule>
    <cfRule type="expression" dxfId="223" priority="872">
      <formula>IF(VLOOKUP($FM$3,#NAME?,MATCH($A4,#NAME?,0)+1,0)&gt;0,1,0)</formula>
    </cfRule>
    <cfRule type="expression" dxfId="222" priority="873">
      <formula>IF(VLOOKUP($FM$3,#NAME?,MATCH($A4,#NAME?,0)+1,0)&gt;0,1,0)</formula>
    </cfRule>
    <cfRule type="expression" dxfId="22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0" priority="875">
      <formula>IF(LEN(FN4)&gt;0,1,0)</formula>
    </cfRule>
    <cfRule type="expression" dxfId="219" priority="876">
      <formula>IF(VLOOKUP($FN$3,#NAME?,MATCH($A4,#NAME?,0)+1,0)&gt;0,1,0)</formula>
    </cfRule>
    <cfRule type="expression" dxfId="218" priority="877">
      <formula>IF(VLOOKUP($FN$3,#NAME?,MATCH($A4,#NAME?,0)+1,0)&gt;0,1,0)</formula>
    </cfRule>
    <cfRule type="expression" dxfId="217" priority="878">
      <formula>IF(VLOOKUP($FN$3,#NAME?,MATCH($A4,#NAME?,0)+1,0)&gt;0,1,0)</formula>
    </cfRule>
    <cfRule type="expression" dxfId="216"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15" priority="880">
      <formula>IF(LEN(FO4)&gt;0,1,0)</formula>
    </cfRule>
    <cfRule type="expression" dxfId="214" priority="881">
      <formula>IF(VLOOKUP($FO$3,#NAME?,MATCH($A4,#NAME?,0)+1,0)&gt;0,1,0)</formula>
    </cfRule>
    <cfRule type="expression" dxfId="213" priority="882">
      <formula>IF(VLOOKUP($FO$3,#NAME?,MATCH($A4,#NAME?,0)+1,0)&gt;0,1,0)</formula>
    </cfRule>
    <cfRule type="expression" dxfId="212" priority="883">
      <formula>IF(VLOOKUP($FO$3,#NAME?,MATCH($A4,#NAME?,0)+1,0)&gt;0,1,0)</formula>
    </cfRule>
    <cfRule type="expression" dxfId="211"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0" priority="885">
      <formula>IF(LEN(FP4)&gt;0,1,0)</formula>
    </cfRule>
    <cfRule type="expression" dxfId="209" priority="886">
      <formula>IF(VLOOKUP($FP$3,#NAME?,MATCH($A4,#NAME?,0)+1,0)&gt;0,1,0)</formula>
    </cfRule>
    <cfRule type="expression" dxfId="208" priority="887">
      <formula>IF(VLOOKUP($FP$3,#NAME?,MATCH($A4,#NAME?,0)+1,0)&gt;0,1,0)</formula>
    </cfRule>
    <cfRule type="expression" dxfId="207" priority="888">
      <formula>IF(VLOOKUP($FP$3,#NAME?,MATCH($A4,#NAME?,0)+1,0)&gt;0,1,0)</formula>
    </cfRule>
    <cfRule type="expression" dxfId="206"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05" priority="890">
      <formula>IF(LEN(FQ4)&gt;0,1,0)</formula>
    </cfRule>
    <cfRule type="expression" dxfId="204" priority="891">
      <formula>IF(VLOOKUP($FQ$3,#NAME?,MATCH($A4,#NAME?,0)+1,0)&gt;0,1,0)</formula>
    </cfRule>
    <cfRule type="expression" dxfId="203" priority="892">
      <formula>IF(VLOOKUP($FQ$3,#NAME?,MATCH($A4,#NAME?,0)+1,0)&gt;0,1,0)</formula>
    </cfRule>
    <cfRule type="expression" dxfId="202" priority="893">
      <formula>IF(VLOOKUP($FQ$3,#NAME?,MATCH($A4,#NAME?,0)+1,0)&gt;0,1,0)</formula>
    </cfRule>
    <cfRule type="expression" dxfId="201"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0" priority="895">
      <formula>IF(LEN(FR4)&gt;0,1,0)</formula>
    </cfRule>
    <cfRule type="expression" dxfId="199" priority="896">
      <formula>IF(VLOOKUP($FR$3,#NAME?,MATCH($A4,#NAME?,0)+1,0)&gt;0,1,0)</formula>
    </cfRule>
    <cfRule type="expression" dxfId="198" priority="897">
      <formula>IF(VLOOKUP($FR$3,#NAME?,MATCH($A4,#NAME?,0)+1,0)&gt;0,1,0)</formula>
    </cfRule>
    <cfRule type="expression" dxfId="197" priority="898">
      <formula>IF(VLOOKUP($FR$3,#NAME?,MATCH($A4,#NAME?,0)+1,0)&gt;0,1,0)</formula>
    </cfRule>
    <cfRule type="expression" dxfId="19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95" priority="900">
      <formula>IF(LEN(FS4)&gt;0,1,0)</formula>
    </cfRule>
    <cfRule type="expression" dxfId="194" priority="901">
      <formula>IF(VLOOKUP($FS$3,#NAME?,MATCH($A4,#NAME?,0)+1,0)&gt;0,1,0)</formula>
    </cfRule>
    <cfRule type="expression" dxfId="193" priority="902">
      <formula>IF(VLOOKUP($FS$3,#NAME?,MATCH($A4,#NAME?,0)+1,0)&gt;0,1,0)</formula>
    </cfRule>
    <cfRule type="expression" dxfId="192" priority="903">
      <formula>IF(VLOOKUP($FS$3,#NAME?,MATCH($A4,#NAME?,0)+1,0)&gt;0,1,0)</formula>
    </cfRule>
    <cfRule type="expression" dxfId="19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0" priority="905">
      <formula>IF(LEN(FT4)&gt;0,1,0)</formula>
    </cfRule>
    <cfRule type="expression" dxfId="189" priority="906">
      <formula>IF(VLOOKUP($FT$3,#NAME?,MATCH($A4,#NAME?,0)+1,0)&gt;0,1,0)</formula>
    </cfRule>
    <cfRule type="expression" dxfId="188" priority="907">
      <formula>IF(VLOOKUP($FT$3,#NAME?,MATCH($A4,#NAME?,0)+1,0)&gt;0,1,0)</formula>
    </cfRule>
    <cfRule type="expression" dxfId="187" priority="908">
      <formula>IF(VLOOKUP($FT$3,#NAME?,MATCH($A4,#NAME?,0)+1,0)&gt;0,1,0)</formula>
    </cfRule>
    <cfRule type="expression" dxfId="186"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85" priority="910">
      <formula>IF(LEN(FU4)&gt;0,1,0)</formula>
    </cfRule>
    <cfRule type="expression" dxfId="184" priority="911">
      <formula>IF(VLOOKUP($FU$3,#NAME?,MATCH($A4,#NAME?,0)+1,0)&gt;0,1,0)</formula>
    </cfRule>
    <cfRule type="expression" dxfId="183" priority="912">
      <formula>IF(VLOOKUP($FU$3,#NAME?,MATCH($A4,#NAME?,0)+1,0)&gt;0,1,0)</formula>
    </cfRule>
    <cfRule type="expression" dxfId="182" priority="913">
      <formula>IF(VLOOKUP($FU$3,#NAME?,MATCH($A4,#NAME?,0)+1,0)&gt;0,1,0)</formula>
    </cfRule>
    <cfRule type="expression" dxfId="181"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0" priority="915">
      <formula>IF(LEN(FV4)&gt;0,1,0)</formula>
    </cfRule>
    <cfRule type="expression" dxfId="179" priority="916">
      <formula>IF(VLOOKUP($FV$3,#NAME?,MATCH($A4,#NAME?,0)+1,0)&gt;0,1,0)</formula>
    </cfRule>
    <cfRule type="expression" dxfId="178" priority="917">
      <formula>IF(VLOOKUP($FV$3,#NAME?,MATCH($A4,#NAME?,0)+1,0)&gt;0,1,0)</formula>
    </cfRule>
    <cfRule type="expression" dxfId="177" priority="918">
      <formula>IF(VLOOKUP($FV$3,#NAME?,MATCH($A4,#NAME?,0)+1,0)&gt;0,1,0)</formula>
    </cfRule>
    <cfRule type="expression" dxfId="17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75" priority="920">
      <formula>IF(LEN(FW4)&gt;0,1,0)</formula>
    </cfRule>
    <cfRule type="expression" dxfId="174" priority="921">
      <formula>IF(VLOOKUP($FW$3,#NAME?,MATCH($A4,#NAME?,0)+1,0)&gt;0,1,0)</formula>
    </cfRule>
    <cfRule type="expression" dxfId="173" priority="922">
      <formula>IF(VLOOKUP($FW$3,#NAME?,MATCH($A4,#NAME?,0)+1,0)&gt;0,1,0)</formula>
    </cfRule>
    <cfRule type="expression" dxfId="172" priority="923">
      <formula>IF(VLOOKUP($FW$3,#NAME?,MATCH($A4,#NAME?,0)+1,0)&gt;0,1,0)</formula>
    </cfRule>
    <cfRule type="expression" dxfId="171"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0" priority="925">
      <formula>IF(LEN(FX4)&gt;0,1,0)</formula>
    </cfRule>
    <cfRule type="expression" dxfId="169" priority="926">
      <formula>IF(VLOOKUP($FX$3,#NAME?,MATCH($A4,#NAME?,0)+1,0)&gt;0,1,0)</formula>
    </cfRule>
    <cfRule type="expression" dxfId="168" priority="927">
      <formula>IF(VLOOKUP($FX$3,#NAME?,MATCH($A4,#NAME?,0)+1,0)&gt;0,1,0)</formula>
    </cfRule>
    <cfRule type="expression" dxfId="167" priority="928">
      <formula>IF(VLOOKUP($FX$3,#NAME?,MATCH($A4,#NAME?,0)+1,0)&gt;0,1,0)</formula>
    </cfRule>
    <cfRule type="expression" dxfId="166"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65" priority="930">
      <formula>IF(LEN(FY4)&gt;0,1,0)</formula>
    </cfRule>
    <cfRule type="expression" dxfId="164" priority="931">
      <formula>IF(VLOOKUP($FY$3,#NAME?,MATCH($A4,#NAME?,0)+1,0)&gt;0,1,0)</formula>
    </cfRule>
    <cfRule type="expression" dxfId="163" priority="932">
      <formula>IF(VLOOKUP($FY$3,#NAME?,MATCH($A4,#NAME?,0)+1,0)&gt;0,1,0)</formula>
    </cfRule>
    <cfRule type="expression" dxfId="162" priority="933">
      <formula>IF(VLOOKUP($FY$3,#NAME?,MATCH($A4,#NAME?,0)+1,0)&gt;0,1,0)</formula>
    </cfRule>
    <cfRule type="expression" dxfId="161"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0" priority="935">
      <formula>IF(LEN(FZ4)&gt;0,1,0)</formula>
    </cfRule>
    <cfRule type="expression" dxfId="159" priority="936">
      <formula>IF(VLOOKUP($FZ$3,#NAME?,MATCH($A4,#NAME?,0)+1,0)&gt;0,1,0)</formula>
    </cfRule>
    <cfRule type="expression" dxfId="158" priority="937">
      <formula>IF(VLOOKUP($FZ$3,#NAME?,MATCH($A4,#NAME?,0)+1,0)&gt;0,1,0)</formula>
    </cfRule>
    <cfRule type="expression" dxfId="157" priority="938">
      <formula>IF(VLOOKUP($FZ$3,#NAME?,MATCH($A4,#NAME?,0)+1,0)&gt;0,1,0)</formula>
    </cfRule>
    <cfRule type="expression" dxfId="156"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55" priority="940">
      <formula>IF(LEN(GA4)&gt;0,1,0)</formula>
    </cfRule>
    <cfRule type="expression" dxfId="154" priority="941">
      <formula>IF(VLOOKUP($GA$3,#NAME?,MATCH($A4,#NAME?,0)+1,0)&gt;0,1,0)</formula>
    </cfRule>
    <cfRule type="expression" dxfId="153" priority="942">
      <formula>IF(VLOOKUP($GA$3,#NAME?,MATCH($A4,#NAME?,0)+1,0)&gt;0,1,0)</formula>
    </cfRule>
    <cfRule type="expression" dxfId="152" priority="943">
      <formula>IF(VLOOKUP($GA$3,#NAME?,MATCH($A4,#NAME?,0)+1,0)&gt;0,1,0)</formula>
    </cfRule>
    <cfRule type="expression" dxfId="151"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0" priority="945">
      <formula>IF(LEN(GB4)&gt;0,1,0)</formula>
    </cfRule>
    <cfRule type="expression" dxfId="149" priority="946">
      <formula>IF(VLOOKUP($GB$3,#NAME?,MATCH($A4,#NAME?,0)+1,0)&gt;0,1,0)</formula>
    </cfRule>
    <cfRule type="expression" dxfId="148" priority="947">
      <formula>IF(VLOOKUP($GB$3,#NAME?,MATCH($A4,#NAME?,0)+1,0)&gt;0,1,0)</formula>
    </cfRule>
    <cfRule type="expression" dxfId="147" priority="948">
      <formula>IF(VLOOKUP($GB$3,#NAME?,MATCH($A4,#NAME?,0)+1,0)&gt;0,1,0)</formula>
    </cfRule>
    <cfRule type="expression" dxfId="14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45" priority="950">
      <formula>IF(LEN(GC4)&gt;0,1,0)</formula>
    </cfRule>
    <cfRule type="expression" dxfId="144" priority="951">
      <formula>IF(VLOOKUP($GC$3,#NAME?,MATCH($A4,#NAME?,0)+1,0)&gt;0,1,0)</formula>
    </cfRule>
    <cfRule type="expression" dxfId="143" priority="952">
      <formula>IF(VLOOKUP($GC$3,#NAME?,MATCH($A4,#NAME?,0)+1,0)&gt;0,1,0)</formula>
    </cfRule>
    <cfRule type="expression" dxfId="142" priority="953">
      <formula>IF(VLOOKUP($GC$3,#NAME?,MATCH($A4,#NAME?,0)+1,0)&gt;0,1,0)</formula>
    </cfRule>
    <cfRule type="expression" dxfId="14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0" priority="955">
      <formula>IF(LEN(GD4)&gt;0,1,0)</formula>
    </cfRule>
    <cfRule type="expression" dxfId="139" priority="956">
      <formula>IF(VLOOKUP($GD$3,#NAME?,MATCH($A4,#NAME?,0)+1,0)&gt;0,1,0)</formula>
    </cfRule>
    <cfRule type="expression" dxfId="138" priority="957">
      <formula>IF(VLOOKUP($GD$3,#NAME?,MATCH($A4,#NAME?,0)+1,0)&gt;0,1,0)</formula>
    </cfRule>
    <cfRule type="expression" dxfId="137" priority="958">
      <formula>IF(VLOOKUP($GD$3,#NAME?,MATCH($A4,#NAME?,0)+1,0)&gt;0,1,0)</formula>
    </cfRule>
    <cfRule type="expression" dxfId="136"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35" priority="960">
      <formula>IF(LEN(GE4)&gt;0,1,0)</formula>
    </cfRule>
    <cfRule type="expression" dxfId="134" priority="961">
      <formula>IF(VLOOKUP($GE$3,#NAME?,MATCH($A4,#NAME?,0)+1,0)&gt;0,1,0)</formula>
    </cfRule>
    <cfRule type="expression" dxfId="133" priority="962">
      <formula>IF(VLOOKUP($GE$3,#NAME?,MATCH($A4,#NAME?,0)+1,0)&gt;0,1,0)</formula>
    </cfRule>
    <cfRule type="expression" dxfId="132" priority="963">
      <formula>IF(VLOOKUP($GE$3,#NAME?,MATCH($A4,#NAME?,0)+1,0)&gt;0,1,0)</formula>
    </cfRule>
    <cfRule type="expression" dxfId="131"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0" priority="965">
      <formula>IF(LEN(GF4)&gt;0,1,0)</formula>
    </cfRule>
    <cfRule type="expression" dxfId="129" priority="966">
      <formula>IF(VLOOKUP($GF$3,#NAME?,MATCH($A4,#NAME?,0)+1,0)&gt;0,1,0)</formula>
    </cfRule>
    <cfRule type="expression" dxfId="128" priority="967">
      <formula>IF(VLOOKUP($GF$3,#NAME?,MATCH($A4,#NAME?,0)+1,0)&gt;0,1,0)</formula>
    </cfRule>
    <cfRule type="expression" dxfId="127" priority="968">
      <formula>IF(VLOOKUP($GF$3,#NAME?,MATCH($A4,#NAME?,0)+1,0)&gt;0,1,0)</formula>
    </cfRule>
    <cfRule type="expression" dxfId="12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25" priority="970">
      <formula>IF(LEN(GG4)&gt;0,1,0)</formula>
    </cfRule>
    <cfRule type="expression" dxfId="124" priority="971">
      <formula>IF(VLOOKUP($GG$3,#NAME?,MATCH($A4,#NAME?,0)+1,0)&gt;0,1,0)</formula>
    </cfRule>
    <cfRule type="expression" dxfId="123" priority="972">
      <formula>IF(VLOOKUP($GG$3,#NAME?,MATCH($A4,#NAME?,0)+1,0)&gt;0,1,0)</formula>
    </cfRule>
    <cfRule type="expression" dxfId="122" priority="973">
      <formula>IF(VLOOKUP($GG$3,#NAME?,MATCH($A4,#NAME?,0)+1,0)&gt;0,1,0)</formula>
    </cfRule>
    <cfRule type="expression" dxfId="121"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0" priority="975">
      <formula>IF(LEN(GH4)&gt;0,1,0)</formula>
    </cfRule>
    <cfRule type="expression" dxfId="119" priority="976">
      <formula>IF(VLOOKUP($GH$3,#NAME?,MATCH($A4,#NAME?,0)+1,0)&gt;0,1,0)</formula>
    </cfRule>
    <cfRule type="expression" dxfId="118" priority="977">
      <formula>IF(VLOOKUP($GH$3,#NAME?,MATCH($A4,#NAME?,0)+1,0)&gt;0,1,0)</formula>
    </cfRule>
    <cfRule type="expression" dxfId="117" priority="978">
      <formula>IF(VLOOKUP($GH$3,#NAME?,MATCH($A4,#NAME?,0)+1,0)&gt;0,1,0)</formula>
    </cfRule>
    <cfRule type="expression" dxfId="116"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5" priority="980">
      <formula>IF(LEN(GI4)&gt;0,1,0)</formula>
    </cfRule>
    <cfRule type="expression" dxfId="114" priority="981">
      <formula>IF(VLOOKUP($GI$3,#NAME?,MATCH($A4,#NAME?,0)+1,0)&gt;0,1,0)</formula>
    </cfRule>
    <cfRule type="expression" dxfId="113" priority="982">
      <formula>IF(VLOOKUP($GI$3,#NAME?,MATCH($A4,#NAME?,0)+1,0)&gt;0,1,0)</formula>
    </cfRule>
    <cfRule type="expression" dxfId="112" priority="983">
      <formula>IF(VLOOKUP($GI$3,#NAME?,MATCH($A4,#NAME?,0)+1,0)&gt;0,1,0)</formula>
    </cfRule>
    <cfRule type="expression" dxfId="111"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0" priority="985">
      <formula>IF(LEN(GJ4)&gt;0,1,0)</formula>
    </cfRule>
    <cfRule type="expression" dxfId="109" priority="986">
      <formula>IF(VLOOKUP($GJ$3,#NAME?,MATCH($A4,#NAME?,0)+1,0)&gt;0,1,0)</formula>
    </cfRule>
    <cfRule type="expression" dxfId="108" priority="987">
      <formula>IF(VLOOKUP($GJ$3,#NAME?,MATCH($A4,#NAME?,0)+1,0)&gt;0,1,0)</formula>
    </cfRule>
    <cfRule type="expression" dxfId="107" priority="988">
      <formula>IF(VLOOKUP($GJ$3,#NAME?,MATCH($A4,#NAME?,0)+1,0)&gt;0,1,0)</formula>
    </cfRule>
    <cfRule type="expression" dxfId="106" priority="989">
      <formula>AND(IF(IFERROR(VLOOKUP($GJ$3,#NAME?,MATCH($A4,#NAME?,0)+1,0),0)&gt;0,0,1),IF(IFERROR(VLOOKUP($GJ$3,#NAME?,MATCH($A4,#NAME?,0)+1,0),0)&gt;0,0,1),IF(IFERROR(VLOOKUP($GJ$3,#NAME?,MATCH($A4,#NAME?,0)+1,0),0)&gt;0,0,1),IF(IFERROR(MATCH($A4,#NAME?,0),0)&gt;0,1,0))</formula>
    </cfRule>
  </conditionalFormatting>
  <conditionalFormatting sqref="B4">
    <cfRule type="expression" dxfId="105" priority="990">
      <formula>IF(LEN(B4)&gt;0,1,0)</formula>
    </cfRule>
    <cfRule type="expression" dxfId="104" priority="991">
      <formula>IF(VLOOKUP($B$3,#NAME?,MATCH($A4,#NAME?,0)+1,0)&gt;0,1,0)</formula>
    </cfRule>
    <cfRule type="expression" dxfId="103" priority="992">
      <formula>IF(VLOOKUP($B$3,#NAME?,MATCH($A4,#NAME?,0)+1,0)&gt;0,1,0)</formula>
    </cfRule>
    <cfRule type="expression" dxfId="102" priority="993">
      <formula>IF(VLOOKUP($B$3,#NAME?,MATCH($A4,#NAME?,0)+1,0)&gt;0,1,0)</formula>
    </cfRule>
    <cfRule type="expression" dxfId="101" priority="994">
      <formula>AND(IF(IFERROR(VLOOKUP($B$3,#NAME?,MATCH($A4,#NAME?,0)+1,0),0)&gt;0,0,1),IF(IFERROR(VLOOKUP($B$3,#NAME?,MATCH($A4,#NAME?,0)+1,0),0)&gt;0,0,1),IF(IFERROR(VLOOKUP($B$3,#NAME?,MATCH($A4,#NAME?,0)+1,0),0)&gt;0,0,1),IF(IFERROR(MATCH($A4,#NAME?,0),0)&gt;0,1,0))</formula>
    </cfRule>
  </conditionalFormatting>
  <conditionalFormatting sqref="C4">
    <cfRule type="expression" dxfId="100" priority="995">
      <formula>IF(LEN(C4)&gt;0,1,0)</formula>
    </cfRule>
    <cfRule type="expression" dxfId="99" priority="996">
      <formula>IF(VLOOKUP($C$3,#NAME?,MATCH($A4,#NAME?,0)+1,0)&gt;0,1,0)</formula>
    </cfRule>
    <cfRule type="expression" dxfId="98" priority="997">
      <formula>IF(VLOOKUP($C$3,#NAME?,MATCH($A4,#NAME?,0)+1,0)&gt;0,1,0)</formula>
    </cfRule>
    <cfRule type="expression" dxfId="97" priority="998">
      <formula>IF(VLOOKUP($C$3,#NAME?,MATCH($A4,#NAME?,0)+1,0)&gt;0,1,0)</formula>
    </cfRule>
    <cfRule type="expression" dxfId="96" priority="999">
      <formula>AND(IF(IFERROR(VLOOKUP($C$3,#NAME?,MATCH($A4,#NAME?,0)+1,0),0)&gt;0,0,1),IF(IFERROR(VLOOKUP($C$3,#NAME?,MATCH($A4,#NAME?,0)+1,0),0)&gt;0,0,1),IF(IFERROR(VLOOKUP($C$3,#NAME?,MATCH($A4,#NAME?,0)+1,0),0)&gt;0,0,1),IF(IFERROR(MATCH($A4,#NAME?,0),0)&gt;0,1,0))</formula>
    </cfRule>
  </conditionalFormatting>
  <conditionalFormatting sqref="C5:C204">
    <cfRule type="expression" dxfId="95" priority="1000">
      <formula>IF(LEN(C5)&gt;0,1,0)</formula>
    </cfRule>
    <cfRule type="expression" dxfId="94" priority="1001">
      <formula>IF(VLOOKUP($C$3,#NAME?,MATCH($A5,#NAME?,0)+1,0)&gt;0,1,0)</formula>
    </cfRule>
    <cfRule type="expression" dxfId="93" priority="1002">
      <formula>IF(VLOOKUP($C$3,#NAME?,MATCH($A5,#NAME?,0)+1,0)&gt;0,1,0)</formula>
    </cfRule>
    <cfRule type="expression" dxfId="92" priority="1003">
      <formula>IF(VLOOKUP($C$3,#NAME?,MATCH($A5,#NAME?,0)+1,0)&gt;0,1,0)</formula>
    </cfRule>
    <cfRule type="expression" dxfId="91" priority="1004">
      <formula>AND(IF(IFERROR(VLOOKUP($C$3,#NAME?,MATCH($A5,#NAME?,0)+1,0),0)&gt;0,0,1),IF(IFERROR(VLOOKUP($C$3,#NAME?,MATCH($A5,#NAME?,0)+1,0),0)&gt;0,0,1),IF(IFERROR(VLOOKUP($C$3,#NAME?,MATCH($A5,#NAME?,0)+1,0),0)&gt;0,0,1),IF(IFERROR(MATCH($A5,#NAME?,0),0)&gt;0,1,0))</formula>
    </cfRule>
  </conditionalFormatting>
  <conditionalFormatting sqref="D4">
    <cfRule type="expression" dxfId="90" priority="1005">
      <formula>IF(LEN(D4)&gt;0,1,0)</formula>
    </cfRule>
    <cfRule type="expression" dxfId="89" priority="1006">
      <formula>IF(VLOOKUP($D$3,#NAME?,MATCH($A4,#NAME?,0)+1,0)&gt;0,1,0)</formula>
    </cfRule>
    <cfRule type="expression" dxfId="88" priority="1007">
      <formula>IF(VLOOKUP($D$3,#NAME?,MATCH($A4,#NAME?,0)+1,0)&gt;0,1,0)</formula>
    </cfRule>
    <cfRule type="expression" dxfId="87" priority="1008">
      <formula>IF(VLOOKUP($D$3,#NAME?,MATCH($A4,#NAME?,0)+1,0)&gt;0,1,0)</formula>
    </cfRule>
    <cfRule type="expression" dxfId="86" priority="1009">
      <formula>AND(IF(IFERROR(VLOOKUP($D$3,#NAME?,MATCH($A4,#NAME?,0)+1,0),0)&gt;0,0,1),IF(IFERROR(VLOOKUP($D$3,#NAME?,MATCH($A4,#NAME?,0)+1,0),0)&gt;0,0,1),IF(IFERROR(VLOOKUP($D$3,#NAME?,MATCH($A4,#NAME?,0)+1,0),0)&gt;0,0,1),IF(IFERROR(MATCH($A4,#NAME?,0),0)&gt;0,1,0))</formula>
    </cfRule>
  </conditionalFormatting>
  <conditionalFormatting sqref="F4:F243">
    <cfRule type="expression" dxfId="85" priority="1010">
      <formula>IF(LEN(F4)&gt;0,1,0)</formula>
    </cfRule>
    <cfRule type="expression" dxfId="84" priority="1011">
      <formula>IF(VLOOKUP($F$3,#NAME?,MATCH($A4,#NAME?,0)+1,0)&gt;0,1,0)</formula>
    </cfRule>
    <cfRule type="expression" dxfId="83" priority="1012">
      <formula>IF(VLOOKUP($F$3,#NAME?,MATCH($A4,#NAME?,0)+1,0)&gt;0,1,0)</formula>
    </cfRule>
    <cfRule type="expression" dxfId="82" priority="1013">
      <formula>IF(VLOOKUP($F$3,#NAME?,MATCH($A4,#NAME?,0)+1,0)&gt;0,1,0)</formula>
    </cfRule>
    <cfRule type="expression" dxfId="81" priority="1014">
      <formula>AND(IF(IFERROR(VLOOKUP($F$3,#NAME?,MATCH($A4,#NAME?,0)+1,0),0)&gt;0,0,1),IF(IFERROR(VLOOKUP($F$3,#NAME?,MATCH($A4,#NAME?,0)+1,0),0)&gt;0,0,1),IF(IFERROR(VLOOKUP($F$3,#NAME?,MATCH($A4,#NAME?,0)+1,0),0)&gt;0,0,1),IF(IFERROR(MATCH($A4,#NAME?,0),0)&gt;0,1,0))</formula>
    </cfRule>
  </conditionalFormatting>
  <conditionalFormatting sqref="G4">
    <cfRule type="expression" dxfId="80" priority="1015">
      <formula>IF(LEN(G4)&gt;0,1,0)</formula>
    </cfRule>
    <cfRule type="expression" dxfId="79" priority="1016">
      <formula>IF(VLOOKUP($G$3,#NAME?,MATCH($A4,#NAME?,0)+1,0)&gt;0,1,0)</formula>
    </cfRule>
    <cfRule type="expression" dxfId="78" priority="1017">
      <formula>IF(VLOOKUP($G$3,#NAME?,MATCH($A4,#NAME?,0)+1,0)&gt;0,1,0)</formula>
    </cfRule>
    <cfRule type="expression" dxfId="77" priority="1018">
      <formula>IF(VLOOKUP($G$3,#NAME?,MATCH($A4,#NAME?,0)+1,0)&gt;0,1,0)</formula>
    </cfRule>
    <cfRule type="expression" dxfId="76" priority="1019">
      <formula>AND(IF(IFERROR(VLOOKUP($G$3,#NAME?,MATCH($A4,#NAME?,0)+1,0),0)&gt;0,0,1),IF(IFERROR(VLOOKUP($G$3,#NAME?,MATCH($A4,#NAME?,0)+1,0),0)&gt;0,0,1),IF(IFERROR(VLOOKUP($G$3,#NAME?,MATCH($A4,#NAME?,0)+1,0),0)&gt;0,0,1),IF(IFERROR(MATCH($A4,#NAME?,0),0)&gt;0,1,0))</formula>
    </cfRule>
  </conditionalFormatting>
  <conditionalFormatting sqref="G5:G204">
    <cfRule type="expression" dxfId="75" priority="1020">
      <formula>IF(LEN(G5)&gt;0,1,0)</formula>
    </cfRule>
    <cfRule type="expression" dxfId="74" priority="1021">
      <formula>IF(VLOOKUP($G$3,#NAME?,MATCH($A5,#NAME?,0)+1,0)&gt;0,1,0)</formula>
    </cfRule>
    <cfRule type="expression" dxfId="73" priority="1022">
      <formula>IF(VLOOKUP($G$3,#NAME?,MATCH($A5,#NAME?,0)+1,0)&gt;0,1,0)</formula>
    </cfRule>
    <cfRule type="expression" dxfId="72" priority="1023">
      <formula>IF(VLOOKUP($G$3,#NAME?,MATCH($A5,#NAME?,0)+1,0)&gt;0,1,0)</formula>
    </cfRule>
    <cfRule type="expression" dxfId="71" priority="1024">
      <formula>AND(IF(IFERROR(VLOOKUP($G$3,#NAME?,MATCH($A5,#NAME?,0)+1,0),0)&gt;0,0,1),IF(IFERROR(VLOOKUP($G$3,#NAME?,MATCH($A5,#NAME?,0)+1,0),0)&gt;0,0,1),IF(IFERROR(VLOOKUP($G$3,#NAME?,MATCH($A5,#NAME?,0)+1,0),0)&gt;0,0,1),IF(IFERROR(MATCH($A5,#NAME?,0),0)&gt;0,1,0))</formula>
    </cfRule>
  </conditionalFormatting>
  <conditionalFormatting sqref="J4">
    <cfRule type="expression" dxfId="70" priority="1025">
      <formula>IF(LEN(J4)&gt;0,1,0)</formula>
    </cfRule>
    <cfRule type="expression" dxfId="69" priority="1026">
      <formula>IF(VLOOKUP($B$3,#NAME?,MATCH($A4,#NAME?,0)+1,0)&gt;0,1,0)</formula>
    </cfRule>
    <cfRule type="expression" dxfId="68" priority="1027">
      <formula>IF(VLOOKUP($B$3,#NAME?,MATCH($A4,#NAME?,0)+1,0)&gt;0,1,0)</formula>
    </cfRule>
    <cfRule type="expression" dxfId="67" priority="1028">
      <formula>IF(VLOOKUP($B$3,#NAME?,MATCH($A4,#NAME?,0)+1,0)&gt;0,1,0)</formula>
    </cfRule>
    <cfRule type="expression" dxfId="66"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5" priority="1030">
      <formula>IF(LEN(K4)&gt;0,1,0)</formula>
    </cfRule>
    <cfRule type="expression" dxfId="64" priority="1031">
      <formula>IF(VLOOKUP($K$3,#NAME?,MATCH($A4,#NAME?,0)+1,0)&gt;0,1,0)</formula>
    </cfRule>
    <cfRule type="expression" dxfId="63" priority="1032">
      <formula>IF(VLOOKUP($K$3,#NAME?,MATCH($A4,#NAME?,0)+1,0)&gt;0,1,0)</formula>
    </cfRule>
    <cfRule type="expression" dxfId="62" priority="1033">
      <formula>IF(VLOOKUP($K$3,#NAME?,MATCH($A4,#NAME?,0)+1,0)&gt;0,1,0)</formula>
    </cfRule>
    <cfRule type="expression" dxfId="61" priority="1034">
      <formula>AND(IF(IFERROR(VLOOKUP($K$3,#NAME?,MATCH($A4,#NAME?,0)+1,0),0)&gt;0,0,1),IF(IFERROR(VLOOKUP($K$3,#NAME?,MATCH($A4,#NAME?,0)+1,0),0)&gt;0,0,1),IF(IFERROR(VLOOKUP($K$3,#NAME?,MATCH($A4,#NAME?,0)+1,0),0)&gt;0,0,1),IF(IFERROR(MATCH($A4,#NAME?,0),0)&gt;0,1,0))</formula>
    </cfRule>
  </conditionalFormatting>
  <conditionalFormatting sqref="L4">
    <cfRule type="expression" dxfId="60" priority="1035">
      <formula>IF(LEN(L4)&gt;0,1,0)</formula>
    </cfRule>
    <cfRule type="expression" dxfId="59" priority="1036">
      <formula>IF(VLOOKUP($L$3,#NAME?,MATCH($A4,#NAME?,0)+1,0)&gt;0,1,0)</formula>
    </cfRule>
    <cfRule type="expression" dxfId="58" priority="1037">
      <formula>IF(VLOOKUP($L$3,#NAME?,MATCH($A4,#NAME?,0)+1,0)&gt;0,1,0)</formula>
    </cfRule>
    <cfRule type="expression" dxfId="57" priority="1038">
      <formula>IF(VLOOKUP($L$3,#NAME?,MATCH($A4,#NAME?,0)+1,0)&gt;0,1,0)</formula>
    </cfRule>
    <cfRule type="expression" dxfId="56" priority="1039">
      <formula>AND(IF(IFERROR(VLOOKUP($L$3,#NAME?,MATCH($A4,#NAME?,0)+1,0),0)&gt;0,0,1),IF(IFERROR(VLOOKUP($L$3,#NAME?,MATCH($A4,#NAME?,0)+1,0),0)&gt;0,0,1),IF(IFERROR(VLOOKUP($L$3,#NAME?,MATCH($A4,#NAME?,0)+1,0),0)&gt;0,0,1),IF(IFERROR(MATCH($A4,#NAME?,0),0)&gt;0,1,0))</formula>
    </cfRule>
  </conditionalFormatting>
  <conditionalFormatting sqref="L5:L204">
    <cfRule type="expression" dxfId="55" priority="1040">
      <formula>IF(LEN(L5)&gt;0,1,0)</formula>
    </cfRule>
    <cfRule type="expression" dxfId="54" priority="1041">
      <formula>IF(VLOOKUP($L$3,#NAME?,MATCH($A5,#NAME?,0)+1,0)&gt;0,1,0)</formula>
    </cfRule>
    <cfRule type="expression" dxfId="53" priority="1042">
      <formula>IF(VLOOKUP($L$3,#NAME?,MATCH($A5,#NAME?,0)+1,0)&gt;0,1,0)</formula>
    </cfRule>
    <cfRule type="expression" dxfId="52" priority="1043">
      <formula>IF(VLOOKUP($L$3,#NAME?,MATCH($A5,#NAME?,0)+1,0)&gt;0,1,0)</formula>
    </cfRule>
    <cfRule type="expression" dxfId="51" priority="1044">
      <formula>AND(IF(IFERROR(VLOOKUP($L$3,#NAME?,MATCH($A5,#NAME?,0)+1,0),0)&gt;0,0,1),IF(IFERROR(VLOOKUP($L$3,#NAME?,MATCH($A5,#NAME?,0)+1,0),0)&gt;0,0,1),IF(IFERROR(VLOOKUP($L$3,#NAME?,MATCH($A5,#NAME?,0)+1,0),0)&gt;0,0,1),IF(IFERROR(MATCH($A5,#NAME?,0),0)&gt;0,1,0))</formula>
    </cfRule>
  </conditionalFormatting>
  <conditionalFormatting sqref="M4:M204 N6:N204 N5:U5 O6:U122">
    <cfRule type="expression" dxfId="50" priority="1045">
      <formula>IF(LEN(M4)&gt;0,1,0)</formula>
    </cfRule>
    <cfRule type="expression" dxfId="49" priority="1046">
      <formula>IF(VLOOKUP($M$3,#NAME?,MATCH($A4,#NAME?,0)+1,0)&gt;0,1,0)</formula>
    </cfRule>
    <cfRule type="expression" dxfId="48" priority="1047">
      <formula>IF(VLOOKUP($M$3,#NAME?,MATCH($A4,#NAME?,0)+1,0)&gt;0,1,0)</formula>
    </cfRule>
    <cfRule type="expression" dxfId="47" priority="1048">
      <formula>IF(VLOOKUP($M$3,#NAME?,MATCH($A4,#NAME?,0)+1,0)&gt;0,1,0)</formula>
    </cfRule>
    <cfRule type="expression" dxfId="46" priority="1049">
      <formula>AND(IF(IFERROR(VLOOKUP($M$3,#NAME?,MATCH($A4,#NAME?,0)+1,0),0)&gt;0,0,1),IF(IFERROR(VLOOKUP($M$3,#NAME?,MATCH($A4,#NAME?,0)+1,0),0)&gt;0,0,1),IF(IFERROR(VLOOKUP($M$3,#NAME?,MATCH($A4,#NAME?,0)+1,0),0)&gt;0,0,1),IF(IFERROR(MATCH($A4,#NAME?,0),0)&gt;0,1,0))</formula>
    </cfRule>
  </conditionalFormatting>
  <conditionalFormatting sqref="W4">
    <cfRule type="expression" dxfId="45" priority="1050">
      <formula>IF(LEN(W4)&gt;0,1,0)</formula>
    </cfRule>
    <cfRule type="expression" dxfId="44" priority="1051">
      <formula>IF(VLOOKUP($N$3,#NAME?,MATCH($A4,#NAME?,0)+1,0)&gt;0,1,0)</formula>
    </cfRule>
    <cfRule type="expression" dxfId="43" priority="1052">
      <formula>IF(VLOOKUP($N$3,#NAME?,MATCH($A4,#NAME?,0)+1,0)&gt;0,1,0)</formula>
    </cfRule>
    <cfRule type="expression" dxfId="42" priority="1053">
      <formula>IF(VLOOKUP($N$3,#NAME?,MATCH($A4,#NAME?,0)+1,0)&gt;0,1,0)</formula>
    </cfRule>
    <cfRule type="expression" dxfId="41" priority="1054">
      <formula>AND(IF(IFERROR(VLOOKUP($N$3,#NAME?,MATCH($A4,#NAME?,0)+1,0),0)&gt;0,0,1),IF(IFERROR(VLOOKUP($N$3,#NAME?,MATCH($A4,#NAME?,0)+1,0),0)&gt;0,0,1),IF(IFERROR(VLOOKUP($N$3,#NAME?,MATCH($A4,#NAME?,0)+1,0),0)&gt;0,0,1),IF(IFERROR(MATCH($A4,#NAME?,0),0)&gt;0,1,0))</formula>
    </cfRule>
  </conditionalFormatting>
  <conditionalFormatting sqref="X4">
    <cfRule type="expression" dxfId="40" priority="1055">
      <formula>IF(LEN(X4)&gt;0,1,0)</formula>
    </cfRule>
    <cfRule type="expression" dxfId="39" priority="1056">
      <formula>IF(VLOOKUP($O$3,#NAME?,MATCH($A4,#NAME?,0)+1,0)&gt;0,1,0)</formula>
    </cfRule>
    <cfRule type="expression" dxfId="38" priority="1057">
      <formula>IF(VLOOKUP($O$3,#NAME?,MATCH($A4,#NAME?,0)+1,0)&gt;0,1,0)</formula>
    </cfRule>
    <cfRule type="expression" dxfId="37" priority="1058">
      <formula>IF(VLOOKUP($O$3,#NAME?,MATCH($A4,#NAME?,0)+1,0)&gt;0,1,0)</formula>
    </cfRule>
    <cfRule type="expression" dxfId="36" priority="1059">
      <formula>AND(IF(IFERROR(VLOOKUP($O$3,#NAME?,MATCH($A4,#NAME?,0)+1,0),0)&gt;0,0,1),IF(IFERROR(VLOOKUP($O$3,#NAME?,MATCH($A4,#NAME?,0)+1,0),0)&gt;0,0,1),IF(IFERROR(VLOOKUP($O$3,#NAME?,MATCH($A4,#NAME?,0)+1,0),0)&gt;0,0,1),IF(IFERROR(MATCH($A4,#NAME?,0),0)&gt;0,1,0))</formula>
    </cfRule>
  </conditionalFormatting>
  <conditionalFormatting sqref="Z4">
    <cfRule type="expression" dxfId="35" priority="1060">
      <formula>IF(LEN(Z4)&gt;0,1,0)</formula>
    </cfRule>
    <cfRule type="expression" dxfId="34" priority="1061">
      <formula>IF(VLOOKUP($Q$3,#NAME?,MATCH($A4,#NAME?,0)+1,0)&gt;0,1,0)</formula>
    </cfRule>
    <cfRule type="expression" dxfId="33" priority="1062">
      <formula>IF(VLOOKUP($Q$3,#NAME?,MATCH($A4,#NAME?,0)+1,0)&gt;0,1,0)</formula>
    </cfRule>
    <cfRule type="expression" dxfId="32" priority="1063">
      <formula>IF(VLOOKUP($Q$3,#NAME?,MATCH($A4,#NAME?,0)+1,0)&gt;0,1,0)</formula>
    </cfRule>
    <cfRule type="expression" dxfId="31" priority="1064">
      <formula>AND(IF(IFERROR(VLOOKUP($Q$3,#NAME?,MATCH($A4,#NAME?,0)+1,0),0)&gt;0,0,1),IF(IFERROR(VLOOKUP($Q$3,#NAME?,MATCH($A4,#NAME?,0)+1,0),0)&gt;0,0,1),IF(IFERROR(VLOOKUP($Q$3,#NAME?,MATCH($A4,#NAME?,0)+1,0),0)&gt;0,0,1),IF(IFERROR(MATCH($A4,#NAME?,0),0)&gt;0,1,0))</formula>
    </cfRule>
  </conditionalFormatting>
  <conditionalFormatting sqref="W5:W204">
    <cfRule type="expression" dxfId="30" priority="1065">
      <formula>IF(LEN(W5)&gt;0,1,0)</formula>
    </cfRule>
    <cfRule type="expression" dxfId="29" priority="1066">
      <formula>IF(VLOOKUP($N$3,#NAME?,MATCH($A5,#NAME?,0)+1,0)&gt;0,1,0)</formula>
    </cfRule>
    <cfRule type="expression" dxfId="28" priority="1067">
      <formula>IF(VLOOKUP($N$3,#NAME?,MATCH($A5,#NAME?,0)+1,0)&gt;0,1,0)</formula>
    </cfRule>
    <cfRule type="expression" dxfId="27" priority="1068">
      <formula>IF(VLOOKUP($N$3,#NAME?,MATCH($A5,#NAME?,0)+1,0)&gt;0,1,0)</formula>
    </cfRule>
    <cfRule type="expression" dxfId="26" priority="1069">
      <formula>AND(IF(IFERROR(VLOOKUP($N$3,#NAME?,MATCH($A5,#NAME?,0)+1,0),0)&gt;0,0,1),IF(IFERROR(VLOOKUP($N$3,#NAME?,MATCH($A5,#NAME?,0)+1,0),0)&gt;0,0,1),IF(IFERROR(VLOOKUP($N$3,#NAME?,MATCH($A5,#NAME?,0)+1,0),0)&gt;0,0,1),IF(IFERROR(MATCH($A5,#NAME?,0),0)&gt;0,1,0))</formula>
    </cfRule>
  </conditionalFormatting>
  <conditionalFormatting sqref="Z5:Z204">
    <cfRule type="expression" dxfId="25" priority="1070">
      <formula>IF(LEN(Z5)&gt;0,1,0)</formula>
    </cfRule>
    <cfRule type="expression" dxfId="24" priority="1071">
      <formula>IF(VLOOKUP($Q$3,#NAME?,MATCH($A5,#NAME?,0)+1,0)&gt;0,1,0)</formula>
    </cfRule>
    <cfRule type="expression" dxfId="23" priority="1072">
      <formula>IF(VLOOKUP($Q$3,#NAME?,MATCH($A5,#NAME?,0)+1,0)&gt;0,1,0)</formula>
    </cfRule>
    <cfRule type="expression" dxfId="22" priority="1073">
      <formula>IF(VLOOKUP($Q$3,#NAME?,MATCH($A5,#NAME?,0)+1,0)&gt;0,1,0)</formula>
    </cfRule>
    <cfRule type="expression" dxfId="21" priority="1074">
      <formula>AND(IF(IFERROR(VLOOKUP($Q$3,#NAME?,MATCH($A5,#NAME?,0)+1,0),0)&gt;0,0,1),IF(IFERROR(VLOOKUP($Q$3,#NAME?,MATCH($A5,#NAME?,0)+1,0),0)&gt;0,0,1),IF(IFERROR(VLOOKUP($Q$3,#NAME?,MATCH($A5,#NAME?,0)+1,0),0)&gt;0,0,1),IF(IFERROR(MATCH($A5,#NAME?,0),0)&gt;0,1,0))</formula>
    </cfRule>
  </conditionalFormatting>
  <conditionalFormatting sqref="X5:X204">
    <cfRule type="expression" dxfId="20" priority="1075">
      <formula>IF(LEN(X5)&gt;0,1,0)</formula>
    </cfRule>
    <cfRule type="expression" dxfId="19" priority="1076">
      <formula>IF(VLOOKUP($B$3,#NAME?,MATCH($A5,#NAME?,0)+1,0)&gt;0,1,0)</formula>
    </cfRule>
    <cfRule type="expression" dxfId="18" priority="1077">
      <formula>IF(VLOOKUP($B$3,#NAME?,MATCH($A5,#NAME?,0)+1,0)&gt;0,1,0)</formula>
    </cfRule>
    <cfRule type="expression" dxfId="17" priority="1078">
      <formula>IF(VLOOKUP($B$3,#NAME?,MATCH($A5,#NAME?,0)+1,0)&gt;0,1,0)</formula>
    </cfRule>
    <cfRule type="expression" dxfId="16" priority="1079">
      <formula>AND(IF(IFERROR(VLOOKUP($B$3,#NAME?,MATCH($A5,#NAME?,0)+1,0),0)&gt;0,0,1),IF(IFERROR(VLOOKUP($B$3,#NAME?,MATCH($A5,#NAME?,0)+1,0),0)&gt;0,0,1),IF(IFERROR(VLOOKUP($B$3,#NAME?,MATCH($A5,#NAME?,0)+1,0),0)&gt;0,0,1),IF(IFERROR(MATCH($A5,#NAME?,0),0)&gt;0,1,0))</formula>
    </cfRule>
  </conditionalFormatting>
  <conditionalFormatting sqref="CO10">
    <cfRule type="expression" dxfId="5" priority="1086">
      <formula>IF($W6&lt;&gt;"Parent",0,1)</formula>
    </cfRule>
    <cfRule type="expression" dxfId="4" priority="1087">
      <formula>IF(LEN(CO10)&gt;0,1,0)</formula>
    </cfRule>
    <cfRule type="expression" dxfId="3" priority="1088">
      <formula>IF(VLOOKUP($CO$3,#NAME?,MATCH($A6,#NAME?,0)+1,0)&gt;0,1,0)</formula>
    </cfRule>
    <cfRule type="expression" dxfId="2" priority="1089">
      <formula>IF(VLOOKUP($CO$3,#NAME?,MATCH($A6,#NAME?,0)+1,0)&gt;0,1,0)</formula>
    </cfRule>
    <cfRule type="expression" dxfId="1" priority="1090">
      <formula>IF(VLOOKUP($CO$3,#NAME?,MATCH($A6,#NAME?,0)+1,0)&gt;0,1,0)</formula>
    </cfRule>
    <cfRule type="expression" dxfId="0" priority="1091">
      <formula>AND(IF(IFERROR(VLOOKUP($CO$3,#NAME?,MATCH($A6,#NAME?,0)+1,0),0)&gt;0,0,1),IF(IFERROR(VLOOKUP($CO$3,#NAME?,MATCH($A6,#NAME?,0)+1,0),0)&gt;0,0,1),IF(IFERROR(VLOOKUP($CO$3,#NAME?,MATCH($A6,#NAME?,0)+1,0),0)&gt;0,0,1),IF(IFERROR(MATCH($A6,#NAME?,0),0)&gt;0,1,0))</formula>
    </cfRule>
  </conditionalFormatting>
  <dataValidations count="190">
    <dataValidation allowBlank="1" showInputMessage="1" prompt="Input an approprate product type." sqref="A3" xr:uid="{3B8B62D4-B9FF-2947-BAA3-CB6143CAFAE4}">
      <formula1>0</formula1>
      <formula2>0</formula2>
    </dataValidation>
    <dataValidation type="list" allowBlank="1" showInputMessage="1" sqref="A4:A1041 ES4:ES1041" xr:uid="{56B2F764-52D6-5140-B615-A4DB59863F3B}">
      <formula1>#NAME?</formula1>
      <formula2>0</formula2>
    </dataValidation>
    <dataValidation allowBlank="1" showInputMessage="1" prompt="Unique Identifier." sqref="B3" xr:uid="{A6F01FD2-9EEF-1D49-B154-C8AA76B956DC}">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K5:V204" xr:uid="{1DF6955E-124D-DD4E-9E9E-CDB87CAC638E}">
      <formula1>0</formula1>
      <formula2>0</formula2>
    </dataValidation>
    <dataValidation allowBlank="1" showInputMessage="1" prompt="An alphanumeric string; 1 character minimum in length and 50 characters maximum in length." sqref="C3 G3 AO3:AS3" xr:uid="{A757A3C0-2BF1-6648-8132-28F5698DC97C}">
      <formula1>0</formula1>
      <formula2>0</formula2>
    </dataValidation>
    <dataValidation allowBlank="1" showInputMessage="1" prompt="Any valid GCID, UPC, or EAN." sqref="D3" xr:uid="{DC994435-A654-0F4E-970A-FB5D18016E22}">
      <formula1>0</formula1>
      <formula2>0</formula2>
    </dataValidation>
    <dataValidation allowBlank="1" showInputMessage="1" prompt="The type of standard, unique identifier entered in the Product ID field. This is a required field if Product ID is provided." sqref="E3" xr:uid="{B93017B8-B09A-014C-A127-7478DE2BA95B}">
      <formula1>0</formula1>
      <formula2>0</formula2>
    </dataValidation>
    <dataValidation type="list" allowBlank="1" showInputMessage="1" sqref="E4:E1041" xr:uid="{352C5A5A-856F-8A41-B443-63CF8F4E372C}">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BBD8B66E-A332-2749-976F-3DCFB8559B21}">
      <formula1>0</formula1>
      <formula2>0</formula2>
    </dataValidation>
    <dataValidation allowBlank="1" showInputMessage="1" prompt="Select an item type value from the Browse Tree Guide." sqref="H3" xr:uid="{207DB2F2-6FB0-AE40-A2A5-104C0065448F}">
      <formula1>0</formula1>
      <formula2>0</formula2>
    </dataValidation>
    <dataValidation type="list" allowBlank="1" showInputMessage="1" sqref="H4:I1041" xr:uid="{F3CDD518-A434-2A4A-8869-7164A3FCE04E}">
      <formula1>INDIRECT(SUBSTITUTE(A4,"-","_")&amp;"item_type")</formula1>
      <formula2>0</formula2>
    </dataValidation>
    <dataValidation allowBlank="1" showInputMessage="1" prompt="An alphanumeric string; 1 character minimum in length and 40 characters maximum in length." sqref="J3 X3" xr:uid="{D76DDE50-5247-894C-B842-E377E651450B}">
      <formula1>0</formula1>
      <formula2>0</formula2>
    </dataValidation>
    <dataValidation allowBlank="1" showInputMessage="1" prompt="The price at which the product is sold at in the local currency. Please do not use commas or currency symbols." sqref="K3" xr:uid="{17BBDFD5-03C6-2E40-9E83-14AAF8E411B5}">
      <formula1>0</formula1>
      <formula2>0</formula2>
    </dataValidation>
    <dataValidation allowBlank="1" showInputMessage="1" prompt="A whole number." sqref="L3" xr:uid="{28E947FE-482F-6540-B06C-A6EF9130DBDD}">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6BDAB36A-6E75-044A-AF96-5E59541E8EEA}">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6B0344A8-8B0C-BD4B-8644-07B55E73CB5D}">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A0183EF2-B285-2041-B15C-D10151632F5B}">
      <formula1>0</formula1>
      <formula2>0</formula2>
    </dataValidation>
    <dataValidation allowBlank="1" showInputMessage="1" prompt="Please select one of the following values: parent, child" sqref="W3" xr:uid="{F9F03B55-356F-CE47-99AF-1F9588052F7E}">
      <formula1>0</formula1>
      <formula2>0</formula2>
    </dataValidation>
    <dataValidation type="list" allowBlank="1" showInputMessage="1" sqref="W4:W204" xr:uid="{6287FE90-57CD-B94A-B96A-4A487FD9C3EF}">
      <formula1>INDIRECT(SUBSTITUTE(A4,"-","_")&amp;"parent_child")</formula1>
      <formula2>0</formula2>
    </dataValidation>
    <dataValidation type="list" allowBlank="1" showInputMessage="1" sqref="W205:W1041" xr:uid="{89EA799A-67FE-9742-955F-7F67CFFA60D4}">
      <formula1>INDIRECT(SUBSTITUTE(A4,"-","_")&amp;"parent_child")</formula1>
      <formula2>0</formula2>
    </dataValidation>
    <dataValidation allowBlank="1" showInputMessage="1" prompt="Select and applicable variation theme." sqref="Y3" xr:uid="{F2EC0072-6CAF-C340-805A-61C00238732C}">
      <formula1>0</formula1>
      <formula2>0</formula2>
    </dataValidation>
    <dataValidation type="list" allowBlank="1" showInputMessage="1" sqref="Y205:Y1041" xr:uid="{3D25FD01-4DF8-A04A-9B9C-EDF63BF1F15B}">
      <formula1>INDIRECT(SUBSTITUTE(A4,"-","_")&amp;"variation_theme")</formula1>
      <formula2>0</formula2>
    </dataValidation>
    <dataValidation allowBlank="1" showInputMessage="1" prompt="Select one of the following options: _x000a_Accessory                                                                      Variation" sqref="Z3" xr:uid="{D5F9ECD0-8572-CD4B-AAEF-7E5A4C552A92}">
      <formula1>0</formula1>
      <formula2>0</formula2>
    </dataValidation>
    <dataValidation type="list" allowBlank="1" showInputMessage="1" sqref="Z4:Z204" xr:uid="{1D5D1C9B-8DCE-8C41-BA3B-E1D2147ED69B}">
      <formula1>INDIRECT(SUBSTITUTE(A4,"-","_")&amp;"relationship_type")</formula1>
      <formula2>0</formula2>
    </dataValidation>
    <dataValidation type="list" allowBlank="1" showInputMessage="1" sqref="Z205:Z1041" xr:uid="{A5ECA14E-5BCC-DD42-9435-E310FC8094EA}">
      <formula1>INDIRECT(SUBSTITUTE(A4,"-","_")&amp;"relationship_type")</formula1>
      <formula2>0</formula2>
    </dataValidation>
    <dataValidation allowBlank="1" showInputMessage="1" prompt="Select one of the following options: Update, PartialUpdate, or Delete." sqref="AA3" xr:uid="{679E72AD-ABEA-214E-8CFE-4831711BC148}">
      <formula1>0</formula1>
      <formula2>0</formula2>
    </dataValidation>
    <dataValidation type="list" allowBlank="1" showInputMessage="1" sqref="AA4:AA1041" xr:uid="{0911C373-CBEF-D349-AF46-CBCE3440EFEC}">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3A6E33C3-3FFD-E04C-A10E-9F1B0CDDDDB1}">
      <formula1>0</formula1>
      <formula2>0</formula2>
    </dataValidation>
    <dataValidation allowBlank="1" showInputMessage="1" prompt="String of text with max of 50 characters" sqref="AC3" xr:uid="{890F0BCC-B7A2-C34A-971A-F6E7AFA80067}">
      <formula1>0</formula1>
      <formula2>0</formula2>
    </dataValidation>
    <dataValidation allowBlank="1" showInputMessage="1" prompt="Indicates the language used for encoding" sqref="AD3:AH3" xr:uid="{8C1C71E5-78EC-B444-BAFD-FBD33CC31C3C}">
      <formula1>0</formula1>
      <formula2>0</formula2>
    </dataValidation>
    <dataValidation type="list" allowBlank="1" showInputMessage="1" sqref="AD4:AD1041" xr:uid="{9D6D8F93-E76C-7946-A979-EFD7CD0DF3A1}">
      <formula1>INDIRECT(SUBSTITUTE(A4,"-","_")&amp;"language_value1")</formula1>
      <formula2>0</formula2>
    </dataValidation>
    <dataValidation type="list" allowBlank="1" showInputMessage="1" sqref="AE4:AE1041" xr:uid="{2C98DDA9-2379-8544-B3D7-60E8FFDFC564}">
      <formula1>INDIRECT(SUBSTITUTE(A4,"-","_")&amp;"language_value2")</formula1>
      <formula2>0</formula2>
    </dataValidation>
    <dataValidation type="list" allowBlank="1" showInputMessage="1" sqref="AF4:AF1041" xr:uid="{60E8F136-6EB3-2C48-B43B-43546497E301}">
      <formula1>INDIRECT(SUBSTITUTE(A4,"-","_")&amp;"language_value3")</formula1>
      <formula2>0</formula2>
    </dataValidation>
    <dataValidation type="list" allowBlank="1" showInputMessage="1" sqref="AG4:AG1041" xr:uid="{A70709BE-5188-8542-A5BF-787472130F1E}">
      <formula1>INDIRECT(SUBSTITUTE(A4,"-","_")&amp;"language_value4")</formula1>
      <formula2>0</formula2>
    </dataValidation>
    <dataValidation type="list" allowBlank="1" showInputMessage="1" sqref="AH4:AH1041" xr:uid="{51306DBB-A1B4-E64E-B075-D3E80BF92127}">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3648FF7-EAB3-E64C-87E4-A6EA047C4505}">
      <formula1>0</formula1>
      <formula2>0</formula2>
    </dataValidation>
    <dataValidation allowBlank="1" showInputMessage="1" prompt="Search terms that describe your product: no repetition, no competitor brand names or ASINs." sqref="AN3" xr:uid="{A48DDBB9-FA5E-F34E-8A2F-D4F7BB0C846E}">
      <formula1>0</formula1>
      <formula2>0</formula2>
    </dataValidation>
    <dataValidation allowBlank="1" showInputMessage="1" prompt="This is a string of text with a maximum of 50 characters." sqref="AT3" xr:uid="{AAFB3534-12A5-2543-BAC2-5F26FC9BFECA}">
      <formula1>0</formula1>
      <formula2>0</formula2>
    </dataValidation>
    <dataValidation allowBlank="1" showInputMessage="1" prompt="Please refer to the Valid Values worksheet." sqref="AU3 BB3" xr:uid="{101CFEF6-57D1-9145-BBEB-922B398E79F7}">
      <formula1>0</formula1>
      <formula2>0</formula2>
    </dataValidation>
    <dataValidation type="list" allowBlank="1" showInputMessage="1" sqref="AU4:AU1041" xr:uid="{0A7EA22A-91FF-B94C-8576-2F73CA98ECBC}">
      <formula1>INDIRECT(SUBSTITUTE(A4,"-","_")&amp;"color_map")</formula1>
      <formula2>0</formula2>
    </dataValidation>
    <dataValidation allowBlank="1" showInputMessage="1" prompt="An alphanumeric string. If multiple sizes are available, a unique child record should be submitted for each product." sqref="AV3" xr:uid="{AE7C6F37-EBC8-034A-B57A-2787FC1BDB83}">
      <formula1>0</formula1>
      <formula2>0</formula2>
    </dataValidation>
    <dataValidation allowBlank="1" showInputMessage="1" prompt="Hr" sqref="AW3" xr:uid="{8247AE8A-D396-9642-AC6D-ABD091FC6233}">
      <formula1>0</formula1>
      <formula2>0</formula2>
    </dataValidation>
    <dataValidation type="list" allowBlank="1" showInputMessage="1" sqref="AW4 AW6:AW1041" xr:uid="{95F132C6-1EBC-724A-88D9-C31FCEAA7DB8}">
      <formula1>INDIRECT(SUBSTITUTE(A4,"-","_")&amp;"battery_average_life_unit_of_measure")</formula1>
      <formula2>0</formula2>
    </dataValidation>
    <dataValidation allowBlank="1" showInputMessage="1" prompt="A positive integer." sqref="AX3 FG3 FM3" xr:uid="{5F4B8E09-C10F-A64D-B53E-A811DA9CB23E}">
      <formula1>0</formula1>
      <formula2>0</formula2>
    </dataValidation>
    <dataValidation allowBlank="1" showInputMessage="1" prompt="A positive integer. Accepted unit of measure is volts." sqref="AY3" xr:uid="{B84CCB5D-25B6-6A4F-8046-68C664136E8E}">
      <formula1>0</formula1>
      <formula2>0</formula2>
    </dataValidation>
    <dataValidation allowBlank="1" showInputMessage="1" prompt="Power Consumption" sqref="AZ3" xr:uid="{BDA8D6BD-4067-034B-A725-06A533A284B6}">
      <formula1>0</formula1>
      <formula2>0</formula2>
    </dataValidation>
    <dataValidation allowBlank="1" showInputMessage="1" prompt="Methods for connecting to or from this device" sqref="BA3" xr:uid="{1A70A53F-F7B5-564A-AE20-0E7A54C21F6B}">
      <formula1>0</formula1>
      <formula2>0</formula2>
    </dataValidation>
    <dataValidation type="list" allowBlank="1" showInputMessage="1" sqref="BA4:BA1041" xr:uid="{81D1D591-7C49-9F4F-817D-0A17DE832F78}">
      <formula1>INDIRECT(SUBSTITUTE(A4,"-","_")&amp;"hardware_interface")</formula1>
      <formula2>0</formula2>
    </dataValidation>
    <dataValidation type="list" allowBlank="1" showInputMessage="1" sqref="BB4:BB1041" xr:uid="{7324465F-E3C4-DC47-9FF4-AC3E441E0A3B}">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37B37A9-B194-4C41-9CA8-6611EC217C1D}">
      <formula1>0</formula1>
      <formula2>0</formula2>
    </dataValidation>
    <dataValidation allowBlank="1" showInputMessage="1" prompt="A positive number." sqref="BD3" xr:uid="{02479BFB-96BA-4E4F-B376-370A724B5F33}">
      <formula1>0</formula1>
      <formula2>0</formula2>
    </dataValidation>
    <dataValidation allowBlank="1" showInputMessage="1" prompt="Please refer to the BTG" sqref="BE3:BI3" xr:uid="{0336796D-A515-CB4F-8258-4FCD84EC86DA}">
      <formula1>0</formula1>
      <formula2>0</formula2>
    </dataValidation>
    <dataValidation type="list" allowBlank="1" showInputMessage="1" sqref="BE5:BE1041" xr:uid="{995908BA-0267-3C43-9889-AEC59BC71C47}">
      <formula1>INDIRECT(SUBSTITUTE(A4,"-","_")&amp;"target_audience_keywords1")</formula1>
      <formula2>0</formula2>
    </dataValidation>
    <dataValidation type="list" allowBlank="1" showInputMessage="1" sqref="BF5:BF1041" xr:uid="{C3EB3281-0731-5B44-A6D7-CA771317FA12}">
      <formula1>INDIRECT(SUBSTITUTE(A4,"-","_")&amp;"target_audience_keywords2")</formula1>
      <formula2>0</formula2>
    </dataValidation>
    <dataValidation type="list" allowBlank="1" showInputMessage="1" sqref="BG5:BG1041" xr:uid="{DD01D5B2-C17D-1848-8C4B-CB1A3E7C1F2B}">
      <formula1>INDIRECT(SUBSTITUTE(A4,"-","_")&amp;"target_audience_keywords3")</formula1>
      <formula2>0</formula2>
    </dataValidation>
    <dataValidation type="list" allowBlank="1" showInputMessage="1" sqref="BH5:BH1041" xr:uid="{D7604BB6-871D-D44B-9AD4-710983ABEDF6}">
      <formula1>INDIRECT(SUBSTITUTE(A4,"-","_")&amp;"target_audience_keywords4")</formula1>
      <formula2>0</formula2>
    </dataValidation>
    <dataValidation type="list" allowBlank="1" showInputMessage="1" sqref="BI4:BI1041" xr:uid="{58FB7D0A-B567-BF4D-8704-C4C8509F46E0}">
      <formula1>INDIRECT(SUBSTITUTE(A4,"-","_")&amp;"target_audience_keywords5")</formula1>
      <formula2>0</formula2>
    </dataValidation>
    <dataValidation allowBlank="1" showInputMessage="1" prompt="What are additional attributes of the product?" sqref="BJ3:BY3" xr:uid="{CD852EF7-EE15-294C-96C3-834952395560}">
      <formula1>0</formula1>
      <formula2>0</formula2>
    </dataValidation>
    <dataValidation type="list" allowBlank="1" showInputMessage="1" sqref="BJ4:BJ1041" xr:uid="{90EAC7CB-8635-BC49-89D0-71B4F2715FF6}">
      <formula1>INDIRECT(SUBSTITUTE(A4,"-","_")&amp;"thesaurus_attribute_keywords1")</formula1>
      <formula2>0</formula2>
    </dataValidation>
    <dataValidation type="list" allowBlank="1" showInputMessage="1" sqref="BK4:BK1041" xr:uid="{348946B3-983A-CE4F-BE6A-C9E4611CF3BA}">
      <formula1>INDIRECT(SUBSTITUTE(A4,"-","_")&amp;"thesaurus_attribute_keywords2")</formula1>
      <formula2>0</formula2>
    </dataValidation>
    <dataValidation type="list" allowBlank="1" showInputMessage="1" sqref="BL4:BL1041" xr:uid="{F2C0C9A9-FC88-954A-8E06-503B2066FFBF}">
      <formula1>INDIRECT(SUBSTITUTE(A4,"-","_")&amp;"thesaurus_attribute_keywords3")</formula1>
      <formula2>0</formula2>
    </dataValidation>
    <dataValidation type="list" allowBlank="1" showInputMessage="1" sqref="BM4:BM1041" xr:uid="{75A550A9-098A-1644-890C-13D42FF7481D}">
      <formula1>INDIRECT(SUBSTITUTE(A4,"-","_")&amp;"thesaurus_attribute_keywords4")</formula1>
      <formula2>0</formula2>
    </dataValidation>
    <dataValidation type="list" allowBlank="1" showInputMessage="1" sqref="BN4:BN1041" xr:uid="{437E762B-5152-604F-9CF4-93C74F31C374}">
      <formula1>INDIRECT(SUBSTITUTE(A4,"-","_")&amp;"thesaurus_attribute_keywords5")</formula1>
      <formula2>0</formula2>
    </dataValidation>
    <dataValidation type="list" allowBlank="1" showInputMessage="1" sqref="BO4:BO1041" xr:uid="{0AD6BC00-9A2F-284A-95B1-9B9C6479887F}">
      <formula1>INDIRECT(SUBSTITUTE(A4,"-","_")&amp;"thesaurus_attribute_keywords6")</formula1>
      <formula2>0</formula2>
    </dataValidation>
    <dataValidation type="list" allowBlank="1" showInputMessage="1" sqref="BP4:BP1041" xr:uid="{A0654230-6D02-B54D-82C4-17FD492C0106}">
      <formula1>INDIRECT(SUBSTITUTE(A4,"-","_")&amp;"thesaurus_attribute_keywords7")</formula1>
      <formula2>0</formula2>
    </dataValidation>
    <dataValidation type="list" allowBlank="1" showInputMessage="1" sqref="BQ4:BQ1041" xr:uid="{28240475-3AD4-0D4D-BC90-AF519C620E9D}">
      <formula1>INDIRECT(SUBSTITUTE(A4,"-","_")&amp;"thesaurus_attribute_keywords8")</formula1>
      <formula2>0</formula2>
    </dataValidation>
    <dataValidation type="list" allowBlank="1" showInputMessage="1" sqref="BR4:BR1041" xr:uid="{893444DA-B064-704E-AE70-2094311B7447}">
      <formula1>INDIRECT(SUBSTITUTE(A4,"-","_")&amp;"thesaurus_attribute_keywords9")</formula1>
      <formula2>0</formula2>
    </dataValidation>
    <dataValidation type="list" allowBlank="1" showInputMessage="1" sqref="BS4:BS1041" xr:uid="{8C4BD353-0541-484E-B558-1FA052832E45}">
      <formula1>INDIRECT(SUBSTITUTE(A4,"-","_")&amp;"thesaurus_attribute_keywords10")</formula1>
      <formula2>0</formula2>
    </dataValidation>
    <dataValidation type="list" allowBlank="1" showInputMessage="1" sqref="BT4:BT1041" xr:uid="{F20E86E3-7CBE-C64F-9D67-53CAB322E3FE}">
      <formula1>INDIRECT(SUBSTITUTE(A4,"-","_")&amp;"thesaurus_attribute_keywords11")</formula1>
      <formula2>0</formula2>
    </dataValidation>
    <dataValidation type="list" allowBlank="1" showInputMessage="1" sqref="BU4:BU1041" xr:uid="{C9CC0E32-97CF-1340-BC4B-CF74B392C40A}">
      <formula1>INDIRECT(SUBSTITUTE(A4,"-","_")&amp;"thesaurus_attribute_keywords12")</formula1>
      <formula2>0</formula2>
    </dataValidation>
    <dataValidation type="list" allowBlank="1" showInputMessage="1" sqref="BV4:BV1041" xr:uid="{D2EB07B9-21C6-694B-96A2-38F0F02A5FE0}">
      <formula1>INDIRECT(SUBSTITUTE(A4,"-","_")&amp;"thesaurus_attribute_keywords13")</formula1>
      <formula2>0</formula2>
    </dataValidation>
    <dataValidation type="list" allowBlank="1" showInputMessage="1" sqref="BW4:BW1041" xr:uid="{3D2E6FB7-42D5-9E45-A947-5F235C23D1B7}">
      <formula1>INDIRECT(SUBSTITUTE(A4,"-","_")&amp;"thesaurus_attribute_keywords14")</formula1>
      <formula2>0</formula2>
    </dataValidation>
    <dataValidation type="list" allowBlank="1" showInputMessage="1" sqref="BX4:BX1041" xr:uid="{9FD11208-F9E8-7347-B179-3D1B6AA2B895}">
      <formula1>INDIRECT(SUBSTITUTE(A4,"-","_")&amp;"thesaurus_attribute_keywords15")</formula1>
      <formula2>0</formula2>
    </dataValidation>
    <dataValidation type="list" allowBlank="1" showInputMessage="1" sqref="BY4:BY1041" xr:uid="{DF801CE3-23A7-1B43-9B45-2532BCE87CF8}">
      <formula1>INDIRECT(SUBSTITUTE(A4,"-","_")&amp;"thesaurus_attribute_keywords16")</formula1>
      <formula2>0</formula2>
    </dataValidation>
    <dataValidation type="list" allowBlank="1" showInputMessage="1" sqref="BZ4:BZ1041" xr:uid="{1F8815ED-F45A-9749-B73F-DC8E5F14AE82}">
      <formula1>INDIRECT(SUBSTITUTE(A4,"-","_")&amp;"wattage_unit_of_measure")</formula1>
      <formula2>0</formula2>
    </dataValidation>
    <dataValidation allowBlank="1" showInputMessage="1" prompt="What is the product's subject? What is the product about?" sqref="CA3:CE3" xr:uid="{3B101F1A-C77F-5247-923A-023505EBE3AB}">
      <formula1>0</formula1>
      <formula2>0</formula2>
    </dataValidation>
    <dataValidation type="list" allowBlank="1" showInputMessage="1" sqref="CA4:CA1041" xr:uid="{23E53A38-45AE-4040-B17C-900577A467E7}">
      <formula1>INDIRECT(SUBSTITUTE(A4,"-","_")&amp;"thesaurus_subject_keywords1")</formula1>
      <formula2>0</formula2>
    </dataValidation>
    <dataValidation type="list" allowBlank="1" showInputMessage="1" sqref="CB4:CB1041" xr:uid="{5D49C75E-EBCE-8B43-8E03-B593322BB48F}">
      <formula1>INDIRECT(SUBSTITUTE(A4,"-","_")&amp;"thesaurus_subject_keywords2")</formula1>
      <formula2>0</formula2>
    </dataValidation>
    <dataValidation type="list" allowBlank="1" showInputMessage="1" sqref="CC4:CC1041" xr:uid="{F5EF9418-1053-BA4B-A8A6-70C8E9981044}">
      <formula1>INDIRECT(SUBSTITUTE(A4,"-","_")&amp;"thesaurus_subject_keywords3")</formula1>
      <formula2>0</formula2>
    </dataValidation>
    <dataValidation type="list" allowBlank="1" showInputMessage="1" sqref="CD4:CD1041" xr:uid="{68F48C20-6387-8C4A-AFBB-E0737D10E511}">
      <formula1>INDIRECT(SUBSTITUTE(A4,"-","_")&amp;"thesaurus_subject_keywords4")</formula1>
      <formula2>0</formula2>
    </dataValidation>
    <dataValidation type="list" allowBlank="1" showInputMessage="1" sqref="CE4:CE1041" xr:uid="{FC9836B9-E555-8849-AA9A-22BC14AAE17C}">
      <formula1>INDIRECT(SUBSTITUTE(A4,"-","_")&amp;"thesaurus_subject_keywords5")</formula1>
      <formula2>0</formula2>
    </dataValidation>
    <dataValidation allowBlank="1" showInputMessage="1" prompt="Please refer to the Valid values tab for the appropriate value for this field." sqref="CF3" xr:uid="{C5EA943C-F565-DF44-B061-E3C94E1E3C91}">
      <formula1>0</formula1>
      <formula2>0</formula2>
    </dataValidation>
    <dataValidation allowBlank="1" showInputMessage="1" prompt="A number with up to 10 digits to the left of the decimal point and 2 digits to the right of the decimal point. Please do not use commas." sqref="CG3 CI3:CK3 DQ3 EF3" xr:uid="{83A49B9A-4807-3F43-B043-E5F623D4EB66}">
      <formula1>0</formula1>
      <formula2>0</formula2>
    </dataValidation>
    <dataValidation allowBlank="1" showInputMessage="1" prompt="Select one of the following options: GR, KG, OZ, or LB. Do not include the actual weight, which will be collected in the shipping-weight field." sqref="CH3" xr:uid="{0BBA952C-9D35-7140-8213-7526BF0F45F6}">
      <formula1>0</formula1>
      <formula2>0</formula2>
    </dataValidation>
    <dataValidation type="list" allowBlank="1" showInputMessage="1" sqref="CH4:CH1041" xr:uid="{244D0377-250A-3744-B349-6017A3E89075}">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4E27DF0F-B6CE-C647-96AA-441FEA5F7751}">
      <formula1>0</formula1>
      <formula2>0</formula2>
    </dataValidation>
    <dataValidation type="list" allowBlank="1" showInputMessage="1" sqref="CL4:CL1041" xr:uid="{1D9A9DF9-B4D4-AA4E-AE8B-D82C1EDD5393}">
      <formula1>INDIRECT(SUBSTITUTE(A4,"-","_")&amp;"item_dimensions_unit_of_measure")</formula1>
      <formula2>0</formula2>
    </dataValidation>
    <dataValidation allowBlank="1" showInputMessage="1" prompt="Select one of the following options: GR, KG, OZ, or LB." sqref="CM3" xr:uid="{8C0E0A09-26A2-024A-94CE-14A39B7BCBC9}">
      <formula1>0</formula1>
      <formula2>0</formula2>
    </dataValidation>
    <dataValidation type="list" allowBlank="1" showInputMessage="1" sqref="CM4:CM1041" xr:uid="{A99F7C4C-7C84-974C-B10C-96396F354507}">
      <formula1>INDIRECT(SUBSTITUTE(A4,"-","_")&amp;"maximum_weight_recommendation_unit_of_measure")</formula1>
      <formula2>0</formula2>
    </dataValidation>
    <dataValidation type="list" allowBlank="1" showInputMessage="1" sqref="CN4:CN1041" xr:uid="{CA885CF3-11C9-0643-9F06-CD96AD13E0DB}">
      <formula1>INDIRECT(SUBSTITUTE(A4,"-","_")&amp;"size_map")</formula1>
      <formula2>0</formula2>
    </dataValidation>
    <dataValidation allowBlank="1" showInputMessage="1" prompt="AMAZON_NA, DEFAULT" sqref="CO3" xr:uid="{0B2F5094-C437-A347-8926-E9174D8193A2}">
      <formula1>0</formula1>
      <formula2>0</formula2>
    </dataValidation>
    <dataValidation allowBlank="1" showInputMessage="1" prompt="A number with up to 10 digits to the left of the decimal point and 2 digits to the right of the decimal point." sqref="CP3:CS3" xr:uid="{63634DE4-1221-4A49-B189-272714CC5AA5}">
      <formula1>0</formula1>
      <formula2>0</formula2>
    </dataValidation>
    <dataValidation allowBlank="1" showInputMessage="1" prompt="Select from the following valid values: _x000a_OZ_x000a_LB_x000a_GR_x000a_KG" sqref="CT3" xr:uid="{DA198171-D995-F545-8679-8FF2FCA44785}">
      <formula1>0</formula1>
      <formula2>0</formula2>
    </dataValidation>
    <dataValidation type="list" allowBlank="1" showInputMessage="1" sqref="CT4:CT1041" xr:uid="{66A7D10A-A74B-A54F-BA86-2B23672BBF67}">
      <formula1>INDIRECT(SUBSTITUTE(A4,"-","_")&amp;"package_weight_unit_of_measure")</formula1>
      <formula2>0</formula2>
    </dataValidation>
    <dataValidation allowBlank="1" showInputMessage="1" prompt="Select from the following valid values: _x000a_IN_x000a_FT_x000a_MM_x000a_CM_x000a_M" sqref="CU3" xr:uid="{17C4B154-3649-4A47-9EF2-0CECE4B92612}">
      <formula1>0</formula1>
      <formula2>0</formula2>
    </dataValidation>
    <dataValidation type="list" allowBlank="1" showInputMessage="1" sqref="CU4:CU1041" xr:uid="{1DAE8991-8C20-8F40-B871-FECA68D9A060}">
      <formula1>INDIRECT(SUBSTITUTE(A4,"-","_")&amp;"package_dimensions_unit_of_measure")</formula1>
      <formula2>0</formula2>
    </dataValidation>
    <dataValidation allowBlank="1" showInputMessage="1" prompt="A two letter code that indicates the country where the product originates from." sqref="CV3" xr:uid="{944BC33C-C2F0-1540-A3F3-FE1FF59F37F2}">
      <formula1>0</formula1>
      <formula2>0</formula2>
    </dataValidation>
    <dataValidation type="list" allowBlank="1" showInputMessage="1" sqref="CV4:CV1041" xr:uid="{8C966842-A5E9-8A4A-83E6-A567BBD11275}">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3724F580-045F-B443-B09B-8E01ECB97436}">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AA3DC1BA-28AF-0E41-8AA5-34359077283B}">
      <formula1>0</formula1>
      <formula2>0</formula2>
    </dataValidation>
    <dataValidation type="list" allowBlank="1" showInputMessage="1" sqref="CX4:CX1041" xr:uid="{931041EB-0303-5948-BE1E-D7A76E9BDA3E}">
      <formula1>INDIRECT(SUBSTITUTE(A4,"-","_")&amp;"import_designation")</formula1>
      <formula2>0</formula2>
    </dataValidation>
    <dataValidation allowBlank="1" showInputMessage="1" prompt="What type or composition is the battery?" sqref="CY3" xr:uid="{D22E13CA-0139-3644-B0E4-17ED9529BD27}">
      <formula1>0</formula1>
      <formula2>0</formula2>
    </dataValidation>
    <dataValidation type="list" allowBlank="1" showInputMessage="1" sqref="CY4:CY1041" xr:uid="{AD19E6B6-3BAA-CD40-A38C-64944B52DF7B}">
      <formula1>INDIRECT(SUBSTITUTE(A4,"-","_")&amp;"battery_cell_composition")</formula1>
      <formula2>0</formula2>
    </dataValidation>
    <dataValidation allowBlank="1" showInputMessage="1" prompt="Select: true or false" sqref="CZ3:DA3 FH3" xr:uid="{1E8C65A7-3AA2-2448-93D7-1F9795296AF1}">
      <formula1>0</formula1>
      <formula2>0</formula2>
    </dataValidation>
    <dataValidation type="list" allowBlank="1" showInputMessage="1" sqref="CZ4:CZ1041" xr:uid="{850CE2FC-3F8D-6447-8CE2-03544A4F0B22}">
      <formula1>INDIRECT(SUBSTITUTE(A4,"-","_")&amp;"are_batteries_included")</formula1>
      <formula2>0</formula2>
    </dataValidation>
    <dataValidation type="list" allowBlank="1" showInputMessage="1" sqref="DA4:DA1041" xr:uid="{EDAD545A-6C69-C149-8137-17EF2025B98A}">
      <formula1>INDIRECT(SUBSTITUTE(A4,"-","_")&amp;"batteries_required")</formula1>
      <formula2>0</formula2>
    </dataValidation>
    <dataValidation allowBlank="1" showInputMessage="1" prompt="Please refer to the Valid Values worksheet.  Only use this when PowerSource is 'battery'" sqref="DB3:DD3" xr:uid="{12A792DB-F0A0-154E-B167-46EEC3F7F93D}">
      <formula1>0</formula1>
      <formula2>0</formula2>
    </dataValidation>
    <dataValidation type="list" allowBlank="1" showInputMessage="1" sqref="DB4:DB1041" xr:uid="{12EAD6E9-E524-F048-A5E4-83926038D62D}">
      <formula1>INDIRECT(SUBSTITUTE(A4,"-","_")&amp;"battery_type1")</formula1>
      <formula2>0</formula2>
    </dataValidation>
    <dataValidation type="list" allowBlank="1" showInputMessage="1" sqref="DC4:DC1041" xr:uid="{6641D8D2-FDA4-9A48-8AD5-8487391ED46F}">
      <formula1>INDIRECT(SUBSTITUTE(A4,"-","_")&amp;"battery_type2")</formula1>
      <formula2>0</formula2>
    </dataValidation>
    <dataValidation type="list" allowBlank="1" showInputMessage="1" sqref="DD4:DD1041" xr:uid="{7C8234E1-AA59-A644-8C54-748D3193B935}">
      <formula1>INDIRECT(SUBSTITUTE(A4,"-","_")&amp;"battery_type3")</formula1>
      <formula2>0</formula2>
    </dataValidation>
    <dataValidation allowBlank="1" showInputMessage="1" prompt="Any integer greater than or equal to one" sqref="DE3:DG3" xr:uid="{3158663B-5C98-4C49-B027-F270C8BB07E7}">
      <formula1>0</formula1>
      <formula2>0</formula2>
    </dataValidation>
    <dataValidation allowBlank="1" showInputMessage="1" prompt="A positive whole number." sqref="DH3 DJ3:DL3" xr:uid="{D4B7B79A-FBFA-4A47-BD51-59B9EF60D67C}">
      <formula1>0</formula1>
      <formula2>0</formula2>
    </dataValidation>
    <dataValidation allowBlank="1" showInputMessage="1" prompt="Select from one of the following:               nbatteries_onlynbatteries_contained_in_equipmentnbatteries_packed_with_equipment" sqref="DI3" xr:uid="{86A441D6-8C55-D74D-A7DF-23AE94284329}">
      <formula1>0</formula1>
      <formula2>0</formula2>
    </dataValidation>
    <dataValidation type="list" allowBlank="1" showInputMessage="1" sqref="DI4:DI1041" xr:uid="{1556D7F2-532D-484D-AE15-B687E747A948}">
      <formula1>INDIRECT(SUBSTITUTE(A4,"-","_")&amp;"lithium_battery_packaging")</formula1>
      <formula2>0</formula2>
    </dataValidation>
    <dataValidation allowBlank="1" showInputMessage="1" prompt="An alphanumeric string; 1 character minimum in length and 1,00 characters maximum in length." sqref="DM3" xr:uid="{7A6952AF-BD6D-E947-B499-45B743D7C59F}">
      <formula1>0</formula1>
      <formula2>0</formula2>
    </dataValidation>
    <dataValidation allowBlank="1" showInputMessage="1" prompt="An alphanumeric string; 1 character minimum in length and 500 characters maximum in length." sqref="DN3" xr:uid="{502C0D36-70A7-A149-ADCE-0E75AE4C7DCF}">
      <formula1>0</formula1>
      <formula2>0</formula2>
    </dataValidation>
    <dataValidation allowBlank="1" showInputMessage="1" prompt="Select from_x000a_Labor_x000a_Parts_x000a_Labor+Parts" sqref="DO3" xr:uid="{69E98BC0-EF90-F542-8668-999A72611D27}">
      <formula1>0</formula1>
      <formula2>0</formula2>
    </dataValidation>
    <dataValidation type="list" allowBlank="1" showInputMessage="1" sqref="DO5:DO1041" xr:uid="{106D8118-0C0D-944E-B59A-EC871C26025E}">
      <formula1>INDIRECT(SUBSTITUTE(A4,"-","_")&amp;"mfg_warranty_description_type")</formula1>
      <formula2>0</formula2>
    </dataValidation>
    <dataValidation allowBlank="1" showInputMessage="1" prompt="A text string, 1,000 characters maximum in length." sqref="DP3" xr:uid="{EF306D35-7BFF-B947-940B-320FDD136842}">
      <formula1>0</formula1>
      <formula2>0</formula2>
    </dataValidation>
    <dataValidation allowBlank="1" showInputMessage="1" prompt="The unit of measure used to describe the weight of the product without shipping material." sqref="DR3" xr:uid="{BD9B7422-E0B3-F644-B39E-8AAC3FFB2C3D}">
      <formula1>0</formula1>
      <formula2>0</formula2>
    </dataValidation>
    <dataValidation type="list" allowBlank="1" showInputMessage="1" sqref="DR4:DR1041" xr:uid="{A694E208-3EC6-B842-B5EA-55A2E2172A77}">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DC7A717C-12BD-9444-B6B6-BCD3B91F8AAC}">
      <formula1>0</formula1>
      <formula2>0</formula2>
    </dataValidation>
    <dataValidation type="list" allowBlank="1" showInputMessage="1" sqref="DS5:DS1041" xr:uid="{4E05343F-CA87-E64C-8BB0-5DB731276939}">
      <formula1>INDIRECT(SUBSTITUTE(A4,"-","_")&amp;"cpsia_cautionary_statement")</formula1>
      <formula2>0</formula2>
    </dataValidation>
    <dataValidation allowBlank="1" showInputMessage="1" prompt="An alphanumeric string; 1 character minimum in length and 250 characters maximum in length." sqref="DT3" xr:uid="{8B911285-90BB-4B4F-B5B5-4FA044CAD982}">
      <formula1>0</formula1>
      <formula2>0</formula2>
    </dataValidation>
    <dataValidation allowBlank="1" showInputMessage="1" prompt="Number up to 10 digits and 2 decimal points long." sqref="DU3" xr:uid="{1F71DA16-73CA-4F44-A8F5-AABFD9BC65DC}">
      <formula1>0</formula1>
      <formula2>0</formula2>
    </dataValidation>
    <dataValidation allowBlank="1" showInputMessage="1" prompt="Unit of measure used to describe the battery weight" sqref="DV3" xr:uid="{F010532B-55AD-5043-9DF2-3B07F1902695}">
      <formula1>0</formula1>
      <formula2>0</formula2>
    </dataValidation>
    <dataValidation type="list" allowBlank="1" showInputMessage="1" sqref="DV4:DV1041" xr:uid="{28768AAD-133C-3C4D-838C-4842F60A82E2}">
      <formula1>INDIRECT(SUBSTITUTE(A4,"-","_")&amp;"battery_weight_unit_of_measure")</formula1>
      <formula2>0</formula2>
    </dataValidation>
    <dataValidation allowBlank="1" showInputMessage="1" prompt="Indicate unit of measure if Lithium Battery Energy Content is populated" sqref="DW3" xr:uid="{E591A457-A06B-894C-8472-45A80F17BD8F}">
      <formula1>0</formula1>
      <formula2>0</formula2>
    </dataValidation>
    <dataValidation type="list" allowBlank="1" showInputMessage="1" sqref="DW4:DW1041" xr:uid="{594D0C60-E798-6842-A516-B5EAA7582F34}">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8C4ECEEE-00B5-AA48-9220-372DD972BC65}">
      <formula1>0</formula1>
      <formula2>0</formula2>
    </dataValidation>
    <dataValidation type="list" allowBlank="1" showInputMessage="1" sqref="DX4:DX1041" xr:uid="{CE98EB01-7E10-7349-84C4-5A0AED675173}">
      <formula1>INDIRECT(SUBSTITUTE(A4,"-","_")&amp;"lithium_battery_weight_unit_of_measure")</formula1>
      <formula2>0</formula2>
    </dataValidation>
    <dataValidation allowBlank="1" showInputMessage="1" prompt="Please select the applicable response from the dropdown." sqref="DY3:EC3" xr:uid="{1FC3B2E6-CED2-2D45-966D-C155639A9DB2}">
      <formula1>0</formula1>
      <formula2>0</formula2>
    </dataValidation>
    <dataValidation type="list" allowBlank="1" showInputMessage="1" sqref="DY4:DY1041" xr:uid="{E8F30BEC-D7F4-5242-B43C-11CFB9EDC6AD}">
      <formula1>INDIRECT(SUBSTITUTE(A4,"-","_")&amp;"supplier_declared_dg_hz_regulation1")</formula1>
      <formula2>0</formula2>
    </dataValidation>
    <dataValidation type="list" allowBlank="1" showInputMessage="1" sqref="DZ4:DZ1041" xr:uid="{3A010053-43C8-FD42-A40C-075AE5D663A5}">
      <formula1>INDIRECT(SUBSTITUTE(A4,"-","_")&amp;"supplier_declared_dg_hz_regulation2")</formula1>
      <formula2>0</formula2>
    </dataValidation>
    <dataValidation type="list" allowBlank="1" showInputMessage="1" sqref="EA4:EA1041" xr:uid="{58FFABEA-8112-3E42-A9A1-C50D099BDA54}">
      <formula1>INDIRECT(SUBSTITUTE(A4,"-","_")&amp;"supplier_declared_dg_hz_regulation3")</formula1>
      <formula2>0</formula2>
    </dataValidation>
    <dataValidation type="list" allowBlank="1" showInputMessage="1" sqref="EB4:EB1041" xr:uid="{8DA11E67-D2A6-6F42-B386-979564AA564A}">
      <formula1>INDIRECT(SUBSTITUTE(A4,"-","_")&amp;"supplier_declared_dg_hz_regulation4")</formula1>
      <formula2>0</formula2>
    </dataValidation>
    <dataValidation type="list" allowBlank="1" showInputMessage="1" sqref="EC4:EC1041" xr:uid="{C175402A-B519-2444-8485-241B1DDBDE5A}">
      <formula1>INDIRECT(SUBSTITUTE(A4,"-","_")&amp;"supplier_declared_dg_hz_regulation5")</formula1>
      <formula2>0</formula2>
    </dataValidation>
    <dataValidation allowBlank="1" showInputMessage="1" prompt="Hazmat United Nationals Regulatory ID" sqref="ED3" xr:uid="{D60067A0-7741-7245-9A21-0471696DE4FD}">
      <formula1>0</formula1>
      <formula2>0</formula2>
    </dataValidation>
    <dataValidation allowBlank="1" showInputMessage="1" prompt="Holds link to the externally hosted SDS (Safety Data Sheet) for an item" sqref="EE3" xr:uid="{3FBF5006-3C55-3C4C-8C1B-1B648414BF15}">
      <formula1>0</formula1>
      <formula2>0</formula2>
    </dataValidation>
    <dataValidation allowBlank="1" showInputMessage="1" prompt="Indicates the volume capacity of a product." sqref="EG3" xr:uid="{857017E1-2F30-964E-84F0-DD3700DBD2E8}">
      <formula1>0</formula1>
      <formula2>0</formula2>
    </dataValidation>
    <dataValidation type="list" allowBlank="1" showInputMessage="1" sqref="EG4:EG1041" xr:uid="{972D40DF-3401-ED40-9C51-520C28464052}">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A5B0B500-F49E-1E42-92A0-A5611C985A9A}">
      <formula1>0</formula1>
      <formula2>0</formula2>
    </dataValidation>
    <dataValidation allowBlank="1" showInputMessage="1" prompt="Global Harmonized System (GHS) CLP classification system." sqref="EJ3:EL3" xr:uid="{6B37AB09-ADF3-5446-A74C-19A7B8753456}">
      <formula1>0</formula1>
      <formula2>0</formula2>
    </dataValidation>
    <dataValidation type="list" allowBlank="1" showInputMessage="1" sqref="EJ4:EJ1041" xr:uid="{6E02D478-3AB3-F443-A8A2-E845450046C1}">
      <formula1>INDIRECT(SUBSTITUTE(A4,"-","_")&amp;"ghs_classification_class1")</formula1>
      <formula2>0</formula2>
    </dataValidation>
    <dataValidation type="list" allowBlank="1" showInputMessage="1" sqref="EK4:EK1041" xr:uid="{4F2B477E-8736-F842-BC03-EC3666524F9C}">
      <formula1>INDIRECT(SUBSTITUTE(A4,"-","_")&amp;"ghs_classification_class2")</formula1>
      <formula2>0</formula2>
    </dataValidation>
    <dataValidation type="list" allowBlank="1" showInputMessage="1" sqref="EL4:EL1041" xr:uid="{8D9B0877-BDBD-3041-9041-12618FB2B4AE}">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972268FD-E62F-794E-B46F-BE3BB98DC45F}">
      <formula1>0</formula1>
      <formula2>0</formula2>
    </dataValidation>
    <dataValidation type="list" allowBlank="1" showInputMessage="1" sqref="EM4:EM1041" xr:uid="{F7C025A4-BCBD-8B44-A1F3-46C9EF7E8E8B}">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CF3A0D6E-A0F8-2142-B0D8-07F5FE1EFD46}">
      <formula1>0</formula1>
      <formula2>0</formula2>
    </dataValidation>
    <dataValidation type="list" allowBlank="1" showInputMessage="1" sqref="EN4:EN1041" xr:uid="{CAF0F927-4FD8-EB42-AABD-56F42450516D}">
      <formula1>INDIRECT(SUBSTITUTE(A4,"-","_")&amp;"california_proposition_65_chemical_names1")</formula1>
      <formula2>0</formula2>
    </dataValidation>
    <dataValidation type="list" allowBlank="1" showInputMessage="1" sqref="EO4:EO1041" xr:uid="{C937F8FF-803E-9844-914C-21A9A6722F93}">
      <formula1>INDIRECT(SUBSTITUTE(A4,"-","_")&amp;"california_proposition_65_chemical_names2")</formula1>
      <formula2>0</formula2>
    </dataValidation>
    <dataValidation type="list" allowBlank="1" showInputMessage="1" sqref="EP4:EP1041" xr:uid="{39341FD3-2F26-844B-9FB6-20C6E9FBDCA0}">
      <formula1>INDIRECT(SUBSTITUTE(A4,"-","_")&amp;"california_proposition_65_chemical_names3")</formula1>
      <formula2>0</formula2>
    </dataValidation>
    <dataValidation type="list" allowBlank="1" showInputMessage="1" sqref="EQ4:EQ1041" xr:uid="{56DE7877-566F-7440-8A8A-875F7E71E60A}">
      <formula1>INDIRECT(SUBSTITUTE(A4,"-","_")&amp;"california_proposition_65_chemical_names4")</formula1>
      <formula2>0</formula2>
    </dataValidation>
    <dataValidation type="list" allowBlank="1" showInputMessage="1" sqref="ER4:ER1041" xr:uid="{019DD4CF-1E3D-E049-A05C-0B88479F8D62}">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9305426D-2FBC-8C4F-9B49-D228B2E45AEE}">
      <formula1>0</formula1>
      <formula2>0</formula2>
    </dataValidation>
    <dataValidation allowBlank="1" showInputMessage="1" prompt="The maximum quantity of the product that a customer may purchase in one order" sqref="ET3" xr:uid="{BFBE3520-CFAC-FF4E-BB51-85D1B29D2126}">
      <formula1>0</formula1>
      <formula2>0</formula2>
    </dataValidation>
    <dataValidation allowBlank="1" showInputMessage="1" prompt="Manufacturer's suggested retail price. This is not the price that Amazon customers will pay for your product." sqref="EU3" xr:uid="{013425B4-636B-8240-A9F9-F78D08DB3197}">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A786328A-B19F-5A48-819C-351D2449C905}">
      <formula1>0</formula1>
      <formula2>0</formula2>
    </dataValidation>
    <dataValidation type="list" allowBlank="1" showInputMessage="1" sqref="EV4:EV1041" xr:uid="{DF9791F5-3655-A840-B845-34A59D1A23A9}">
      <formula1>INDIRECT(SUBSTITUTE(A4,"-","_")&amp;"condition_type")</formula1>
      <formula2>0</formula2>
    </dataValidation>
    <dataValidation allowBlank="1" showInputMessage="1" prompt="A text string with a maximum of 1,000 characters. The Condition Note field doesn’t allow special characters." sqref="EW3" xr:uid="{0BBF24A2-729E-6447-999C-545C7735169E}">
      <formula1>0</formula1>
      <formula2>0</formula2>
    </dataValidation>
    <dataValidation allowBlank="1" showInputMessage="1" prompt="You can place your listings on sale by entering a sale price (expressed in local currency) along with start and end dates." sqref="EX3" xr:uid="{DF5F7E97-57EA-AA4A-BFE4-6022DE852144}">
      <formula1>0</formula1>
      <formula2>0</formula2>
    </dataValidation>
    <dataValidation allowBlank="1" showInputMessage="1" prompt="The date that the sale price will begin to override the product's standard price; the sale price will be displayed after 0:00AM of Sale From Date." sqref="EY3" xr:uid="{D144925F-03C6-2A48-BA90-9FBE8C3C3273}">
      <formula1>0</formula1>
      <formula2>0</formula2>
    </dataValidation>
    <dataValidation allowBlank="1" showInputMessage="1" prompt="The last date that the sale price will override the item's standard price; the product's standard price will be displayed after 0:00AM of Sale End Date." sqref="EZ3" xr:uid="{4D656BBF-0135-8D48-987F-079A2B250C16}">
      <formula1>0</formula1>
      <formula2>0</formula2>
    </dataValidation>
    <dataValidation allowBlank="1" showInputMessage="1" prompt="The number of items that are included in the product" sqref="FA3" xr:uid="{085A6FD3-E71F-2A4D-9C07-F0FEA2860B77}">
      <formula1>0</formula1>
      <formula2>0</formula2>
    </dataValidation>
    <dataValidation allowBlank="1" showInputMessage="1" prompt="Enter the product tax code supplied to you by Amazon.com." sqref="FB3" xr:uid="{E8BD70A8-FDF7-CE49-AFB0-0E8A77BBCB62}">
      <formula1>0</formula1>
      <formula2>0</formula2>
    </dataValidation>
    <dataValidation type="list" allowBlank="1" showInputMessage="1" sqref="FB4:FB1041" xr:uid="{A7547B58-3B30-CF4A-9859-28BAEF86E75D}">
      <formula1>INDIRECT(SUBSTITUTE(A4,"-","_")&amp;"product_tax_code")</formula1>
      <formula2>0</formula2>
    </dataValidation>
    <dataValidation allowBlank="1" showInputMessage="1" prompt="A date in this format: yyyy/mm/dd." sqref="FC3" xr:uid="{F2BC231F-79BB-CA4B-A980-8CF385F8DCF5}">
      <formula1>0</formula1>
      <formula2>0</formula2>
    </dataValidation>
    <dataValidation allowBlank="1" showInputMessage="1" prompt="Date in this format: yyyy-mm-dd" sqref="FD3" xr:uid="{BFB172FD-2034-474B-9345-190B0B17A145}">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9505C1CF-5EE6-3649-9F3F-1931F866DE05}">
      <formula1>0</formula1>
      <formula2>0</formula2>
    </dataValidation>
    <dataValidation allowBlank="1" showInputMessage="1" prompt="A date in this format: yyyy-mm-dd." sqref="FF3 FL3" xr:uid="{28D31295-45D3-CC48-9149-2A825BF141FA}">
      <formula1>0</formula1>
      <formula2>0</formula2>
    </dataValidation>
    <dataValidation allowBlank="1" showInputMessage="1" prompt="Select: True or False" sqref="FI3" xr:uid="{677EF4F6-A3DD-EC4D-BD87-6F61379638F1}">
      <formula1>0</formula1>
      <formula2>0</formula2>
    </dataValidation>
    <dataValidation allowBlank="1" showInputMessage="1" prompt="Select: true or false." sqref="FJ3" xr:uid="{823E2547-5593-5B47-A341-366D3F9977BF}">
      <formula1>0</formula1>
      <formula2>0</formula2>
    </dataValidation>
    <dataValidation type="list" allowBlank="1" showInputMessage="1" sqref="FJ205:FJ1041" xr:uid="{8592CD0E-4CB4-CC49-9B63-B286084E7C8D}">
      <formula1>INDIRECT(SUBSTITUTE(A4,"-","_")&amp;"is_discontinued_by_manufacturer")</formula1>
      <formula2>0</formula2>
    </dataValidation>
    <dataValidation allowBlank="1" showInputMessage="1" prompt="An alphanumeric string; 500 characters maximum in length." sqref="FK3" xr:uid="{8B5CFAAD-013E-4A4E-A0FA-9162170D623C}">
      <formula1>0</formula1>
      <formula2>0</formula2>
    </dataValidation>
    <dataValidation allowBlank="1" showInputMessage="1" prompt="This is the date when you can deliver a pre-orderable product (one that has never been available prior to this date) to a customer." sqref="FN3" xr:uid="{8F01D791-A57C-744F-9B4E-EF6DA23215B0}">
      <formula1>0</formula1>
      <formula2>0</formula2>
    </dataValidation>
    <dataValidation allowBlank="1" showInputMessage="1" prompt="The price at which the merchant offers the product to registered business buyers for sale, expressed in U.S. dollars. " sqref="FO3" xr:uid="{EEB4ACCA-59EF-E148-917F-4D4DE6D10FB9}">
      <formula1>0</formula1>
      <formula2>0</formula2>
    </dataValidation>
    <dataValidation allowBlank="1" showInputMessage="1" prompt="The unit of measure the discount will be expressed in. Either Fixed price in U.S. dollars or Percent Off" sqref="FP3" xr:uid="{DB1D4BC9-2FF9-2540-AAAD-1EBA77D64EF8}">
      <formula1>0</formula1>
      <formula2>0</formula2>
    </dataValidation>
    <dataValidation type="list" allowBlank="1" showInputMessage="1" sqref="FP4:FP1041" xr:uid="{B1F00B2C-4EA2-674D-A05A-3EFC9435F61D}">
      <formula1>INDIRECT(SUBSTITUTE(A4,"-","_")&amp;"quantity_price_type")</formula1>
      <formula2>0</formula2>
    </dataValidation>
    <dataValidation allowBlank="1" showInputMessage="1" prompt="The minimum purchase quantity necessary to receive the associated Fixed price or Percent Off price" sqref="FQ3 FS3 FU3 FW3 FY3" xr:uid="{4F753844-430D-2242-A707-E6E4119968D1}">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29DC8FAE-5D8B-FA4E-B1BF-2DD01BA56506}">
      <formula1>0</formula1>
      <formula2>0</formula2>
    </dataValidation>
    <dataValidation allowBlank="1" showInputMessage="1" prompt="The unit of measure the discount will be expressed in either Fixed price in U.S. dollars or Percent Off." sqref="GA3" xr:uid="{DFFE6F6A-8A80-694A-A48C-01936FF9B8B5}">
      <formula1>0</formula1>
      <formula2>0</formula2>
    </dataValidation>
    <dataValidation type="list" allowBlank="1" showInputMessage="1" sqref="GA4:GA1041" xr:uid="{F1080D95-EA10-8A42-9F8D-E77588432C73}">
      <formula1>INDIRECT(SUBSTITUTE(A4,"-","_")&amp;"progressive_discount_type")</formula1>
      <formula2>0</formula2>
    </dataValidation>
    <dataValidation allowBlank="1" showInputMessage="1" prompt="A alpha-numeric 13 digit code. Code identifying standard material items of supply as defined by NATO" sqref="GB3" xr:uid="{FCD1A6EF-D1D8-6049-8A69-2038FE76D51E}">
      <formula1>0</formula1>
      <formula2>0</formula2>
    </dataValidation>
    <dataValidation allowBlank="1" showInputMessage="1" prompt="An 8 digit code A numeric code classifying products according to the UNSPSC system" sqref="GC3" xr:uid="{254A320E-7B15-AD49-B2BB-3F0B87E349B6}">
      <formula1>0</formula1>
      <formula2>0</formula2>
    </dataValidation>
    <dataValidation allowBlank="1" showInputMessage="1" prompt="The minimum purchase quantity necessary to receive the associated Fixed price or Percent Off price." sqref="GD3 GG3 GI3" xr:uid="{7AF7B4C3-42B4-5D42-9A8C-EB6CC684F4B1}">
      <formula1>0</formula1>
      <formula2>0</formula2>
    </dataValidation>
    <dataValidation allowBlank="1" showInputMessage="1" prompt="The Fixed price or Percent Off discount at which the merchant offers the product for sale if the buyer is purchasing at least the associated quantity." sqref="GE3 GH3 GJ3" xr:uid="{3D7231A2-3992-8F41-90C1-6F4C578DD2E8}">
      <formula1>0</formula1>
      <formula2>0</formula2>
    </dataValidation>
    <dataValidation allowBlank="1" showInputMessage="1" prompt="&quot;&quot;delete business_price&quot;&quot; (without the quotes)" sqref="GF3" xr:uid="{89DF9EDB-824D-D84A-98A1-CA3DF1BB4C9A}">
      <formula1>0</formula1>
      <formula2>0</formula2>
    </dataValidation>
    <dataValidation type="list" allowBlank="1" showInputMessage="1" sqref="GF4:GF1041" xr:uid="{B2968851-6980-214D-A2FE-A46186C12ADC}">
      <formula1>INDIRECT(SUBSTITUTE(A4,"-","_")&amp;"pricing_action")</formula1>
      <formula2>0</formula2>
    </dataValidation>
    <dataValidation type="list" allowBlank="1" showInputMessage="1" sqref="CO4:CO5 CO7:CO9 CO11:CO1041" xr:uid="{3CDDAB79-5A47-EB47-B90E-9DA1E3F05E33}">
      <formula1>INDIRECT(SUBSTITUTE(A4,"-","_")&amp;"fulfillment_center_id")</formula1>
      <formula2>0</formula2>
    </dataValidation>
    <dataValidation type="list" allowBlank="1" showInputMessage="1" sqref="CO10" xr:uid="{DD42A36B-E463-B34E-8A23-D357203678D3}">
      <formula1>INDIRECT(SUBSTITUTE(A6,"-","_")&amp;"fulfillment_center_id")</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36" sqref="B36"/>
    </sheetView>
  </sheetViews>
  <sheetFormatPr baseColWidth="10" defaultColWidth="11.83203125" defaultRowHeight="13" x14ac:dyDescent="0.15"/>
  <cols>
    <col min="1" max="1" width="18.83203125" customWidth="1"/>
    <col min="2" max="2" width="63.164062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4" t="s">
        <v>352</v>
      </c>
      <c r="B1" s="45"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1" t="s">
        <v>353</v>
      </c>
      <c r="F1" s="1"/>
      <c r="G1" s="1"/>
      <c r="H1" s="46"/>
      <c r="I1" s="46"/>
    </row>
    <row r="2" spans="1:22" x14ac:dyDescent="0.15">
      <c r="A2" s="44" t="s">
        <v>354</v>
      </c>
      <c r="B2" s="45"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x14ac:dyDescent="0.15">
      <c r="A3" s="44" t="s">
        <v>355</v>
      </c>
      <c r="B3" s="76" t="s">
        <v>654</v>
      </c>
      <c r="E3" s="44" t="s">
        <v>356</v>
      </c>
      <c r="F3" s="44" t="s">
        <v>357</v>
      </c>
      <c r="G3" s="44" t="s">
        <v>358</v>
      </c>
      <c r="H3" s="44" t="s">
        <v>359</v>
      </c>
      <c r="I3" s="44" t="s">
        <v>360</v>
      </c>
      <c r="J3" s="44" t="s">
        <v>361</v>
      </c>
      <c r="K3" s="44" t="s">
        <v>362</v>
      </c>
      <c r="L3" s="44" t="s">
        <v>363</v>
      </c>
      <c r="M3" s="44" t="s">
        <v>364</v>
      </c>
      <c r="N3" s="44" t="s">
        <v>365</v>
      </c>
      <c r="O3" s="44" t="s">
        <v>366</v>
      </c>
      <c r="V3" t="s">
        <v>367</v>
      </c>
    </row>
    <row r="4" spans="1:22" ht="28" x14ac:dyDescent="0.15">
      <c r="A4" s="44" t="s">
        <v>368</v>
      </c>
      <c r="B4" s="47">
        <v>43.99</v>
      </c>
      <c r="E4" s="70">
        <v>5714401240204</v>
      </c>
      <c r="F4" s="71" t="s">
        <v>662</v>
      </c>
      <c r="G4" s="49" t="s">
        <v>369</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0" t="b">
        <f>TRUE()</f>
        <v>1</v>
      </c>
      <c r="J4" s="51" t="b">
        <f>TRUE()</f>
        <v>1</v>
      </c>
      <c r="K4" s="48" t="s">
        <v>602</v>
      </c>
      <c r="L4" s="52" t="b">
        <f>TRUE()</f>
        <v>1</v>
      </c>
      <c r="M4" s="53"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3"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4"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5">
        <f>MATCH(G4,options!$D$1:$D$20,0)</f>
        <v>1</v>
      </c>
    </row>
    <row r="5" spans="1:22" ht="28" x14ac:dyDescent="0.15">
      <c r="A5" s="44" t="s">
        <v>370</v>
      </c>
      <c r="B5" s="47">
        <v>33.99</v>
      </c>
      <c r="E5" s="70">
        <v>5714401240020</v>
      </c>
      <c r="F5" s="71" t="s">
        <v>659</v>
      </c>
      <c r="G5" s="49"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0" t="b">
        <f>TRUE()</f>
        <v>1</v>
      </c>
      <c r="J5" s="51" t="b">
        <f>TRUE()</f>
        <v>1</v>
      </c>
      <c r="K5" s="48" t="s">
        <v>603</v>
      </c>
      <c r="L5" s="52" t="b">
        <f>TRUE()</f>
        <v>1</v>
      </c>
      <c r="M5" s="53" t="str">
        <f t="shared" si="0"/>
        <v>https://raw.githubusercontent.com/PatrickVibild/TellusAmazonPictures/master/pictures/Lenovo/X240/BL/FR/1.jpg</v>
      </c>
      <c r="N5" s="53" t="str">
        <f t="shared" si="1"/>
        <v>https://raw.githubusercontent.com/PatrickVibild/TellusAmazonPictures/master/pictures/Lenovo/X240/BL/FR/2.jpg</v>
      </c>
      <c r="O5" s="54"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5">
        <f>MATCH(G5,options!$D$1:$D$20,0)</f>
        <v>2</v>
      </c>
    </row>
    <row r="6" spans="1:22" ht="28" x14ac:dyDescent="0.15">
      <c r="A6" s="44" t="s">
        <v>372</v>
      </c>
      <c r="B6" s="56" t="s">
        <v>416</v>
      </c>
      <c r="E6" s="70">
        <v>5714401240037</v>
      </c>
      <c r="F6" s="71" t="s">
        <v>656</v>
      </c>
      <c r="G6" s="49" t="s">
        <v>374</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0" t="b">
        <f>TRUE()</f>
        <v>1</v>
      </c>
      <c r="J6" s="51" t="b">
        <f>TRUE()</f>
        <v>1</v>
      </c>
      <c r="K6" s="48" t="s">
        <v>604</v>
      </c>
      <c r="L6" s="52" t="b">
        <f>TRUE()</f>
        <v>1</v>
      </c>
      <c r="M6" s="53" t="str">
        <f t="shared" si="0"/>
        <v>https://raw.githubusercontent.com/PatrickVibild/TellusAmazonPictures/master/pictures/Lenovo/X240/BL/IT/1.jpg</v>
      </c>
      <c r="N6" s="53" t="str">
        <f t="shared" si="1"/>
        <v>https://raw.githubusercontent.com/PatrickVibild/TellusAmazonPictures/master/pictures/Lenovo/X240/BL/IT/2.jpg</v>
      </c>
      <c r="O6" s="54"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5">
        <f>MATCH(G6,options!$D$1:$D$20,0)</f>
        <v>3</v>
      </c>
    </row>
    <row r="7" spans="1:22" ht="28" x14ac:dyDescent="0.15">
      <c r="A7" s="44" t="s">
        <v>375</v>
      </c>
      <c r="B7" s="57" t="str">
        <f>IF(B6=options!C1,"41","41")</f>
        <v>41</v>
      </c>
      <c r="E7" s="70">
        <v>5714401240044</v>
      </c>
      <c r="F7" s="71" t="s">
        <v>589</v>
      </c>
      <c r="G7" s="49" t="s">
        <v>376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0" t="b">
        <f>TRUE()</f>
        <v>1</v>
      </c>
      <c r="J7" s="51" t="b">
        <f>TRUE()</f>
        <v>1</v>
      </c>
      <c r="K7" s="48" t="s">
        <v>605</v>
      </c>
      <c r="L7" s="52" t="b">
        <f>TRUE()</f>
        <v>1</v>
      </c>
      <c r="M7" s="53" t="str">
        <f t="shared" si="0"/>
        <v>https://raw.githubusercontent.com/PatrickVibild/TellusAmazonPictures/master/pictures/Lenovo/X240/BL/ES/1.jpg</v>
      </c>
      <c r="N7" s="53" t="str">
        <f t="shared" si="1"/>
        <v>https://raw.githubusercontent.com/PatrickVibild/TellusAmazonPictures/master/pictures/Lenovo/X240/BL/ES/2.jpg</v>
      </c>
      <c r="O7" s="54"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5">
        <f>MATCH(G7,options!$D$1:$D$20,0)</f>
        <v>4</v>
      </c>
    </row>
    <row r="8" spans="1:22" ht="28" x14ac:dyDescent="0.15">
      <c r="A8" s="44" t="s">
        <v>377</v>
      </c>
      <c r="B8" s="57" t="str">
        <f>IF(B6=options!C1,"17","17")</f>
        <v>17</v>
      </c>
      <c r="E8" s="70">
        <v>5714401240051</v>
      </c>
      <c r="F8" s="71" t="s">
        <v>655</v>
      </c>
      <c r="G8" s="49" t="s">
        <v>378</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b">
        <f>TRUE()</f>
        <v>1</v>
      </c>
      <c r="J8" s="51" t="b">
        <f>TRUE()</f>
        <v>1</v>
      </c>
      <c r="K8" s="48" t="s">
        <v>606</v>
      </c>
      <c r="L8" s="52" t="b">
        <f>TRUE()</f>
        <v>1</v>
      </c>
      <c r="M8" s="53" t="str">
        <f t="shared" si="0"/>
        <v>https://raw.githubusercontent.com/PatrickVibild/TellusAmazonPictures/master/pictures/Lenovo/X240/BL/UK/1.jpg</v>
      </c>
      <c r="N8" s="53" t="str">
        <f t="shared" si="1"/>
        <v>https://raw.githubusercontent.com/PatrickVibild/TellusAmazonPictures/master/pictures/Lenovo/X240/BL/UK/2.jpg</v>
      </c>
      <c r="O8" s="54"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5">
        <f>MATCH(G8,options!$D$1:$D$20,0)</f>
        <v>5</v>
      </c>
    </row>
    <row r="9" spans="1:22" ht="14" x14ac:dyDescent="0.15">
      <c r="A9" s="44" t="s">
        <v>379</v>
      </c>
      <c r="B9" s="57" t="str">
        <f>IF(B6=options!C1,"5","5")</f>
        <v>5</v>
      </c>
      <c r="E9" s="70">
        <v>5714401240068</v>
      </c>
      <c r="F9" s="71" t="s">
        <v>590</v>
      </c>
      <c r="G9" s="49" t="s">
        <v>380</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0" t="b">
        <f>TRUE()</f>
        <v>1</v>
      </c>
      <c r="J9" s="51" t="b">
        <f>TRUE()</f>
        <v>1</v>
      </c>
      <c r="K9" s="71" t="s">
        <v>609</v>
      </c>
      <c r="L9" s="52" t="b">
        <f>FALSE()</f>
        <v>0</v>
      </c>
      <c r="M9" s="53" t="str">
        <f t="shared" si="0"/>
        <v>https://download.lenovo.com/Images/Parts/01AX355/01AX355_A.jpg</v>
      </c>
      <c r="N9" s="53" t="str">
        <f t="shared" si="1"/>
        <v>https://download.lenovo.com/Images/Parts/01AX355/01AX355_B.jpg</v>
      </c>
      <c r="O9" s="54" t="str">
        <f t="shared" si="2"/>
        <v>https://download.lenovo.com/Images/Parts/01AX355/01AX355_details.jpg</v>
      </c>
      <c r="P9" t="str">
        <f t="shared" si="3"/>
        <v/>
      </c>
      <c r="Q9" t="str">
        <f t="shared" si="4"/>
        <v/>
      </c>
      <c r="R9" t="str">
        <f t="shared" si="5"/>
        <v/>
      </c>
      <c r="S9" t="str">
        <f t="shared" si="6"/>
        <v/>
      </c>
      <c r="T9" t="str">
        <f t="shared" si="7"/>
        <v/>
      </c>
      <c r="U9" t="str">
        <f t="shared" si="8"/>
        <v/>
      </c>
      <c r="V9" s="55">
        <f>MATCH(G9,options!$D$1:$D$20,0)</f>
        <v>6</v>
      </c>
    </row>
    <row r="10" spans="1:22" ht="14" x14ac:dyDescent="0.15">
      <c r="A10" t="s">
        <v>381</v>
      </c>
      <c r="B10" s="59"/>
      <c r="E10" s="70">
        <v>5714401240075</v>
      </c>
      <c r="F10" s="71" t="s">
        <v>658</v>
      </c>
      <c r="G10" s="49" t="s">
        <v>382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0" t="b">
        <f>TRUE()</f>
        <v>1</v>
      </c>
      <c r="J10" s="51" t="b">
        <f>TRUE()</f>
        <v>1</v>
      </c>
      <c r="K10" s="71" t="s">
        <v>610</v>
      </c>
      <c r="L10" s="52" t="b">
        <f>FALSE()</f>
        <v>0</v>
      </c>
      <c r="M10" s="53" t="str">
        <f t="shared" si="0"/>
        <v>https://download.lenovo.com/Images/Parts/04Y0906/04Y0906_A.jpg</v>
      </c>
      <c r="N10" s="53" t="str">
        <f t="shared" si="1"/>
        <v>https://download.lenovo.com/Images/Parts/04Y0906/04Y0906_B.jpg</v>
      </c>
      <c r="O10" s="54" t="str">
        <f t="shared" si="2"/>
        <v>https://download.lenovo.com/Images/Parts/04Y0906/04Y0906_details.jpg</v>
      </c>
      <c r="P10" t="str">
        <f t="shared" si="3"/>
        <v/>
      </c>
      <c r="Q10" t="str">
        <f t="shared" si="4"/>
        <v/>
      </c>
      <c r="R10" t="str">
        <f t="shared" si="5"/>
        <v/>
      </c>
      <c r="S10" t="str">
        <f t="shared" si="6"/>
        <v/>
      </c>
      <c r="T10" t="str">
        <f t="shared" si="7"/>
        <v/>
      </c>
      <c r="U10" t="str">
        <f t="shared" si="8"/>
        <v/>
      </c>
      <c r="V10" s="55">
        <f>MATCH(G10,options!$D$1:$D$20,0)</f>
        <v>7</v>
      </c>
    </row>
    <row r="11" spans="1:22" ht="14" x14ac:dyDescent="0.15">
      <c r="A11" s="44" t="s">
        <v>383</v>
      </c>
      <c r="B11" s="60">
        <v>150</v>
      </c>
      <c r="E11" s="70">
        <v>5714401240082</v>
      </c>
      <c r="F11" s="71" t="s">
        <v>591</v>
      </c>
      <c r="G11" s="49" t="s">
        <v>384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0" t="b">
        <f>TRUE()</f>
        <v>1</v>
      </c>
      <c r="J11" s="51" t="b">
        <f>TRUE()</f>
        <v>1</v>
      </c>
      <c r="K11" s="71" t="s">
        <v>611</v>
      </c>
      <c r="L11" s="52" t="b">
        <f>FALSE()</f>
        <v>0</v>
      </c>
      <c r="M11" s="53" t="str">
        <f t="shared" si="0"/>
        <v>https://download.lenovo.com/Images/Parts/04X0222/04X0222_A.jpg</v>
      </c>
      <c r="N11" s="53" t="str">
        <f t="shared" si="1"/>
        <v>https://download.lenovo.com/Images/Parts/04X0222/04X0222_B.jpg</v>
      </c>
      <c r="O11" s="54" t="str">
        <f t="shared" si="2"/>
        <v>https://download.lenovo.com/Images/Parts/04X0222/04X0222_details.jpg</v>
      </c>
      <c r="P11" t="str">
        <f t="shared" si="3"/>
        <v/>
      </c>
      <c r="Q11" t="str">
        <f t="shared" si="4"/>
        <v/>
      </c>
      <c r="R11" t="str">
        <f t="shared" si="5"/>
        <v/>
      </c>
      <c r="S11" t="str">
        <f t="shared" si="6"/>
        <v/>
      </c>
      <c r="T11" t="str">
        <f t="shared" si="7"/>
        <v/>
      </c>
      <c r="U11" t="str">
        <f t="shared" si="8"/>
        <v/>
      </c>
      <c r="V11" s="55">
        <f>MATCH(G11,options!$D$1:$D$20,0)</f>
        <v>8</v>
      </c>
    </row>
    <row r="12" spans="1:22" ht="14" x14ac:dyDescent="0.15">
      <c r="B12" s="59"/>
      <c r="E12" s="70">
        <v>5714401240099</v>
      </c>
      <c r="F12" s="71" t="s">
        <v>592</v>
      </c>
      <c r="G12" s="49" t="s">
        <v>385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Deens</v>
      </c>
      <c r="I12" s="50" t="b">
        <f>TRUE()</f>
        <v>1</v>
      </c>
      <c r="J12" s="51" t="b">
        <f>TRUE()</f>
        <v>1</v>
      </c>
      <c r="K12" s="71" t="s">
        <v>612</v>
      </c>
      <c r="L12" s="52" t="b">
        <f>FALSE()</f>
        <v>0</v>
      </c>
      <c r="M12" s="53" t="str">
        <f t="shared" si="0"/>
        <v>https://download.lenovo.com/Images/Parts/01AV508/01AV508_A.jpg</v>
      </c>
      <c r="N12" s="53" t="str">
        <f t="shared" si="1"/>
        <v>https://download.lenovo.com/Images/Parts/01AV508/01AV508_B.jpg</v>
      </c>
      <c r="O12" s="54" t="str">
        <f t="shared" si="2"/>
        <v>https://download.lenovo.com/Images/Parts/01AV508/01AV508_details.jpg</v>
      </c>
      <c r="P12" t="str">
        <f t="shared" si="3"/>
        <v/>
      </c>
      <c r="Q12" t="str">
        <f t="shared" si="4"/>
        <v/>
      </c>
      <c r="R12" t="str">
        <f t="shared" si="5"/>
        <v/>
      </c>
      <c r="S12" t="str">
        <f t="shared" si="6"/>
        <v/>
      </c>
      <c r="T12" t="str">
        <f t="shared" si="7"/>
        <v/>
      </c>
      <c r="U12" t="str">
        <f t="shared" si="8"/>
        <v/>
      </c>
      <c r="V12" s="55">
        <f>MATCH(G12,options!$D$1:$D$20,0)</f>
        <v>9</v>
      </c>
    </row>
    <row r="13" spans="1:22" ht="14" x14ac:dyDescent="0.15">
      <c r="A13" s="44" t="s">
        <v>386</v>
      </c>
      <c r="B13" s="48" t="s">
        <v>601</v>
      </c>
      <c r="E13" s="70">
        <v>5714401240105</v>
      </c>
      <c r="F13" s="71" t="s">
        <v>593</v>
      </c>
      <c r="G13" s="49" t="s">
        <v>387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Nederlands</v>
      </c>
      <c r="I13" s="50" t="b">
        <f>TRUE()</f>
        <v>1</v>
      </c>
      <c r="J13" s="51" t="b">
        <f>TRUE()</f>
        <v>1</v>
      </c>
      <c r="K13" s="71" t="s">
        <v>613</v>
      </c>
      <c r="L13" s="52" t="b">
        <f>FALSE()</f>
        <v>0</v>
      </c>
      <c r="M13" s="53" t="str">
        <f t="shared" si="0"/>
        <v>https://download.lenovo.com/Images/Parts/04X0224/04X0224_A.jpg</v>
      </c>
      <c r="N13" s="53" t="str">
        <f t="shared" si="1"/>
        <v>https://download.lenovo.com/Images/Parts/04X0224/04X0224_B.jpg</v>
      </c>
      <c r="O13" s="54" t="str">
        <f t="shared" si="2"/>
        <v>https://download.lenovo.com/Images/Parts/04X0224/04X0224_details.jpg</v>
      </c>
      <c r="P13" t="str">
        <f t="shared" si="3"/>
        <v/>
      </c>
      <c r="Q13" t="str">
        <f t="shared" si="4"/>
        <v/>
      </c>
      <c r="R13" t="str">
        <f t="shared" si="5"/>
        <v/>
      </c>
      <c r="S13" t="str">
        <f t="shared" si="6"/>
        <v/>
      </c>
      <c r="T13" t="str">
        <f t="shared" si="7"/>
        <v/>
      </c>
      <c r="U13" t="str">
        <f t="shared" si="8"/>
        <v/>
      </c>
      <c r="V13" s="55">
        <f>MATCH(G13,options!$D$1:$D$20,0)</f>
        <v>10</v>
      </c>
    </row>
    <row r="14" spans="1:22" ht="14" x14ac:dyDescent="0.15">
      <c r="A14" s="44" t="s">
        <v>388</v>
      </c>
      <c r="B14" s="70">
        <v>5714401240990</v>
      </c>
      <c r="E14" s="70">
        <v>5714401240112</v>
      </c>
      <c r="F14" s="71" t="s">
        <v>594</v>
      </c>
      <c r="G14" s="49"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0" t="b">
        <f>TRUE()</f>
        <v>1</v>
      </c>
      <c r="J14" s="51" t="b">
        <f>TRUE()</f>
        <v>1</v>
      </c>
      <c r="K14" s="71" t="s">
        <v>614</v>
      </c>
      <c r="L14" s="52" t="b">
        <f>FALSE()</f>
        <v>0</v>
      </c>
      <c r="M14" s="53" t="str">
        <f t="shared" si="0"/>
        <v>https://download.lenovo.com/Images/Parts/04X0230/04X0230_A.jpg</v>
      </c>
      <c r="N14" s="53" t="str">
        <f t="shared" si="1"/>
        <v>https://download.lenovo.com/Images/Parts/04X0230/04X0230_B.jpg</v>
      </c>
      <c r="O14" s="54" t="str">
        <f t="shared" si="2"/>
        <v>https://download.lenovo.com/Images/Parts/04X0230/04X0230_details.jpg</v>
      </c>
      <c r="P14" t="str">
        <f t="shared" si="3"/>
        <v/>
      </c>
      <c r="Q14" t="str">
        <f t="shared" si="4"/>
        <v/>
      </c>
      <c r="R14" t="str">
        <f t="shared" si="5"/>
        <v/>
      </c>
      <c r="S14" t="str">
        <f t="shared" si="6"/>
        <v/>
      </c>
      <c r="T14" t="str">
        <f t="shared" si="7"/>
        <v/>
      </c>
      <c r="U14" t="str">
        <f t="shared" si="8"/>
        <v/>
      </c>
      <c r="V14" s="55">
        <f>MATCH(G14,options!$D$1:$D$20,0)</f>
        <v>19</v>
      </c>
    </row>
    <row r="15" spans="1:22" ht="14" x14ac:dyDescent="0.15">
      <c r="B15" s="59"/>
      <c r="E15" s="70">
        <v>5714401240129</v>
      </c>
      <c r="F15" s="71" t="s">
        <v>595</v>
      </c>
      <c r="G15" s="49" t="s">
        <v>387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0" t="b">
        <f>TRUE()</f>
        <v>1</v>
      </c>
      <c r="J15" s="51" t="b">
        <f>TRUE()</f>
        <v>1</v>
      </c>
      <c r="K15" s="71" t="s">
        <v>615</v>
      </c>
      <c r="L15" s="52" t="b">
        <f>FALSE()</f>
        <v>0</v>
      </c>
      <c r="M15" s="53" t="str">
        <f t="shared" si="0"/>
        <v>https://download.lenovo.com/Images/Parts/04X0196/04X0196_A.jpg</v>
      </c>
      <c r="N15" s="53" t="str">
        <f t="shared" si="1"/>
        <v>https://download.lenovo.com/Images/Parts/04X0196/04X0196_B.jpg</v>
      </c>
      <c r="O15" s="54" t="str">
        <f t="shared" si="2"/>
        <v>https://download.lenovo.com/Images/Parts/04X0196/04X0196_details.jpg</v>
      </c>
      <c r="P15" t="str">
        <f t="shared" si="3"/>
        <v/>
      </c>
      <c r="Q15" t="str">
        <f t="shared" si="4"/>
        <v/>
      </c>
      <c r="R15" t="str">
        <f t="shared" si="5"/>
        <v/>
      </c>
      <c r="S15" t="str">
        <f t="shared" si="6"/>
        <v/>
      </c>
      <c r="T15" t="str">
        <f t="shared" si="7"/>
        <v/>
      </c>
      <c r="U15" t="str">
        <f t="shared" si="8"/>
        <v/>
      </c>
      <c r="V15" s="55">
        <f>MATCH(G15,options!$D$1:$D$20,0)</f>
        <v>10</v>
      </c>
    </row>
    <row r="16" spans="1:22" ht="14" x14ac:dyDescent="0.15">
      <c r="A16" s="44" t="s">
        <v>391</v>
      </c>
      <c r="B16" s="45" t="s">
        <v>392</v>
      </c>
      <c r="E16" s="70">
        <v>5714401240136</v>
      </c>
      <c r="F16" s="71" t="s">
        <v>596</v>
      </c>
      <c r="G16" s="49" t="s">
        <v>389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0" t="b">
        <f>TRUE()</f>
        <v>1</v>
      </c>
      <c r="J16" s="51" t="b">
        <f>TRUE()</f>
        <v>1</v>
      </c>
      <c r="K16" s="71" t="s">
        <v>616</v>
      </c>
      <c r="L16" s="52" t="b">
        <f>FALSE()</f>
        <v>0</v>
      </c>
      <c r="M16" s="53" t="str">
        <f t="shared" si="0"/>
        <v>https://download.lenovo.com/Images/Parts/04Y0920/04Y0920_A.jpg</v>
      </c>
      <c r="N16" s="53" t="str">
        <f t="shared" si="1"/>
        <v>https://download.lenovo.com/Images/Parts/04Y0920/04Y0920_B.jpg</v>
      </c>
      <c r="O16" s="54" t="str">
        <f t="shared" si="2"/>
        <v>https://download.lenovo.com/Images/Parts/04Y0920/04Y0920_details.jpg</v>
      </c>
      <c r="P16" t="str">
        <f t="shared" si="3"/>
        <v/>
      </c>
      <c r="Q16" t="str">
        <f t="shared" si="4"/>
        <v/>
      </c>
      <c r="R16" t="str">
        <f t="shared" si="5"/>
        <v/>
      </c>
      <c r="S16" t="str">
        <f t="shared" si="6"/>
        <v/>
      </c>
      <c r="T16" t="str">
        <f t="shared" si="7"/>
        <v/>
      </c>
      <c r="U16" t="str">
        <f t="shared" si="8"/>
        <v/>
      </c>
      <c r="V16" s="55">
        <f>MATCH(G16,options!$D$1:$D$20,0)</f>
        <v>11</v>
      </c>
    </row>
    <row r="17" spans="1:22" ht="14" x14ac:dyDescent="0.15">
      <c r="B17" s="59"/>
      <c r="E17" s="70">
        <v>5714401240143</v>
      </c>
      <c r="F17" s="71" t="s">
        <v>597</v>
      </c>
      <c r="G17" s="49" t="s">
        <v>390</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0" t="b">
        <f>TRUE()</f>
        <v>1</v>
      </c>
      <c r="J17" s="51" t="b">
        <f>TRUE()</f>
        <v>1</v>
      </c>
      <c r="K17" s="71" t="s">
        <v>617</v>
      </c>
      <c r="L17" s="52" t="b">
        <f>FALSE()</f>
        <v>0</v>
      </c>
      <c r="M17" s="53" t="str">
        <f t="shared" si="0"/>
        <v>https://download.lenovo.com/Images/Parts/04X0236/04X0236_A.jpg</v>
      </c>
      <c r="N17" s="53" t="str">
        <f t="shared" si="1"/>
        <v>https://download.lenovo.com/Images/Parts/04X0236/04X0236_B.jpg</v>
      </c>
      <c r="O17" s="54" t="str">
        <f t="shared" si="2"/>
        <v>https://download.lenovo.com/Images/Parts/04X0236/04X0236_details.jpg</v>
      </c>
      <c r="P17" t="str">
        <f t="shared" si="3"/>
        <v/>
      </c>
      <c r="Q17" t="str">
        <f t="shared" si="4"/>
        <v/>
      </c>
      <c r="R17" t="str">
        <f t="shared" si="5"/>
        <v/>
      </c>
      <c r="S17" t="str">
        <f t="shared" si="6"/>
        <v/>
      </c>
      <c r="T17" t="str">
        <f t="shared" si="7"/>
        <v/>
      </c>
      <c r="U17" t="str">
        <f t="shared" si="8"/>
        <v/>
      </c>
      <c r="V17" s="55">
        <f>MATCH(G17,options!$D$1:$D$20,0)</f>
        <v>12</v>
      </c>
    </row>
    <row r="18" spans="1:22" ht="14" x14ac:dyDescent="0.15">
      <c r="A18" s="44" t="s">
        <v>395</v>
      </c>
      <c r="B18" s="60">
        <v>5</v>
      </c>
      <c r="E18" s="70">
        <v>5714401240150</v>
      </c>
      <c r="F18" s="71" t="s">
        <v>598</v>
      </c>
      <c r="G18" s="49" t="s">
        <v>393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0" t="b">
        <f>TRUE()</f>
        <v>1</v>
      </c>
      <c r="J18" s="51" t="b">
        <f>TRUE()</f>
        <v>1</v>
      </c>
      <c r="K18" s="71" t="s">
        <v>618</v>
      </c>
      <c r="L18" s="52" t="b">
        <f>FALSE()</f>
        <v>0</v>
      </c>
      <c r="M18" s="53" t="str">
        <f t="shared" si="0"/>
        <v>https://download.lenovo.com/Images/Parts/04X0237/04X0237_A.jpg</v>
      </c>
      <c r="N18" s="53" t="str">
        <f t="shared" si="1"/>
        <v>https://download.lenovo.com/Images/Parts/04X0237/04X0237_B.jpg</v>
      </c>
      <c r="O18" s="54" t="str">
        <f t="shared" si="2"/>
        <v>https://download.lenovo.com/Images/Parts/04X0237/04X0237_details.jpg</v>
      </c>
      <c r="P18" t="str">
        <f t="shared" si="3"/>
        <v/>
      </c>
      <c r="Q18" t="str">
        <f t="shared" si="4"/>
        <v/>
      </c>
      <c r="R18" t="str">
        <f t="shared" si="5"/>
        <v/>
      </c>
      <c r="S18" t="str">
        <f t="shared" si="6"/>
        <v/>
      </c>
      <c r="T18" t="str">
        <f t="shared" si="7"/>
        <v/>
      </c>
      <c r="U18" t="str">
        <f t="shared" si="8"/>
        <v/>
      </c>
      <c r="V18" s="55">
        <f>MATCH(G18,options!$D$1:$D$20,0)</f>
        <v>13</v>
      </c>
    </row>
    <row r="19" spans="1:22" ht="14" x14ac:dyDescent="0.15">
      <c r="B19" s="59"/>
      <c r="E19" s="70">
        <v>5714401240167</v>
      </c>
      <c r="F19" s="71" t="s">
        <v>599</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0" t="b">
        <f>TRUE()</f>
        <v>1</v>
      </c>
      <c r="J19" s="51" t="b">
        <f>TRUE()</f>
        <v>1</v>
      </c>
      <c r="K19" s="71" t="s">
        <v>619</v>
      </c>
      <c r="L19" s="52" t="b">
        <v>0</v>
      </c>
      <c r="M19" s="53" t="str">
        <f t="shared" si="0"/>
        <v>https://download.lenovo.com/Images/Parts/04Y0964/04Y0964_A.jpg</v>
      </c>
      <c r="N19" s="53" t="str">
        <f t="shared" si="1"/>
        <v>https://download.lenovo.com/Images/Parts/04Y0964/04Y0964_B.jpg</v>
      </c>
      <c r="O19" s="54" t="str">
        <f t="shared" si="2"/>
        <v>https://download.lenovo.com/Images/Parts/04Y0964/04Y0964_details.jpg</v>
      </c>
      <c r="P19" t="str">
        <f t="shared" si="3"/>
        <v/>
      </c>
      <c r="Q19" t="str">
        <f t="shared" si="4"/>
        <v/>
      </c>
      <c r="R19" t="str">
        <f t="shared" si="5"/>
        <v/>
      </c>
      <c r="S19" t="str">
        <f t="shared" si="6"/>
        <v/>
      </c>
      <c r="T19" t="str">
        <f t="shared" si="7"/>
        <v/>
      </c>
      <c r="U19" t="str">
        <f t="shared" si="8"/>
        <v/>
      </c>
      <c r="V19" s="55">
        <f>MATCH(G19,options!$D$1:$D$20,0)</f>
        <v>14</v>
      </c>
    </row>
    <row r="20" spans="1:22" ht="14" x14ac:dyDescent="0.15">
      <c r="A20" s="44" t="s">
        <v>398</v>
      </c>
      <c r="B20" s="61" t="s">
        <v>415</v>
      </c>
      <c r="E20" s="70">
        <v>5714401240174</v>
      </c>
      <c r="F20" s="71" t="s">
        <v>657</v>
      </c>
      <c r="G20" s="49" t="s">
        <v>396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0" t="b">
        <f>TRUE()</f>
        <v>1</v>
      </c>
      <c r="J20" s="51" t="b">
        <f>TRUE()</f>
        <v>1</v>
      </c>
      <c r="K20" s="71" t="s">
        <v>620</v>
      </c>
      <c r="L20" s="52" t="b">
        <f>FALSE()</f>
        <v>0</v>
      </c>
      <c r="M20" s="53" t="str">
        <f t="shared" si="0"/>
        <v>https://download.lenovo.com/Images/Parts/04X0242/04X0242_A.jpg</v>
      </c>
      <c r="N20" s="53" t="str">
        <f t="shared" si="1"/>
        <v>https://download.lenovo.com/Images/Parts/04X0242/04X0242_B.jpg</v>
      </c>
      <c r="O20" s="54" t="str">
        <f t="shared" si="2"/>
        <v>https://download.lenovo.com/Images/Parts/04X0242/04X0242_details.jpg</v>
      </c>
      <c r="P20" t="str">
        <f t="shared" si="3"/>
        <v/>
      </c>
      <c r="Q20" t="str">
        <f t="shared" si="4"/>
        <v/>
      </c>
      <c r="R20" t="str">
        <f t="shared" si="5"/>
        <v/>
      </c>
      <c r="S20" t="str">
        <f t="shared" si="6"/>
        <v/>
      </c>
      <c r="T20" t="str">
        <f t="shared" si="7"/>
        <v/>
      </c>
      <c r="U20" t="str">
        <f t="shared" si="8"/>
        <v/>
      </c>
      <c r="V20" s="55">
        <f>MATCH(G20,options!$D$1:$D$20,0)</f>
        <v>15</v>
      </c>
    </row>
    <row r="21" spans="1:22" ht="28" x14ac:dyDescent="0.15">
      <c r="B21" s="59"/>
      <c r="E21" s="70">
        <v>5714401240181</v>
      </c>
      <c r="F21" s="71" t="s">
        <v>600</v>
      </c>
      <c r="G21" s="49" t="s">
        <v>397</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0" t="b">
        <f>TRUE()</f>
        <v>1</v>
      </c>
      <c r="J21" s="51" t="b">
        <f>TRUE()</f>
        <v>1</v>
      </c>
      <c r="K21" s="48" t="s">
        <v>607</v>
      </c>
      <c r="L21" s="52" t="b">
        <f>TRUE()</f>
        <v>1</v>
      </c>
      <c r="M21" s="53" t="str">
        <f t="shared" si="0"/>
        <v>https://raw.githubusercontent.com/PatrickVibild/TellusAmazonPictures/master/pictures/Lenovo/X240/BL/USI/1.jpg</v>
      </c>
      <c r="N21" s="53" t="str">
        <f t="shared" si="1"/>
        <v>https://raw.githubusercontent.com/PatrickVibild/TellusAmazonPictures/master/pictures/Lenovo/X240/BL/USI/2.jpg</v>
      </c>
      <c r="O21" s="54"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5">
        <f>MATCH(G21,options!$D$1:$D$20,0)</f>
        <v>16</v>
      </c>
    </row>
    <row r="22" spans="1:22" ht="28" x14ac:dyDescent="0.15">
      <c r="B22" s="59"/>
      <c r="E22" s="70">
        <v>5714401240198</v>
      </c>
      <c r="F22" s="71" t="s">
        <v>660</v>
      </c>
      <c r="G22" s="49" t="s">
        <v>401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0" t="b">
        <f>TRUE()</f>
        <v>1</v>
      </c>
      <c r="J22" s="51" t="b">
        <f>TRUE()</f>
        <v>1</v>
      </c>
      <c r="K22" s="48" t="s">
        <v>608</v>
      </c>
      <c r="L22" s="52" t="b">
        <v>1</v>
      </c>
      <c r="M22" s="53" t="str">
        <f t="shared" si="0"/>
        <v>https://raw.githubusercontent.com/PatrickVibild/TellusAmazonPictures/master/pictures/Lenovo/X240/BL/US/1.jpg</v>
      </c>
      <c r="N22" s="53" t="str">
        <f t="shared" si="1"/>
        <v>https://raw.githubusercontent.com/PatrickVibild/TellusAmazonPictures/master/pictures/Lenovo/X240/BL/US/2.jpg</v>
      </c>
      <c r="O22" s="54"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5">
        <f>MATCH(G22,options!$D$1:$D$20,0)</f>
        <v>18</v>
      </c>
    </row>
    <row r="23" spans="1:22" ht="14" x14ac:dyDescent="0.15">
      <c r="A23" s="44" t="s">
        <v>403</v>
      </c>
      <c r="B23" s="45"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E23" s="70">
        <v>5714401242017</v>
      </c>
      <c r="F23" s="71" t="s">
        <v>621</v>
      </c>
      <c r="G23" s="75" t="s">
        <v>369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Duitse</v>
      </c>
      <c r="I23" s="50" t="b">
        <f>TRUE()</f>
        <v>1</v>
      </c>
      <c r="J23" s="51" t="b">
        <v>0</v>
      </c>
      <c r="K23" s="71" t="s">
        <v>639</v>
      </c>
      <c r="L23" s="52" t="b">
        <f>FALSE()</f>
        <v>0</v>
      </c>
      <c r="M23" s="53" t="str">
        <f t="shared" si="0"/>
        <v>https://download.lenovo.com/Images/Parts/04Y0950/04Y0950_A.jpg</v>
      </c>
      <c r="N23" s="53" t="str">
        <f t="shared" si="1"/>
        <v>https://download.lenovo.com/Images/Parts/04Y0950/04Y0950_B.jpg</v>
      </c>
      <c r="O23" s="54" t="str">
        <f t="shared" si="2"/>
        <v>https://download.lenovo.com/Images/Parts/04Y0950/04Y0950_details.jpg</v>
      </c>
      <c r="P23" t="str">
        <f t="shared" si="3"/>
        <v/>
      </c>
      <c r="Q23" t="str">
        <f t="shared" si="4"/>
        <v/>
      </c>
      <c r="R23" t="str">
        <f t="shared" si="5"/>
        <v/>
      </c>
      <c r="S23" t="str">
        <f t="shared" si="6"/>
        <v/>
      </c>
      <c r="T23" t="str">
        <f t="shared" si="7"/>
        <v/>
      </c>
      <c r="U23" t="str">
        <f t="shared" si="8"/>
        <v/>
      </c>
      <c r="V23" s="55">
        <f>MATCH(G23,options!$D$1:$D$20,0)</f>
        <v>1</v>
      </c>
    </row>
    <row r="24" spans="1:22" ht="14" x14ac:dyDescent="0.15">
      <c r="A24" s="44" t="s">
        <v>405</v>
      </c>
      <c r="B24" s="45"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70">
        <v>5714401242024</v>
      </c>
      <c r="F24" s="71" t="s">
        <v>622</v>
      </c>
      <c r="G24" s="75"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50" t="b">
        <f>TRUE()</f>
        <v>1</v>
      </c>
      <c r="J24" s="51" t="b">
        <f>FALSE()</f>
        <v>0</v>
      </c>
      <c r="K24" s="71" t="s">
        <v>640</v>
      </c>
      <c r="L24" s="52" t="b">
        <f>FALSE()</f>
        <v>0</v>
      </c>
      <c r="M24" s="53" t="str">
        <f t="shared" si="0"/>
        <v>https://download.lenovo.com/Images/Parts/04Y0902/04Y0902_A.jpg</v>
      </c>
      <c r="N24" s="53" t="str">
        <f t="shared" si="1"/>
        <v>https://download.lenovo.com/Images/Parts/04Y0902/04Y0902_B.jpg</v>
      </c>
      <c r="O24" s="54" t="str">
        <f t="shared" si="2"/>
        <v>https://download.lenovo.com/Images/Parts/04Y0902/04Y0902_details.jpg</v>
      </c>
      <c r="P24" t="str">
        <f t="shared" si="3"/>
        <v/>
      </c>
      <c r="Q24" t="str">
        <f t="shared" si="4"/>
        <v/>
      </c>
      <c r="R24" t="str">
        <f t="shared" si="5"/>
        <v/>
      </c>
      <c r="S24" t="str">
        <f t="shared" si="6"/>
        <v/>
      </c>
      <c r="T24" t="str">
        <f t="shared" si="7"/>
        <v/>
      </c>
      <c r="U24" t="str">
        <f t="shared" si="8"/>
        <v/>
      </c>
      <c r="V24" s="55">
        <f>MATCH(G24,options!$D$1:$D$20,0)</f>
        <v>2</v>
      </c>
    </row>
    <row r="25" spans="1:22" ht="14" x14ac:dyDescent="0.15">
      <c r="A25" s="44" t="s">
        <v>406</v>
      </c>
      <c r="B25" s="45"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E25" s="70">
        <v>5714401242031</v>
      </c>
      <c r="F25" s="71" t="s">
        <v>623</v>
      </c>
      <c r="G25" s="75"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50" t="b">
        <f>TRUE()</f>
        <v>1</v>
      </c>
      <c r="J25" s="51" t="b">
        <f>FALSE()</f>
        <v>0</v>
      </c>
      <c r="K25" s="71" t="s">
        <v>641</v>
      </c>
      <c r="L25" s="52" t="b">
        <f>FALSE()</f>
        <v>0</v>
      </c>
      <c r="M25" s="53" t="str">
        <f t="shared" si="0"/>
        <v>https://download.lenovo.com/Images/Parts/04Y0917/04Y0917_A.jpg</v>
      </c>
      <c r="N25" s="53" t="str">
        <f t="shared" si="1"/>
        <v>https://download.lenovo.com/Images/Parts/04Y0917/04Y0917_B.jpg</v>
      </c>
      <c r="O25" s="54" t="str">
        <f t="shared" si="2"/>
        <v>https://download.lenovo.com/Images/Parts/04Y0917/04Y0917_details.jpg</v>
      </c>
      <c r="P25" t="str">
        <f t="shared" si="3"/>
        <v/>
      </c>
      <c r="Q25" t="str">
        <f t="shared" si="4"/>
        <v/>
      </c>
      <c r="R25" t="str">
        <f t="shared" si="5"/>
        <v/>
      </c>
      <c r="S25" t="str">
        <f t="shared" si="6"/>
        <v/>
      </c>
      <c r="T25" t="str">
        <f t="shared" si="7"/>
        <v/>
      </c>
      <c r="U25" t="str">
        <f t="shared" si="8"/>
        <v/>
      </c>
      <c r="V25" s="55">
        <f>MATCH(G25,options!$D$1:$D$20,0)</f>
        <v>3</v>
      </c>
    </row>
    <row r="26" spans="1:22" ht="14" x14ac:dyDescent="0.15">
      <c r="A26" s="44" t="s">
        <v>407</v>
      </c>
      <c r="B26" s="45"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E26" s="70">
        <v>5714401242048</v>
      </c>
      <c r="F26" s="71" t="s">
        <v>624</v>
      </c>
      <c r="G26" s="75"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50" t="b">
        <f>TRUE()</f>
        <v>1</v>
      </c>
      <c r="J26" s="51" t="b">
        <f>FALSE()</f>
        <v>0</v>
      </c>
      <c r="K26" s="71" t="s">
        <v>642</v>
      </c>
      <c r="L26" s="52" t="b">
        <f>FALSE()</f>
        <v>0</v>
      </c>
      <c r="M26" s="53" t="str">
        <f t="shared" si="0"/>
        <v>https://download.lenovo.com/Images/Parts/04Y0910/04Y0910_A.jpg</v>
      </c>
      <c r="N26" s="53" t="str">
        <f t="shared" si="1"/>
        <v>https://download.lenovo.com/Images/Parts/04Y0910/04Y0910_B.jpg</v>
      </c>
      <c r="O26" s="54" t="str">
        <f t="shared" si="2"/>
        <v>https://download.lenovo.com/Images/Parts/04Y0910/04Y0910_details.jpg</v>
      </c>
      <c r="P26" t="str">
        <f t="shared" si="3"/>
        <v/>
      </c>
      <c r="Q26" t="str">
        <f t="shared" si="4"/>
        <v/>
      </c>
      <c r="R26" t="str">
        <f t="shared" si="5"/>
        <v/>
      </c>
      <c r="S26" t="str">
        <f t="shared" si="6"/>
        <v/>
      </c>
      <c r="T26" t="str">
        <f t="shared" si="7"/>
        <v/>
      </c>
      <c r="U26" t="str">
        <f t="shared" si="8"/>
        <v/>
      </c>
      <c r="V26" s="55">
        <f>MATCH(G26,options!$D$1:$D$20,0)</f>
        <v>4</v>
      </c>
    </row>
    <row r="27" spans="1:22" ht="14" x14ac:dyDescent="0.15">
      <c r="A27" s="44" t="s">
        <v>406</v>
      </c>
      <c r="B27" s="45"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E27" s="70">
        <v>5714401242055</v>
      </c>
      <c r="F27" s="71" t="s">
        <v>625</v>
      </c>
      <c r="G27" s="75"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0" t="b">
        <f>TRUE()</f>
        <v>1</v>
      </c>
      <c r="J27" s="51" t="b">
        <f>FALSE()</f>
        <v>0</v>
      </c>
      <c r="K27" s="71" t="s">
        <v>643</v>
      </c>
      <c r="L27" s="52" t="b">
        <f>FALSE()</f>
        <v>0</v>
      </c>
      <c r="M27" s="53" t="str">
        <f t="shared" si="0"/>
        <v>https://download.lenovo.com/Images/Parts/04Y0929/04Y0929_A.jpg</v>
      </c>
      <c r="N27" s="53" t="str">
        <f t="shared" si="1"/>
        <v>https://download.lenovo.com/Images/Parts/04Y0929/04Y0929_B.jpg</v>
      </c>
      <c r="O27" s="54" t="str">
        <f t="shared" si="2"/>
        <v>https://download.lenovo.com/Images/Parts/04Y0929/04Y0929_details.jpg</v>
      </c>
      <c r="P27" t="str">
        <f t="shared" si="3"/>
        <v/>
      </c>
      <c r="Q27" t="str">
        <f t="shared" si="4"/>
        <v/>
      </c>
      <c r="R27" t="str">
        <f t="shared" si="5"/>
        <v/>
      </c>
      <c r="S27" t="str">
        <f t="shared" si="6"/>
        <v/>
      </c>
      <c r="T27" t="str">
        <f t="shared" si="7"/>
        <v/>
      </c>
      <c r="U27" t="str">
        <f t="shared" si="8"/>
        <v/>
      </c>
      <c r="V27" s="55">
        <f>MATCH(G27,options!$D$1:$D$20,0)</f>
        <v>5</v>
      </c>
    </row>
    <row r="28" spans="1:22" ht="14" x14ac:dyDescent="0.15">
      <c r="B28" s="62"/>
      <c r="E28" s="70">
        <v>5714401242062</v>
      </c>
      <c r="F28" s="71" t="s">
        <v>626</v>
      </c>
      <c r="G28" s="75"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50" t="b">
        <f>TRUE()</f>
        <v>1</v>
      </c>
      <c r="J28" s="51" t="b">
        <f>FALSE()</f>
        <v>0</v>
      </c>
      <c r="K28" s="71" t="s">
        <v>644</v>
      </c>
      <c r="L28" s="52" t="b">
        <f>FALSE()</f>
        <v>0</v>
      </c>
      <c r="M28" s="53" t="str">
        <f t="shared" si="0"/>
        <v>https://download.lenovo.com/Images/Parts/01AX351/01AX351_A.jpg</v>
      </c>
      <c r="N28" s="53" t="str">
        <f t="shared" si="1"/>
        <v>https://download.lenovo.com/Images/Parts/01AX351/01AX351_B.jpg</v>
      </c>
      <c r="O28" s="54" t="str">
        <f t="shared" si="2"/>
        <v>https://download.lenovo.com/Images/Parts/01AX351/01AX351_details.jpg</v>
      </c>
      <c r="P28" t="str">
        <f t="shared" si="3"/>
        <v/>
      </c>
      <c r="Q28" t="str">
        <f t="shared" si="4"/>
        <v/>
      </c>
      <c r="R28" t="str">
        <f t="shared" si="5"/>
        <v/>
      </c>
      <c r="S28" t="str">
        <f t="shared" si="6"/>
        <v/>
      </c>
      <c r="T28" t="str">
        <f t="shared" si="7"/>
        <v/>
      </c>
      <c r="U28" t="str">
        <f t="shared" si="8"/>
        <v/>
      </c>
      <c r="V28" s="55">
        <f>MATCH(G28,options!$D$1:$D$20,0)</f>
        <v>6</v>
      </c>
    </row>
    <row r="29" spans="1:22" ht="14" x14ac:dyDescent="0.15">
      <c r="A29" s="44" t="s">
        <v>408</v>
      </c>
      <c r="B29" s="45"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70">
        <v>5714401242079</v>
      </c>
      <c r="F29" s="71" t="s">
        <v>627</v>
      </c>
      <c r="G29" s="75"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50" t="b">
        <f>TRUE()</f>
        <v>1</v>
      </c>
      <c r="J29" s="51" t="b">
        <f>FALSE()</f>
        <v>0</v>
      </c>
      <c r="K29" s="71" t="s">
        <v>610</v>
      </c>
      <c r="L29" s="52" t="b">
        <f>FALSE()</f>
        <v>0</v>
      </c>
      <c r="M29" s="53" t="str">
        <f t="shared" si="0"/>
        <v>https://download.lenovo.com/Images/Parts/04Y0906/04Y0906_A.jpg</v>
      </c>
      <c r="N29" s="53" t="str">
        <f t="shared" si="1"/>
        <v>https://download.lenovo.com/Images/Parts/04Y0906/04Y0906_B.jpg</v>
      </c>
      <c r="O29" s="54" t="str">
        <f t="shared" si="2"/>
        <v>https://download.lenovo.com/Images/Parts/04Y0906/04Y0906_details.jpg</v>
      </c>
      <c r="P29" t="str">
        <f t="shared" si="3"/>
        <v/>
      </c>
      <c r="Q29" t="str">
        <f t="shared" si="4"/>
        <v/>
      </c>
      <c r="R29" t="str">
        <f t="shared" si="5"/>
        <v/>
      </c>
      <c r="S29" t="str">
        <f t="shared" si="6"/>
        <v/>
      </c>
      <c r="T29" t="str">
        <f t="shared" si="7"/>
        <v/>
      </c>
      <c r="U29" t="str">
        <f t="shared" si="8"/>
        <v/>
      </c>
      <c r="V29" s="55">
        <f>MATCH(G29,options!$D$1:$D$20,0)</f>
        <v>7</v>
      </c>
    </row>
    <row r="30" spans="1:22" ht="14" x14ac:dyDescent="0.15">
      <c r="B30" s="62"/>
      <c r="E30" s="70">
        <v>5714401242086</v>
      </c>
      <c r="F30" s="71" t="s">
        <v>628</v>
      </c>
      <c r="G30" s="75"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50" t="b">
        <f>TRUE()</f>
        <v>1</v>
      </c>
      <c r="J30" s="51" t="b">
        <f>FALSE()</f>
        <v>0</v>
      </c>
      <c r="K30" s="71" t="s">
        <v>645</v>
      </c>
      <c r="L30" s="52" t="b">
        <f>FALSE()</f>
        <v>0</v>
      </c>
      <c r="M30" s="53" t="str">
        <f t="shared" si="0"/>
        <v>https://download.lenovo.com/Images/Parts/04Y0907/04Y0907_A.jpg</v>
      </c>
      <c r="N30" s="53" t="str">
        <f t="shared" si="1"/>
        <v>https://download.lenovo.com/Images/Parts/04Y0907/04Y0907_B.jpg</v>
      </c>
      <c r="O30" s="54" t="str">
        <f t="shared" si="2"/>
        <v>https://download.lenovo.com/Images/Parts/04Y0907/04Y0907_details.jpg</v>
      </c>
      <c r="P30" t="str">
        <f t="shared" si="3"/>
        <v/>
      </c>
      <c r="Q30" t="str">
        <f t="shared" si="4"/>
        <v/>
      </c>
      <c r="R30" t="str">
        <f t="shared" si="5"/>
        <v/>
      </c>
      <c r="S30" t="str">
        <f t="shared" si="6"/>
        <v/>
      </c>
      <c r="T30" t="str">
        <f t="shared" si="7"/>
        <v/>
      </c>
      <c r="U30" t="str">
        <f t="shared" si="8"/>
        <v/>
      </c>
      <c r="V30" s="55">
        <f>MATCH(G30,options!$D$1:$D$20,0)</f>
        <v>8</v>
      </c>
    </row>
    <row r="31" spans="1:22" ht="14" x14ac:dyDescent="0.15">
      <c r="A31" s="44" t="s">
        <v>409</v>
      </c>
      <c r="B31" s="45"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70">
        <v>5714401242093</v>
      </c>
      <c r="F31" s="71" t="s">
        <v>629</v>
      </c>
      <c r="G31" s="75" t="s">
        <v>404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50" t="b">
        <f>TRUE()</f>
        <v>1</v>
      </c>
      <c r="J31" s="51" t="b">
        <f>FALSE()</f>
        <v>0</v>
      </c>
      <c r="K31" s="71" t="s">
        <v>646</v>
      </c>
      <c r="L31" s="52" t="b">
        <f>FALSE()</f>
        <v>0</v>
      </c>
      <c r="M31" s="53" t="str">
        <f t="shared" si="0"/>
        <v>https://download.lenovo.com/Images/Parts/04Y0908/04Y0908_A.jpg</v>
      </c>
      <c r="N31" s="53" t="str">
        <f t="shared" si="1"/>
        <v>https://download.lenovo.com/Images/Parts/04Y0908/04Y0908_B.jpg</v>
      </c>
      <c r="O31" s="54" t="str">
        <f t="shared" si="2"/>
        <v>https://download.lenovo.com/Images/Parts/04Y0908/04Y0908_details.jpg</v>
      </c>
      <c r="P31" t="str">
        <f t="shared" si="3"/>
        <v/>
      </c>
      <c r="Q31" t="str">
        <f t="shared" si="4"/>
        <v/>
      </c>
      <c r="R31" t="str">
        <f t="shared" si="5"/>
        <v/>
      </c>
      <c r="S31" t="str">
        <f t="shared" si="6"/>
        <v/>
      </c>
      <c r="T31" t="str">
        <f t="shared" si="7"/>
        <v/>
      </c>
      <c r="U31" t="str">
        <f t="shared" si="8"/>
        <v/>
      </c>
      <c r="V31" s="55">
        <f>MATCH(G31,options!$D$1:$D$20,0)</f>
        <v>20</v>
      </c>
    </row>
    <row r="32" spans="1:22" ht="14" x14ac:dyDescent="0.15">
      <c r="E32" s="70">
        <v>5714401242109</v>
      </c>
      <c r="F32" s="71" t="s">
        <v>630</v>
      </c>
      <c r="G32" s="75" t="s">
        <v>385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50" t="b">
        <f>TRUE()</f>
        <v>1</v>
      </c>
      <c r="J32" s="51" t="b">
        <f>FALSE()</f>
        <v>0</v>
      </c>
      <c r="K32" s="71" t="s">
        <v>647</v>
      </c>
      <c r="L32" s="52" t="b">
        <f>FALSE()</f>
        <v>0</v>
      </c>
      <c r="M32" s="53" t="str">
        <f t="shared" si="0"/>
        <v>https://download.lenovo.com/Images/Parts/04Y0947/04Y0947_A.jpg</v>
      </c>
      <c r="N32" s="53" t="str">
        <f t="shared" si="1"/>
        <v>https://download.lenovo.com/Images/Parts/04Y0947/04Y0947_B.jpg</v>
      </c>
      <c r="O32" s="54" t="str">
        <f t="shared" si="2"/>
        <v>https://download.lenovo.com/Images/Parts/04Y0947/04Y0947_details.jpg</v>
      </c>
      <c r="P32" t="str">
        <f t="shared" si="3"/>
        <v/>
      </c>
      <c r="Q32" t="str">
        <f t="shared" si="4"/>
        <v/>
      </c>
      <c r="R32" t="str">
        <f t="shared" si="5"/>
        <v/>
      </c>
      <c r="S32" t="str">
        <f t="shared" si="6"/>
        <v/>
      </c>
      <c r="T32" t="str">
        <f t="shared" si="7"/>
        <v/>
      </c>
      <c r="U32" t="str">
        <f t="shared" si="8"/>
        <v/>
      </c>
      <c r="V32" s="55">
        <f>MATCH(G32,options!$D$1:$D$20,0)</f>
        <v>9</v>
      </c>
    </row>
    <row r="33" spans="1:22" ht="14" x14ac:dyDescent="0.15">
      <c r="A33" s="44" t="s">
        <v>410</v>
      </c>
      <c r="B33" s="45"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70">
        <v>5714401242116</v>
      </c>
      <c r="F33" s="71" t="s">
        <v>631</v>
      </c>
      <c r="G33" s="75"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50" t="b">
        <f>TRUE()</f>
        <v>1</v>
      </c>
      <c r="J33" s="51" t="b">
        <f>FALSE()</f>
        <v>0</v>
      </c>
      <c r="K33" s="71" t="s">
        <v>648</v>
      </c>
      <c r="L33" s="52" t="b">
        <f>FALSE()</f>
        <v>0</v>
      </c>
      <c r="M33" s="53" t="str">
        <f t="shared" si="0"/>
        <v>https://download.lenovo.com/Images/Parts/04Y0915/04Y0915_A.jpg</v>
      </c>
      <c r="N33" s="53" t="str">
        <f t="shared" si="1"/>
        <v>https://download.lenovo.com/Images/Parts/04Y0915/04Y0915_B.jpg</v>
      </c>
      <c r="O33" s="54" t="str">
        <f t="shared" si="2"/>
        <v>https://download.lenovo.com/Images/Parts/04Y0915/04Y0915_details.jpg</v>
      </c>
      <c r="P33" t="str">
        <f t="shared" si="3"/>
        <v/>
      </c>
      <c r="Q33" t="str">
        <f t="shared" si="4"/>
        <v/>
      </c>
      <c r="R33" t="str">
        <f t="shared" si="5"/>
        <v/>
      </c>
      <c r="S33" t="str">
        <f t="shared" si="6"/>
        <v/>
      </c>
      <c r="T33" t="str">
        <f t="shared" si="7"/>
        <v/>
      </c>
      <c r="U33" t="str">
        <f t="shared" si="8"/>
        <v/>
      </c>
      <c r="V33" s="55">
        <f>MATCH(G33,options!$D$1:$D$20,0)</f>
        <v>19</v>
      </c>
    </row>
    <row r="34" spans="1:22" ht="14" x14ac:dyDescent="0.15">
      <c r="E34" s="70">
        <v>5714401242123</v>
      </c>
      <c r="F34" s="71" t="s">
        <v>632</v>
      </c>
      <c r="G34" s="75" t="s">
        <v>387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50" t="b">
        <f>TRUE()</f>
        <v>1</v>
      </c>
      <c r="J34" s="51" t="b">
        <f>FALSE()</f>
        <v>0</v>
      </c>
      <c r="K34" s="71" t="s">
        <v>649</v>
      </c>
      <c r="L34" s="52" t="b">
        <f>FALSE()</f>
        <v>0</v>
      </c>
      <c r="M34" s="53" t="str">
        <f t="shared" si="0"/>
        <v>https://download.lenovo.com/Images/Parts/04Y0919/04Y0919_A.jpg</v>
      </c>
      <c r="N34" s="53" t="str">
        <f t="shared" si="1"/>
        <v>https://download.lenovo.com/Images/Parts/04Y0919/04Y0919_B.jpg</v>
      </c>
      <c r="O34" s="54" t="str">
        <f t="shared" si="2"/>
        <v>https://download.lenovo.com/Images/Parts/04Y0919/04Y0919_details.jpg</v>
      </c>
      <c r="P34" t="str">
        <f t="shared" si="3"/>
        <v/>
      </c>
      <c r="Q34" t="str">
        <f t="shared" si="4"/>
        <v/>
      </c>
      <c r="R34" t="str">
        <f t="shared" si="5"/>
        <v/>
      </c>
      <c r="S34" t="str">
        <f t="shared" si="6"/>
        <v/>
      </c>
      <c r="T34" t="str">
        <f t="shared" si="7"/>
        <v/>
      </c>
      <c r="U34" t="str">
        <f t="shared" si="8"/>
        <v/>
      </c>
      <c r="V34" s="55">
        <f>MATCH(G34,options!$D$1:$D$20,0)</f>
        <v>10</v>
      </c>
    </row>
    <row r="35" spans="1:22" ht="14" x14ac:dyDescent="0.15">
      <c r="E35" s="70">
        <v>5714401242130</v>
      </c>
      <c r="F35" s="71" t="s">
        <v>633</v>
      </c>
      <c r="G35" s="75" t="s">
        <v>389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50" t="b">
        <f>TRUE()</f>
        <v>1</v>
      </c>
      <c r="J35" s="51" t="b">
        <f>FALSE()</f>
        <v>0</v>
      </c>
      <c r="K35" s="71" t="s">
        <v>616</v>
      </c>
      <c r="L35" s="52" t="b">
        <f>FALSE()</f>
        <v>0</v>
      </c>
      <c r="M35" s="53" t="str">
        <f t="shared" si="0"/>
        <v>https://download.lenovo.com/Images/Parts/04Y0920/04Y0920_A.jpg</v>
      </c>
      <c r="N35" s="53" t="str">
        <f t="shared" si="1"/>
        <v>https://download.lenovo.com/Images/Parts/04Y0920/04Y0920_B.jpg</v>
      </c>
      <c r="O35" s="54" t="str">
        <f t="shared" si="2"/>
        <v>https://download.lenovo.com/Images/Parts/04Y0920/04Y0920_details.jpg</v>
      </c>
      <c r="P35" t="str">
        <f t="shared" si="3"/>
        <v/>
      </c>
      <c r="Q35" t="str">
        <f t="shared" si="4"/>
        <v/>
      </c>
      <c r="R35" t="str">
        <f t="shared" si="5"/>
        <v/>
      </c>
      <c r="S35" t="str">
        <f t="shared" si="6"/>
        <v/>
      </c>
      <c r="T35" t="str">
        <f t="shared" si="7"/>
        <v/>
      </c>
      <c r="U35" t="str">
        <f t="shared" si="8"/>
        <v/>
      </c>
      <c r="V35" s="55">
        <f>MATCH(G35,options!$D$1:$D$20,0)</f>
        <v>11</v>
      </c>
    </row>
    <row r="36" spans="1:22" ht="14" x14ac:dyDescent="0.15">
      <c r="A36" s="44" t="s">
        <v>411</v>
      </c>
      <c r="B36" s="61" t="s">
        <v>387</v>
      </c>
      <c r="E36" s="70">
        <v>5714401242147</v>
      </c>
      <c r="F36" s="71" t="s">
        <v>634</v>
      </c>
      <c r="G36" s="75" t="s">
        <v>390</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50" t="b">
        <f>TRUE()</f>
        <v>1</v>
      </c>
      <c r="J36" s="51" t="b">
        <f>FALSE()</f>
        <v>0</v>
      </c>
      <c r="K36" s="71" t="s">
        <v>617</v>
      </c>
      <c r="L36" s="52" t="b">
        <f>FALSE()</f>
        <v>0</v>
      </c>
      <c r="M36" s="53" t="str">
        <f t="shared" ref="M36:M67" si="9">IF(ISBLANK(K36),"",IF(L36, "https://raw.githubusercontent.com/PatrickVibild/TellusAmazonPictures/master/pictures/"&amp;K36&amp;"/1.jpg","https://download.lenovo.com/Images/Parts/"&amp;K36&amp;"/"&amp;K36&amp;"_A.jpg"))</f>
        <v>https://download.lenovo.com/Images/Parts/04X0236/04X0236_A.jpg</v>
      </c>
      <c r="N36" s="53" t="str">
        <f t="shared" ref="N36:N67" si="10">IF(ISBLANK(K36),"",IF(L36, "https://raw.githubusercontent.com/PatrickVibild/TellusAmazonPictures/master/pictures/"&amp;K36&amp;"/2.jpg","https://download.lenovo.com/Images/Parts/"&amp;K36&amp;"/"&amp;K36&amp;"_B.jpg"))</f>
        <v>https://download.lenovo.com/Images/Parts/04X0236/04X0236_B.jpg</v>
      </c>
      <c r="O36" s="54"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5">
        <f>MATCH(G36,options!$D$1:$D$20,0)</f>
        <v>12</v>
      </c>
    </row>
    <row r="37" spans="1:22" ht="14" x14ac:dyDescent="0.15">
      <c r="A37" t="s">
        <v>413</v>
      </c>
      <c r="B37" s="61" t="s">
        <v>414</v>
      </c>
      <c r="E37" s="70">
        <v>5714401242154</v>
      </c>
      <c r="F37" s="71" t="s">
        <v>635</v>
      </c>
      <c r="G37" s="75" t="s">
        <v>393</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50" t="b">
        <f>TRUE()</f>
        <v>1</v>
      </c>
      <c r="J37" s="51" t="b">
        <f>FALSE()</f>
        <v>0</v>
      </c>
      <c r="K37" s="71" t="s">
        <v>650</v>
      </c>
      <c r="L37" s="52" t="b">
        <f>FALSE()</f>
        <v>0</v>
      </c>
      <c r="M37" s="53" t="str">
        <f t="shared" si="9"/>
        <v>https://download.lenovo.com/Images/Parts/04Y0960/04Y0960_A.jpg</v>
      </c>
      <c r="N37" s="53" t="str">
        <f t="shared" si="10"/>
        <v>https://download.lenovo.com/Images/Parts/04Y0960/04Y0960_B.jpg</v>
      </c>
      <c r="O37" s="54" t="str">
        <f t="shared" si="11"/>
        <v>https://download.lenovo.com/Images/Parts/04Y0960/04Y0960_details.jpg</v>
      </c>
      <c r="P37" t="str">
        <f t="shared" si="12"/>
        <v/>
      </c>
      <c r="Q37" t="str">
        <f t="shared" si="13"/>
        <v/>
      </c>
      <c r="R37" t="str">
        <f t="shared" si="14"/>
        <v/>
      </c>
      <c r="S37" t="str">
        <f t="shared" si="15"/>
        <v/>
      </c>
      <c r="T37" t="str">
        <f t="shared" si="16"/>
        <v/>
      </c>
      <c r="U37" t="str">
        <f t="shared" si="17"/>
        <v/>
      </c>
      <c r="V37" s="55">
        <f>MATCH(G37,options!$D$1:$D$20,0)</f>
        <v>13</v>
      </c>
    </row>
    <row r="38" spans="1:22" ht="14" x14ac:dyDescent="0.15">
      <c r="E38" s="70">
        <v>5714401242161</v>
      </c>
      <c r="F38" s="71" t="s">
        <v>636</v>
      </c>
      <c r="G38" s="75" t="s">
        <v>394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50" t="b">
        <f>TRUE()</f>
        <v>1</v>
      </c>
      <c r="J38" s="51" t="b">
        <f>FALSE()</f>
        <v>0</v>
      </c>
      <c r="K38" s="71" t="s">
        <v>619</v>
      </c>
      <c r="L38" s="52" t="b">
        <f>FALSE()</f>
        <v>0</v>
      </c>
      <c r="M38" s="53" t="str">
        <f t="shared" si="9"/>
        <v>https://download.lenovo.com/Images/Parts/04Y0964/04Y0964_A.jpg</v>
      </c>
      <c r="N38" s="53" t="str">
        <f t="shared" si="10"/>
        <v>https://download.lenovo.com/Images/Parts/04Y0964/04Y0964_B.jpg</v>
      </c>
      <c r="O38" s="54" t="str">
        <f t="shared" si="11"/>
        <v>https://download.lenovo.com/Images/Parts/04Y0964/04Y0964_details.jpg</v>
      </c>
      <c r="P38" t="str">
        <f t="shared" si="12"/>
        <v/>
      </c>
      <c r="Q38" t="str">
        <f t="shared" si="13"/>
        <v/>
      </c>
      <c r="R38" t="str">
        <f t="shared" si="14"/>
        <v/>
      </c>
      <c r="S38" t="str">
        <f t="shared" si="15"/>
        <v/>
      </c>
      <c r="T38" t="str">
        <f t="shared" si="16"/>
        <v/>
      </c>
      <c r="U38" t="str">
        <f t="shared" si="17"/>
        <v/>
      </c>
      <c r="V38" s="55">
        <f>MATCH(G38,options!$D$1:$D$20,0)</f>
        <v>14</v>
      </c>
    </row>
    <row r="39" spans="1:22" ht="14" x14ac:dyDescent="0.15">
      <c r="E39" s="70">
        <v>5714401242178</v>
      </c>
      <c r="F39" s="71" t="s">
        <v>637</v>
      </c>
      <c r="G39" s="75" t="s">
        <v>396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50" t="b">
        <f>TRUE()</f>
        <v>1</v>
      </c>
      <c r="J39" s="51" t="b">
        <f>FALSE()</f>
        <v>0</v>
      </c>
      <c r="K39" s="71" t="s">
        <v>651</v>
      </c>
      <c r="L39" s="52" t="b">
        <f>FALSE()</f>
        <v>0</v>
      </c>
      <c r="M39" s="53" t="str">
        <f t="shared" si="9"/>
        <v>https://download.lenovo.com/Images/Parts/04Y0927/04Y0927_A.jpg</v>
      </c>
      <c r="N39" s="53" t="str">
        <f t="shared" si="10"/>
        <v>https://download.lenovo.com/Images/Parts/04Y0927/04Y0927_B.jpg</v>
      </c>
      <c r="O39" s="54" t="str">
        <f t="shared" si="11"/>
        <v>https://download.lenovo.com/Images/Parts/04Y0927/04Y0927_details.jpg</v>
      </c>
      <c r="P39" t="str">
        <f t="shared" si="12"/>
        <v/>
      </c>
      <c r="Q39" t="str">
        <f t="shared" si="13"/>
        <v/>
      </c>
      <c r="R39" t="str">
        <f t="shared" si="14"/>
        <v/>
      </c>
      <c r="S39" t="str">
        <f t="shared" si="15"/>
        <v/>
      </c>
      <c r="T39" t="str">
        <f t="shared" si="16"/>
        <v/>
      </c>
      <c r="U39" t="str">
        <f t="shared" si="17"/>
        <v/>
      </c>
      <c r="V39" s="55">
        <f>MATCH(G39,options!$D$1:$D$20,0)</f>
        <v>15</v>
      </c>
    </row>
    <row r="40" spans="1:22" ht="14" x14ac:dyDescent="0.15">
      <c r="E40" s="70">
        <v>5714401242185</v>
      </c>
      <c r="F40" s="71" t="s">
        <v>638</v>
      </c>
      <c r="G40" s="75" t="s">
        <v>397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50" t="b">
        <f>TRUE()</f>
        <v>1</v>
      </c>
      <c r="J40" s="51" t="b">
        <f>FALSE()</f>
        <v>0</v>
      </c>
      <c r="K40" s="71" t="s">
        <v>652</v>
      </c>
      <c r="L40" s="52" t="b">
        <f>FALSE()</f>
        <v>0</v>
      </c>
      <c r="M40" s="53" t="str">
        <f t="shared" si="9"/>
        <v>https://download.lenovo.com/Images/Parts/04Y0930/04Y0930_A.jpg</v>
      </c>
      <c r="N40" s="53" t="str">
        <f t="shared" si="10"/>
        <v>https://download.lenovo.com/Images/Parts/04Y0930/04Y0930_B.jpg</v>
      </c>
      <c r="O40" s="54" t="str">
        <f t="shared" si="11"/>
        <v>https://download.lenovo.com/Images/Parts/04Y0930/04Y0930_details.jpg</v>
      </c>
      <c r="P40" t="str">
        <f t="shared" si="12"/>
        <v/>
      </c>
      <c r="Q40" t="str">
        <f t="shared" si="13"/>
        <v/>
      </c>
      <c r="R40" t="str">
        <f t="shared" si="14"/>
        <v/>
      </c>
      <c r="S40" t="str">
        <f t="shared" si="15"/>
        <v/>
      </c>
      <c r="T40" t="str">
        <f t="shared" si="16"/>
        <v/>
      </c>
      <c r="U40" t="str">
        <f t="shared" si="17"/>
        <v/>
      </c>
      <c r="V40" s="55">
        <f>MATCH(G40,options!$D$1:$D$20,0)</f>
        <v>16</v>
      </c>
    </row>
    <row r="41" spans="1:22" ht="14" x14ac:dyDescent="0.15">
      <c r="E41" s="70">
        <v>5714401242192</v>
      </c>
      <c r="F41" s="71" t="s">
        <v>661</v>
      </c>
      <c r="G41" s="75"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0" t="b">
        <f>TRUE()</f>
        <v>1</v>
      </c>
      <c r="J41" s="51" t="b">
        <f>FALSE()</f>
        <v>0</v>
      </c>
      <c r="K41" s="71" t="s">
        <v>653</v>
      </c>
      <c r="L41" s="52" t="b">
        <f>FALSE()</f>
        <v>0</v>
      </c>
      <c r="M41" s="53" t="str">
        <f t="shared" si="9"/>
        <v>https://download.lenovo.com/Images/Parts/04Y0938/04Y0938_A.jpg</v>
      </c>
      <c r="N41" s="53" t="str">
        <f t="shared" si="10"/>
        <v>https://download.lenovo.com/Images/Parts/04Y0938/04Y0938_B.jpg</v>
      </c>
      <c r="O41" s="54" t="str">
        <f t="shared" si="11"/>
        <v>https://download.lenovo.com/Images/Parts/04Y0938/04Y0938_details.jpg</v>
      </c>
      <c r="P41" t="str">
        <f t="shared" si="12"/>
        <v/>
      </c>
      <c r="Q41" t="str">
        <f t="shared" si="13"/>
        <v/>
      </c>
      <c r="R41" t="str">
        <f t="shared" si="14"/>
        <v/>
      </c>
      <c r="S41" t="str">
        <f t="shared" si="15"/>
        <v/>
      </c>
      <c r="T41" t="str">
        <f t="shared" si="16"/>
        <v/>
      </c>
      <c r="U41" t="str">
        <f t="shared" si="17"/>
        <v/>
      </c>
      <c r="V41" s="55">
        <f>MATCH(G41,options!$D$1:$D$20,0)</f>
        <v>18</v>
      </c>
    </row>
    <row r="42" spans="1:22" x14ac:dyDescent="0.15">
      <c r="E42" s="72"/>
      <c r="F42" s="73"/>
      <c r="G42" s="74"/>
      <c r="J42" s="51"/>
      <c r="K42" s="48"/>
      <c r="L42" s="52"/>
      <c r="M42" s="53" t="str">
        <f t="shared" si="9"/>
        <v/>
      </c>
      <c r="N42" s="53" t="str">
        <f t="shared" si="10"/>
        <v/>
      </c>
      <c r="O42" s="54" t="str">
        <f t="shared" si="11"/>
        <v/>
      </c>
      <c r="P42" t="str">
        <f t="shared" si="12"/>
        <v/>
      </c>
      <c r="Q42" t="str">
        <f t="shared" si="13"/>
        <v/>
      </c>
      <c r="R42" t="str">
        <f t="shared" si="14"/>
        <v/>
      </c>
      <c r="S42" t="str">
        <f t="shared" si="15"/>
        <v/>
      </c>
      <c r="T42" t="str">
        <f t="shared" si="16"/>
        <v/>
      </c>
      <c r="U42" t="str">
        <f t="shared" si="17"/>
        <v/>
      </c>
      <c r="V42" s="55" t="e">
        <f>MATCH(G42,options!$D$1:$D$20,0)</f>
        <v>#N/A</v>
      </c>
    </row>
    <row r="43" spans="1:22" x14ac:dyDescent="0.15">
      <c r="E43" s="72"/>
      <c r="F43" s="73"/>
      <c r="G43" s="74"/>
      <c r="J43" s="51"/>
      <c r="K43" s="48"/>
      <c r="L43" s="52"/>
      <c r="M43" s="53" t="str">
        <f t="shared" si="9"/>
        <v/>
      </c>
      <c r="N43" s="53" t="str">
        <f t="shared" si="10"/>
        <v/>
      </c>
      <c r="O43" s="54" t="str">
        <f t="shared" si="11"/>
        <v/>
      </c>
      <c r="P43" t="str">
        <f t="shared" si="12"/>
        <v/>
      </c>
      <c r="Q43" t="str">
        <f t="shared" si="13"/>
        <v/>
      </c>
      <c r="R43" t="str">
        <f t="shared" si="14"/>
        <v/>
      </c>
      <c r="S43" t="str">
        <f t="shared" si="15"/>
        <v/>
      </c>
      <c r="T43" t="str">
        <f t="shared" si="16"/>
        <v/>
      </c>
      <c r="U43" t="str">
        <f t="shared" si="17"/>
        <v/>
      </c>
      <c r="V43" s="55" t="e">
        <f>MATCH(G43,options!$D$1:$D$20,0)</f>
        <v>#N/A</v>
      </c>
    </row>
    <row r="44" spans="1:22" x14ac:dyDescent="0.15">
      <c r="E44" s="63"/>
      <c r="F44" s="64"/>
      <c r="G44" s="64"/>
      <c r="J44" s="64"/>
      <c r="K44" s="53"/>
      <c r="L44" s="58"/>
      <c r="M44" s="53" t="str">
        <f t="shared" si="9"/>
        <v/>
      </c>
      <c r="N44" s="53" t="str">
        <f t="shared" si="10"/>
        <v/>
      </c>
      <c r="O44" s="54" t="str">
        <f t="shared" si="11"/>
        <v/>
      </c>
      <c r="P44" t="str">
        <f t="shared" si="12"/>
        <v/>
      </c>
      <c r="Q44" t="str">
        <f t="shared" si="13"/>
        <v/>
      </c>
      <c r="R44" t="str">
        <f t="shared" si="14"/>
        <v/>
      </c>
      <c r="S44" t="str">
        <f t="shared" si="15"/>
        <v/>
      </c>
      <c r="T44" t="str">
        <f t="shared" si="16"/>
        <v/>
      </c>
      <c r="U44" t="str">
        <f t="shared" si="17"/>
        <v/>
      </c>
      <c r="V44" s="55" t="e">
        <f>MATCH(G44,options!$D$1:$D$20,0)</f>
        <v>#N/A</v>
      </c>
    </row>
    <row r="45" spans="1:22" x14ac:dyDescent="0.15">
      <c r="E45" s="63"/>
      <c r="F45" s="64"/>
      <c r="G45" s="64"/>
      <c r="J45" s="64"/>
      <c r="K45" s="53"/>
      <c r="L45" s="58"/>
      <c r="M45" s="53" t="str">
        <f t="shared" si="9"/>
        <v/>
      </c>
      <c r="N45" s="53" t="str">
        <f t="shared" si="10"/>
        <v/>
      </c>
      <c r="O45" s="54" t="str">
        <f t="shared" si="11"/>
        <v/>
      </c>
      <c r="P45" t="str">
        <f t="shared" si="12"/>
        <v/>
      </c>
      <c r="Q45" t="str">
        <f t="shared" si="13"/>
        <v/>
      </c>
      <c r="R45" t="str">
        <f t="shared" si="14"/>
        <v/>
      </c>
      <c r="S45" t="str">
        <f t="shared" si="15"/>
        <v/>
      </c>
      <c r="T45" t="str">
        <f t="shared" si="16"/>
        <v/>
      </c>
      <c r="U45" t="str">
        <f t="shared" si="17"/>
        <v/>
      </c>
      <c r="V45" s="55" t="e">
        <f>MATCH(G45,options!$D$1:$D$20,0)</f>
        <v>#N/A</v>
      </c>
    </row>
    <row r="46" spans="1:22" x14ac:dyDescent="0.15">
      <c r="E46" s="63"/>
      <c r="F46" s="64"/>
      <c r="G46" s="64"/>
      <c r="J46" s="64"/>
      <c r="K46" s="53"/>
      <c r="L46" s="58"/>
      <c r="M46" s="53" t="str">
        <f t="shared" si="9"/>
        <v/>
      </c>
      <c r="N46" s="53" t="str">
        <f t="shared" si="10"/>
        <v/>
      </c>
      <c r="O46" s="54" t="str">
        <f t="shared" si="11"/>
        <v/>
      </c>
      <c r="P46" t="str">
        <f t="shared" si="12"/>
        <v/>
      </c>
      <c r="Q46" t="str">
        <f t="shared" si="13"/>
        <v/>
      </c>
      <c r="R46" t="str">
        <f t="shared" si="14"/>
        <v/>
      </c>
      <c r="S46" t="str">
        <f t="shared" si="15"/>
        <v/>
      </c>
      <c r="T46" t="str">
        <f t="shared" si="16"/>
        <v/>
      </c>
      <c r="U46" t="str">
        <f t="shared" si="17"/>
        <v/>
      </c>
      <c r="V46" s="55" t="e">
        <f>MATCH(G46,options!$D$1:$D$20,0)</f>
        <v>#N/A</v>
      </c>
    </row>
    <row r="47" spans="1:22" x14ac:dyDescent="0.15">
      <c r="E47" s="63"/>
      <c r="F47" s="64"/>
      <c r="G47" s="64"/>
      <c r="J47" s="64"/>
      <c r="K47" s="53"/>
      <c r="L47" s="58"/>
      <c r="M47" s="53" t="str">
        <f t="shared" si="9"/>
        <v/>
      </c>
      <c r="N47" s="53" t="str">
        <f t="shared" si="10"/>
        <v/>
      </c>
      <c r="O47" s="54" t="str">
        <f t="shared" si="11"/>
        <v/>
      </c>
      <c r="P47" t="str">
        <f t="shared" si="12"/>
        <v/>
      </c>
      <c r="Q47" t="str">
        <f t="shared" si="13"/>
        <v/>
      </c>
      <c r="R47" t="str">
        <f t="shared" si="14"/>
        <v/>
      </c>
      <c r="S47" t="str">
        <f t="shared" si="15"/>
        <v/>
      </c>
      <c r="T47" t="str">
        <f t="shared" si="16"/>
        <v/>
      </c>
      <c r="U47" t="str">
        <f t="shared" si="17"/>
        <v/>
      </c>
      <c r="V47" s="55" t="e">
        <f>MATCH(G47,options!$D$1:$D$20,0)</f>
        <v>#N/A</v>
      </c>
    </row>
    <row r="48" spans="1:22" x14ac:dyDescent="0.15">
      <c r="E48" s="63"/>
      <c r="F48" s="64"/>
      <c r="G48" s="64"/>
      <c r="J48" s="64"/>
      <c r="K48" s="53"/>
      <c r="L48" s="58"/>
      <c r="M48" s="53" t="str">
        <f t="shared" si="9"/>
        <v/>
      </c>
      <c r="N48" s="53" t="str">
        <f t="shared" si="10"/>
        <v/>
      </c>
      <c r="O48" s="54" t="str">
        <f t="shared" si="11"/>
        <v/>
      </c>
      <c r="P48" t="str">
        <f t="shared" si="12"/>
        <v/>
      </c>
      <c r="Q48" t="str">
        <f t="shared" si="13"/>
        <v/>
      </c>
      <c r="R48" t="str">
        <f t="shared" si="14"/>
        <v/>
      </c>
      <c r="S48" t="str">
        <f t="shared" si="15"/>
        <v/>
      </c>
      <c r="T48" t="str">
        <f t="shared" si="16"/>
        <v/>
      </c>
      <c r="U48" t="str">
        <f t="shared" si="17"/>
        <v/>
      </c>
      <c r="V48" s="55" t="e">
        <f>MATCH(G48,options!$D$1:$D$20,0)</f>
        <v>#N/A</v>
      </c>
    </row>
    <row r="49" spans="5:22" x14ac:dyDescent="0.15">
      <c r="E49" s="63"/>
      <c r="F49" s="64"/>
      <c r="G49" s="64"/>
      <c r="J49" s="64"/>
      <c r="K49" s="53"/>
      <c r="L49" s="58"/>
      <c r="M49" s="53" t="str">
        <f t="shared" si="9"/>
        <v/>
      </c>
      <c r="N49" s="53" t="str">
        <f t="shared" si="10"/>
        <v/>
      </c>
      <c r="O49" s="54" t="str">
        <f t="shared" si="11"/>
        <v/>
      </c>
      <c r="P49" t="str">
        <f t="shared" si="12"/>
        <v/>
      </c>
      <c r="Q49" t="str">
        <f t="shared" si="13"/>
        <v/>
      </c>
      <c r="R49" t="str">
        <f t="shared" si="14"/>
        <v/>
      </c>
      <c r="S49" t="str">
        <f t="shared" si="15"/>
        <v/>
      </c>
      <c r="T49" t="str">
        <f t="shared" si="16"/>
        <v/>
      </c>
      <c r="U49" t="str">
        <f t="shared" si="17"/>
        <v/>
      </c>
      <c r="V49" s="55" t="e">
        <f>MATCH(G49,options!$D$1:$D$20,0)</f>
        <v>#N/A</v>
      </c>
    </row>
    <row r="50" spans="5:22" x14ac:dyDescent="0.15">
      <c r="E50" s="63"/>
      <c r="F50" s="64"/>
      <c r="G50" s="64"/>
      <c r="J50" s="64"/>
      <c r="K50" s="53"/>
      <c r="L50" s="58"/>
      <c r="M50" s="53" t="str">
        <f t="shared" si="9"/>
        <v/>
      </c>
      <c r="N50" s="53" t="str">
        <f t="shared" si="10"/>
        <v/>
      </c>
      <c r="O50" s="54" t="str">
        <f t="shared" si="11"/>
        <v/>
      </c>
      <c r="P50" t="str">
        <f t="shared" si="12"/>
        <v/>
      </c>
      <c r="Q50" t="str">
        <f t="shared" si="13"/>
        <v/>
      </c>
      <c r="R50" t="str">
        <f t="shared" si="14"/>
        <v/>
      </c>
      <c r="S50" t="str">
        <f t="shared" si="15"/>
        <v/>
      </c>
      <c r="T50" t="str">
        <f t="shared" si="16"/>
        <v/>
      </c>
      <c r="U50" t="str">
        <f t="shared" si="17"/>
        <v/>
      </c>
      <c r="V50" s="55" t="e">
        <f>MATCH(G50,options!$D$1:$D$20,0)</f>
        <v>#N/A</v>
      </c>
    </row>
    <row r="51" spans="5:22" x14ac:dyDescent="0.15">
      <c r="E51" s="63"/>
      <c r="F51" s="64"/>
      <c r="G51" s="64"/>
      <c r="J51" s="64"/>
      <c r="K51" s="53"/>
      <c r="L51" s="58"/>
      <c r="M51" s="53" t="str">
        <f t="shared" si="9"/>
        <v/>
      </c>
      <c r="N51" s="53" t="str">
        <f t="shared" si="10"/>
        <v/>
      </c>
      <c r="O51" s="54" t="str">
        <f t="shared" si="11"/>
        <v/>
      </c>
      <c r="P51" t="str">
        <f t="shared" si="12"/>
        <v/>
      </c>
      <c r="Q51" t="str">
        <f t="shared" si="13"/>
        <v/>
      </c>
      <c r="R51" t="str">
        <f t="shared" si="14"/>
        <v/>
      </c>
      <c r="S51" t="str">
        <f t="shared" si="15"/>
        <v/>
      </c>
      <c r="T51" t="str">
        <f t="shared" si="16"/>
        <v/>
      </c>
      <c r="U51" t="str">
        <f t="shared" si="17"/>
        <v/>
      </c>
      <c r="V51" s="55" t="e">
        <f>MATCH(G51,options!$D$1:$D$20,0)</f>
        <v>#N/A</v>
      </c>
    </row>
    <row r="52" spans="5:22" x14ac:dyDescent="0.15">
      <c r="E52" s="63"/>
      <c r="F52" s="64"/>
      <c r="G52" s="64"/>
      <c r="J52" s="64"/>
      <c r="K52" s="53"/>
      <c r="L52" s="58"/>
      <c r="M52" s="53" t="str">
        <f t="shared" si="9"/>
        <v/>
      </c>
      <c r="N52" s="53" t="str">
        <f t="shared" si="10"/>
        <v/>
      </c>
      <c r="O52" s="54" t="str">
        <f t="shared" si="11"/>
        <v/>
      </c>
      <c r="P52" t="str">
        <f t="shared" si="12"/>
        <v/>
      </c>
      <c r="Q52" t="str">
        <f t="shared" si="13"/>
        <v/>
      </c>
      <c r="R52" t="str">
        <f t="shared" si="14"/>
        <v/>
      </c>
      <c r="S52" t="str">
        <f t="shared" si="15"/>
        <v/>
      </c>
      <c r="T52" t="str">
        <f t="shared" si="16"/>
        <v/>
      </c>
      <c r="U52" t="str">
        <f t="shared" si="17"/>
        <v/>
      </c>
      <c r="V52" s="55" t="e">
        <f>MATCH(G52,options!$D$1:$D$20,0)</f>
        <v>#N/A</v>
      </c>
    </row>
    <row r="53" spans="5:22" x14ac:dyDescent="0.15">
      <c r="E53" s="63"/>
      <c r="F53" s="64"/>
      <c r="G53" s="64"/>
      <c r="J53" s="64"/>
      <c r="K53" s="53"/>
      <c r="L53" s="58"/>
      <c r="M53" s="53" t="str">
        <f t="shared" si="9"/>
        <v/>
      </c>
      <c r="N53" s="53" t="str">
        <f t="shared" si="10"/>
        <v/>
      </c>
      <c r="O53" s="54" t="str">
        <f t="shared" si="11"/>
        <v/>
      </c>
      <c r="P53" t="str">
        <f t="shared" si="12"/>
        <v/>
      </c>
      <c r="Q53" t="str">
        <f t="shared" si="13"/>
        <v/>
      </c>
      <c r="R53" t="str">
        <f t="shared" si="14"/>
        <v/>
      </c>
      <c r="S53" t="str">
        <f t="shared" si="15"/>
        <v/>
      </c>
      <c r="T53" t="str">
        <f t="shared" si="16"/>
        <v/>
      </c>
      <c r="U53" t="str">
        <f t="shared" si="17"/>
        <v/>
      </c>
      <c r="V53" s="55" t="e">
        <f>MATCH(G53,options!$D$1:$D$20,0)</f>
        <v>#N/A</v>
      </c>
    </row>
    <row r="54" spans="5:22" x14ac:dyDescent="0.15">
      <c r="E54" s="63"/>
      <c r="F54" s="64"/>
      <c r="G54" s="64"/>
      <c r="J54" s="64"/>
      <c r="K54" s="53"/>
      <c r="L54" s="58"/>
      <c r="M54" s="53" t="str">
        <f t="shared" si="9"/>
        <v/>
      </c>
      <c r="N54" s="53" t="str">
        <f t="shared" si="10"/>
        <v/>
      </c>
      <c r="O54" s="54" t="str">
        <f t="shared" si="11"/>
        <v/>
      </c>
      <c r="P54" t="str">
        <f t="shared" si="12"/>
        <v/>
      </c>
      <c r="Q54" t="str">
        <f t="shared" si="13"/>
        <v/>
      </c>
      <c r="R54" t="str">
        <f t="shared" si="14"/>
        <v/>
      </c>
      <c r="S54" t="str">
        <f t="shared" si="15"/>
        <v/>
      </c>
      <c r="T54" t="str">
        <f t="shared" si="16"/>
        <v/>
      </c>
      <c r="U54" t="str">
        <f t="shared" si="17"/>
        <v/>
      </c>
      <c r="V54" s="55" t="e">
        <f>MATCH(G54,options!$D$1:$D$20,0)</f>
        <v>#N/A</v>
      </c>
    </row>
    <row r="55" spans="5:22" x14ac:dyDescent="0.15">
      <c r="E55" s="63"/>
      <c r="F55" s="64"/>
      <c r="G55" s="64"/>
      <c r="J55" s="64"/>
      <c r="K55" s="53"/>
      <c r="L55" s="58"/>
      <c r="M55" s="53" t="str">
        <f t="shared" si="9"/>
        <v/>
      </c>
      <c r="N55" s="53" t="str">
        <f t="shared" si="10"/>
        <v/>
      </c>
      <c r="O55" s="54" t="str">
        <f t="shared" si="11"/>
        <v/>
      </c>
      <c r="P55" t="str">
        <f t="shared" si="12"/>
        <v/>
      </c>
      <c r="Q55" t="str">
        <f t="shared" si="13"/>
        <v/>
      </c>
      <c r="R55" t="str">
        <f t="shared" si="14"/>
        <v/>
      </c>
      <c r="S55" t="str">
        <f t="shared" si="15"/>
        <v/>
      </c>
      <c r="T55" t="str">
        <f t="shared" si="16"/>
        <v/>
      </c>
      <c r="U55" t="str">
        <f t="shared" si="17"/>
        <v/>
      </c>
      <c r="V55" s="55" t="e">
        <f>MATCH(G55,options!$D$1:$D$20,0)</f>
        <v>#N/A</v>
      </c>
    </row>
    <row r="56" spans="5:22" x14ac:dyDescent="0.15">
      <c r="E56" s="63"/>
      <c r="F56" s="64"/>
      <c r="G56" s="64"/>
      <c r="J56" s="64"/>
      <c r="K56" s="53"/>
      <c r="L56" s="58"/>
      <c r="M56" s="53" t="str">
        <f t="shared" si="9"/>
        <v/>
      </c>
      <c r="N56" s="53" t="str">
        <f t="shared" si="10"/>
        <v/>
      </c>
      <c r="O56" s="54" t="str">
        <f t="shared" si="11"/>
        <v/>
      </c>
      <c r="P56" t="str">
        <f t="shared" si="12"/>
        <v/>
      </c>
      <c r="Q56" t="str">
        <f t="shared" si="13"/>
        <v/>
      </c>
      <c r="R56" t="str">
        <f t="shared" si="14"/>
        <v/>
      </c>
      <c r="S56" t="str">
        <f t="shared" si="15"/>
        <v/>
      </c>
      <c r="T56" t="str">
        <f t="shared" si="16"/>
        <v/>
      </c>
      <c r="U56" t="str">
        <f t="shared" si="17"/>
        <v/>
      </c>
      <c r="V56" s="55" t="e">
        <f>MATCH(G56,options!$D$1:$D$20,0)</f>
        <v>#N/A</v>
      </c>
    </row>
    <row r="57" spans="5:22" x14ac:dyDescent="0.15">
      <c r="E57" s="63"/>
      <c r="F57" s="64"/>
      <c r="G57" s="64"/>
      <c r="J57" s="64"/>
      <c r="K57" s="53"/>
      <c r="L57" s="58"/>
      <c r="M57" s="53" t="str">
        <f t="shared" si="9"/>
        <v/>
      </c>
      <c r="N57" s="53" t="str">
        <f t="shared" si="10"/>
        <v/>
      </c>
      <c r="O57" s="54" t="str">
        <f t="shared" si="11"/>
        <v/>
      </c>
      <c r="P57" t="str">
        <f t="shared" si="12"/>
        <v/>
      </c>
      <c r="Q57" t="str">
        <f t="shared" si="13"/>
        <v/>
      </c>
      <c r="R57" t="str">
        <f t="shared" si="14"/>
        <v/>
      </c>
      <c r="S57" t="str">
        <f t="shared" si="15"/>
        <v/>
      </c>
      <c r="T57" t="str">
        <f t="shared" si="16"/>
        <v/>
      </c>
      <c r="U57" t="str">
        <f t="shared" si="17"/>
        <v/>
      </c>
      <c r="V57" s="55" t="e">
        <f>MATCH(G57,options!$D$1:$D$20,0)</f>
        <v>#N/A</v>
      </c>
    </row>
    <row r="58" spans="5:22" x14ac:dyDescent="0.15">
      <c r="E58" s="63"/>
      <c r="F58" s="64"/>
      <c r="G58" s="64"/>
      <c r="J58" s="64"/>
      <c r="K58" s="53"/>
      <c r="L58" s="58"/>
      <c r="M58" s="53" t="str">
        <f t="shared" si="9"/>
        <v/>
      </c>
      <c r="N58" s="53" t="str">
        <f t="shared" si="10"/>
        <v/>
      </c>
      <c r="O58" s="54" t="str">
        <f t="shared" si="11"/>
        <v/>
      </c>
      <c r="P58" t="str">
        <f t="shared" si="12"/>
        <v/>
      </c>
      <c r="Q58" t="str">
        <f t="shared" si="13"/>
        <v/>
      </c>
      <c r="R58" t="str">
        <f t="shared" si="14"/>
        <v/>
      </c>
      <c r="S58" t="str">
        <f t="shared" si="15"/>
        <v/>
      </c>
      <c r="T58" t="str">
        <f t="shared" si="16"/>
        <v/>
      </c>
      <c r="U58" t="str">
        <f t="shared" si="17"/>
        <v/>
      </c>
      <c r="V58" s="55" t="e">
        <f>MATCH(G58,options!$D$1:$D$20,0)</f>
        <v>#N/A</v>
      </c>
    </row>
    <row r="59" spans="5:22" x14ac:dyDescent="0.15">
      <c r="E59" s="63"/>
      <c r="F59" s="64"/>
      <c r="G59" s="64"/>
      <c r="J59" s="64"/>
      <c r="K59" s="53"/>
      <c r="L59" s="58"/>
      <c r="M59" s="53" t="str">
        <f t="shared" si="9"/>
        <v/>
      </c>
      <c r="N59" s="53" t="str">
        <f t="shared" si="10"/>
        <v/>
      </c>
      <c r="O59" s="54" t="str">
        <f t="shared" si="11"/>
        <v/>
      </c>
      <c r="P59" t="str">
        <f t="shared" si="12"/>
        <v/>
      </c>
      <c r="Q59" t="str">
        <f t="shared" si="13"/>
        <v/>
      </c>
      <c r="R59" t="str">
        <f t="shared" si="14"/>
        <v/>
      </c>
      <c r="S59" t="str">
        <f t="shared" si="15"/>
        <v/>
      </c>
      <c r="T59" t="str">
        <f t="shared" si="16"/>
        <v/>
      </c>
      <c r="U59" t="str">
        <f t="shared" si="17"/>
        <v/>
      </c>
      <c r="V59" s="55" t="e">
        <f>MATCH(G59,options!$D$1:$D$20,0)</f>
        <v>#N/A</v>
      </c>
    </row>
    <row r="60" spans="5:22" x14ac:dyDescent="0.15">
      <c r="E60" s="63"/>
      <c r="F60" s="64"/>
      <c r="G60" s="64"/>
      <c r="J60" s="64"/>
      <c r="K60" s="53"/>
      <c r="L60" s="58"/>
      <c r="M60" s="53" t="str">
        <f t="shared" si="9"/>
        <v/>
      </c>
      <c r="N60" s="53" t="str">
        <f t="shared" si="10"/>
        <v/>
      </c>
      <c r="O60" s="54" t="str">
        <f t="shared" si="11"/>
        <v/>
      </c>
      <c r="P60" t="str">
        <f t="shared" si="12"/>
        <v/>
      </c>
      <c r="Q60" t="str">
        <f t="shared" si="13"/>
        <v/>
      </c>
      <c r="R60" t="str">
        <f t="shared" si="14"/>
        <v/>
      </c>
      <c r="S60" t="str">
        <f t="shared" si="15"/>
        <v/>
      </c>
      <c r="T60" t="str">
        <f t="shared" si="16"/>
        <v/>
      </c>
      <c r="U60" t="str">
        <f t="shared" si="17"/>
        <v/>
      </c>
      <c r="V60" s="55" t="e">
        <f>MATCH(G60,options!$D$1:$D$20,0)</f>
        <v>#N/A</v>
      </c>
    </row>
    <row r="61" spans="5:22" x14ac:dyDescent="0.15">
      <c r="E61" s="63"/>
      <c r="F61" s="64"/>
      <c r="G61" s="64"/>
      <c r="J61" s="64"/>
      <c r="K61" s="53"/>
      <c r="L61" s="58"/>
      <c r="M61" s="53" t="str">
        <f t="shared" si="9"/>
        <v/>
      </c>
      <c r="N61" s="53" t="str">
        <f t="shared" si="10"/>
        <v/>
      </c>
      <c r="O61" s="54" t="str">
        <f t="shared" si="11"/>
        <v/>
      </c>
      <c r="P61" t="str">
        <f t="shared" si="12"/>
        <v/>
      </c>
      <c r="Q61" t="str">
        <f t="shared" si="13"/>
        <v/>
      </c>
      <c r="R61" t="str">
        <f t="shared" si="14"/>
        <v/>
      </c>
      <c r="S61" t="str">
        <f t="shared" si="15"/>
        <v/>
      </c>
      <c r="T61" t="str">
        <f t="shared" si="16"/>
        <v/>
      </c>
      <c r="U61" t="str">
        <f t="shared" si="17"/>
        <v/>
      </c>
      <c r="V61" s="55" t="e">
        <f>MATCH(G61,options!$D$1:$D$20,0)</f>
        <v>#N/A</v>
      </c>
    </row>
    <row r="62" spans="5:22" x14ac:dyDescent="0.15">
      <c r="E62" s="63"/>
      <c r="F62" s="64"/>
      <c r="G62" s="64"/>
      <c r="J62" s="64"/>
      <c r="K62" s="53"/>
      <c r="L62" s="58"/>
      <c r="M62" s="53" t="str">
        <f t="shared" si="9"/>
        <v/>
      </c>
      <c r="N62" s="53" t="str">
        <f t="shared" si="10"/>
        <v/>
      </c>
      <c r="O62" s="54" t="str">
        <f t="shared" si="11"/>
        <v/>
      </c>
      <c r="P62" t="str">
        <f t="shared" si="12"/>
        <v/>
      </c>
      <c r="Q62" t="str">
        <f t="shared" si="13"/>
        <v/>
      </c>
      <c r="R62" t="str">
        <f t="shared" si="14"/>
        <v/>
      </c>
      <c r="S62" t="str">
        <f t="shared" si="15"/>
        <v/>
      </c>
      <c r="T62" t="str">
        <f t="shared" si="16"/>
        <v/>
      </c>
      <c r="U62" t="str">
        <f t="shared" si="17"/>
        <v/>
      </c>
      <c r="V62" s="55" t="e">
        <f>MATCH(G62,options!$D$1:$D$20,0)</f>
        <v>#N/A</v>
      </c>
    </row>
    <row r="63" spans="5:22" x14ac:dyDescent="0.15">
      <c r="E63" s="63"/>
      <c r="F63" s="64"/>
      <c r="G63" s="64"/>
      <c r="J63" s="64"/>
      <c r="K63" s="53"/>
      <c r="L63" s="58"/>
      <c r="M63" s="53" t="str">
        <f t="shared" si="9"/>
        <v/>
      </c>
      <c r="N63" s="53" t="str">
        <f t="shared" si="10"/>
        <v/>
      </c>
      <c r="O63" s="54" t="str">
        <f t="shared" si="11"/>
        <v/>
      </c>
      <c r="P63" t="str">
        <f t="shared" si="12"/>
        <v/>
      </c>
      <c r="Q63" t="str">
        <f t="shared" si="13"/>
        <v/>
      </c>
      <c r="R63" t="str">
        <f t="shared" si="14"/>
        <v/>
      </c>
      <c r="S63" t="str">
        <f t="shared" si="15"/>
        <v/>
      </c>
      <c r="T63" t="str">
        <f t="shared" si="16"/>
        <v/>
      </c>
      <c r="U63" t="str">
        <f t="shared" si="17"/>
        <v/>
      </c>
      <c r="V63" s="55" t="e">
        <f>MATCH(G63,options!$D$1:$D$20,0)</f>
        <v>#N/A</v>
      </c>
    </row>
    <row r="64" spans="5:22" x14ac:dyDescent="0.15">
      <c r="E64" s="63"/>
      <c r="F64" s="64"/>
      <c r="G64" s="64"/>
      <c r="J64" s="64"/>
      <c r="K64" s="53"/>
      <c r="L64" s="58"/>
      <c r="M64" s="53" t="str">
        <f t="shared" si="9"/>
        <v/>
      </c>
      <c r="N64" s="53" t="str">
        <f t="shared" si="10"/>
        <v/>
      </c>
      <c r="O64" s="54" t="str">
        <f t="shared" si="11"/>
        <v/>
      </c>
      <c r="P64" t="str">
        <f t="shared" si="12"/>
        <v/>
      </c>
      <c r="Q64" t="str">
        <f t="shared" si="13"/>
        <v/>
      </c>
      <c r="R64" t="str">
        <f t="shared" si="14"/>
        <v/>
      </c>
      <c r="S64" t="str">
        <f t="shared" si="15"/>
        <v/>
      </c>
      <c r="T64" t="str">
        <f t="shared" si="16"/>
        <v/>
      </c>
      <c r="U64" t="str">
        <f t="shared" si="17"/>
        <v/>
      </c>
      <c r="V64" s="55" t="e">
        <f>MATCH(G64,options!$D$1:$D$20,0)</f>
        <v>#N/A</v>
      </c>
    </row>
    <row r="65" spans="5:22" x14ac:dyDescent="0.15">
      <c r="E65" s="63"/>
      <c r="F65" s="64"/>
      <c r="G65" s="64"/>
      <c r="J65" s="64"/>
      <c r="K65" s="53"/>
      <c r="L65" s="58"/>
      <c r="M65" s="53" t="str">
        <f t="shared" si="9"/>
        <v/>
      </c>
      <c r="N65" s="53" t="str">
        <f t="shared" si="10"/>
        <v/>
      </c>
      <c r="O65" s="54" t="str">
        <f t="shared" si="11"/>
        <v/>
      </c>
      <c r="P65" t="str">
        <f t="shared" si="12"/>
        <v/>
      </c>
      <c r="Q65" t="str">
        <f t="shared" si="13"/>
        <v/>
      </c>
      <c r="R65" t="str">
        <f t="shared" si="14"/>
        <v/>
      </c>
      <c r="S65" t="str">
        <f t="shared" si="15"/>
        <v/>
      </c>
      <c r="T65" t="str">
        <f t="shared" si="16"/>
        <v/>
      </c>
      <c r="U65" t="str">
        <f t="shared" si="17"/>
        <v/>
      </c>
      <c r="V65" s="55" t="e">
        <f>MATCH(G65,options!$D$1:$D$20,0)</f>
        <v>#N/A</v>
      </c>
    </row>
    <row r="66" spans="5:22" x14ac:dyDescent="0.15">
      <c r="E66" s="63"/>
      <c r="F66" s="64"/>
      <c r="G66" s="64"/>
      <c r="J66" s="64"/>
      <c r="K66" s="53"/>
      <c r="L66" s="58"/>
      <c r="M66" s="53" t="str">
        <f t="shared" si="9"/>
        <v/>
      </c>
      <c r="N66" s="53" t="str">
        <f t="shared" si="10"/>
        <v/>
      </c>
      <c r="O66" s="54" t="str">
        <f t="shared" si="11"/>
        <v/>
      </c>
      <c r="P66" t="str">
        <f t="shared" si="12"/>
        <v/>
      </c>
      <c r="Q66" t="str">
        <f t="shared" si="13"/>
        <v/>
      </c>
      <c r="R66" t="str">
        <f t="shared" si="14"/>
        <v/>
      </c>
      <c r="S66" t="str">
        <f t="shared" si="15"/>
        <v/>
      </c>
      <c r="T66" t="str">
        <f t="shared" si="16"/>
        <v/>
      </c>
      <c r="U66" t="str">
        <f t="shared" si="17"/>
        <v/>
      </c>
      <c r="V66" s="55" t="e">
        <f>MATCH(G66,options!$D$1:$D$20,0)</f>
        <v>#N/A</v>
      </c>
    </row>
    <row r="67" spans="5:22" x14ac:dyDescent="0.15">
      <c r="E67" s="63"/>
      <c r="F67" s="64"/>
      <c r="G67" s="64"/>
      <c r="J67" s="64"/>
      <c r="K67" s="53"/>
      <c r="L67" s="58"/>
      <c r="M67" s="53" t="str">
        <f t="shared" si="9"/>
        <v/>
      </c>
      <c r="N67" s="53" t="str">
        <f t="shared" si="10"/>
        <v/>
      </c>
      <c r="O67" s="54" t="str">
        <f t="shared" si="11"/>
        <v/>
      </c>
      <c r="P67" t="str">
        <f t="shared" si="12"/>
        <v/>
      </c>
      <c r="Q67" t="str">
        <f t="shared" si="13"/>
        <v/>
      </c>
      <c r="R67" t="str">
        <f t="shared" si="14"/>
        <v/>
      </c>
      <c r="S67" t="str">
        <f t="shared" si="15"/>
        <v/>
      </c>
      <c r="T67" t="str">
        <f t="shared" si="16"/>
        <v/>
      </c>
      <c r="U67" t="str">
        <f t="shared" si="17"/>
        <v/>
      </c>
      <c r="V67" s="55" t="e">
        <f>MATCH(G67,options!$D$1:$D$20,0)</f>
        <v>#N/A</v>
      </c>
    </row>
    <row r="68" spans="5:22" x14ac:dyDescent="0.15">
      <c r="E68" s="63"/>
      <c r="F68" s="64"/>
      <c r="G68" s="64"/>
      <c r="J68" s="64"/>
      <c r="K68" s="53"/>
      <c r="L68" s="58"/>
      <c r="M68" s="53" t="str">
        <f t="shared" ref="M68:M99" si="18">IF(ISBLANK(K68),"",IF(L68, "https://raw.githubusercontent.com/PatrickVibild/TellusAmazonPictures/master/pictures/"&amp;K68&amp;"/1.jpg","https://download.lenovo.com/Images/Parts/"&amp;K68&amp;"/"&amp;K68&amp;"_A.jpg"))</f>
        <v/>
      </c>
      <c r="N68" s="53" t="str">
        <f t="shared" ref="N68:N103" si="19">IF(ISBLANK(K68),"",IF(L68, "https://raw.githubusercontent.com/PatrickVibild/TellusAmazonPictures/master/pictures/"&amp;K68&amp;"/2.jpg","https://download.lenovo.com/Images/Parts/"&amp;K68&amp;"/"&amp;K68&amp;"_B.jpg"))</f>
        <v/>
      </c>
      <c r="O68" s="54"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5" t="e">
        <f>MATCH(G68,options!$D$1:$D$20,0)</f>
        <v>#N/A</v>
      </c>
    </row>
    <row r="69" spans="5:22" x14ac:dyDescent="0.15">
      <c r="E69" s="63"/>
      <c r="F69" s="64"/>
      <c r="G69" s="64"/>
      <c r="J69" s="64"/>
      <c r="K69" s="53"/>
      <c r="L69" s="58"/>
      <c r="M69" s="53" t="str">
        <f t="shared" si="18"/>
        <v/>
      </c>
      <c r="N69" s="53" t="str">
        <f t="shared" si="19"/>
        <v/>
      </c>
      <c r="O69" s="54" t="str">
        <f t="shared" si="20"/>
        <v/>
      </c>
      <c r="P69" t="str">
        <f t="shared" si="21"/>
        <v/>
      </c>
      <c r="Q69" t="str">
        <f t="shared" si="22"/>
        <v/>
      </c>
      <c r="R69" t="str">
        <f t="shared" si="23"/>
        <v/>
      </c>
      <c r="S69" t="str">
        <f t="shared" si="24"/>
        <v/>
      </c>
      <c r="T69" t="str">
        <f t="shared" si="25"/>
        <v/>
      </c>
      <c r="U69" t="str">
        <f t="shared" si="26"/>
        <v/>
      </c>
      <c r="V69" s="55" t="e">
        <f>MATCH(G69,options!$D$1:$D$20,0)</f>
        <v>#N/A</v>
      </c>
    </row>
    <row r="70" spans="5:22" x14ac:dyDescent="0.15">
      <c r="E70" s="63"/>
      <c r="F70" s="64"/>
      <c r="G70" s="64"/>
      <c r="J70" s="64"/>
      <c r="K70" s="53"/>
      <c r="L70" s="58"/>
      <c r="M70" s="53" t="str">
        <f t="shared" si="18"/>
        <v/>
      </c>
      <c r="N70" s="53" t="str">
        <f t="shared" si="19"/>
        <v/>
      </c>
      <c r="O70" s="54" t="str">
        <f t="shared" si="20"/>
        <v/>
      </c>
      <c r="P70" t="str">
        <f t="shared" si="21"/>
        <v/>
      </c>
      <c r="Q70" t="str">
        <f t="shared" si="22"/>
        <v/>
      </c>
      <c r="R70" t="str">
        <f t="shared" si="23"/>
        <v/>
      </c>
      <c r="S70" t="str">
        <f t="shared" si="24"/>
        <v/>
      </c>
      <c r="T70" t="str">
        <f t="shared" si="25"/>
        <v/>
      </c>
      <c r="U70" t="str">
        <f t="shared" si="26"/>
        <v/>
      </c>
      <c r="V70" s="55" t="e">
        <f>MATCH(G70,options!$D$1:$D$20,0)</f>
        <v>#N/A</v>
      </c>
    </row>
    <row r="71" spans="5:22" x14ac:dyDescent="0.15">
      <c r="E71" s="63"/>
      <c r="F71" s="64"/>
      <c r="G71" s="64"/>
      <c r="J71" s="64"/>
      <c r="K71" s="53"/>
      <c r="L71" s="58"/>
      <c r="M71" s="53" t="str">
        <f t="shared" si="18"/>
        <v/>
      </c>
      <c r="N71" s="53" t="str">
        <f t="shared" si="19"/>
        <v/>
      </c>
      <c r="O71" s="54" t="str">
        <f t="shared" si="20"/>
        <v/>
      </c>
      <c r="P71" t="str">
        <f t="shared" si="21"/>
        <v/>
      </c>
      <c r="Q71" t="str">
        <f t="shared" si="22"/>
        <v/>
      </c>
      <c r="R71" t="str">
        <f t="shared" si="23"/>
        <v/>
      </c>
      <c r="S71" t="str">
        <f t="shared" si="24"/>
        <v/>
      </c>
      <c r="T71" t="str">
        <f t="shared" si="25"/>
        <v/>
      </c>
      <c r="U71" t="str">
        <f t="shared" si="26"/>
        <v/>
      </c>
      <c r="V71" s="55" t="e">
        <f>MATCH(G71,options!$D$1:$D$20,0)</f>
        <v>#N/A</v>
      </c>
    </row>
    <row r="72" spans="5:22" x14ac:dyDescent="0.15">
      <c r="E72" s="63"/>
      <c r="F72" s="64"/>
      <c r="G72" s="64"/>
      <c r="J72" s="64"/>
      <c r="K72" s="53"/>
      <c r="L72" s="58"/>
      <c r="M72" s="53" t="str">
        <f t="shared" si="18"/>
        <v/>
      </c>
      <c r="N72" s="53" t="str">
        <f t="shared" si="19"/>
        <v/>
      </c>
      <c r="O72" s="54" t="str">
        <f t="shared" si="20"/>
        <v/>
      </c>
      <c r="P72" t="str">
        <f t="shared" si="21"/>
        <v/>
      </c>
      <c r="Q72" t="str">
        <f t="shared" si="22"/>
        <v/>
      </c>
      <c r="R72" t="str">
        <f t="shared" si="23"/>
        <v/>
      </c>
      <c r="S72" t="str">
        <f t="shared" si="24"/>
        <v/>
      </c>
      <c r="T72" t="str">
        <f t="shared" si="25"/>
        <v/>
      </c>
      <c r="U72" t="str">
        <f t="shared" si="26"/>
        <v/>
      </c>
      <c r="V72" s="55" t="e">
        <f>MATCH(G72,options!$D$1:$D$20,0)</f>
        <v>#N/A</v>
      </c>
    </row>
    <row r="73" spans="5:22" x14ac:dyDescent="0.15">
      <c r="E73" s="63"/>
      <c r="F73" s="64"/>
      <c r="G73" s="64"/>
      <c r="J73" s="64"/>
      <c r="K73" s="53"/>
      <c r="L73" s="58"/>
      <c r="M73" s="53" t="str">
        <f t="shared" si="18"/>
        <v/>
      </c>
      <c r="N73" s="53" t="str">
        <f t="shared" si="19"/>
        <v/>
      </c>
      <c r="O73" s="54" t="str">
        <f t="shared" si="20"/>
        <v/>
      </c>
      <c r="P73" t="str">
        <f t="shared" si="21"/>
        <v/>
      </c>
      <c r="Q73" t="str">
        <f t="shared" si="22"/>
        <v/>
      </c>
      <c r="R73" t="str">
        <f t="shared" si="23"/>
        <v/>
      </c>
      <c r="S73" t="str">
        <f t="shared" si="24"/>
        <v/>
      </c>
      <c r="T73" t="str">
        <f t="shared" si="25"/>
        <v/>
      </c>
      <c r="U73" t="str">
        <f t="shared" si="26"/>
        <v/>
      </c>
      <c r="V73" s="55" t="e">
        <f>MATCH(G73,options!$D$1:$D$20,0)</f>
        <v>#N/A</v>
      </c>
    </row>
    <row r="74" spans="5:22" x14ac:dyDescent="0.15">
      <c r="E74" s="63"/>
      <c r="F74" s="64"/>
      <c r="G74" s="64"/>
      <c r="J74" s="64"/>
      <c r="K74" s="53"/>
      <c r="L74" s="58"/>
      <c r="M74" s="53" t="str">
        <f t="shared" si="18"/>
        <v/>
      </c>
      <c r="N74" s="53" t="str">
        <f t="shared" si="19"/>
        <v/>
      </c>
      <c r="O74" s="54" t="str">
        <f t="shared" si="20"/>
        <v/>
      </c>
      <c r="P74" t="str">
        <f t="shared" si="21"/>
        <v/>
      </c>
      <c r="Q74" t="str">
        <f t="shared" si="22"/>
        <v/>
      </c>
      <c r="R74" t="str">
        <f t="shared" si="23"/>
        <v/>
      </c>
      <c r="S74" t="str">
        <f t="shared" si="24"/>
        <v/>
      </c>
      <c r="T74" t="str">
        <f t="shared" si="25"/>
        <v/>
      </c>
      <c r="U74" t="str">
        <f t="shared" si="26"/>
        <v/>
      </c>
      <c r="V74" s="55" t="e">
        <f>MATCH(G74,options!$D$1:$D$20,0)</f>
        <v>#N/A</v>
      </c>
    </row>
    <row r="75" spans="5:22" x14ac:dyDescent="0.15">
      <c r="E75" s="63"/>
      <c r="F75" s="64"/>
      <c r="G75" s="64"/>
      <c r="J75" s="64"/>
      <c r="K75" s="53"/>
      <c r="L75" s="58"/>
      <c r="M75" s="53" t="str">
        <f t="shared" si="18"/>
        <v/>
      </c>
      <c r="N75" s="53" t="str">
        <f t="shared" si="19"/>
        <v/>
      </c>
      <c r="O75" s="54" t="str">
        <f t="shared" si="20"/>
        <v/>
      </c>
      <c r="P75" t="str">
        <f t="shared" si="21"/>
        <v/>
      </c>
      <c r="Q75" t="str">
        <f t="shared" si="22"/>
        <v/>
      </c>
      <c r="R75" t="str">
        <f t="shared" si="23"/>
        <v/>
      </c>
      <c r="S75" t="str">
        <f t="shared" si="24"/>
        <v/>
      </c>
      <c r="T75" t="str">
        <f t="shared" si="25"/>
        <v/>
      </c>
      <c r="U75" t="str">
        <f t="shared" si="26"/>
        <v/>
      </c>
      <c r="V75" s="55" t="e">
        <f>MATCH(G75,options!$D$1:$D$20,0)</f>
        <v>#N/A</v>
      </c>
    </row>
    <row r="76" spans="5:22" x14ac:dyDescent="0.15">
      <c r="E76" s="63"/>
      <c r="F76" s="64"/>
      <c r="G76" s="64"/>
      <c r="J76" s="64"/>
      <c r="K76" s="53"/>
      <c r="L76" s="58"/>
      <c r="M76" s="53" t="str">
        <f t="shared" si="18"/>
        <v/>
      </c>
      <c r="N76" s="53" t="str">
        <f t="shared" si="19"/>
        <v/>
      </c>
      <c r="O76" s="54" t="str">
        <f t="shared" si="20"/>
        <v/>
      </c>
      <c r="P76" t="str">
        <f t="shared" si="21"/>
        <v/>
      </c>
      <c r="Q76" t="str">
        <f t="shared" si="22"/>
        <v/>
      </c>
      <c r="R76" t="str">
        <f t="shared" si="23"/>
        <v/>
      </c>
      <c r="S76" t="str">
        <f t="shared" si="24"/>
        <v/>
      </c>
      <c r="T76" t="str">
        <f t="shared" si="25"/>
        <v/>
      </c>
      <c r="U76" t="str">
        <f t="shared" si="26"/>
        <v/>
      </c>
      <c r="V76" s="55" t="e">
        <f>MATCH(G76,options!$D$1:$D$20,0)</f>
        <v>#N/A</v>
      </c>
    </row>
    <row r="77" spans="5:22" x14ac:dyDescent="0.15">
      <c r="E77" s="63"/>
      <c r="F77" s="64"/>
      <c r="G77" s="64"/>
      <c r="J77" s="64"/>
      <c r="K77" s="53"/>
      <c r="L77" s="58"/>
      <c r="M77" s="53" t="str">
        <f t="shared" si="18"/>
        <v/>
      </c>
      <c r="N77" s="53" t="str">
        <f t="shared" si="19"/>
        <v/>
      </c>
      <c r="O77" s="54" t="str">
        <f t="shared" si="20"/>
        <v/>
      </c>
      <c r="P77" t="str">
        <f t="shared" si="21"/>
        <v/>
      </c>
      <c r="Q77" t="str">
        <f t="shared" si="22"/>
        <v/>
      </c>
      <c r="R77" t="str">
        <f t="shared" si="23"/>
        <v/>
      </c>
      <c r="S77" t="str">
        <f t="shared" si="24"/>
        <v/>
      </c>
      <c r="T77" t="str">
        <f t="shared" si="25"/>
        <v/>
      </c>
      <c r="U77" t="str">
        <f t="shared" si="26"/>
        <v/>
      </c>
      <c r="V77" s="55" t="e">
        <f>MATCH(G77,options!$D$1:$D$20,0)</f>
        <v>#N/A</v>
      </c>
    </row>
    <row r="78" spans="5:22" x14ac:dyDescent="0.15">
      <c r="E78" s="63"/>
      <c r="F78" s="64"/>
      <c r="G78" s="64"/>
      <c r="J78" s="64"/>
      <c r="K78" s="53"/>
      <c r="L78" s="58"/>
      <c r="M78" s="53" t="str">
        <f t="shared" si="18"/>
        <v/>
      </c>
      <c r="N78" s="53" t="str">
        <f t="shared" si="19"/>
        <v/>
      </c>
      <c r="O78" s="54" t="str">
        <f t="shared" si="20"/>
        <v/>
      </c>
      <c r="P78" t="str">
        <f t="shared" si="21"/>
        <v/>
      </c>
      <c r="Q78" t="str">
        <f t="shared" si="22"/>
        <v/>
      </c>
      <c r="R78" t="str">
        <f t="shared" si="23"/>
        <v/>
      </c>
      <c r="S78" t="str">
        <f t="shared" si="24"/>
        <v/>
      </c>
      <c r="T78" t="str">
        <f t="shared" si="25"/>
        <v/>
      </c>
      <c r="U78" t="str">
        <f t="shared" si="26"/>
        <v/>
      </c>
      <c r="V78" s="55" t="e">
        <f>MATCH(G78,options!$D$1:$D$20,0)</f>
        <v>#N/A</v>
      </c>
    </row>
    <row r="79" spans="5:22" x14ac:dyDescent="0.15">
      <c r="E79" s="63"/>
      <c r="F79" s="64"/>
      <c r="G79" s="64"/>
      <c r="J79" s="64"/>
      <c r="K79" s="53"/>
      <c r="L79" s="58"/>
      <c r="M79" s="53" t="str">
        <f t="shared" si="18"/>
        <v/>
      </c>
      <c r="N79" s="53" t="str">
        <f t="shared" si="19"/>
        <v/>
      </c>
      <c r="O79" s="54" t="str">
        <f t="shared" si="20"/>
        <v/>
      </c>
      <c r="P79" t="str">
        <f t="shared" si="21"/>
        <v/>
      </c>
      <c r="Q79" t="str">
        <f t="shared" si="22"/>
        <v/>
      </c>
      <c r="R79" t="str">
        <f t="shared" si="23"/>
        <v/>
      </c>
      <c r="S79" t="str">
        <f t="shared" si="24"/>
        <v/>
      </c>
      <c r="T79" t="str">
        <f t="shared" si="25"/>
        <v/>
      </c>
      <c r="U79" t="str">
        <f t="shared" si="26"/>
        <v/>
      </c>
      <c r="V79" s="55" t="e">
        <f>MATCH(G79,options!$D$1:$D$20,0)</f>
        <v>#N/A</v>
      </c>
    </row>
    <row r="80" spans="5:22" x14ac:dyDescent="0.15">
      <c r="E80" s="63"/>
      <c r="F80" s="64"/>
      <c r="G80" s="64"/>
      <c r="J80" s="64"/>
      <c r="K80" s="53"/>
      <c r="L80" s="58"/>
      <c r="M80" s="53" t="str">
        <f t="shared" si="18"/>
        <v/>
      </c>
      <c r="N80" s="53" t="str">
        <f t="shared" si="19"/>
        <v/>
      </c>
      <c r="O80" s="54" t="str">
        <f t="shared" si="20"/>
        <v/>
      </c>
      <c r="P80" t="str">
        <f t="shared" si="21"/>
        <v/>
      </c>
      <c r="Q80" t="str">
        <f t="shared" si="22"/>
        <v/>
      </c>
      <c r="R80" t="str">
        <f t="shared" si="23"/>
        <v/>
      </c>
      <c r="S80" t="str">
        <f t="shared" si="24"/>
        <v/>
      </c>
      <c r="T80" t="str">
        <f t="shared" si="25"/>
        <v/>
      </c>
      <c r="U80" t="str">
        <f t="shared" si="26"/>
        <v/>
      </c>
      <c r="V80" s="55" t="e">
        <f>MATCH(G80,options!$D$1:$D$20,0)</f>
        <v>#N/A</v>
      </c>
    </row>
    <row r="81" spans="5:22" x14ac:dyDescent="0.15">
      <c r="E81" s="63"/>
      <c r="F81" s="64"/>
      <c r="G81" s="64"/>
      <c r="J81" s="64"/>
      <c r="K81" s="53"/>
      <c r="L81" s="58"/>
      <c r="M81" s="53" t="str">
        <f t="shared" si="18"/>
        <v/>
      </c>
      <c r="N81" s="53" t="str">
        <f t="shared" si="19"/>
        <v/>
      </c>
      <c r="O81" s="54" t="str">
        <f t="shared" si="20"/>
        <v/>
      </c>
      <c r="P81" t="str">
        <f t="shared" si="21"/>
        <v/>
      </c>
      <c r="Q81" t="str">
        <f t="shared" si="22"/>
        <v/>
      </c>
      <c r="R81" t="str">
        <f t="shared" si="23"/>
        <v/>
      </c>
      <c r="S81" t="str">
        <f t="shared" si="24"/>
        <v/>
      </c>
      <c r="T81" t="str">
        <f t="shared" si="25"/>
        <v/>
      </c>
      <c r="U81" t="str">
        <f t="shared" si="26"/>
        <v/>
      </c>
      <c r="V81" s="55" t="e">
        <f>MATCH(G81,options!$D$1:$D$20,0)</f>
        <v>#N/A</v>
      </c>
    </row>
    <row r="82" spans="5:22" x14ac:dyDescent="0.15">
      <c r="E82" s="63"/>
      <c r="F82" s="64"/>
      <c r="G82" s="64"/>
      <c r="J82" s="64"/>
      <c r="K82" s="53"/>
      <c r="L82" s="58"/>
      <c r="M82" s="53" t="str">
        <f t="shared" si="18"/>
        <v/>
      </c>
      <c r="N82" s="53" t="str">
        <f t="shared" si="19"/>
        <v/>
      </c>
      <c r="O82" s="54" t="str">
        <f t="shared" si="20"/>
        <v/>
      </c>
      <c r="P82" t="str">
        <f t="shared" si="21"/>
        <v/>
      </c>
      <c r="Q82" t="str">
        <f t="shared" si="22"/>
        <v/>
      </c>
      <c r="R82" t="str">
        <f t="shared" si="23"/>
        <v/>
      </c>
      <c r="S82" t="str">
        <f t="shared" si="24"/>
        <v/>
      </c>
      <c r="T82" t="str">
        <f t="shared" si="25"/>
        <v/>
      </c>
      <c r="U82" t="str">
        <f t="shared" si="26"/>
        <v/>
      </c>
      <c r="V82" s="55" t="e">
        <f>MATCH(G82,options!$D$1:$D$20,0)</f>
        <v>#N/A</v>
      </c>
    </row>
    <row r="83" spans="5:22" x14ac:dyDescent="0.15">
      <c r="E83" s="63"/>
      <c r="F83" s="64"/>
      <c r="G83" s="64"/>
      <c r="J83" s="64"/>
      <c r="K83" s="53"/>
      <c r="L83" s="58"/>
      <c r="M83" s="53" t="str">
        <f t="shared" si="18"/>
        <v/>
      </c>
      <c r="N83" s="53" t="str">
        <f t="shared" si="19"/>
        <v/>
      </c>
      <c r="O83" s="54" t="str">
        <f t="shared" si="20"/>
        <v/>
      </c>
      <c r="P83" t="str">
        <f t="shared" si="21"/>
        <v/>
      </c>
      <c r="Q83" t="str">
        <f t="shared" si="22"/>
        <v/>
      </c>
      <c r="R83" t="str">
        <f t="shared" si="23"/>
        <v/>
      </c>
      <c r="S83" t="str">
        <f t="shared" si="24"/>
        <v/>
      </c>
      <c r="T83" t="str">
        <f t="shared" si="25"/>
        <v/>
      </c>
      <c r="U83" t="str">
        <f t="shared" si="26"/>
        <v/>
      </c>
      <c r="V83" s="55" t="e">
        <f>MATCH(G83,options!$D$1:$D$20,0)</f>
        <v>#N/A</v>
      </c>
    </row>
    <row r="84" spans="5:22" x14ac:dyDescent="0.15">
      <c r="E84" s="63"/>
      <c r="F84" s="64"/>
      <c r="G84" s="64"/>
      <c r="J84" s="64"/>
      <c r="K84" s="53"/>
      <c r="L84" s="58"/>
      <c r="M84" s="53" t="str">
        <f t="shared" si="18"/>
        <v/>
      </c>
      <c r="N84" s="53" t="str">
        <f t="shared" si="19"/>
        <v/>
      </c>
      <c r="O84" s="54" t="str">
        <f t="shared" si="20"/>
        <v/>
      </c>
      <c r="P84" t="str">
        <f t="shared" si="21"/>
        <v/>
      </c>
      <c r="Q84" t="str">
        <f t="shared" si="22"/>
        <v/>
      </c>
      <c r="R84" t="str">
        <f t="shared" si="23"/>
        <v/>
      </c>
      <c r="S84" t="str">
        <f t="shared" si="24"/>
        <v/>
      </c>
      <c r="T84" t="str">
        <f t="shared" si="25"/>
        <v/>
      </c>
      <c r="U84" t="str">
        <f t="shared" si="26"/>
        <v/>
      </c>
      <c r="V84" s="55" t="e">
        <f>MATCH(G84,options!$D$1:$D$20,0)</f>
        <v>#N/A</v>
      </c>
    </row>
    <row r="85" spans="5:22" x14ac:dyDescent="0.15">
      <c r="E85" s="63"/>
      <c r="F85" s="64"/>
      <c r="G85" s="64"/>
      <c r="J85" s="64"/>
      <c r="K85" s="53"/>
      <c r="L85" s="58"/>
      <c r="M85" s="53" t="str">
        <f t="shared" si="18"/>
        <v/>
      </c>
      <c r="N85" s="53" t="str">
        <f t="shared" si="19"/>
        <v/>
      </c>
      <c r="O85" s="54" t="str">
        <f t="shared" si="20"/>
        <v/>
      </c>
      <c r="P85" t="str">
        <f t="shared" si="21"/>
        <v/>
      </c>
      <c r="Q85" t="str">
        <f t="shared" si="22"/>
        <v/>
      </c>
      <c r="R85" t="str">
        <f t="shared" si="23"/>
        <v/>
      </c>
      <c r="S85" t="str">
        <f t="shared" si="24"/>
        <v/>
      </c>
      <c r="T85" t="str">
        <f t="shared" si="25"/>
        <v/>
      </c>
      <c r="U85" t="str">
        <f t="shared" si="26"/>
        <v/>
      </c>
      <c r="V85" s="55" t="e">
        <f>MATCH(G85,options!$D$1:$D$20,0)</f>
        <v>#N/A</v>
      </c>
    </row>
    <row r="86" spans="5:22" x14ac:dyDescent="0.15">
      <c r="E86" s="63"/>
      <c r="F86" s="64"/>
      <c r="G86" s="64"/>
      <c r="J86" s="64"/>
      <c r="K86" s="53"/>
      <c r="L86" s="58"/>
      <c r="M86" s="53" t="str">
        <f t="shared" si="18"/>
        <v/>
      </c>
      <c r="N86" s="53" t="str">
        <f t="shared" si="19"/>
        <v/>
      </c>
      <c r="O86" s="54" t="str">
        <f t="shared" si="20"/>
        <v/>
      </c>
      <c r="P86" t="str">
        <f t="shared" si="21"/>
        <v/>
      </c>
      <c r="Q86" t="str">
        <f t="shared" si="22"/>
        <v/>
      </c>
      <c r="R86" t="str">
        <f t="shared" si="23"/>
        <v/>
      </c>
      <c r="S86" t="str">
        <f t="shared" si="24"/>
        <v/>
      </c>
      <c r="T86" t="str">
        <f t="shared" si="25"/>
        <v/>
      </c>
      <c r="U86" t="str">
        <f t="shared" si="26"/>
        <v/>
      </c>
      <c r="V86" s="55" t="e">
        <f>MATCH(G86,options!$D$1:$D$20,0)</f>
        <v>#N/A</v>
      </c>
    </row>
    <row r="87" spans="5:22" x14ac:dyDescent="0.15">
      <c r="E87" s="63"/>
      <c r="F87" s="64"/>
      <c r="G87" s="64"/>
      <c r="J87" s="64"/>
      <c r="K87" s="53"/>
      <c r="L87" s="58"/>
      <c r="M87" s="53" t="str">
        <f t="shared" si="18"/>
        <v/>
      </c>
      <c r="N87" s="53" t="str">
        <f t="shared" si="19"/>
        <v/>
      </c>
      <c r="O87" s="54" t="str">
        <f t="shared" si="20"/>
        <v/>
      </c>
      <c r="P87" t="str">
        <f t="shared" si="21"/>
        <v/>
      </c>
      <c r="Q87" t="str">
        <f t="shared" si="22"/>
        <v/>
      </c>
      <c r="R87" t="str">
        <f t="shared" si="23"/>
        <v/>
      </c>
      <c r="S87" t="str">
        <f t="shared" si="24"/>
        <v/>
      </c>
      <c r="T87" t="str">
        <f t="shared" si="25"/>
        <v/>
      </c>
      <c r="U87" t="str">
        <f t="shared" si="26"/>
        <v/>
      </c>
      <c r="V87" s="55" t="e">
        <f>MATCH(G87,options!$D$1:$D$20,0)</f>
        <v>#N/A</v>
      </c>
    </row>
    <row r="88" spans="5:22" x14ac:dyDescent="0.15">
      <c r="E88" s="63"/>
      <c r="F88" s="64"/>
      <c r="G88" s="64"/>
      <c r="J88" s="64"/>
      <c r="K88" s="53"/>
      <c r="L88" s="58"/>
      <c r="M88" s="53" t="str">
        <f t="shared" si="18"/>
        <v/>
      </c>
      <c r="N88" s="53" t="str">
        <f t="shared" si="19"/>
        <v/>
      </c>
      <c r="O88" s="54" t="str">
        <f t="shared" si="20"/>
        <v/>
      </c>
      <c r="P88" t="str">
        <f t="shared" si="21"/>
        <v/>
      </c>
      <c r="Q88" t="str">
        <f t="shared" si="22"/>
        <v/>
      </c>
      <c r="R88" t="str">
        <f t="shared" si="23"/>
        <v/>
      </c>
      <c r="S88" t="str">
        <f t="shared" si="24"/>
        <v/>
      </c>
      <c r="T88" t="str">
        <f t="shared" si="25"/>
        <v/>
      </c>
      <c r="U88" t="str">
        <f t="shared" si="26"/>
        <v/>
      </c>
      <c r="V88" s="55" t="e">
        <f>MATCH(G88,options!$D$1:$D$20,0)</f>
        <v>#N/A</v>
      </c>
    </row>
    <row r="89" spans="5:22" x14ac:dyDescent="0.15">
      <c r="E89" s="63"/>
      <c r="F89" s="64"/>
      <c r="G89" s="64"/>
      <c r="J89" s="64"/>
      <c r="K89" s="53"/>
      <c r="L89" s="58"/>
      <c r="M89" s="53" t="str">
        <f t="shared" si="18"/>
        <v/>
      </c>
      <c r="N89" s="53" t="str">
        <f t="shared" si="19"/>
        <v/>
      </c>
      <c r="O89" s="54" t="str">
        <f t="shared" si="20"/>
        <v/>
      </c>
      <c r="P89" t="str">
        <f t="shared" si="21"/>
        <v/>
      </c>
      <c r="Q89" t="str">
        <f t="shared" si="22"/>
        <v/>
      </c>
      <c r="R89" t="str">
        <f t="shared" si="23"/>
        <v/>
      </c>
      <c r="S89" t="str">
        <f t="shared" si="24"/>
        <v/>
      </c>
      <c r="T89" t="str">
        <f t="shared" si="25"/>
        <v/>
      </c>
      <c r="U89" t="str">
        <f t="shared" si="26"/>
        <v/>
      </c>
      <c r="V89" s="55" t="e">
        <f>MATCH(G89,options!$D$1:$D$20,0)</f>
        <v>#N/A</v>
      </c>
    </row>
    <row r="90" spans="5:22" x14ac:dyDescent="0.15">
      <c r="E90" s="63"/>
      <c r="F90" s="64"/>
      <c r="G90" s="64"/>
      <c r="J90" s="64"/>
      <c r="K90" s="53"/>
      <c r="L90" s="58"/>
      <c r="M90" s="53" t="str">
        <f t="shared" si="18"/>
        <v/>
      </c>
      <c r="N90" s="53" t="str">
        <f t="shared" si="19"/>
        <v/>
      </c>
      <c r="O90" s="54" t="str">
        <f t="shared" si="20"/>
        <v/>
      </c>
      <c r="P90" t="str">
        <f t="shared" si="21"/>
        <v/>
      </c>
      <c r="Q90" t="str">
        <f t="shared" si="22"/>
        <v/>
      </c>
      <c r="R90" t="str">
        <f t="shared" si="23"/>
        <v/>
      </c>
      <c r="S90" t="str">
        <f t="shared" si="24"/>
        <v/>
      </c>
      <c r="T90" t="str">
        <f t="shared" si="25"/>
        <v/>
      </c>
      <c r="U90" t="str">
        <f t="shared" si="26"/>
        <v/>
      </c>
      <c r="V90" s="55" t="e">
        <f>MATCH(G90,options!$D$1:$D$20,0)</f>
        <v>#N/A</v>
      </c>
    </row>
    <row r="91" spans="5:22" x14ac:dyDescent="0.15">
      <c r="E91" s="63"/>
      <c r="F91" s="64"/>
      <c r="G91" s="64"/>
      <c r="J91" s="64"/>
      <c r="K91" s="53"/>
      <c r="L91" s="58"/>
      <c r="M91" s="53" t="str">
        <f t="shared" si="18"/>
        <v/>
      </c>
      <c r="N91" s="53" t="str">
        <f t="shared" si="19"/>
        <v/>
      </c>
      <c r="O91" s="54" t="str">
        <f t="shared" si="20"/>
        <v/>
      </c>
      <c r="P91" t="str">
        <f t="shared" si="21"/>
        <v/>
      </c>
      <c r="Q91" t="str">
        <f t="shared" si="22"/>
        <v/>
      </c>
      <c r="R91" t="str">
        <f t="shared" si="23"/>
        <v/>
      </c>
      <c r="S91" t="str">
        <f t="shared" si="24"/>
        <v/>
      </c>
      <c r="T91" t="str">
        <f t="shared" si="25"/>
        <v/>
      </c>
      <c r="U91" t="str">
        <f t="shared" si="26"/>
        <v/>
      </c>
      <c r="V91" s="55" t="e">
        <f>MATCH(G91,options!$D$1:$D$20,0)</f>
        <v>#N/A</v>
      </c>
    </row>
    <row r="92" spans="5:22" x14ac:dyDescent="0.15">
      <c r="E92" s="63"/>
      <c r="F92" s="64"/>
      <c r="G92" s="64"/>
      <c r="J92" s="64"/>
      <c r="K92" s="53"/>
      <c r="L92" s="58"/>
      <c r="M92" s="53" t="str">
        <f t="shared" si="18"/>
        <v/>
      </c>
      <c r="N92" s="53" t="str">
        <f t="shared" si="19"/>
        <v/>
      </c>
      <c r="O92" s="54" t="str">
        <f t="shared" si="20"/>
        <v/>
      </c>
      <c r="P92" t="str">
        <f t="shared" si="21"/>
        <v/>
      </c>
      <c r="Q92" t="str">
        <f t="shared" si="22"/>
        <v/>
      </c>
      <c r="R92" t="str">
        <f t="shared" si="23"/>
        <v/>
      </c>
      <c r="S92" t="str">
        <f t="shared" si="24"/>
        <v/>
      </c>
      <c r="T92" t="str">
        <f t="shared" si="25"/>
        <v/>
      </c>
      <c r="U92" t="str">
        <f t="shared" si="26"/>
        <v/>
      </c>
      <c r="V92" s="55" t="e">
        <f>MATCH(G92,options!$D$1:$D$20,0)</f>
        <v>#N/A</v>
      </c>
    </row>
    <row r="93" spans="5:22" x14ac:dyDescent="0.15">
      <c r="E93" s="63"/>
      <c r="F93" s="64"/>
      <c r="G93" s="64"/>
      <c r="J93" s="64"/>
      <c r="K93" s="53"/>
      <c r="L93" s="58"/>
      <c r="M93" s="53" t="str">
        <f t="shared" si="18"/>
        <v/>
      </c>
      <c r="N93" s="53" t="str">
        <f t="shared" si="19"/>
        <v/>
      </c>
      <c r="O93" s="54" t="str">
        <f t="shared" si="20"/>
        <v/>
      </c>
      <c r="P93" t="str">
        <f t="shared" si="21"/>
        <v/>
      </c>
      <c r="Q93" t="str">
        <f t="shared" si="22"/>
        <v/>
      </c>
      <c r="R93" t="str">
        <f t="shared" si="23"/>
        <v/>
      </c>
      <c r="S93" t="str">
        <f t="shared" si="24"/>
        <v/>
      </c>
      <c r="T93" t="str">
        <f t="shared" si="25"/>
        <v/>
      </c>
      <c r="U93" t="str">
        <f t="shared" si="26"/>
        <v/>
      </c>
      <c r="V93" s="55" t="e">
        <f>MATCH(G93,options!$D$1:$D$20,0)</f>
        <v>#N/A</v>
      </c>
    </row>
    <row r="94" spans="5:22" x14ac:dyDescent="0.15">
      <c r="E94" s="63"/>
      <c r="F94" s="64"/>
      <c r="G94" s="64"/>
      <c r="J94" s="64"/>
      <c r="K94" s="53"/>
      <c r="L94" s="58"/>
      <c r="M94" s="53" t="str">
        <f t="shared" si="18"/>
        <v/>
      </c>
      <c r="N94" s="53" t="str">
        <f t="shared" si="19"/>
        <v/>
      </c>
      <c r="O94" s="54" t="str">
        <f t="shared" si="20"/>
        <v/>
      </c>
      <c r="P94" t="str">
        <f t="shared" si="21"/>
        <v/>
      </c>
      <c r="Q94" t="str">
        <f t="shared" si="22"/>
        <v/>
      </c>
      <c r="R94" t="str">
        <f t="shared" si="23"/>
        <v/>
      </c>
      <c r="S94" t="str">
        <f t="shared" si="24"/>
        <v/>
      </c>
      <c r="T94" t="str">
        <f t="shared" si="25"/>
        <v/>
      </c>
      <c r="U94" t="str">
        <f t="shared" si="26"/>
        <v/>
      </c>
      <c r="V94" s="55" t="e">
        <f>MATCH(G94,options!$D$1:$D$20,0)</f>
        <v>#N/A</v>
      </c>
    </row>
    <row r="95" spans="5:22" x14ac:dyDescent="0.15">
      <c r="E95" s="63"/>
      <c r="F95" s="64"/>
      <c r="G95" s="64"/>
      <c r="J95" s="64"/>
      <c r="K95" s="53"/>
      <c r="L95" s="58"/>
      <c r="M95" s="53" t="str">
        <f t="shared" si="18"/>
        <v/>
      </c>
      <c r="N95" s="53" t="str">
        <f t="shared" si="19"/>
        <v/>
      </c>
      <c r="O95" s="54" t="str">
        <f t="shared" si="20"/>
        <v/>
      </c>
      <c r="P95" t="str">
        <f t="shared" si="21"/>
        <v/>
      </c>
      <c r="Q95" t="str">
        <f t="shared" si="22"/>
        <v/>
      </c>
      <c r="R95" t="str">
        <f t="shared" si="23"/>
        <v/>
      </c>
      <c r="S95" t="str">
        <f t="shared" si="24"/>
        <v/>
      </c>
      <c r="T95" t="str">
        <f t="shared" si="25"/>
        <v/>
      </c>
      <c r="U95" t="str">
        <f t="shared" si="26"/>
        <v/>
      </c>
      <c r="V95" s="55" t="e">
        <f>MATCH(G95,options!$D$1:$D$20,0)</f>
        <v>#N/A</v>
      </c>
    </row>
    <row r="96" spans="5:22" x14ac:dyDescent="0.15">
      <c r="E96" s="63"/>
      <c r="F96" s="64"/>
      <c r="G96" s="64"/>
      <c r="J96" s="64"/>
      <c r="K96" s="53"/>
      <c r="L96" s="58"/>
      <c r="M96" s="53" t="str">
        <f t="shared" si="18"/>
        <v/>
      </c>
      <c r="N96" s="53" t="str">
        <f t="shared" si="19"/>
        <v/>
      </c>
      <c r="O96" s="54" t="str">
        <f t="shared" si="20"/>
        <v/>
      </c>
      <c r="P96" t="str">
        <f t="shared" si="21"/>
        <v/>
      </c>
      <c r="Q96" t="str">
        <f t="shared" si="22"/>
        <v/>
      </c>
      <c r="R96" t="str">
        <f t="shared" si="23"/>
        <v/>
      </c>
      <c r="S96" t="str">
        <f t="shared" si="24"/>
        <v/>
      </c>
      <c r="T96" t="str">
        <f t="shared" si="25"/>
        <v/>
      </c>
      <c r="U96" t="str">
        <f t="shared" si="26"/>
        <v/>
      </c>
      <c r="V96" s="55" t="e">
        <f>MATCH(G96,options!$D$1:$D$20,0)</f>
        <v>#N/A</v>
      </c>
    </row>
    <row r="97" spans="5:22" x14ac:dyDescent="0.15">
      <c r="E97" s="63"/>
      <c r="F97" s="64"/>
      <c r="G97" s="64"/>
      <c r="J97" s="64"/>
      <c r="K97" s="53"/>
      <c r="L97" s="58"/>
      <c r="M97" s="53" t="str">
        <f t="shared" si="18"/>
        <v/>
      </c>
      <c r="N97" s="53" t="str">
        <f t="shared" si="19"/>
        <v/>
      </c>
      <c r="O97" s="54" t="str">
        <f t="shared" si="20"/>
        <v/>
      </c>
      <c r="P97" t="str">
        <f t="shared" si="21"/>
        <v/>
      </c>
      <c r="Q97" t="str">
        <f t="shared" si="22"/>
        <v/>
      </c>
      <c r="R97" t="str">
        <f t="shared" si="23"/>
        <v/>
      </c>
      <c r="S97" t="str">
        <f t="shared" si="24"/>
        <v/>
      </c>
      <c r="T97" t="str">
        <f t="shared" si="25"/>
        <v/>
      </c>
      <c r="U97" t="str">
        <f t="shared" si="26"/>
        <v/>
      </c>
      <c r="V97" s="55" t="e">
        <f>MATCH(G97,options!$D$1:$D$20,0)</f>
        <v>#N/A</v>
      </c>
    </row>
    <row r="98" spans="5:22" x14ac:dyDescent="0.15">
      <c r="E98" s="63"/>
      <c r="F98" s="64"/>
      <c r="G98" s="64"/>
      <c r="J98" s="64"/>
      <c r="K98" s="53"/>
      <c r="L98" s="58"/>
      <c r="M98" s="53" t="str">
        <f t="shared" si="18"/>
        <v/>
      </c>
      <c r="N98" s="53" t="str">
        <f t="shared" si="19"/>
        <v/>
      </c>
      <c r="O98" s="54" t="str">
        <f t="shared" si="20"/>
        <v/>
      </c>
      <c r="P98" t="str">
        <f t="shared" si="21"/>
        <v/>
      </c>
      <c r="Q98" t="str">
        <f t="shared" si="22"/>
        <v/>
      </c>
      <c r="R98" t="str">
        <f t="shared" si="23"/>
        <v/>
      </c>
      <c r="S98" t="str">
        <f t="shared" si="24"/>
        <v/>
      </c>
      <c r="T98" t="str">
        <f t="shared" si="25"/>
        <v/>
      </c>
      <c r="U98" t="str">
        <f t="shared" si="26"/>
        <v/>
      </c>
      <c r="V98" s="55" t="e">
        <f>MATCH(G98,options!$D$1:$D$20,0)</f>
        <v>#N/A</v>
      </c>
    </row>
    <row r="99" spans="5:22" x14ac:dyDescent="0.15">
      <c r="E99" s="63"/>
      <c r="F99" s="64"/>
      <c r="G99" s="64"/>
      <c r="J99" s="64"/>
      <c r="K99" s="53"/>
      <c r="L99" s="58"/>
      <c r="M99" s="53" t="str">
        <f t="shared" si="18"/>
        <v/>
      </c>
      <c r="N99" s="53" t="str">
        <f t="shared" si="19"/>
        <v/>
      </c>
      <c r="O99" s="54" t="str">
        <f t="shared" si="20"/>
        <v/>
      </c>
      <c r="P99" t="str">
        <f t="shared" si="21"/>
        <v/>
      </c>
      <c r="Q99" t="str">
        <f t="shared" si="22"/>
        <v/>
      </c>
      <c r="R99" t="str">
        <f t="shared" si="23"/>
        <v/>
      </c>
      <c r="S99" t="str">
        <f t="shared" si="24"/>
        <v/>
      </c>
      <c r="T99" t="str">
        <f t="shared" si="25"/>
        <v/>
      </c>
      <c r="U99" t="str">
        <f t="shared" si="26"/>
        <v/>
      </c>
      <c r="V99" s="55" t="e">
        <f>MATCH(G99,options!$D$1:$D$20,0)</f>
        <v>#N/A</v>
      </c>
    </row>
    <row r="100" spans="5:22" x14ac:dyDescent="0.15">
      <c r="E100" s="63"/>
      <c r="F100" s="64"/>
      <c r="G100" s="64"/>
      <c r="J100" s="64"/>
      <c r="K100" s="53"/>
      <c r="L100" s="58"/>
      <c r="M100" s="53" t="str">
        <f t="shared" ref="M100:M131" si="27">IF(ISBLANK(K100),"",IF(L100, "https://raw.githubusercontent.com/PatrickVibild/TellusAmazonPictures/master/pictures/"&amp;K100&amp;"/1.jpg","https://download.lenovo.com/Images/Parts/"&amp;K100&amp;"/"&amp;K100&amp;"_A.jpg"))</f>
        <v/>
      </c>
      <c r="N100" s="53" t="str">
        <f t="shared" si="19"/>
        <v/>
      </c>
      <c r="O100" s="54" t="str">
        <f t="shared" si="20"/>
        <v/>
      </c>
      <c r="P100" t="str">
        <f t="shared" si="21"/>
        <v/>
      </c>
      <c r="Q100" t="str">
        <f t="shared" si="22"/>
        <v/>
      </c>
      <c r="R100" t="str">
        <f t="shared" si="23"/>
        <v/>
      </c>
      <c r="S100" t="str">
        <f t="shared" si="24"/>
        <v/>
      </c>
      <c r="T100" t="str">
        <f t="shared" si="25"/>
        <v/>
      </c>
      <c r="U100" t="str">
        <f t="shared" si="26"/>
        <v/>
      </c>
      <c r="V100" s="55" t="e">
        <f>MATCH(G100,options!$D$1:$D$20,0)</f>
        <v>#N/A</v>
      </c>
    </row>
    <row r="101" spans="5:22" x14ac:dyDescent="0.15">
      <c r="E101" s="63"/>
      <c r="F101" s="64"/>
      <c r="G101" s="64"/>
      <c r="J101" s="64"/>
      <c r="K101" s="53"/>
      <c r="L101" s="58"/>
      <c r="M101" s="53" t="str">
        <f t="shared" si="27"/>
        <v/>
      </c>
      <c r="N101" s="53" t="str">
        <f t="shared" si="19"/>
        <v/>
      </c>
      <c r="O101" s="54" t="str">
        <f t="shared" si="20"/>
        <v/>
      </c>
      <c r="P101" t="str">
        <f t="shared" si="21"/>
        <v/>
      </c>
      <c r="Q101" t="str">
        <f t="shared" si="22"/>
        <v/>
      </c>
      <c r="R101" t="str">
        <f t="shared" si="23"/>
        <v/>
      </c>
      <c r="S101" t="str">
        <f t="shared" si="24"/>
        <v/>
      </c>
      <c r="T101" t="str">
        <f t="shared" si="25"/>
        <v/>
      </c>
      <c r="U101" t="str">
        <f t="shared" si="26"/>
        <v/>
      </c>
      <c r="V101" s="55" t="e">
        <f>MATCH(G101,options!$D$1:$D$20,0)</f>
        <v>#N/A</v>
      </c>
    </row>
    <row r="102" spans="5:22" x14ac:dyDescent="0.15">
      <c r="E102" s="63"/>
      <c r="F102" s="64"/>
      <c r="G102" s="64"/>
      <c r="J102" s="64"/>
      <c r="K102" s="53"/>
      <c r="L102" s="58"/>
      <c r="M102" s="53" t="str">
        <f t="shared" si="27"/>
        <v/>
      </c>
      <c r="N102" s="53" t="str">
        <f t="shared" si="19"/>
        <v/>
      </c>
      <c r="O102" s="54" t="str">
        <f t="shared" si="20"/>
        <v/>
      </c>
      <c r="P102" t="str">
        <f t="shared" si="21"/>
        <v/>
      </c>
      <c r="Q102" t="str">
        <f t="shared" si="22"/>
        <v/>
      </c>
      <c r="R102" t="str">
        <f t="shared" si="23"/>
        <v/>
      </c>
      <c r="S102" t="str">
        <f t="shared" si="24"/>
        <v/>
      </c>
      <c r="T102" t="str">
        <f t="shared" si="25"/>
        <v/>
      </c>
      <c r="U102" t="str">
        <f t="shared" si="26"/>
        <v/>
      </c>
      <c r="V102" s="55" t="e">
        <f>MATCH(G102,options!$D$1:$D$20,0)</f>
        <v>#N/A</v>
      </c>
    </row>
    <row r="103" spans="5:22" x14ac:dyDescent="0.15">
      <c r="E103" s="63"/>
      <c r="F103" s="64"/>
      <c r="G103" s="64"/>
      <c r="J103" s="64"/>
      <c r="K103" s="53"/>
      <c r="L103" s="58"/>
      <c r="M103" s="53" t="str">
        <f t="shared" si="27"/>
        <v/>
      </c>
      <c r="N103" s="53" t="str">
        <f t="shared" si="19"/>
        <v/>
      </c>
      <c r="O103" s="54" t="str">
        <f t="shared" si="20"/>
        <v/>
      </c>
      <c r="P103" t="str">
        <f t="shared" si="21"/>
        <v/>
      </c>
      <c r="Q103" t="str">
        <f t="shared" si="22"/>
        <v/>
      </c>
      <c r="R103" t="str">
        <f t="shared" si="23"/>
        <v/>
      </c>
      <c r="S103" t="str">
        <f t="shared" si="24"/>
        <v/>
      </c>
      <c r="T103" t="str">
        <f t="shared" si="25"/>
        <v/>
      </c>
      <c r="U103" t="str">
        <f t="shared" si="26"/>
        <v/>
      </c>
      <c r="V103" s="55" t="e">
        <f>MATCH(G103,options!$D$1:$D$20,0)</f>
        <v>#N/A</v>
      </c>
    </row>
    <row r="104" spans="5:22" x14ac:dyDescent="0.15">
      <c r="E104" s="63"/>
      <c r="F104" s="64"/>
      <c r="G104" s="64"/>
      <c r="J104" s="64"/>
      <c r="K104" s="53"/>
      <c r="L104" s="58"/>
      <c r="M104" s="53" t="str">
        <f>IF(ISBLANK(K104),"","https://download.lenovo.com/Images/Parts/"&amp;K104&amp;"/"&amp;K104&amp;"_A.jpg")</f>
        <v/>
      </c>
      <c r="N104" s="53" t="str">
        <f>IF(ISBLANK(K104),"","https://download.lenovo.com/Images/Parts/"&amp;K104&amp;"/"&amp;K104&amp;"_B.jpg")</f>
        <v/>
      </c>
      <c r="O104" s="54" t="str">
        <f>IF(ISBLANK(K104),"","https://download.lenovo.com/Images/Parts/"&amp;K104&amp;"/"&amp;K104&amp;"_details.jpg")</f>
        <v/>
      </c>
      <c r="V104" s="5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G4:G22 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1.8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65" t="b">
        <f>TRUE()</f>
        <v>1</v>
      </c>
      <c r="C1" t="s">
        <v>416</v>
      </c>
      <c r="D1" s="49" t="s">
        <v>369</v>
      </c>
      <c r="E1" t="s">
        <v>417</v>
      </c>
      <c r="F1" t="s">
        <v>412</v>
      </c>
      <c r="G1" t="s">
        <v>414</v>
      </c>
    </row>
    <row r="2" spans="1:7" x14ac:dyDescent="0.15">
      <c r="A2" t="s">
        <v>399</v>
      </c>
      <c r="B2" s="65" t="b">
        <f>FALSE()</f>
        <v>0</v>
      </c>
      <c r="C2" t="s">
        <v>373</v>
      </c>
      <c r="D2" s="49" t="s">
        <v>371</v>
      </c>
      <c r="E2" t="s">
        <v>418</v>
      </c>
      <c r="F2" t="s">
        <v>371</v>
      </c>
      <c r="G2" t="s">
        <v>401</v>
      </c>
    </row>
    <row r="3" spans="1:7" x14ac:dyDescent="0.15">
      <c r="A3" t="s">
        <v>419</v>
      </c>
      <c r="D3" s="49" t="s">
        <v>374</v>
      </c>
      <c r="E3" t="s">
        <v>420</v>
      </c>
      <c r="F3" t="s">
        <v>369</v>
      </c>
    </row>
    <row r="4" spans="1:7" x14ac:dyDescent="0.15">
      <c r="D4" s="49" t="s">
        <v>376</v>
      </c>
      <c r="E4" t="s">
        <v>421</v>
      </c>
      <c r="F4" t="s">
        <v>374</v>
      </c>
    </row>
    <row r="5" spans="1:7" x14ac:dyDescent="0.15">
      <c r="D5" s="49" t="s">
        <v>378</v>
      </c>
      <c r="E5" t="s">
        <v>422</v>
      </c>
      <c r="F5" t="s">
        <v>376</v>
      </c>
    </row>
    <row r="6" spans="1:7" x14ac:dyDescent="0.15">
      <c r="D6" s="49" t="s">
        <v>380</v>
      </c>
      <c r="E6" t="s">
        <v>423</v>
      </c>
      <c r="F6" t="s">
        <v>387</v>
      </c>
    </row>
    <row r="7" spans="1:7" x14ac:dyDescent="0.15">
      <c r="D7" s="49" t="s">
        <v>382</v>
      </c>
      <c r="E7" t="s">
        <v>424</v>
      </c>
    </row>
    <row r="8" spans="1:7" x14ac:dyDescent="0.15">
      <c r="D8" s="49" t="s">
        <v>384</v>
      </c>
      <c r="E8" t="s">
        <v>425</v>
      </c>
    </row>
    <row r="9" spans="1:7" x14ac:dyDescent="0.15">
      <c r="D9" s="49" t="s">
        <v>385</v>
      </c>
      <c r="E9" t="s">
        <v>426</v>
      </c>
    </row>
    <row r="10" spans="1:7" x14ac:dyDescent="0.15">
      <c r="D10" s="49" t="s">
        <v>387</v>
      </c>
      <c r="E10" t="s">
        <v>427</v>
      </c>
    </row>
    <row r="11" spans="1:7" x14ac:dyDescent="0.15">
      <c r="D11" s="49" t="s">
        <v>389</v>
      </c>
      <c r="E11" t="s">
        <v>428</v>
      </c>
    </row>
    <row r="12" spans="1:7" x14ac:dyDescent="0.15">
      <c r="D12" s="49" t="s">
        <v>390</v>
      </c>
      <c r="E12" t="s">
        <v>429</v>
      </c>
    </row>
    <row r="13" spans="1:7" x14ac:dyDescent="0.15">
      <c r="D13" s="49" t="s">
        <v>393</v>
      </c>
      <c r="E13" t="s">
        <v>430</v>
      </c>
    </row>
    <row r="14" spans="1:7" x14ac:dyDescent="0.15">
      <c r="D14" s="49" t="s">
        <v>394</v>
      </c>
      <c r="E14" t="s">
        <v>431</v>
      </c>
    </row>
    <row r="15" spans="1:7" x14ac:dyDescent="0.15">
      <c r="D15" s="49" t="s">
        <v>396</v>
      </c>
      <c r="E15" t="s">
        <v>432</v>
      </c>
    </row>
    <row r="16" spans="1:7" x14ac:dyDescent="0.15">
      <c r="D16" s="49" t="s">
        <v>397</v>
      </c>
      <c r="E16" s="66" t="s">
        <v>433</v>
      </c>
    </row>
    <row r="17" spans="4:5" x14ac:dyDescent="0.15">
      <c r="D17" s="49" t="s">
        <v>400</v>
      </c>
      <c r="E17" t="s">
        <v>434</v>
      </c>
    </row>
    <row r="18" spans="4:5" x14ac:dyDescent="0.15">
      <c r="D18" s="49" t="s">
        <v>401</v>
      </c>
      <c r="E18" t="s">
        <v>435</v>
      </c>
    </row>
    <row r="19" spans="4:5" x14ac:dyDescent="0.15">
      <c r="D19" s="49" t="s">
        <v>402</v>
      </c>
      <c r="E19" t="s">
        <v>436</v>
      </c>
    </row>
    <row r="20" spans="4:5" x14ac:dyDescent="0.15">
      <c r="D20" s="49" t="s">
        <v>404</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1.83203125" defaultRowHeight="13" x14ac:dyDescent="0.15"/>
  <cols>
    <col min="1" max="1" width="15" customWidth="1"/>
    <col min="2" max="2" width="251.5" customWidth="1"/>
  </cols>
  <sheetData>
    <row r="2" spans="1:2" x14ac:dyDescent="0.15">
      <c r="B2" t="s">
        <v>412</v>
      </c>
    </row>
    <row r="3" spans="1:2" x14ac:dyDescent="0.15">
      <c r="B3" s="68" t="s">
        <v>438</v>
      </c>
    </row>
    <row r="4" spans="1:2" x14ac:dyDescent="0.15">
      <c r="B4" s="68" t="s">
        <v>439</v>
      </c>
    </row>
    <row r="5" spans="1:2" x14ac:dyDescent="0.15">
      <c r="B5" s="68" t="s">
        <v>440</v>
      </c>
    </row>
    <row r="6" spans="1:2" x14ac:dyDescent="0.15">
      <c r="A6" t="s">
        <v>441</v>
      </c>
      <c r="B6" s="68" t="s">
        <v>442</v>
      </c>
    </row>
    <row r="7" spans="1:2" x14ac:dyDescent="0.15">
      <c r="B7" s="68" t="s">
        <v>443</v>
      </c>
    </row>
    <row r="8" spans="1:2" x14ac:dyDescent="0.15">
      <c r="A8" t="s">
        <v>40</v>
      </c>
      <c r="B8" s="45" t="s">
        <v>444</v>
      </c>
    </row>
    <row r="9" spans="1:2" x14ac:dyDescent="0.15">
      <c r="A9" t="s">
        <v>445</v>
      </c>
      <c r="B9" s="45" t="s">
        <v>446</v>
      </c>
    </row>
    <row r="10" spans="1:2" x14ac:dyDescent="0.15">
      <c r="B10" t="s">
        <v>447</v>
      </c>
    </row>
    <row r="11" spans="1:2" x14ac:dyDescent="0.15">
      <c r="B11" t="s">
        <v>448</v>
      </c>
    </row>
    <row r="14" spans="1:2" x14ac:dyDescent="0.15">
      <c r="B14" s="45" t="s">
        <v>449</v>
      </c>
    </row>
    <row r="20" spans="2:2" x14ac:dyDescent="0.15">
      <c r="B20" s="49" t="s">
        <v>369</v>
      </c>
    </row>
    <row r="21" spans="2:2" x14ac:dyDescent="0.15">
      <c r="B21" s="49" t="s">
        <v>371</v>
      </c>
    </row>
    <row r="22" spans="2:2" x14ac:dyDescent="0.15">
      <c r="B22" s="49" t="s">
        <v>374</v>
      </c>
    </row>
    <row r="23" spans="2:2" x14ac:dyDescent="0.15">
      <c r="B23" s="49" t="s">
        <v>376</v>
      </c>
    </row>
    <row r="24" spans="2:2" x14ac:dyDescent="0.15">
      <c r="B24" s="49" t="s">
        <v>378</v>
      </c>
    </row>
    <row r="25" spans="2:2" x14ac:dyDescent="0.15">
      <c r="B25" s="49" t="s">
        <v>380</v>
      </c>
    </row>
    <row r="26" spans="2:2" x14ac:dyDescent="0.15">
      <c r="B26" s="49" t="s">
        <v>382</v>
      </c>
    </row>
    <row r="27" spans="2:2" x14ac:dyDescent="0.15">
      <c r="B27" s="49" t="s">
        <v>384</v>
      </c>
    </row>
    <row r="28" spans="2:2" x14ac:dyDescent="0.15">
      <c r="B28" s="49" t="s">
        <v>385</v>
      </c>
    </row>
    <row r="29" spans="2:2" x14ac:dyDescent="0.15">
      <c r="B29" s="49" t="s">
        <v>387</v>
      </c>
    </row>
    <row r="30" spans="2:2" x14ac:dyDescent="0.15">
      <c r="B30" s="49" t="s">
        <v>389</v>
      </c>
    </row>
    <row r="31" spans="2:2" x14ac:dyDescent="0.15">
      <c r="B31" s="49" t="s">
        <v>390</v>
      </c>
    </row>
    <row r="32" spans="2:2" x14ac:dyDescent="0.15">
      <c r="B32" s="49" t="s">
        <v>393</v>
      </c>
    </row>
    <row r="33" spans="2:4" x14ac:dyDescent="0.15">
      <c r="B33" s="49" t="s">
        <v>394</v>
      </c>
    </row>
    <row r="34" spans="2:4" x14ac:dyDescent="0.15">
      <c r="B34" s="49" t="s">
        <v>396</v>
      </c>
      <c r="D34" s="45"/>
    </row>
    <row r="35" spans="2:4" x14ac:dyDescent="0.15">
      <c r="B35" s="49" t="s">
        <v>397</v>
      </c>
      <c r="D35" s="45"/>
    </row>
    <row r="36" spans="2:4" x14ac:dyDescent="0.15">
      <c r="B36" s="49" t="s">
        <v>400</v>
      </c>
      <c r="D36" s="45"/>
    </row>
    <row r="37" spans="2:4" x14ac:dyDescent="0.15">
      <c r="B37" s="49" t="s">
        <v>401</v>
      </c>
      <c r="D37" s="45"/>
    </row>
    <row r="38" spans="2:4" x14ac:dyDescent="0.15">
      <c r="B38" s="49" t="s">
        <v>402</v>
      </c>
      <c r="D38" s="45"/>
    </row>
    <row r="39" spans="2:4" x14ac:dyDescent="0.15">
      <c r="B39" s="49" t="s">
        <v>404</v>
      </c>
      <c r="D39" s="45"/>
    </row>
  </sheetData>
  <conditionalFormatting sqref="B3:B7">
    <cfRule type="expression" dxfId="15" priority="2">
      <formula>IF(LEN(B3)&gt;0,1,0)</formula>
    </cfRule>
    <cfRule type="expression" dxfId="14" priority="3">
      <formula>IF(VLOOKUP($AH$3,#NAME?,MATCH($A2,#NAME?,0)+1,0)&gt;0,1,0)</formula>
    </cfRule>
    <cfRule type="expression" dxfId="13" priority="4">
      <formula>IF(VLOOKUP($AH$3,#NAME?,MATCH($A2,#NAME?,0)+1,0)&gt;0,1,0)</formula>
    </cfRule>
    <cfRule type="expression" dxfId="12" priority="5">
      <formula>IF(VLOOKUP($AH$3,#NAME?,MATCH($A2,#NAME?,0)+1,0)&gt;0,1,0)</formula>
    </cfRule>
    <cfRule type="expression" dxfId="11"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1.83203125" defaultRowHeight="13" x14ac:dyDescent="0.15"/>
  <sheetData>
    <row r="2" spans="1:2" x14ac:dyDescent="0.15">
      <c r="B2" t="s">
        <v>369</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378</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397</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1.83203125" defaultRowHeight="13" x14ac:dyDescent="0.15"/>
  <sheetData>
    <row r="1" spans="1:2" x14ac:dyDescent="0.15">
      <c r="B1" s="68"/>
    </row>
    <row r="2" spans="1:2" x14ac:dyDescent="0.15">
      <c r="B2" s="68" t="s">
        <v>376</v>
      </c>
    </row>
    <row r="3" spans="1:2" x14ac:dyDescent="0.15">
      <c r="B3" s="68" t="s">
        <v>480</v>
      </c>
    </row>
    <row r="4" spans="1:2" x14ac:dyDescent="0.15">
      <c r="B4" s="68" t="s">
        <v>481</v>
      </c>
    </row>
    <row r="5" spans="1:2" x14ac:dyDescent="0.15">
      <c r="B5" s="68" t="s">
        <v>482</v>
      </c>
    </row>
    <row r="6" spans="1:2" x14ac:dyDescent="0.15">
      <c r="B6" s="68" t="s">
        <v>483</v>
      </c>
    </row>
    <row r="7" spans="1:2" x14ac:dyDescent="0.15">
      <c r="B7" s="68" t="s">
        <v>484</v>
      </c>
    </row>
    <row r="8" spans="1:2" x14ac:dyDescent="0.15">
      <c r="A8" t="s">
        <v>455</v>
      </c>
      <c r="B8" s="68" t="s">
        <v>485</v>
      </c>
    </row>
    <row r="9" spans="1:2" x14ac:dyDescent="0.15">
      <c r="A9" t="s">
        <v>457</v>
      </c>
      <c r="B9" s="68" t="s">
        <v>486</v>
      </c>
    </row>
    <row r="10" spans="1:2" x14ac:dyDescent="0.15">
      <c r="B10" s="68" t="s">
        <v>487</v>
      </c>
    </row>
    <row r="11" spans="1:2" x14ac:dyDescent="0.15">
      <c r="B11" s="68" t="s">
        <v>488</v>
      </c>
    </row>
    <row r="12" spans="1:2" x14ac:dyDescent="0.15">
      <c r="B12" s="68"/>
    </row>
    <row r="13" spans="1:2" x14ac:dyDescent="0.15">
      <c r="B13" s="68"/>
    </row>
    <row r="14" spans="1:2" x14ac:dyDescent="0.15">
      <c r="B14" s="68" t="s">
        <v>489</v>
      </c>
    </row>
    <row r="15" spans="1:2" x14ac:dyDescent="0.15">
      <c r="B15" s="6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401</v>
      </c>
    </row>
    <row r="38" spans="2:2" x14ac:dyDescent="0.15">
      <c r="B38" t="s">
        <v>507</v>
      </c>
    </row>
    <row r="39" spans="2:2" x14ac:dyDescent="0.15">
      <c r="B39" t="s">
        <v>508</v>
      </c>
    </row>
  </sheetData>
  <conditionalFormatting sqref="B1:B15">
    <cfRule type="expression" dxfId="10" priority="2">
      <formula>IF(LEN(B1)&gt;0,1,0)</formula>
    </cfRule>
    <cfRule type="expression" dxfId="9" priority="3">
      <formula>IF(VLOOKUP($AH$3,#NAME?,MATCH(#REF!,#NAME?,0)+1,0)&gt;0,1,0)</formula>
    </cfRule>
    <cfRule type="expression" dxfId="8" priority="4">
      <formula>IF(VLOOKUP($AH$3,#NAME?,MATCH(#REF!,#NAME?,0)+1,0)&gt;0,1,0)</formula>
    </cfRule>
    <cfRule type="expression" dxfId="7" priority="5">
      <formula>IF(VLOOKUP($AH$3,#NAME?,MATCH(#REF!,#NAME?,0)+1,0)&gt;0,1,0)</formula>
    </cfRule>
    <cfRule type="expression" dxfId="6"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1.83203125" defaultRowHeight="13" x14ac:dyDescent="0.15"/>
  <sheetData>
    <row r="2" spans="2:2" x14ac:dyDescent="0.15">
      <c r="B2" t="s">
        <v>371</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5" t="s">
        <v>516</v>
      </c>
    </row>
    <row r="11" spans="2:2" x14ac:dyDescent="0.15">
      <c r="B11" s="45"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378</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401</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1.83203125" defaultRowHeight="13" x14ac:dyDescent="0.15"/>
  <sheetData>
    <row r="2" spans="2:2" x14ac:dyDescent="0.15">
      <c r="B2" t="s">
        <v>374</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378</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1.83203125" defaultRowHeight="13" x14ac:dyDescent="0.15"/>
  <sheetData>
    <row r="2" spans="2:2" x14ac:dyDescent="0.15">
      <c r="B2" t="s">
        <v>387</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378</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401</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97</cp:revision>
  <dcterms:created xsi:type="dcterms:W3CDTF">2020-07-27T15:42:24Z</dcterms:created>
  <dcterms:modified xsi:type="dcterms:W3CDTF">2021-01-24T15:27:25Z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