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P50/"/>
    </mc:Choice>
  </mc:AlternateContent>
  <xr:revisionPtr revIDLastSave="0" documentId="8_{63C290E5-2A0B-214C-9952-3328C4779AB8}"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U24" i="1" s="1"/>
  <c r="S23" i="2"/>
  <c r="S24" i="1" s="1"/>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N9" i="1" s="1"/>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A24" i="1"/>
  <c r="Z24" i="1"/>
  <c r="Y24" i="1"/>
  <c r="X24" i="1"/>
  <c r="W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J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J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J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J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L14" i="1"/>
  <c r="AJ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J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J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A5" i="1"/>
  <c r="Z5" i="1"/>
  <c r="Y5" i="1"/>
  <c r="X5" i="1"/>
  <c r="W5" i="1"/>
  <c r="L5" i="1"/>
  <c r="K5" i="1"/>
  <c r="J5" i="1"/>
  <c r="I5" i="1"/>
  <c r="H5" i="1"/>
  <c r="E5" i="1"/>
  <c r="D5" i="1"/>
  <c r="C5" i="1"/>
  <c r="B5" i="1"/>
  <c r="A5" i="1"/>
  <c r="AA4" i="1"/>
  <c r="J4" i="1"/>
  <c r="I4" i="1"/>
  <c r="H4" i="1"/>
  <c r="F4" i="1"/>
  <c r="D4" i="1"/>
  <c r="B4" i="1"/>
  <c r="A4" i="1"/>
  <c r="AM11" i="1" l="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<sst xmlns="http://schemas.openxmlformats.org/spreadsheetml/2006/main" count="773" uniqueCount="637">
  <si>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</si>
  <si>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</si>
  <si>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</si>
  <si>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</si>
  <si>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</si>
  <si>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</si>
  <si>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</si>
  <si>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</si>
  <si>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</si>
  <si>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</si>
  <si>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</si>
  <si>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</si>
  <si>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</si>
  <si>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</si>
  <si>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</si>
  <si>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</si>
  <si>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</si>
  <si>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</si>
  <si>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</si>
  <si>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</si>
  <si>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</si>
  <si>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</si>
  <si>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</si>
  <si>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</si>
  <si>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</si>
  <si>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</si>
  <si>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</si>
  <si>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</si>
  <si>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</si>
  <si>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</si>
  <si>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</si>
  <si>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</si>
  <si>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</si>
  <si>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</si>
  <si>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</si>
  <si>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</si>
  <si>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</si>
  <si>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</si>
  <si>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</si>
  <si>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</si>
  <si>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</si>
  <si>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</si>
  <si>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</si>
  <si>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</si>
  <si>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</si>
  <si>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</si>
  <si>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</si>
  <si>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</si>
  <si>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</si>
  <si>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</si>
  <si>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</si>
  <si>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</si>
  <si>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</si>
  <si>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</si>
  <si>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</si>
  <si>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</si>
  <si>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</si>
  <si>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</si>
  <si>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</si>
  <si>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</si>
  <si>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</si>
  <si>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</si>
  <si>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</si>
  <si>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</si>
  <si>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</si>
  <si>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</si>
  <si>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</si>
  <si>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</si>
  <si>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</si>
  <si>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</si>
  <si>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</si>
  <si>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</si>
  <si>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</si>
  <si>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</si>
  <si>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</si>
  <si>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</si>
  <si>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</si>
  <si>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</si>
  <si>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</si>
  <si>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</si>
  <si>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</si>
  <si>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</si>
  <si>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</si>
  <si>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</si>
  <si>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</si>
  <si>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</si>
  <si>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</si>
  <si>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</si>
  <si>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</si>
  <si>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</si>
  <si>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</si>
  <si>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</si>
  <si>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</si>
  <si>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</si>
  <si>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</si>
  <si>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</si>
  <si>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</si>
  <si>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</si>
  <si>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</si>
  <si>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</si>
  <si>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</si>
  <si>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</si>
  <si>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</si>
  <si>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</si>
  <si>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</si>
  <si>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</si>
  <si>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</si>
  <si>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</si>
  <si>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</si>
  <si>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</si>
  <si>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</si>
  <si>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</si>
  <si>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</si>
  <si>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</si>
  <si>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</si>
  <si>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</si>
  <si>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</si>
  <si>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</si>
  <si>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</si>
  <si>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</si>
  <si>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</si>
  <si>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</si>
  <si>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</si>
  <si>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</si>
  <si>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</si>
  <si>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</si>
  <si>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</si>
  <si>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</si>
  <si>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</si>
  <si>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</si>
  <si>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</si>
  <si>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</si>
  <si>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</si>
  <si>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</si>
  <si>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</si>
  <si>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</si>
  <si>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</si>
  <si>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</si>
  <si>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</si>
  <si>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</si>
  <si>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</si>
  <si>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</si>
  <si>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</si>
  <si>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</si>
  <si>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</si>
  <si>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</si>
  <si>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</si>
  <si>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</si>
  <si>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</si>
  <si>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</si>
  <si>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</si>
  <si>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</si>
  <si>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</si>
  <si>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</si>
  <si>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</si>
  <si>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</si>
  <si>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</si>
  <si>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</si>
  <si>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</si>
  <si>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</si>
  <si>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</si>
  <si>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</si>
  <si>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</si>
  <si>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</si>
  <si>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</si>
  <si>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</si>
  <si>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</si>
  <si>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</si>
  <si>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</si>
  <si>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</si>
  <si>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</si>
  <si>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</si>
  <si>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</si>
  <si>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</si>
  <si>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</si>
  <si>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</si>
  <si>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</si>
  <si>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</si>
  <si>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</si>
  <si>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</si>
  <si>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</si>
  <si>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</si>
  <si>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</si>
  <si>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</si>
  <si>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</si>
  <si>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</si>
  <si>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</si>
  <si>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</si>
  <si>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</si>
  <si>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</si>
  <si>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</si>
  <si>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</si>
  <si>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</si>
  <si>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</si>
  <si>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</si>
  <si>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</si>
  <si>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</si>
  <si>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</si>
  <si>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</si>
  <si>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</si>
  <si>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</si>
  <si>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</si>
  <si>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</si>
  <si>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</si>
  <si>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</si>
  <si>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</si>
  <si>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</si>
  <si>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</si>
  <si>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</si>
  <si>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</si>
  <si>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</si>
  <si>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</si>
  <si>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</si>
  <si>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</si>
  <si>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</si>
  <si>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</si>
  <si>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</si>
  <si>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</si>
  <si>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</si>
  <si>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</si>
  <si>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</si>
  <si>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</si>
  <si>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</si>
  <si>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</si>
  <si>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</si>
  <si>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</si>
  <si>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</si>
  <si>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</si>
  <si>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</si>
  <si>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</si>
  <si>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</si>
  <si>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</si>
  <si>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</si>
  <si>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</si>
  <si>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</si>
  <si>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</si>
  <si>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</si>
  <si>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</si>
  <si>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</si>
  <si>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</si>
  <si>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</si>
  <si>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</si>
  <si>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</si>
  <si>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</si>
  <si>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</si>
  <si>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</si>
  <si>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</si>
  <si>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</si>
  <si>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</si>
  <si>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</si>
  <si>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</si>
  <si>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</si>
  <si>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</si>
  <si>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</si>
  <si>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</si>
  <si>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</si>
  <si>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</si>
  <si>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</si>
  <si>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</si>
  <si>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</si>
  <si>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</si>
  <si>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</si>
  <si>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</si>
  <si>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</si>
  <si>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</si>
  <si>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</si>
  <si>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</si>
  <si>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</si>
  <si>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</si>
  <si>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</si>
  <si>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</si>
  <si>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</si>
  <si>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</si>
  <si>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</si>
  <si>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</si>
  <si>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</si>
  <si>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</si>
  <si>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</si>
  <si>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</si>
  <si>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</si>
  <si>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</si>
  <si>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</si>
  <si>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</si>
  <si>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</si>
  <si>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</si>
  <si>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</si>
  <si>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</si>
  <si>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</si>
  <si>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</si>
  <si>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</si>
  <si>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</si>
  <si>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</si>
  <si>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</si>
  <si>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</si>
  <si>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</si>
  <si>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</si>
  <si>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</si>
  <si>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</si>
  <si>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</si>
  <si>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</si>
  <si>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</si>
  <si>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</si>
  <si>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</si>
  <si>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</si>
  <si>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</si>
  <si>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</si>
  <si>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</si>
  <si>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</si>
  <si>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</si>
  <si>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</si>
  <si>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</si>
  <si>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</si>
  <si>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</si>
  <si>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</si>
  <si>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</si>
  <si>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</si>
  <si>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</si>
  <si>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</si>
  <si>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</si>
  <si>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</si>
  <si>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</si>
  <si>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</si>
  <si>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</si>
  <si>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</si>
  <si>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</si>
  <si>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</si>
  <si>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</si>
  <si>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</si>
  <si>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</si>
  <si>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</si>
  <si>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</si>
  <si>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</si>
  <si>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</si>
  <si>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</si>
  <si>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</si>
  <si>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</si>
  <si>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</si>
  <si>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</si>
  <si>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</si>
  <si>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</si>
  <si>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</si>
  <si>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</si>
  <si>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</si>
  <si>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</si>
  <si>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</si>
  <si>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</si>
  <si>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</si>
  <si>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</si>
  <si>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</si>
  <si>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</si>
  <si>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</si>
  <si>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</si>
  <si>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</si>
  <si>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</si>
  <si>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</si>
  <si>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</si>
  <si>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</si>
  <si>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</si>
  <si>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</si>
  <si>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</si>
  <si>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</si>
  <si>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</si>
  <si>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</si>
  <si>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</si>
  <si>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</si>
  <si>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</si>
  <si>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</si>
  <si>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</si>
  <si>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</si>
  <si>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</si>
  <si>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</si>
  <si>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</si>
  <si>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</si>
  <si>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</si>
  <si>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</si>
  <si>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</si>
  <si>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</si>
  <si>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</si>
  <si>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</si>
  <si>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</si>
  <si>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</si>
  <si>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</si>
  <si>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</si>
  <si>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</si>
  <si>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</si>
  <si>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</si>
  <si>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</si>
  <si>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</si>
  <si>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</si>
  <si>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</si>
  <si>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</si>
  <si>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</si>
  <si>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</si>
  <si>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</si>
  <si>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</si>
  <si>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</si>
  <si>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</si>
  <si>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</si>
  <si>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</si>
  <si>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</si>
  <si>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</si>
  <si>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</si>
  <si>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</si>
  <si>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</si>
  <si>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</si>
  <si>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</si>
  <si>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</si>
  <si>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</si>
  <si>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</si>
  <si>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</si>
  <si>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</si>
  <si>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</si>
  <si>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</si>
  <si>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</si>
  <si>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</si>
  <si>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</si>
  <si>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</si>
  <si>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</si>
  <si>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</si>
  <si>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</si>
  <si>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</si>
  <si>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</si>
  <si>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</si>
  <si>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</si>
  <si>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</si>
  <si>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</si>
  <si>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</si>
  <si>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</si>
  <si>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</si>
  <si>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</si>
  <si>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</si>
  <si>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</si>
  <si>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</si>
  <si>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</si>
  <si>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</si>
  <si>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</si>
  <si>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</si>
  <si>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</si>
  <si>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</si>
  <si>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</si>
  <si>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</si>
  <si>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</si>
  <si>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</si>
  <si>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</si>
  <si>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</si>
  <si>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</si>
  <si>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</si>
  <si>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</si>
  <si>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</si>
  <si>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</si>
  <si>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</si>
  <si>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</si>
  <si>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</si>
  <si>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</si>
  <si>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</si>
  <si>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</si>
  <si>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</si>
  <si>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</si>
  <si>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</si>
  <si>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</si>
  <si>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</si>
  <si>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</si>
  <si>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</si>
  <si>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</si>
  <si>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</si>
  <si>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</si>
  <si>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</si>
  <si>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</si>
  <si>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</si>
  <si>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</si>
  <si>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</si>
  <si>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</si>
  <si>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</si>
  <si>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</si>
  <si>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</si>
  <si>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</si>
  <si>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</si>
  <si>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</si>
  <si>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</si>
  <si>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</si>
  <si>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</si>
  <si>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</si>
  <si>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</si>
  <si>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</si>
  <si>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</si>
  <si>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</si>
  <si>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</si>
  <si>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</si>
  <si>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</si>
  <si>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</si>
  <si>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</si>
  <si>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</si>
  <si>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</si>
  <si>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</si>
  <si>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</si>
  <si>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</si>
  <si>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</si>
  <si>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</si>
  <si>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</si>
  <si>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</si>
  <si>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</si>
  <si>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</si>
  <si>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</si>
  <si>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</si>
  <si>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</si>
  <si>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</si>
  <si>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</si>
  <si>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</si>
  <si>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</si>
  <si>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</si>
  <si>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</si>
  <si>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</si>
  <si>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</si>
  <si>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</si>
  <si>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</si>
  <si>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</si>
  <si>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</si>
  <si>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</si>
  <si>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</si>
  <si>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</si>
  <si>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</si>
  <si>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</si>
  <si>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</si>
  <si>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</si>
  <si>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</si>
  <si>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</si>
  <si>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</si>
  <si>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</si>
  <si>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</si>
  <si>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</si>
  <si>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</si>
  <si>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</si>
  <si>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</si>
  <si>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</si>
  <si>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</si>
  <si>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</si>
  <si>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</si>
  <si>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</si>
  <si>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</si>
  <si>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</si>
  <si>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</si>
  <si>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</si>
  <si>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</si>
  <si>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</si>
  <si>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</si>
  <si>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</si>
  <si>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</si>
  <si>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</si>
  <si>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</si>
  <si>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</si>
  <si>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</si>
  <si>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</si>
  <si>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</si>
  <si>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</si>
  <si>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</si>
  <si>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</si>
  <si>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</si>
  <si>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</si>
  <si>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</si>
  <si>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</si>
  <si>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</si>
  <si>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</si>
  <si>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</si>
  <si>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</si>
  <si>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</si>
  <si>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</si>
  <si>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</si>
  <si>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</si>
  <si>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</si>
  <si>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</si>
  <si>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</si>
  <si>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</si>
  <si>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</si>
  <si>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</si>
  <si>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</si>
  <si>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</si>
  <si>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</si>
  <si>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</si>
  <si>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</si>
  <si>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</si>
  <si>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</si>
  <si>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</si>
  <si>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</si>
  <si>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</si>
  <si>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</si>
  <si>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</si>
  <si>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</si>
  <si>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</si>
  <si>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</si>
  <si>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</si>
  <si>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</si>
  <si>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</si>
  <si>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</si>
  <si>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</si>
  <si>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</si>
  <si>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</si>
  <si>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</si>
  <si>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</si>
  <si>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</si>
  <si>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</si>
  <si>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</si>
  <si>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</si>
  <si>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</si>
  <si>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</si>
  <si>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</si>
  <si>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</si>
  <si>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</si>
  <si>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</si>
  <si>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</si>
  <si>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00PA294</t>
  </si>
  <si>
    <t>00PA295</t>
  </si>
  <si>
    <t>00PA296</t>
  </si>
  <si>
    <t>00PA297</t>
  </si>
  <si>
    <t>00PA303</t>
  </si>
  <si>
    <t>00PA307</t>
  </si>
  <si>
    <t>00PA308</t>
  </si>
  <si>
    <t>00PA310</t>
  </si>
  <si>
    <t>00PA355</t>
  </si>
  <si>
    <t>00PA315</t>
  </si>
  <si>
    <t>00PA277</t>
  </si>
  <si>
    <t>00PA311</t>
  </si>
  <si>
    <t>Lenovo P50 parent</t>
  </si>
  <si>
    <t>Lenovo P50 BL - FR FBA</t>
  </si>
  <si>
    <t xml:space="preserve">Lenovo P50 BL - UK FBA </t>
  </si>
  <si>
    <t>Lenovo P50 - IT</t>
  </si>
  <si>
    <t>Lenovo P50 - DE</t>
  </si>
  <si>
    <t>Tellus Remarketing APS</t>
  </si>
  <si>
    <t>P50 P70 P51 P71</t>
  </si>
  <si>
    <t>49.99</t>
  </si>
  <si>
    <t>42.99</t>
  </si>
  <si>
    <t>Lenovo/P50/BL/US</t>
  </si>
  <si>
    <t>Lenovo/P50/BL/DE</t>
  </si>
  <si>
    <t>Lenovo/P50/BL/FR</t>
  </si>
  <si>
    <t>Lenovo/P50/BL/IT</t>
  </si>
  <si>
    <t>Lenovo/P50/BL/ES</t>
  </si>
  <si>
    <t>Lenovo/P50/BL/UK</t>
  </si>
  <si>
    <t>Lenovo/P50/BL/NOR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</si>
</sst>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P50 parent</v>
      </c>
      <c r="C4" s="27" t="s">
        <v>345</v>
      </c>
      <c r="D4" s="28">
        <f>Values!B14</f>
        <v>5714401501992</v>
      </c>
      <c r="E4" s="1" t="s">
        <v>346</v>
      </c>
      <c r="F4" s="27" t="str">
        <f>SUBSTITUTE(Values!B1, "{language}", "") &amp; " " &amp; Values!B3</f>
        <v>replacement  backlit keyboard for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row>
    <row r="5" spans="1:192" ht="48" x14ac:dyDescent="0.2">
      <c r="A5" s="1" t="str">
        <f>IF(ISBLANK(Values!E4),"",IF(Values!$B$37="EU","computercomponent","computer"))</f>
        <v>computercomponent</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replacement German backlit keyboard for Lenovo Thinkpad  P50 P70 P51 P71</v>
      </c>
      <c r="G5" s="29" t="s">
        <v>626</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https://raw.githubusercontent.com/PatrickVibild/TellusAmazonPictures/master/pictures/Lenovo/P50/BL/DE/1.jpg</v>
      </c>
      <c r="N5" s="27" t="str">
        <f>IF(ISBLANK(Values!$F4),"",Values!N4)</f>
        <v>https://raw.githubusercontent.com/PatrickVibild/TellusAmazonPictures/master/pictures/Lenovo/P50/BL/DE/2.jpg</v>
      </c>
      <c r="O5" s="27" t="str">
        <f>IF(ISBLANK(Values!$F4),"",Values!O4)</f>
        <v>https://raw.githubusercontent.com/PatrickVibild/TellusAmazonPictures/master/pictures/Lenovo/P50/BL/DE/3.jpg</v>
      </c>
      <c r="P5" s="27" t="str">
        <f>IF(ISBLANK(Values!$F4),"",Values!P4)</f>
        <v>https://raw.githubusercontent.com/PatrickVibild/TellusAmazonPictures/master/pictures/Lenovo/P50/BL/DE/4.jpg</v>
      </c>
      <c r="Q5" s="27" t="str">
        <f>IF(ISBLANK(Values!$F4),"",Values!Q4)</f>
        <v>https://raw.githubusercontent.com/PatrickVibild/TellusAmazonPictures/master/pictures/Lenovo/P50/BL/DE/5.jpg</v>
      </c>
      <c r="R5" s="27" t="str">
        <f>IF(ISBLANK(Values!$F4),"",Values!R4)</f>
        <v>https://raw.githubusercontent.com/PatrickVibild/TellusAmazonPictures/master/pictures/Lenovo/P50/BL/DE/6.jpg</v>
      </c>
      <c r="S5" s="27" t="str">
        <f>IF(ISBLANK(Values!$F4),"",Values!S4)</f>
        <v>https://raw.githubusercontent.com/PatrickVibild/TellusAmazonPictures/master/pictures/Lenovo/P50/BL/DE/7.jpg</v>
      </c>
      <c r="T5" s="27" t="str">
        <f>IF(ISBLANK(Values!$F4),"",Values!T4)</f>
        <v>https://raw.githubusercontent.com/PatrickVibild/TellusAmazonPictures/master/pictures/Lenovo/P50/BL/DE/8.jpg</v>
      </c>
      <c r="U5" s="27" t="str">
        <f>IF(ISBLANK(Values!$F4),"",Values!U4)</f>
        <v>https://raw.githubusercontent.com/PatrickVibild/TellusAmazonPictures/master/pictures/Lenovo/P50/BL/DE/9.jpg</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3"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4"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P50 P70 P51 P71.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AMAZON_EU</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s="1" t="s">
        <v>580</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replacement French backlit keyboard for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https://raw.githubusercontent.com/PatrickVibild/TellusAmazonPictures/master/pictures/Lenovo/P50/BL/FR/1.jpg</v>
      </c>
      <c r="N6" s="27" t="str">
        <f>IF(ISBLANK(Values!$F5),"",Values!N5)</f>
        <v>https://raw.githubusercontent.com/PatrickVibild/TellusAmazonPictures/master/pictures/Lenovo/P50/BL/FR/2.jpg</v>
      </c>
      <c r="O6" s="27" t="str">
        <f>IF(ISBLANK(Values!$F5),"",Values!O5)</f>
        <v>https://raw.githubusercontent.com/PatrickVibild/TellusAmazonPictures/master/pictures/Lenovo/P50/BL/FR/3.jpg</v>
      </c>
      <c r="P6" s="27" t="str">
        <f>IF(ISBLANK(Values!$F5),"",Values!P5)</f>
        <v>https://raw.githubusercontent.com/PatrickVibild/TellusAmazonPictures/master/pictures/Lenovo/P50/BL/FR/4.jpg</v>
      </c>
      <c r="Q6" s="27" t="str">
        <f>IF(ISBLANK(Values!$F5),"",Values!Q5)</f>
        <v>https://raw.githubusercontent.com/PatrickVibild/TellusAmazonPictures/master/pictures/Lenovo/P50/BL/FR/5.jpg</v>
      </c>
      <c r="R6" s="27" t="str">
        <f>IF(ISBLANK(Values!$F5),"",Values!R5)</f>
        <v>https://raw.githubusercontent.com/PatrickVibild/TellusAmazonPictures/master/pictures/Lenovo/P50/BL/FR/6.jpg</v>
      </c>
      <c r="S6" s="27" t="str">
        <f>IF(ISBLANK(Values!$F5),"",Values!S5)</f>
        <v>https://raw.githubusercontent.com/PatrickVibild/TellusAmazonPictures/master/pictures/Lenovo/P50/BL/FR/7.jpg</v>
      </c>
      <c r="T6" s="27" t="str">
        <f>IF(ISBLANK(Values!$F5),"",Values!T5)</f>
        <v>https://raw.githubusercontent.com/PatrickVibild/TellusAmazonPictures/master/pictures/Lenovo/P50/BL/FR/8.jpg</v>
      </c>
      <c r="U6" s="27" t="str">
        <f>IF(ISBLANK(Values!$F5),"",Values!U5)</f>
        <v>https://raw.githubusercontent.com/PatrickVibild/TellusAmazonPictures/master/pictures/Lenovo/P50/BL/FR/9.jpg</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3"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4"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P50 P70 P51 P71.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AMAZON_EU</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s="1" t="s">
        <v>580</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replacement Italian backlit keyboard for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https://raw.githubusercontent.com/PatrickVibild/TellusAmazonPictures/master/pictures/Lenovo/P50/BL/IT/1.jpg</v>
      </c>
      <c r="N7" s="27" t="str">
        <f>IF(ISBLANK(Values!$F6),"",Values!N6)</f>
        <v>https://raw.githubusercontent.com/PatrickVibild/TellusAmazonPictures/master/pictures/Lenovo/P50/BL/IT/2.jpg</v>
      </c>
      <c r="O7" s="27" t="str">
        <f>IF(ISBLANK(Values!$F6),"",Values!O6)</f>
        <v>https://raw.githubusercontent.com/PatrickVibild/TellusAmazonPictures/master/pictures/Lenovo/P50/BL/IT/3.jpg</v>
      </c>
      <c r="P7" s="27" t="str">
        <f>IF(ISBLANK(Values!$F6),"",Values!P6)</f>
        <v>https://raw.githubusercontent.com/PatrickVibild/TellusAmazonPictures/master/pictures/Lenovo/P50/BL/IT/4.jpg</v>
      </c>
      <c r="Q7" s="27" t="str">
        <f>IF(ISBLANK(Values!$F6),"",Values!Q6)</f>
        <v>https://raw.githubusercontent.com/PatrickVibild/TellusAmazonPictures/master/pictures/Lenovo/P50/BL/IT/5.jpg</v>
      </c>
      <c r="R7" s="27" t="str">
        <f>IF(ISBLANK(Values!$F6),"",Values!R6)</f>
        <v>https://raw.githubusercontent.com/PatrickVibild/TellusAmazonPictures/master/pictures/Lenovo/P50/BL/IT/6.jpg</v>
      </c>
      <c r="S7" s="27" t="str">
        <f>IF(ISBLANK(Values!$F6),"",Values!S6)</f>
        <v>https://raw.githubusercontent.com/PatrickVibild/TellusAmazonPictures/master/pictures/Lenovo/P50/BL/IT/7.jpg</v>
      </c>
      <c r="T7" s="27" t="str">
        <f>IF(ISBLANK(Values!$F6),"",Values!T6)</f>
        <v>https://raw.githubusercontent.com/PatrickVibild/TellusAmazonPictures/master/pictures/Lenovo/P50/BL/IT/8.jpg</v>
      </c>
      <c r="U7" s="27" t="str">
        <f>IF(ISBLANK(Values!$F6),"",Values!U6)</f>
        <v>https://raw.githubusercontent.com/PatrickVibild/TellusAmazonPictures/master/pictures/Lenovo/P50/BL/IT/9.jpg</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3"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4"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P50 P70 P51 P71.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AMAZON_EU</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s="1" t="s">
        <v>580</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replacement Spanish backlit keyboard for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https://raw.githubusercontent.com/PatrickVibild/TellusAmazonPictures/master/pictures/Lenovo/P50/BL/ES/1.jpg</v>
      </c>
      <c r="N8" s="27" t="str">
        <f>IF(ISBLANK(Values!$F7),"",Values!N7)</f>
        <v>https://raw.githubusercontent.com/PatrickVibild/TellusAmazonPictures/master/pictures/Lenovo/P50/BL/ES/2.jpg</v>
      </c>
      <c r="O8" s="27" t="str">
        <f>IF(ISBLANK(Values!$F7),"",Values!O7)</f>
        <v>https://raw.githubusercontent.com/PatrickVibild/TellusAmazonPictures/master/pictures/Lenovo/P50/BL/ES/3.jpg</v>
      </c>
      <c r="P8" s="27" t="str">
        <f>IF(ISBLANK(Values!$F7),"",Values!P7)</f>
        <v>https://raw.githubusercontent.com/PatrickVibild/TellusAmazonPictures/master/pictures/Lenovo/P50/BL/ES/4.jpg</v>
      </c>
      <c r="Q8" s="27" t="str">
        <f>IF(ISBLANK(Values!$F7),"",Values!Q7)</f>
        <v>https://raw.githubusercontent.com/PatrickVibild/TellusAmazonPictures/master/pictures/Lenovo/P50/BL/ES/5.jpg</v>
      </c>
      <c r="R8" s="27" t="str">
        <f>IF(ISBLANK(Values!$F7),"",Values!R7)</f>
        <v>https://raw.githubusercontent.com/PatrickVibild/TellusAmazonPictures/master/pictures/Lenovo/P50/BL/ES/6.jpg</v>
      </c>
      <c r="S8" s="27" t="str">
        <f>IF(ISBLANK(Values!$F7),"",Values!S7)</f>
        <v>https://raw.githubusercontent.com/PatrickVibild/TellusAmazonPictures/master/pictures/Lenovo/P50/BL/ES/7.jpg</v>
      </c>
      <c r="T8" s="27" t="str">
        <f>IF(ISBLANK(Values!$F7),"",Values!T7)</f>
        <v>https://raw.githubusercontent.com/PatrickVibild/TellusAmazonPictures/master/pictures/Lenovo/P50/BL/ES/8.jpg</v>
      </c>
      <c r="U8" s="27" t="str">
        <f>IF(ISBLANK(Values!$F7),"",Values!U7)</f>
        <v>https://raw.githubusercontent.com/PatrickVibild/TellusAmazonPictures/master/pictures/Lenovo/P50/BL/ES/9.jpg</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3"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4"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P50 P70 P51 P71.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AMAZON_EU</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s="1" t="s">
        <v>580</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replacement UK backlit keyboard for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https://raw.githubusercontent.com/PatrickVibild/TellusAmazonPictures/master/pictures/Lenovo/P50/BL/UK/1.jpg</v>
      </c>
      <c r="N9" s="27" t="str">
        <f>IF(ISBLANK(Values!$F8),"",Values!N8)</f>
        <v>https://raw.githubusercontent.com/PatrickVibild/TellusAmazonPictures/master/pictures/Lenovo/P50/BL/UK/2.jpg</v>
      </c>
      <c r="O9" s="27" t="str">
        <f>IF(ISBLANK(Values!$F8),"",Values!O8)</f>
        <v>https://raw.githubusercontent.com/PatrickVibild/TellusAmazonPictures/master/pictures/Lenovo/P50/BL/UK/3.jpg</v>
      </c>
      <c r="P9" s="27" t="str">
        <f>IF(ISBLANK(Values!$F8),"",Values!P8)</f>
        <v>https://raw.githubusercontent.com/PatrickVibild/TellusAmazonPictures/master/pictures/Lenovo/P50/BL/UK/4.jpg</v>
      </c>
      <c r="Q9" s="27" t="str">
        <f>IF(ISBLANK(Values!$F8),"",Values!Q8)</f>
        <v>https://raw.githubusercontent.com/PatrickVibild/TellusAmazonPictures/master/pictures/Lenovo/P50/BL/UK/5.jpg</v>
      </c>
      <c r="R9" s="27" t="str">
        <f>IF(ISBLANK(Values!$F8),"",Values!R8)</f>
        <v>https://raw.githubusercontent.com/PatrickVibild/TellusAmazonPictures/master/pictures/Lenovo/P50/BL/UK/6.jpg</v>
      </c>
      <c r="S9" s="27" t="str">
        <f>IF(ISBLANK(Values!$F8),"",Values!S8)</f>
        <v>https://raw.githubusercontent.com/PatrickVibild/TellusAmazonPictures/master/pictures/Lenovo/P50/BL/UK/7.jpg</v>
      </c>
      <c r="T9" s="27" t="str">
        <f>IF(ISBLANK(Values!$F8),"",Values!T8)</f>
        <v>https://raw.githubusercontent.com/PatrickVibild/TellusAmazonPictures/master/pictures/Lenovo/P50/BL/UK/8.jpg</v>
      </c>
      <c r="U9" s="27" t="str">
        <f>IF(ISBLANK(Values!$F8),"",Values!U8)</f>
        <v>https://raw.githubusercontent.com/PatrickVibild/TellusAmazonPictures/master/pictures/Lenovo/P50/BL/UK/9.jpg</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3"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4"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P50 P70 P51 P71.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AMAZON_EU</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s="1" t="s">
        <v>580</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replacement Scandinavian – Nordic backlit keyboard for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https://raw.githubusercontent.com/PatrickVibild/TellusAmazonPictures/master/pictures/Lenovo/P50/BL/NOR/1.jpg</v>
      </c>
      <c r="N10" s="27" t="str">
        <f>IF(ISBLANK(Values!$F9),"",Values!N9)</f>
        <v>https://raw.githubusercontent.com/PatrickVibild/TellusAmazonPictures/master/pictures/Lenovo/P50/BL/NOR/2.jpg</v>
      </c>
      <c r="O10" s="27"/>
      <c r="P10" s="27" t="str">
        <f>IF(ISBLANK(Values!$F9),"",Values!P9)</f>
        <v>https://raw.githubusercontent.com/PatrickVibild/TellusAmazonPictures/master/pictures/Lenovo/P50/BL/NOR/4.jpg</v>
      </c>
      <c r="Q10" s="27" t="str">
        <f>IF(ISBLANK(Values!$F9),"",Values!Q9)</f>
        <v>https://raw.githubusercontent.com/PatrickVibild/TellusAmazonPictures/master/pictures/Lenovo/P50/BL/NOR/5.jpg</v>
      </c>
      <c r="R10" s="27" t="str">
        <f>IF(ISBLANK(Values!$F9),"",Values!R9)</f>
        <v>https://raw.githubusercontent.com/PatrickVibild/TellusAmazonPictures/master/pictures/Lenovo/P50/BL/NOR/6.jpg</v>
      </c>
      <c r="S10" s="27" t="str">
        <f>IF(ISBLANK(Values!$F9),"",Values!S9)</f>
        <v>https://raw.githubusercontent.com/PatrickVibild/TellusAmazonPictures/master/pictures/Lenovo/P50/BL/NOR/7.jpg</v>
      </c>
      <c r="T10" s="27" t="str">
        <f>IF(ISBLANK(Values!$F9),"",Values!T9)</f>
        <v>https://raw.githubusercontent.com/PatrickVibild/TellusAmazonPictures/master/pictures/Lenovo/P50/BL/NOR/8.jpg</v>
      </c>
      <c r="U10" s="27" t="str">
        <f>IF(ISBLANK(Values!$F9),"",Values!U9)</f>
        <v>https://raw.githubusercontent.com/PatrickVibild/TellusAmazonPictures/master/pictures/Lenovo/P50/BL/NOR/9.jpg</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3"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4"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P50 P70 P51 P71.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replacement Belgian backlit keyboard for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3"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4"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P50 P70 P51 P71.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replacement Bulgarian backlit keyboard for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3"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4"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P50 P70 P51 P71.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replacement Czech backlit keyboard for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3"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4"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P50 P70 P51 P71.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replacement Danish backlit keyboard for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3"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4"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P50 P70 P51 P71.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replacement Hungarian backlit keyboard for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3"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4"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P50 P70 P51 P71.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replacement Dutch backlit keyboard for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3"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4"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P50 P70 P51 P71.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replacement Norwegian backlit keyboard for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3"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4"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P50 P70 P51 P71.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replacement Polish backlit keyboard for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3"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4"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P50 P70 P51 P71.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computercomponent</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replacement Portuguese backlit keyboard for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3"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4"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P50 P70 P51 P71.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computercomponent</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replacement Swedish – Finnish backlit keyboard for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3"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4"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P50 P70 P51 P71.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computercomponent</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replacement Swiss backlit keyboard for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3"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4"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P50 P70 P51 P71.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replacement US International backlit keyboard for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3"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4"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P50 P70 P51 P71.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AMAZON_EU</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s="1" t="s">
        <v>580</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computercomponent</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replacement Russian backlit keyboard for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3"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4"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P50 P70 P51 P71.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s="1"/>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replacement US backlit keyboard for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https://raw.githubusercontent.com/PatrickVibild/TellusAmazonPictures/master/pictures/Lenovo/P50/BL/US/1.jpg</v>
      </c>
      <c r="N24" s="27" t="str">
        <f>IF(ISBLANK(Values!$F23),"",Values!N23)</f>
        <v>https://raw.githubusercontent.com/PatrickVibild/TellusAmazonPictures/master/pictures/Lenovo/P50/BL/US/2.jpg</v>
      </c>
      <c r="O24" s="27" t="str">
        <f>IF(ISBLANK(Values!$F23),"",Values!O23)</f>
        <v>https://raw.githubusercontent.com/PatrickVibild/TellusAmazonPictures/master/pictures/Lenovo/P50/BL/US/3.jpg</v>
      </c>
      <c r="P24" s="27" t="str">
        <f>IF(ISBLANK(Values!$F23),"",Values!P23)</f>
        <v>https://raw.githubusercontent.com/PatrickVibild/TellusAmazonPictures/master/pictures/Lenovo/P50/BL/US/4.jpg</v>
      </c>
      <c r="Q24" s="27" t="str">
        <f>IF(ISBLANK(Values!$F23),"",Values!Q23)</f>
        <v>https://raw.githubusercontent.com/PatrickVibild/TellusAmazonPictures/master/pictures/Lenovo/P50/BL/US/5.jpg</v>
      </c>
      <c r="R24" s="27" t="str">
        <f>IF(ISBLANK(Values!$F23),"",Values!R23)</f>
        <v>https://raw.githubusercontent.com/PatrickVibild/TellusAmazonPictures/master/pictures/Lenovo/P50/BL/US/6.jpg</v>
      </c>
      <c r="S24" s="27" t="str">
        <f>IF(ISBLANK(Values!$F23),"",Values!S23)</f>
        <v>https://raw.githubusercontent.com/PatrickVibild/TellusAmazonPictures/master/pictures/Lenovo/P50/BL/US/7.jpg</v>
      </c>
      <c r="T24" s="27" t="str">
        <f>IF(ISBLANK(Values!$F23),"",Values!T23)</f>
        <v>https://raw.githubusercontent.com/PatrickVibild/TellusAmazonPictures/master/pictures/Lenovo/P50/BL/US/8.jpg</v>
      </c>
      <c r="U24" s="27" t="str">
        <f>IF(ISBLANK(Values!$F23),"",Values!U23)</f>
        <v>https://raw.githubusercontent.com/PatrickVibild/TellusAmazonPictures/master/pictures/Lenovo/P50/BL/US/9.jpg</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3"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4"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P50 P70 P51 P71.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DEFAULT</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s="1" t="s">
        <v>580</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0">
      <formula>IF(LEN(B4)&gt;0,1,0)</formula>
    </cfRule>
    <cfRule type="expression" dxfId="526" priority="994">
      <formula>AND(IF(IFERROR(VLOOKUP($B$3,#NAME?,MATCH($A4,#NAME?,0)+1,0),0)&gt;0,0,1),IF(IFERROR(VLOOKUP($B$3,#NAME?,MATCH($A4,#NAME?,0)+1,0),0)&gt;0,0,1),IF(IFERROR(VLOOKUP($B$3,#NAME?,MATCH($A4,#NAME?,0)+1,0),0)&gt;0,0,1),IF(IFERROR(MATCH($A4,#NAME?,0),0)&gt;0,1,0))</formula>
    </cfRule>
    <cfRule type="expression" dxfId="525" priority="991">
      <formula>IF(VLOOKUP($B$3,#NAME?,MATCH($A4,#NAME?,0)+1,0)&gt;0,1,0)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5">
      <formula>IF(LEN(C4)&gt;0,1,0)</formula>
    </cfRule>
    <cfRule type="expression" dxfId="520" priority="996">
      <formula>IF(VLOOKUP($C$3,#NAME?,MATCH($A4,#NAME?,0)+1,0)&gt;0,1,0)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3">
      <formula>IF(LEN(F5)&gt;0,1,0)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9">
      <formula>AND(IF(IFERROR(VLOOKUP($G$3,#NAME?,MATCH($A4,#NAME?,0)+1,0),0)&gt;0,0,1),IF(IFERROR(VLOOKUP($G$3,#NAME?,MATCH($A4,#NAME?,0)+1,0),0)&gt;0,0,1),IF(IFERROR(VLOOKUP($G$3,#NAME?,MATCH($A4,#NAME?,0)+1,0),0)&gt;0,0,1),IF(IFERROR(MATCH($A4,#NAME?,0),0)&gt;0,1,0))</formula>
    </cfRule>
    <cfRule type="expression" dxfId="503" priority="1015">
      <formula>IF(LEN(G4)&gt;0,1,0)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8">
      <formula>IF(LEN(G5)&gt;0,1,0)</formula>
    </cfRule>
  </conditionalFormatting>
  <conditionalFormatting sqref="G25:G204">
    <cfRule type="expression" dxfId="498" priority="1020">
      <formula>IF(LEN(G25)&gt;0,1,0)</formula>
    </cfRule>
    <cfRule type="expression" dxfId="497" priority="1021">
      <formula>IF(VLOOKUP($G$3,#NAME?,MATCH($A25,#NAME?,0)+1,0)&gt;0,1,0)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9">
      <formula>AND(IF(IFERROR(VLOOKUP($L$3,#NAME?,MATCH($A4,#NAME?,0)+1,0),0)&gt;0,0,1),IF(IFERROR(VLOOKUP($L$3,#NAME?,MATCH($A4,#NAME?,0)+1,0),0)&gt;0,0,1),IF(IFERROR(VLOOKUP($L$3,#NAME?,MATCH($A4,#NAME?,0)+1,0),0)&gt;0,0,1),IF(IFERROR(MATCH($A4,#NAME?,0),0)&gt;0,1,0))</formula>
    </cfRule>
    <cfRule type="expression" dxfId="486" priority="1036">
      <formula>IF(VLOOKUP($L$3,#NAME?,MATCH($A4,#NAME?,0)+1,0)&gt;0,1,0)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9">
      <formula>AND(IF(IFERROR(VLOOKUP($O$3,#NAME?,MATCH($A4,#NAME?,0)+1,0),0)&gt;0,0,1),IF(IFERROR(VLOOKUP($O$3,#NAME?,MATCH($A4,#NAME?,0)+1,0),0)&gt;0,0,1),IF(IFERROR(VLOOKUP($O$3,#NAME?,MATCH($A4,#NAME?,0)+1,0),0)&gt;0,0,1),IF(IFERROR(MATCH($A4,#NAME?,0),0)&gt;0,1,0))</formula>
    </cfRule>
    <cfRule type="expression" dxfId="448" priority="1056">
      <formula>IF(VLOOKUP($O$3,#NAME?,MATCH($A4,#NAME?,0)+1,0)&gt;0,1,0)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1">
      <formula>IF(VLOOKUP($Q$3,#NAME?,MATCH($A4,#NAME?,0)+1,0)&gt;0,1,0)</formula>
    </cfRule>
    <cfRule type="expression" dxfId="440" priority="1060">
      <formula>IF(LEN(Z4)&gt;0,1,0)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4">
      <formula>IF(VLOOKUP($AA$3,#NAME?,MATCH($A4,#NAME?,0)+1,0)&gt;0,1,0)</formula>
    </cfRule>
    <cfRule type="expression" dxfId="435" priority="137">
      <formula>AND(IF(IFERROR(VLOOKUP($AA$3,#NAME?,MATCH($A4,#NAME?,0)+1,0),0)&gt;0,0,1),IF(IFERROR(VLOOKUP($AA$3,#NAME?,MATCH($A4,#NAME?,0)+1,0),0)&gt;0,0,1),IF(IFERROR(VLOOKUP($AA$3,#NAME?,MATCH($A4,#NAME?,0)+1,0),0)&gt;0,0,1),IF(IFERROR(MATCH($A4,#NAME?,0),0)&gt;0,1,0))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4">
      <formula>IF(VLOOKUP($AC$3,#NAME?,MATCH(#REF!,#NAME?,0)+1,0)&gt;0,1,0)</formula>
    </cfRule>
    <cfRule type="expression" dxfId="429" priority="143">
      <formula>IF(LEN(#REF!)&gt;0,1,0)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82">
      <formula>AND(IF(IFERROR(VLOOKUP($AJ$3,#NAME?,MATCH($A4,#NAME?,0)+1,0),0)&gt;0,0,1),IF(IFERROR(VLOOKUP($AJ$3,#NAME?,MATCH($A4,#NAME?,0)+1,0),0)&gt;0,0,1),IF(IFERROR(VLOOKUP($AJ$3,#NAME?,MATCH($A4,#NAME?,0)+1,0),0)&gt;0,0,1),IF(IFERROR(MATCH($A4,#NAME?,0),0)&gt;0,1,0))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4">
      <formula>IF(VLOOKUP($AO$3,#NAME?,MATCH($A4,#NAME?,0)+1,0)&gt;0,1,0)</formula>
    </cfRule>
    <cfRule type="expression" dxfId="399"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8">
      <formula>IF(LEN(AT4)&gt;0,1,0)</formula>
    </cfRule>
    <cfRule type="expression" dxfId="388" priority="229">
      <formula>IF(VLOOKUP($AT$3,#NAME?,MATCH($A4,#NAME?,0)+1,0)&gt;0,1,0)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52">
      <formula>AND(IF(IFERROR(VLOOKUP($BR$3,#NAME?,MATCH($A4,#NAME?,0)+1,0),0)&gt;0,0,1),IF(IFERROR(VLOOKUP($BR$3,#NAME?,MATCH($A4,#NAME?,0)+1,0),0)&gt;0,0,1),IF(IFERROR(VLOOKUP($BR$3,#NAME?,MATCH($A4,#NAME?,0)+1,0),0)&gt;0,0,1),IF(IFERROR(MATCH($A4,#NAME?,0),0)&gt;0,1,0))</formula>
    </cfRule>
    <cfRule type="expression" dxfId="334" priority="349">
      <formula>IF(VLOOKUP($BR$3,#NAME?,MATCH($A4,#NAME?,0)+1,0)&gt;0,1,0)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399">
      <formula>IF(VLOOKUP($CB$3,#NAME?,MATCH($A4,#NAME?,0)+1,0)&gt;0,1,0)</formula>
    </cfRule>
    <cfRule type="expression" dxfId="314"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79">
      <formula>IF(VLOOKUP($CS$3,#NAME?,MATCH($A4,#NAME?,0)+1,0)&gt;0,1,0)</formula>
    </cfRule>
    <cfRule type="expression" dxfId="277"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4">
      <formula>AND(AND(OR(AND(AND(OR(NOT(DA4="Yes"),DA4="")))),A4&lt;&gt;""))</formula>
    </cfRule>
    <cfRule type="expression" dxfId="258" priority="515">
      <formula>IF(LEN(CZ4)&gt;0,1,0)</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4" priority="540">
      <formula>IF(VLOOKUP($DD$3,#NAME?,MATCH($A4,#NAME?,0)+1,0)&gt;0,1,0)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9">
      <formula>IF(LEN(DD4)&gt;0,1,0)</formula>
    </cfRule>
  </conditionalFormatting>
  <conditionalFormatting sqref="DE4:DE1048576">
    <cfRule type="expression" dxfId="241" priority="546">
      <formula>IF(VLOOKUP($DE$3,#NAME?,MATCH($A4,#NAME?,0)+1,0)&gt;0,1,0)</formula>
    </cfRule>
    <cfRule type="expression" dxfId="240" priority="549">
      <formula>AND(IF(IFERROR(VLOOKUP($DE$3,#NAME?,MATCH($A4,#NAME?,0)+1,0),0)&gt;0,0,1),IF(IFERROR(VLOOKUP($DE$3,#NAME?,MATCH($A4,#NAME?,0)+1,0),0)&gt;0,0,1),IF(IFERROR(VLOOKUP($DE$3,#NAME?,MATCH($A4,#NAME?,0)+1,0),0)&gt;0,0,1),IF(IFERROR(MATCH($A4,#NAME?,0),0)&gt;0,1,0))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5">
      <formula>IF(LEN(DE4)&gt;0,1,0)</formula>
    </cfRule>
  </conditionalFormatting>
  <conditionalFormatting sqref="DF4:DF1048576">
    <cfRule type="expression" dxfId="237" priority="551">
      <formula>IF(LEN(DF4)&gt;0,1,0)</formula>
    </cfRule>
    <cfRule type="expression" dxfId="236" priority="552">
      <formula>IF(VLOOKUP($DF$3,#NAME?,MATCH($A4,#NAME?,0)+1,0)&gt;0,1,0)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8">
      <formula>IF(VLOOKUP($DG$3,#NAME?,MATCH($A4,#NAME?,0)+1,0)&gt;0,1,0)</formula>
    </cfRule>
    <cfRule type="expression" dxfId="231" priority="561">
      <formula>AND(IF(IFERROR(VLOOKUP($DG$3,#NAME?,MATCH($A4,#NAME?,0)+1,0),0)&gt;0,0,1),IF(IFERROR(VLOOKUP($DG$3,#NAME?,MATCH($A4,#NAME?,0)+1,0),0)&gt;0,0,1),IF(IFERROR(VLOOKUP($DG$3,#NAME?,MATCH($A4,#NAME?,0)+1,0),0)&gt;0,0,1),IF(IFERROR(MATCH($A4,#NAME?,0),0)&gt;0,1,0))</formula>
    </cfRule>
    <cfRule type="expression" dxfId="230" priority="557">
      <formula>IF(LEN(DG4)&gt;0,1,0)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2">
      <formula>IF(VLOOKUP($DK$3,#NAME?,MATCH($A4,#NAME?,0)+1,0)&gt;0,1,0)</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1">
      <formula>IF(LEN(DK4)&gt;0,1,0)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19">
      <formula>IF(LEN(DR4)&gt;0,1,0)</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2" priority="625">
      <formula>IF(VLOOKUP($DS$3,#NAME?,MATCH($A5,#NAME?,0)+1,0)&gt;0,1,0)</formula>
    </cfRule>
    <cfRule type="expression" dxfId="191" priority="624">
      <formula>IF(LEN(DS5)&gt;0,1,0)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9">
      <formula>AND(IF(IFERROR(VLOOKUP($DU$3,#NAME?,MATCH($A4,#NAME?,0)+1,0),0)&gt;0,0,1),IF(IFERROR(VLOOKUP($DU$3,#NAME?,MATCH($A4,#NAME?,0)+1,0),0)&gt;0,0,1),IF(IFERROR(VLOOKUP($DU$3,#NAME?,MATCH($A4,#NAME?,0)+1,0),0)&gt;0,0,1),IF(IFERROR(MATCH($A4,#NAME?,0),0)&gt;0,1,0))</formula>
    </cfRule>
    <cfRule type="expression" dxfId="183" priority="636">
      <formula>IF(VLOOKUP($DU$3,#NAME?,MATCH($A4,#NAME?,0)+1,0)&gt;0,1,0)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42">
      <formula>IF(VLOOKUP($DV$3,#NAME?,MATCH($A4,#NAME?,0)+1,0)&gt;0,1,0)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93">
      <formula>AND(IF(IFERROR(VLOOKUP($ED$3,#NAME?,MATCH($A4,#NAME?,0)+1,0),0)&gt;0,0,1),IF(IFERROR(VLOOKUP($ED$3,#NAME?,MATCH($A4,#NAME?,0)+1,0),0)&gt;0,0,1),IF(IFERROR(VLOOKUP($ED$3,#NAME?,MATCH($A4,#NAME?,0)+1,0),0)&gt;0,0,1),IF(IFERROR(MATCH($A4,#NAME?,0),0)&gt;0,1,0))</formula>
    </cfRule>
    <cfRule type="expression" dxfId="148" priority="688">
      <formula>AND(AND(OR(AND(AND(OR(NOT(DY4="Transportation"),DY4=""))),AND(AND(OR(NOT(DZ4="Transportation"),DZ4=""))),AND(AND(OR(NOT(EA4="Transportation"),EA4=""))),AND(AND(OR(NOT(EB4="Transportation"),EB4=""))),AND(AND(OR(NOT(EC4="Transportation"),EC4="")))),A4&lt;&gt;""))</formula>
    </cfRule>
    <cfRule type="expression" dxfId="147" priority="690">
      <formula>IF(VLOOKUP($ED$3,#NAME?,MATCH($A4,#NAME?,0)+1,0)&gt;0,1,0)</formula>
    </cfRule>
  </conditionalFormatting>
  <conditionalFormatting sqref="EE4:EE1048576">
    <cfRule type="expression" dxfId="146" priority="699">
      <formula>AND(IF(IFERROR(VLOOKUP($EE$3,#NAME?,MATCH($A4,#NAME?,0)+1,0),0)&gt;0,0,1),IF(IFERROR(VLOOKUP($EE$3,#NAME?,MATCH($A4,#NAME?,0)+1,0),0)&gt;0,0,1),IF(IFERROR(VLOOKUP($EE$3,#NAME?,MATCH($A4,#NAME?,0)+1,0),0)&gt;0,0,1),IF(IFERROR(MATCH($A4,#NAME?,0),0)&gt;0,1,0))</formula>
    </cfRule>
    <cfRule type="expression" dxfId="145" priority="694">
      <formula>AND(AND(OR(AND(OR(OR(NOT(DY4&lt;&gt;"GHS"),DY4=""))),AND(OR(OR(NOT(DZ4&lt;&gt;"GHS"),DZ4=""))),AND(OR(OR(NOT(EA4&lt;&gt;"GHS"),EA4=""))),AND(OR(OR(NOT(EB4&lt;&gt;"GHS"),EB4=""))),AND(OR(OR(NOT(EC4&lt;&gt;"GHS"),EC4="")))),A4&lt;&gt;""))</formula>
    </cfRule>
    <cfRule type="expression" dxfId="144" priority="695">
      <formula>IF(LEN(EE4)&gt;0,1,0)</formula>
    </cfRule>
    <cfRule type="expression" dxfId="143" priority="696">
      <formula>IF(VLOOKUP($EE$3,#NAME?,MATCH($A4,#NAME?,0)+1,0)&gt;0,1,0)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11">
      <formula>AND(IF(IFERROR(VLOOKUP($EG$3,#NAME?,MATCH($A4,#NAME?,0)+1,0),0)&gt;0,0,1),IF(IFERROR(VLOOKUP($EG$3,#NAME?,MATCH($A4,#NAME?,0)+1,0),0)&gt;0,0,1),IF(IFERROR(VLOOKUP($EG$3,#NAME?,MATCH($A4,#NAME?,0)+1,0),0)&gt;0,0,1),IF(IFERROR(MATCH($A4,#NAME?,0),0)&gt;0,1,0))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08">
      <formula>IF(VLOOKUP($EG$3,#NAME?,MATCH($A4,#NAME?,0)+1,0)&gt;0,1,0)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4">
      <formula>AND(IF(IFERROR(VLOOKUP($EQ$3,#NAME?,MATCH($A4,#NAME?,0)+1,0),0)&gt;0,0,1),IF(IFERROR(VLOOKUP($EQ$3,#NAME?,MATCH($A4,#NAME?,0)+1,0),0)&gt;0,0,1),IF(IFERROR(VLOOKUP($EQ$3,#NAME?,MATCH($A4,#NAME?,0)+1,0),0)&gt;0,0,1),IF(IFERROR(MATCH($A4,#NAME?,0),0)&gt;0,1,0))</formula>
    </cfRule>
    <cfRule type="expression" dxfId="109" priority="761">
      <formula>IF(VLOOKUP($EQ$3,#NAME?,MATCH($A4,#NAME?,0)+1,0)&gt;0,1,0)</formula>
    </cfRule>
  </conditionalFormatting>
  <conditionalFormatting sqref="ER4:ER1048576">
    <cfRule type="expression" dxfId="108" priority="769">
      <formula>AND(IF(IFERROR(VLOOKUP($ER$3,#NAME?,MATCH($A4,#NAME?,0)+1,0),0)&gt;0,0,1),IF(IFERROR(VLOOKUP($ER$3,#NAME?,MATCH($A4,#NAME?,0)+1,0),0)&gt;0,0,1),IF(IFERROR(VLOOKUP($ER$3,#NAME?,MATCH($A4,#NAME?,0)+1,0),0)&gt;0,0,1),IF(IFERROR(MATCH($A4,#NAME?,0),0)&gt;0,1,0))</formula>
    </cfRule>
    <cfRule type="expression" dxfId="107" priority="766">
      <formula>IF(VLOOKUP($ER$3,#NAME?,MATCH($A4,#NAME?,0)+1,0)&gt;0,1,0)</formula>
    </cfRule>
  </conditionalFormatting>
  <conditionalFormatting sqref="ES4:ES1048576">
    <cfRule type="expression" dxfId="106" priority="774">
      <formula>AND(IF(IFERROR(VLOOKUP($ES$3,#NAME?,MATCH($A4,#NAME?,0)+1,0),0)&gt;0,0,1),IF(IFERROR(VLOOKUP($ES$3,#NAME?,MATCH($A4,#NAME?,0)+1,0),0)&gt;0,0,1),IF(IFERROR(VLOOKUP($ES$3,#NAME?,MATCH($A4,#NAME?,0)+1,0),0)&gt;0,0,1),IF(IFERROR(MATCH($A4,#NAME?,0),0)&gt;0,1,0))</formula>
    </cfRule>
    <cfRule type="expression" dxfId="105" priority="771">
      <formula>IF(VLOOKUP($ES$3,#NAME?,MATCH($A4,#NAME?,0)+1,0)&gt;0,1,0)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6">
      <formula>IF(VLOOKUP($FH$3,#NAME?,MATCH($A4,#NAME?,0)+1,0)&gt;0,1,0)</formula>
    </cfRule>
    <cfRule type="expression" dxfId="75"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5" zoomScale="96" zoomScaleNormal="100" workbookViewId="0">
      <selection activeCell="B37" sqref="B37"/>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1" max="11" width="21.66406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38" t="s">
        <v>356</v>
      </c>
      <c r="B3" s="39" t="s">
        <v>627</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628</v>
      </c>
      <c r="C4" s="42" t="b">
        <f>FALSE()</f>
        <v>0</v>
      </c>
      <c r="D4" t="b">
        <f>TRUE()</f>
        <v>1</v>
      </c>
      <c r="E4" s="61">
        <v>5714401501015</v>
      </c>
      <c r="F4" s="59" t="s">
        <v>625</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4" t="b">
        <f>TRUE()</f>
        <v>1</v>
      </c>
      <c r="J4" s="45" t="b">
        <v>1</v>
      </c>
      <c r="K4" s="63" t="s">
        <v>631</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https://raw.githubusercontent.com/PatrickVibild/TellusAmazonPictures/master/pictures/Lenovo/P50/BL/DE/3.jpg</v>
      </c>
      <c r="P4" t="str">
        <f t="shared" ref="P4:P35" si="3">IF(ISBLANK(K4),"",IF(L4, "https://raw.githubusercontent.com/PatrickVibild/TellusAmazonPictures/master/pictures/"&amp;K4&amp;"/4.jpg", ""))</f>
        <v>https://raw.githubusercontent.com/PatrickVibild/TellusAmazonPictures/master/pictures/Lenovo/P50/BL/DE/4.jpg</v>
      </c>
      <c r="Q4" t="str">
        <f t="shared" ref="Q4:Q35" si="4">IF(ISBLANK(K4),"",IF(L4, "https://raw.githubusercontent.com/PatrickVibild/TellusAmazonPictures/master/pictures/"&amp;K4&amp;"/5.jpg", ""))</f>
        <v>https://raw.githubusercontent.com/PatrickVibild/TellusAmazonPictures/master/pictures/Lenovo/P50/BL/DE/5.jpg</v>
      </c>
      <c r="R4" t="str">
        <f t="shared" ref="R4:R35" si="5">IF(ISBLANK(K4),"",IF(L4, "https://raw.githubusercontent.com/PatrickVibild/TellusAmazonPictures/master/pictures/"&amp;K4&amp;"/6.jpg", ""))</f>
        <v>https://raw.githubusercontent.com/PatrickVibild/TellusAmazonPictures/master/pictures/Lenovo/P50/BL/DE/6.jpg</v>
      </c>
      <c r="S4" t="str">
        <f t="shared" ref="S4:S35" si="6">IF(ISBLANK(K4),"",IF(L4, "https://raw.githubusercontent.com/PatrickVibild/TellusAmazonPictures/master/pictures/"&amp;K4&amp;"/7.jpg", ""))</f>
        <v>https://raw.githubusercontent.com/PatrickVibild/TellusAmazonPictures/master/pictures/Lenovo/P50/BL/DE/7.jpg</v>
      </c>
      <c r="T4" t="str">
        <f t="shared" ref="T4:T35" si="7">IF(ISBLANK(K4),"",IF(L4, "https://raw.githubusercontent.com/PatrickVibild/TellusAmazonPictures/master/pictures/"&amp;K4&amp;"/8.jpg",""))</f>
        <v>https://raw.githubusercontent.com/PatrickVibild/TellusAmazonPictures/master/pictures/Lenovo/P50/BL/DE/8.jpg</v>
      </c>
      <c r="U4" t="str">
        <f t="shared" ref="U4:U35" si="8">IF(ISBLANK(K4),"",IF(L4, "https://raw.githubusercontent.com/PatrickVibild/TellusAmazonPictures/master/pictures/"&amp;K4&amp;"/9.jpg", ""))</f>
        <v>https://raw.githubusercontent.com/PatrickVibild/TellusAmazonPictures/master/pictures/Lenovo/P50/BL/DE/9.jpg</v>
      </c>
      <c r="V4" s="43">
        <f>MATCH(G4,options!$D$1:$D$20,0)</f>
        <v>1</v>
      </c>
    </row>
    <row r="5" spans="1:22" ht="18" x14ac:dyDescent="0.2">
      <c r="A5" s="38" t="s">
        <v>373</v>
      </c>
      <c r="B5" s="41" t="s">
        <v>629</v>
      </c>
      <c r="C5" s="42" t="b">
        <f>FALSE()</f>
        <v>0</v>
      </c>
      <c r="D5" s="42" t="b">
        <f>TRUE()</f>
        <v>1</v>
      </c>
      <c r="E5" s="61">
        <v>5714401501022</v>
      </c>
      <c r="F5" s="59" t="s">
        <v>622</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4" t="b">
        <f>TRUE()</f>
        <v>1</v>
      </c>
      <c r="J5" s="45" t="b">
        <v>1</v>
      </c>
      <c r="K5" s="63" t="s">
        <v>632</v>
      </c>
      <c r="L5" s="46" t="b">
        <v>1</v>
      </c>
      <c r="M5" s="47" t="str">
        <f t="shared" si="0"/>
        <v>https://raw.githubusercontent.com/PatrickVibild/TellusAmazonPictures/master/pictures/Lenovo/P50/BL/FR/1.jpg</v>
      </c>
      <c r="N5" s="47" t="str">
        <f t="shared" si="1"/>
        <v>https://raw.githubusercontent.com/PatrickVibild/TellusAmazonPictures/master/pictures/Lenovo/P50/BL/FR/2.jpg</v>
      </c>
      <c r="O5" s="48" t="str">
        <f t="shared" si="2"/>
        <v>https://raw.githubusercontent.com/PatrickVibild/TellusAmazonPictures/master/pictures/Lenovo/P50/BL/FR/3.jpg</v>
      </c>
      <c r="P5" t="str">
        <f t="shared" si="3"/>
        <v>https://raw.githubusercontent.com/PatrickVibild/TellusAmazonPictures/master/pictures/Lenovo/P50/BL/FR/4.jpg</v>
      </c>
      <c r="Q5" t="str">
        <f t="shared" si="4"/>
        <v>https://raw.githubusercontent.com/PatrickVibild/TellusAmazonPictures/master/pictures/Lenovo/P50/BL/FR/5.jpg</v>
      </c>
      <c r="R5" t="str">
        <f t="shared" si="5"/>
        <v>https://raw.githubusercontent.com/PatrickVibild/TellusAmazonPictures/master/pictures/Lenovo/P50/BL/FR/6.jpg</v>
      </c>
      <c r="S5" t="str">
        <f t="shared" si="6"/>
        <v>https://raw.githubusercontent.com/PatrickVibild/TellusAmazonPictures/master/pictures/Lenovo/P50/BL/FR/7.jpg</v>
      </c>
      <c r="T5" t="str">
        <f t="shared" si="7"/>
        <v>https://raw.githubusercontent.com/PatrickVibild/TellusAmazonPictures/master/pictures/Lenovo/P50/BL/FR/8.jpg</v>
      </c>
      <c r="U5" t="str">
        <f t="shared" si="8"/>
        <v>https://raw.githubusercontent.com/PatrickVibild/TellusAmazonPictures/master/pictures/Lenovo/P50/BL/FR/9.jpg</v>
      </c>
      <c r="V5" s="43">
        <f>MATCH(G5,options!$D$1:$D$20,0)</f>
        <v>2</v>
      </c>
    </row>
    <row r="6" spans="1:22" ht="18" x14ac:dyDescent="0.2">
      <c r="A6" s="38" t="s">
        <v>375</v>
      </c>
      <c r="B6" s="49" t="s">
        <v>376</v>
      </c>
      <c r="C6" s="42" t="b">
        <f>FALSE()</f>
        <v>0</v>
      </c>
      <c r="D6" s="42" t="b">
        <f>TRUE()</f>
        <v>1</v>
      </c>
      <c r="E6" s="61">
        <v>5714401501039</v>
      </c>
      <c r="F6" s="59" t="s">
        <v>624</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4" t="b">
        <f>TRUE()</f>
        <v>1</v>
      </c>
      <c r="J6" s="45" t="b">
        <v>1</v>
      </c>
      <c r="K6" s="63" t="s">
        <v>633</v>
      </c>
      <c r="L6" s="46" t="b">
        <v>1</v>
      </c>
      <c r="M6" s="47" t="str">
        <f t="shared" si="0"/>
        <v>https://raw.githubusercontent.com/PatrickVibild/TellusAmazonPictures/master/pictures/Lenovo/P50/BL/IT/1.jpg</v>
      </c>
      <c r="N6" s="47" t="str">
        <f t="shared" si="1"/>
        <v>https://raw.githubusercontent.com/PatrickVibild/TellusAmazonPictures/master/pictures/Lenovo/P50/BL/IT/2.jpg</v>
      </c>
      <c r="O6" s="48" t="str">
        <f t="shared" si="2"/>
        <v>https://raw.githubusercontent.com/PatrickVibild/TellusAmazonPictures/master/pictures/Lenovo/P50/BL/IT/3.jpg</v>
      </c>
      <c r="P6" t="str">
        <f t="shared" si="3"/>
        <v>https://raw.githubusercontent.com/PatrickVibild/TellusAmazonPictures/master/pictures/Lenovo/P50/BL/IT/4.jpg</v>
      </c>
      <c r="Q6" t="str">
        <f t="shared" si="4"/>
        <v>https://raw.githubusercontent.com/PatrickVibild/TellusAmazonPictures/master/pictures/Lenovo/P50/BL/IT/5.jpg</v>
      </c>
      <c r="R6" t="str">
        <f t="shared" si="5"/>
        <v>https://raw.githubusercontent.com/PatrickVibild/TellusAmazonPictures/master/pictures/Lenovo/P50/BL/IT/6.jpg</v>
      </c>
      <c r="S6" t="str">
        <f t="shared" si="6"/>
        <v>https://raw.githubusercontent.com/PatrickVibild/TellusAmazonPictures/master/pictures/Lenovo/P50/BL/IT/7.jpg</v>
      </c>
      <c r="T6" t="str">
        <f t="shared" si="7"/>
        <v>https://raw.githubusercontent.com/PatrickVibild/TellusAmazonPictures/master/pictures/Lenovo/P50/BL/IT/8.jpg</v>
      </c>
      <c r="U6" t="str">
        <f t="shared" si="8"/>
        <v>https://raw.githubusercontent.com/PatrickVibild/TellusAmazonPictures/master/pictures/Lenovo/P50/BL/IT/9.jpg</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4" t="b">
        <f>TRUE()</f>
        <v>1</v>
      </c>
      <c r="J7" s="45" t="b">
        <v>1</v>
      </c>
      <c r="K7" s="63" t="s">
        <v>634</v>
      </c>
      <c r="L7" s="46" t="b">
        <v>1</v>
      </c>
      <c r="M7" s="47" t="str">
        <f t="shared" si="0"/>
        <v>https://raw.githubusercontent.com/PatrickVibild/TellusAmazonPictures/master/pictures/Lenovo/P50/BL/ES/1.jpg</v>
      </c>
      <c r="N7" s="47" t="str">
        <f t="shared" si="1"/>
        <v>https://raw.githubusercontent.com/PatrickVibild/TellusAmazonPictures/master/pictures/Lenovo/P50/BL/ES/2.jpg</v>
      </c>
      <c r="O7" s="48" t="str">
        <f t="shared" si="2"/>
        <v>https://raw.githubusercontent.com/PatrickVibild/TellusAmazonPictures/master/pictures/Lenovo/P50/BL/ES/3.jpg</v>
      </c>
      <c r="P7" t="str">
        <f t="shared" si="3"/>
        <v>https://raw.githubusercontent.com/PatrickVibild/TellusAmazonPictures/master/pictures/Lenovo/P50/BL/ES/4.jpg</v>
      </c>
      <c r="Q7" t="str">
        <f t="shared" si="4"/>
        <v>https://raw.githubusercontent.com/PatrickVibild/TellusAmazonPictures/master/pictures/Lenovo/P50/BL/ES/5.jpg</v>
      </c>
      <c r="R7" t="str">
        <f t="shared" si="5"/>
        <v>https://raw.githubusercontent.com/PatrickVibild/TellusAmazonPictures/master/pictures/Lenovo/P50/BL/ES/6.jpg</v>
      </c>
      <c r="S7" t="str">
        <f t="shared" si="6"/>
        <v>https://raw.githubusercontent.com/PatrickVibild/TellusAmazonPictures/master/pictures/Lenovo/P50/BL/ES/7.jpg</v>
      </c>
      <c r="T7" t="str">
        <f t="shared" si="7"/>
        <v>https://raw.githubusercontent.com/PatrickVibild/TellusAmazonPictures/master/pictures/Lenovo/P50/BL/ES/8.jpg</v>
      </c>
      <c r="U7" t="str">
        <f t="shared" si="8"/>
        <v>https://raw.githubusercontent.com/PatrickVibild/TellusAmazonPictures/master/pictures/Lenovo/P50/BL/ES/9.jpg</v>
      </c>
      <c r="V7" s="43">
        <f>MATCH(G7,options!$D$1:$D$20,0)</f>
        <v>4</v>
      </c>
    </row>
    <row r="8" spans="1:22" ht="18" x14ac:dyDescent="0.2">
      <c r="A8" s="38" t="s">
        <v>380</v>
      </c>
      <c r="B8" s="50" t="str">
        <f>IF(B6=options!C1,"17","17")</f>
        <v>17</v>
      </c>
      <c r="C8" s="42" t="b">
        <f>FALSE()</f>
        <v>0</v>
      </c>
      <c r="D8" s="42" t="b">
        <f>TRUE()</f>
        <v>1</v>
      </c>
      <c r="E8" s="61">
        <v>5714401501053</v>
      </c>
      <c r="F8" s="59" t="s">
        <v>623</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635</v>
      </c>
      <c r="L8" s="46" t="b">
        <v>1</v>
      </c>
      <c r="M8" s="47" t="str">
        <f t="shared" si="0"/>
        <v>https://raw.githubusercontent.com/PatrickVibild/TellusAmazonPictures/master/pictures/Lenovo/P50/BL/UK/1.jpg</v>
      </c>
      <c r="N8" s="47" t="str">
        <f t="shared" si="1"/>
        <v>https://raw.githubusercontent.com/PatrickVibild/TellusAmazonPictures/master/pictures/Lenovo/P50/BL/UK/2.jpg</v>
      </c>
      <c r="O8" s="48" t="str">
        <f t="shared" si="2"/>
        <v>https://raw.githubusercontent.com/PatrickVibild/TellusAmazonPictures/master/pictures/Lenovo/P50/BL/UK/3.jpg</v>
      </c>
      <c r="P8" t="str">
        <f t="shared" si="3"/>
        <v>https://raw.githubusercontent.com/PatrickVibild/TellusAmazonPictures/master/pictures/Lenovo/P50/BL/UK/4.jpg</v>
      </c>
      <c r="Q8" t="str">
        <f t="shared" si="4"/>
        <v>https://raw.githubusercontent.com/PatrickVibild/TellusAmazonPictures/master/pictures/Lenovo/P50/BL/UK/5.jpg</v>
      </c>
      <c r="R8" t="str">
        <f t="shared" si="5"/>
        <v>https://raw.githubusercontent.com/PatrickVibild/TellusAmazonPictures/master/pictures/Lenovo/P50/BL/UK/6.jpg</v>
      </c>
      <c r="S8" t="str">
        <f t="shared" si="6"/>
        <v>https://raw.githubusercontent.com/PatrickVibild/TellusAmazonPictures/master/pictures/Lenovo/P50/BL/UK/7.jpg</v>
      </c>
      <c r="T8" t="str">
        <f t="shared" si="7"/>
        <v>https://raw.githubusercontent.com/PatrickVibild/TellusAmazonPictures/master/pictures/Lenovo/P50/BL/UK/8.jpg</v>
      </c>
      <c r="U8" t="str">
        <f t="shared" si="8"/>
        <v>https://raw.githubusercontent.com/PatrickVibild/TellusAmazonPictures/master/pictures/Lenovo/P50/BL/UK/9.jpg</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4" t="b">
        <f>TRUE()</f>
        <v>1</v>
      </c>
      <c r="J9" s="45" t="b">
        <v>1</v>
      </c>
      <c r="K9" s="63" t="s">
        <v>636</v>
      </c>
      <c r="L9" s="46" t="b">
        <v>1</v>
      </c>
      <c r="M9" s="47" t="str">
        <f t="shared" si="0"/>
        <v>https://raw.githubusercontent.com/PatrickVibild/TellusAmazonPictures/master/pictures/Lenovo/P50/BL/NOR/1.jpg</v>
      </c>
      <c r="N9" s="47" t="str">
        <f t="shared" si="1"/>
        <v>https://raw.githubusercontent.com/PatrickVibild/TellusAmazonPictures/master/pictures/Lenovo/P50/BL/NOR/2.jpg</v>
      </c>
      <c r="O9" s="48" t="str">
        <f t="shared" si="2"/>
        <v>https://raw.githubusercontent.com/PatrickVibild/TellusAmazonPictures/master/pictures/Lenovo/P50/BL/NOR/3.jpg</v>
      </c>
      <c r="P9" t="str">
        <f t="shared" si="3"/>
        <v>https://raw.githubusercontent.com/PatrickVibild/TellusAmazonPictures/master/pictures/Lenovo/P50/BL/NOR/4.jpg</v>
      </c>
      <c r="Q9" t="str">
        <f t="shared" si="4"/>
        <v>https://raw.githubusercontent.com/PatrickVibild/TellusAmazonPictures/master/pictures/Lenovo/P50/BL/NOR/5.jpg</v>
      </c>
      <c r="R9" t="str">
        <f t="shared" si="5"/>
        <v>https://raw.githubusercontent.com/PatrickVibild/TellusAmazonPictures/master/pictures/Lenovo/P50/BL/NOR/6.jpg</v>
      </c>
      <c r="S9" t="str">
        <f t="shared" si="6"/>
        <v>https://raw.githubusercontent.com/PatrickVibild/TellusAmazonPictures/master/pictures/Lenovo/P50/BL/NOR/7.jpg</v>
      </c>
      <c r="T9" t="str">
        <f t="shared" si="7"/>
        <v>https://raw.githubusercontent.com/PatrickVibild/TellusAmazonPictures/master/pictures/Lenovo/P50/BL/NOR/8.jpg</v>
      </c>
      <c r="U9" t="str">
        <f t="shared" si="8"/>
        <v>https://raw.githubusercontent.com/PatrickVibild/TellusAmazonPictures/master/pictures/Lenovo/P50/BL/NOR/9.jpg</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4" t="b">
        <f>TRUE()</f>
        <v>1</v>
      </c>
      <c r="J10" s="45" t="b">
        <v>1</v>
      </c>
      <c r="K10" s="63" t="s">
        <v>609</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4" t="b">
        <f>TRUE()</f>
        <v>1</v>
      </c>
      <c r="J11" s="45" t="b">
        <v>1</v>
      </c>
      <c r="K11" s="63" t="s">
        <v>610</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4" t="b">
        <f>TRUE()</f>
        <v>1</v>
      </c>
      <c r="J12" s="45" t="b">
        <v>1</v>
      </c>
      <c r="K12" s="63" t="s">
        <v>611</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621</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4" t="b">
        <f>TRUE()</f>
        <v>1</v>
      </c>
      <c r="J13" s="45" t="b">
        <v>1</v>
      </c>
      <c r="K13" s="63" t="s">
        <v>612</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4" t="b">
        <f>TRUE()</f>
        <v>1</v>
      </c>
      <c r="J14" s="45" t="b">
        <v>1</v>
      </c>
      <c r="K14" s="63" t="s">
        <v>613</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4" t="b">
        <f>TRUE()</f>
        <v>1</v>
      </c>
      <c r="J15" s="45" t="b">
        <v>1</v>
      </c>
      <c r="K15" s="63" t="s">
        <v>614</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4" t="b">
        <f>TRUE()</f>
        <v>1</v>
      </c>
      <c r="J16" s="45" t="b">
        <v>1</v>
      </c>
      <c r="K16" s="63" t="s">
        <v>615</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4" t="b">
        <f>TRUE()</f>
        <v>1</v>
      </c>
      <c r="J18" s="45" t="b">
        <v>1</v>
      </c>
      <c r="K18" s="63" t="s">
        <v>616</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4" t="b">
        <f>TRUE()</f>
        <v>1</v>
      </c>
      <c r="J19" s="45" t="b">
        <v>1</v>
      </c>
      <c r="K19" s="63" t="s">
        <v>617</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4" t="b">
        <f>TRUE()</f>
        <v>1</v>
      </c>
      <c r="J20" s="45" t="b">
        <v>1</v>
      </c>
      <c r="K20" s="63" t="s">
        <v>618</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619</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4" t="b">
        <f>TRUE()</f>
        <v>1</v>
      </c>
      <c r="J22" s="45" t="b">
        <v>1</v>
      </c>
      <c r="K22" s="63" t="s">
        <v>620</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63" t="s">
        <v>630</v>
      </c>
      <c r="L23" s="46" t="b">
        <v>1</v>
      </c>
      <c r="M23" s="47" t="str">
        <f t="shared" si="0"/>
        <v>https://raw.githubusercontent.com/PatrickVibild/TellusAmazonPictures/master/pictures/Lenovo/P50/BL/US/1.jpg</v>
      </c>
      <c r="N23" s="47" t="str">
        <f t="shared" si="1"/>
        <v>https://raw.githubusercontent.com/PatrickVibild/TellusAmazonPictures/master/pictures/Lenovo/P50/BL/US/2.jpg</v>
      </c>
      <c r="O23" s="48" t="str">
        <f t="shared" si="2"/>
        <v>https://raw.githubusercontent.com/PatrickVibild/TellusAmazonPictures/master/pictures/Lenovo/P50/BL/US/3.jpg</v>
      </c>
      <c r="P23" t="str">
        <f t="shared" si="3"/>
        <v>https://raw.githubusercontent.com/PatrickVibild/TellusAmazonPictures/master/pictures/Lenovo/P50/BL/US/4.jpg</v>
      </c>
      <c r="Q23" t="str">
        <f t="shared" si="4"/>
        <v>https://raw.githubusercontent.com/PatrickVibild/TellusAmazonPictures/master/pictures/Lenovo/P50/BL/US/5.jpg</v>
      </c>
      <c r="R23" t="str">
        <f t="shared" si="5"/>
        <v>https://raw.githubusercontent.com/PatrickVibild/TellusAmazonPictures/master/pictures/Lenovo/P50/BL/US/6.jpg</v>
      </c>
      <c r="S23" t="str">
        <f t="shared" si="6"/>
        <v>https://raw.githubusercontent.com/PatrickVibild/TellusAmazonPictures/master/pictures/Lenovo/P50/BL/US/7.jpg</v>
      </c>
      <c r="T23" t="str">
        <f t="shared" si="7"/>
        <v>https://raw.githubusercontent.com/PatrickVibild/TellusAmazonPictures/master/pictures/Lenovo/P50/BL/US/8.jpg</v>
      </c>
      <c r="U23" t="str">
        <f t="shared" si="8"/>
        <v>https://raw.githubusercontent.com/PatrickVibild/TellusAmazonPictures/master/pictures/Lenovo/P50/BL/US/9.jpg</v>
      </c>
      <c r="V23" s="43">
        <f>MATCH(G23,options!$D$1:$D$20,0)</f>
        <v>18</v>
      </c>
    </row>
    <row r="24" spans="1:22" ht="57" x14ac:dyDescent="0.2">
      <c r="A24" s="38" t="s">
        <v>408</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LAYOUT – {flag} {language} backlit.</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43" x14ac:dyDescent="0.2">
      <c r="A27" s="38" t="s">
        <v>409</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43" x14ac:dyDescent="0.2">
      <c r="A31" s="38" t="s">
        <v>412</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LAYOUT -  {flag} {language} NO backlit.</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415</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2024-02-19T04:18:29Z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