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regular black/"/>
    </mc:Choice>
  </mc:AlternateContent>
  <xr:revisionPtr revIDLastSave="0" documentId="13_ncr:1_{F16ABBFB-5106-3C43-AA0C-EA6F171F0839}"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O82" i="1" l="1"/>
  <c r="L82" i="1" s="1"/>
  <c r="CO81" i="1"/>
  <c r="CO80" i="1"/>
  <c r="CO77" i="1"/>
  <c r="CO75" i="1"/>
  <c r="L75" i="1" s="1"/>
  <c r="CO71" i="1"/>
  <c r="CO70" i="1"/>
  <c r="CO66" i="1"/>
  <c r="CO65" i="1"/>
  <c r="L65" i="1" s="1"/>
  <c r="CO57" i="1"/>
  <c r="CO55" i="1"/>
  <c r="L55" i="1" s="1"/>
  <c r="CO52" i="1"/>
  <c r="CO51" i="1"/>
  <c r="CO50" i="1"/>
  <c r="L50" i="1" s="1"/>
  <c r="CO46" i="1"/>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CO20" i="1"/>
  <c r="L20" i="1" s="1"/>
  <c r="CO17" i="1"/>
  <c r="CO15" i="1"/>
  <c r="FE15" i="1" s="1"/>
  <c r="CO10" i="1"/>
  <c r="FE10" i="1" s="1"/>
  <c r="CO6" i="1"/>
  <c r="FE6" i="1" s="1"/>
  <c r="CO5" i="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AI52" i="1" s="1"/>
  <c r="I52" i="2"/>
  <c r="AI53" i="1" s="1"/>
  <c r="I53" i="2"/>
  <c r="AI54" i="1" s="1"/>
  <c r="I54" i="2"/>
  <c r="I55" i="2"/>
  <c r="I56" i="2"/>
  <c r="I57" i="2"/>
  <c r="I58" i="2"/>
  <c r="I59" i="2"/>
  <c r="I60" i="2"/>
  <c r="I61" i="2"/>
  <c r="AI62" i="1" s="1"/>
  <c r="I62" i="2"/>
  <c r="AI63" i="1" s="1"/>
  <c r="I63" i="2"/>
  <c r="AI64" i="1" s="1"/>
  <c r="I64" i="2"/>
  <c r="I65" i="2"/>
  <c r="I66" i="2"/>
  <c r="I67" i="2"/>
  <c r="I68" i="2"/>
  <c r="I69" i="2"/>
  <c r="I70" i="2"/>
  <c r="AI71" i="1" s="1"/>
  <c r="I71" i="2"/>
  <c r="AI72" i="1" s="1"/>
  <c r="I72" i="2"/>
  <c r="I73" i="2"/>
  <c r="AI74" i="1" s="1"/>
  <c r="I74" i="2"/>
  <c r="I75" i="2"/>
  <c r="I76" i="2"/>
  <c r="I77" i="2"/>
  <c r="I78" i="2"/>
  <c r="AI79" i="1" s="1"/>
  <c r="I79" i="2"/>
  <c r="I80" i="2"/>
  <c r="I81" i="2"/>
  <c r="AI82" i="1" s="1"/>
  <c r="I82" i="2"/>
  <c r="AI83" i="1" s="1"/>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AI40" i="1" s="1"/>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K84" i="1"/>
  <c r="AJ84" i="1"/>
  <c r="AI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F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F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I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K80" i="1"/>
  <c r="AI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F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I78" i="1"/>
  <c r="AA78" i="1"/>
  <c r="Z78" i="1"/>
  <c r="Y78" i="1"/>
  <c r="X78" i="1"/>
  <c r="W78" i="1"/>
  <c r="J78" i="1"/>
  <c r="I78" i="1"/>
  <c r="H78" i="1"/>
  <c r="F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I77" i="1"/>
  <c r="AA77" i="1"/>
  <c r="Z77" i="1"/>
  <c r="Y77" i="1"/>
  <c r="X77" i="1"/>
  <c r="W77" i="1"/>
  <c r="S77" i="1"/>
  <c r="R77" i="1"/>
  <c r="Q77" i="1"/>
  <c r="J77" i="1"/>
  <c r="I77" i="1"/>
  <c r="H77" i="1"/>
  <c r="F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I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I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F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I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I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I69" i="1"/>
  <c r="AA69" i="1"/>
  <c r="Z69" i="1"/>
  <c r="Y69" i="1"/>
  <c r="X69" i="1"/>
  <c r="W69" i="1"/>
  <c r="U69" i="1"/>
  <c r="J69" i="1"/>
  <c r="I69" i="1"/>
  <c r="H69" i="1"/>
  <c r="F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I68" i="1"/>
  <c r="AA68" i="1"/>
  <c r="Z68" i="1"/>
  <c r="Y68" i="1"/>
  <c r="X68" i="1"/>
  <c r="W68" i="1"/>
  <c r="M68" i="1"/>
  <c r="J68" i="1"/>
  <c r="I68" i="1"/>
  <c r="H68" i="1"/>
  <c r="F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I67" i="1"/>
  <c r="AB67" i="1"/>
  <c r="AA67" i="1"/>
  <c r="Z67" i="1"/>
  <c r="Y67" i="1"/>
  <c r="X67" i="1"/>
  <c r="W67" i="1"/>
  <c r="P67" i="1"/>
  <c r="O67" i="1"/>
  <c r="J67" i="1"/>
  <c r="I67" i="1"/>
  <c r="H67" i="1"/>
  <c r="F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I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I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I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I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I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I58" i="1"/>
  <c r="AB58" i="1"/>
  <c r="AA58" i="1"/>
  <c r="Z58" i="1"/>
  <c r="Y58" i="1"/>
  <c r="X58" i="1"/>
  <c r="W58" i="1"/>
  <c r="S58" i="1"/>
  <c r="L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I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I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I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I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I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K49" i="1"/>
  <c r="AI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I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I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K46" i="1"/>
  <c r="AI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I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K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K30" i="1"/>
  <c r="AI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K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K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I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J25" i="1" l="1"/>
  <c r="AJ37"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<sst xmlns="http://schemas.openxmlformats.org/spreadsheetml/2006/main" count="1060" uniqueCount="823">
  <si>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</si>
  <si>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</si>
  <si>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</si>
  <si>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</si>
  <si>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</si>
  <si>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</si>
  <si>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</si>
  <si>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</si>
  <si>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</si>
  <si>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</si>
  <si>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</si>
  <si>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</si>
  <si>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</si>
  <si>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</si>
  <si>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</si>
  <si>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</si>
  <si>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</si>
  <si>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</si>
  <si>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</si>
  <si>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</si>
  <si>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</si>
  <si>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</si>
  <si>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</si>
  <si>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</si>
  <si>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</si>
  <si>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</si>
  <si>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</si>
  <si>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</si>
  <si>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</si>
  <si>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</si>
  <si>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</si>
  <si>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</si>
  <si>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</si>
  <si>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</si>
  <si>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</si>
  <si>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</si>
  <si>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</si>
  <si>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</si>
  <si>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</si>
  <si>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</si>
  <si>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</si>
  <si>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</si>
  <si>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</si>
  <si>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</si>
  <si>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</si>
  <si>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</si>
  <si>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</si>
  <si>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</si>
  <si>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</si>
  <si>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</si>
  <si>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</si>
  <si>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</si>
  <si>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</si>
  <si>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</si>
  <si>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</si>
  <si>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</si>
  <si>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</si>
  <si>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</si>
  <si>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</si>
  <si>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</si>
  <si>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</si>
  <si>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</si>
  <si>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</si>
  <si>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</si>
  <si>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</si>
  <si>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</si>
  <si>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</si>
  <si>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</si>
  <si>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</si>
  <si>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</si>
  <si>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</si>
  <si>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</si>
  <si>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</si>
  <si>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</si>
  <si>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</si>
  <si>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</si>
  <si>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</si>
  <si>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</si>
  <si>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</si>
  <si>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</si>
  <si>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</si>
  <si>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</si>
  <si>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</si>
  <si>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</si>
  <si>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</si>
  <si>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</si>
  <si>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</si>
  <si>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</si>
  <si>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</si>
  <si>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</si>
  <si>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</si>
  <si>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</si>
  <si>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</si>
  <si>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</si>
  <si>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</si>
  <si>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</si>
  <si>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</si>
  <si>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</si>
  <si>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</si>
  <si>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</si>
  <si>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</si>
  <si>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</si>
  <si>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</si>
  <si>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</si>
  <si>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</si>
  <si>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</si>
  <si>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</si>
  <si>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</si>
  <si>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</si>
  <si>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</si>
  <si>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</si>
  <si>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</si>
  <si>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</si>
  <si>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</si>
  <si>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</si>
  <si>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</si>
  <si>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</si>
  <si>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</si>
  <si>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</si>
  <si>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</si>
  <si>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</si>
  <si>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</si>
  <si>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</si>
  <si>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</si>
  <si>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</si>
  <si>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</si>
  <si>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</si>
  <si>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</si>
  <si>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</si>
  <si>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</si>
  <si>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</si>
  <si>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</si>
  <si>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</si>
  <si>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</si>
  <si>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</si>
  <si>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</si>
  <si>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</si>
  <si>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</si>
  <si>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</si>
  <si>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</si>
  <si>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</si>
  <si>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</si>
  <si>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</si>
  <si>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</si>
  <si>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</si>
  <si>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</si>
  <si>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</si>
  <si>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</si>
  <si>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</si>
  <si>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</si>
  <si>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</si>
  <si>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</si>
  <si>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</si>
  <si>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</si>
  <si>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</si>
  <si>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</si>
  <si>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</si>
  <si>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</si>
  <si>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</si>
  <si>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</si>
  <si>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</si>
  <si>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</si>
  <si>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</si>
  <si>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</si>
  <si>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</si>
  <si>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</si>
  <si>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</si>
  <si>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</si>
  <si>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</si>
  <si>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</si>
  <si>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</si>
  <si>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</si>
  <si>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</si>
  <si>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</si>
  <si>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</si>
  <si>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</si>
  <si>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</si>
  <si>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</si>
  <si>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</si>
  <si>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</si>
  <si>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</si>
  <si>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</si>
  <si>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</si>
  <si>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</si>
  <si>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</si>
  <si>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</si>
  <si>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</si>
  <si>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</si>
  <si>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</si>
  <si>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</si>
  <si>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</si>
  <si>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</si>
  <si>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</si>
  <si>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</si>
  <si>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</si>
  <si>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</si>
  <si>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</si>
  <si>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</si>
  <si>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</si>
  <si>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</si>
  <si>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</si>
  <si>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</si>
  <si>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</si>
  <si>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</si>
  <si>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</si>
  <si>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</si>
  <si>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</si>
  <si>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</si>
  <si>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</si>
  <si>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</si>
  <si>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</si>
  <si>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</si>
  <si>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</si>
  <si>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</si>
  <si>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</si>
  <si>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</si>
  <si>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</si>
  <si>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</si>
  <si>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</si>
  <si>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</si>
  <si>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</si>
  <si>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</si>
  <si>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</si>
  <si>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</si>
  <si>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</si>
  <si>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</si>
  <si>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</si>
  <si>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</si>
  <si>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</si>
  <si>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</si>
  <si>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</si>
  <si>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</si>
  <si>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</si>
  <si>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</si>
  <si>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</si>
  <si>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</si>
  <si>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</si>
  <si>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</si>
  <si>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</si>
  <si>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</si>
  <si>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</si>
  <si>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</si>
  <si>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</si>
  <si>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</si>
  <si>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</si>
  <si>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</si>
  <si>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</si>
  <si>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</si>
  <si>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</si>
  <si>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</si>
  <si>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</si>
  <si>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</si>
  <si>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</si>
  <si>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</si>
  <si>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</si>
  <si>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</si>
  <si>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</si>
  <si>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</si>
  <si>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</si>
  <si>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</si>
  <si>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</si>
  <si>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</si>
  <si>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</si>
  <si>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</si>
  <si>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</si>
  <si>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</si>
  <si>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</si>
  <si>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</si>
  <si>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</si>
  <si>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</si>
  <si>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</si>
  <si>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</si>
  <si>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</si>
  <si>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</si>
  <si>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</si>
  <si>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</si>
  <si>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</si>
  <si>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</si>
  <si>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</si>
  <si>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</si>
  <si>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</si>
  <si>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</si>
  <si>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</si>
  <si>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</si>
  <si>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</si>
  <si>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</si>
  <si>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</si>
  <si>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</si>
  <si>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</si>
  <si>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</si>
  <si>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</si>
  <si>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</si>
  <si>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</si>
  <si>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</si>
  <si>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</si>
  <si>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</si>
  <si>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</si>
  <si>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</si>
  <si>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</si>
  <si>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</si>
  <si>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</si>
  <si>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</si>
  <si>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</si>
  <si>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</si>
  <si>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</si>
  <si>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</si>
  <si>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</si>
  <si>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</si>
  <si>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</si>
  <si>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</si>
  <si>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</si>
  <si>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</si>
  <si>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</si>
  <si>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</si>
  <si>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</si>
  <si>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</si>
  <si>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</si>
  <si>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</si>
  <si>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</si>
  <si>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</si>
  <si>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</si>
  <si>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</si>
  <si>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</si>
  <si>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</si>
  <si>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</si>
  <si>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</si>
  <si>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</si>
  <si>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</si>
  <si>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</si>
  <si>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</si>
  <si>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</si>
  <si>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</si>
  <si>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</si>
  <si>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</si>
  <si>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</si>
  <si>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</si>
  <si>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</si>
  <si>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</si>
  <si>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</si>
  <si>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</si>
  <si>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</si>
  <si>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</si>
  <si>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</si>
  <si>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</si>
  <si>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</si>
  <si>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</si>
  <si>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</si>
  <si>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</si>
  <si>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</si>
  <si>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</si>
  <si>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</si>
  <si>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</si>
  <si>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</si>
  <si>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</si>
  <si>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</si>
  <si>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</si>
  <si>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</si>
  <si>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</si>
  <si>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</si>
  <si>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</si>
  <si>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</si>
  <si>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</si>
  <si>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</si>
  <si>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</si>
  <si>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</si>
  <si>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</si>
  <si>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</si>
  <si>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</si>
  <si>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</si>
  <si>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</si>
  <si>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</si>
  <si>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</si>
  <si>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</si>
  <si>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</si>
  <si>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</si>
  <si>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</si>
  <si>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</si>
  <si>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</si>
  <si>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</si>
  <si>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</si>
  <si>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</si>
  <si>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</si>
  <si>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</si>
  <si>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</si>
  <si>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</si>
  <si>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</si>
  <si>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</si>
  <si>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</si>
  <si>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</si>
  <si>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</si>
  <si>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</si>
  <si>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</si>
  <si>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</si>
  <si>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</si>
  <si>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</si>
  <si>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</si>
  <si>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</si>
  <si>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</si>
  <si>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</si>
  <si>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</si>
  <si>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</si>
  <si>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</si>
  <si>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</si>
  <si>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</si>
  <si>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</si>
  <si>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</si>
  <si>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</si>
  <si>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</si>
  <si>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</si>
  <si>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</si>
  <si>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</si>
  <si>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</si>
  <si>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</si>
  <si>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</si>
  <si>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</si>
  <si>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</si>
  <si>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</si>
  <si>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</si>
  <si>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</si>
  <si>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</si>
  <si>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</si>
  <si>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</si>
  <si>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</si>
  <si>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</si>
  <si>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</si>
  <si>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</si>
  <si>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</si>
  <si>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</si>
  <si>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</si>
  <si>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</si>
  <si>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</si>
  <si>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</si>
  <si>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</si>
  <si>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</si>
  <si>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</si>
  <si>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</si>
  <si>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</si>
  <si>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</si>
  <si>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</si>
  <si>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</si>
  <si>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</si>
  <si>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</si>
  <si>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</si>
  <si>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</si>
  <si>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</si>
  <si>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</si>
  <si>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</si>
  <si>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</si>
  <si>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</si>
  <si>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</si>
  <si>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</si>
  <si>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</si>
  <si>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</si>
  <si>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</si>
  <si>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</si>
  <si>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</si>
  <si>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</si>
  <si>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</si>
  <si>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</si>
  <si>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</si>
  <si>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</si>
  <si>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</si>
  <si>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</si>
  <si>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</si>
  <si>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</si>
  <si>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</si>
  <si>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</si>
  <si>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</si>
  <si>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</si>
  <si>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</si>
  <si>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</si>
  <si>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</si>
  <si>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</si>
  <si>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</si>
  <si>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</si>
  <si>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</si>
  <si>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</si>
  <si>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</si>
  <si>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</si>
  <si>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</si>
  <si>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</si>
  <si>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</si>
  <si>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</si>
  <si>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</si>
  <si>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</si>
  <si>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</si>
  <si>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</si>
  <si>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</si>
  <si>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</si>
  <si>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</si>
  <si>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</si>
  <si>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</si>
  <si>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</si>
  <si>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</si>
  <si>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</si>
  <si>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</si>
  <si>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</si>
  <si>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</si>
  <si>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</si>
  <si>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</si>
  <si>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</si>
  <si>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</si>
  <si>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</si>
  <si>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</si>
  <si>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</si>
  <si>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</si>
  <si>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</si>
  <si>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</si>
  <si>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</si>
  <si>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</si>
  <si>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</si>
  <si>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</si>
  <si>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</si>
  <si>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</si>
  <si>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</si>
  <si>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</si>
  <si>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</si>
  <si>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</si>
  <si>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</si>
  <si>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</si>
  <si>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</si>
  <si>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</si>
  <si>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</si>
  <si>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</si>
  <si>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</si>
  <si>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</si>
  <si>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</si>
  <si>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</si>
  <si>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</si>
  <si>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</si>
  <si>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</si>
  <si>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</si>
  <si>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</si>
  <si>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</si>
  <si>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</si>
  <si>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</si>
  <si>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</si>
  <si>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</si>
  <si>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</si>
  <si>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</si>
  <si>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</si>
  <si>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</si>
  <si>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</si>
  <si>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</si>
  <si>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</si>
  <si>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</si>
  <si>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</si>
  <si>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</si>
  <si>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</si>
  <si>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</si>
  <si>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</si>
  <si>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</si>
  <si>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</si>
  <si>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</si>
  <si>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</si>
  <si>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</si>
  <si>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</si>
  <si>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</si>
  <si>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</si>
  <si>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</si>
  <si>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</si>
  <si>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</si>
  <si>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</si>
  <si>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</si>
  <si>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</si>
  <si>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</si>
  <si>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</si>
  <si>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</si>
  <si>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</si>
  <si>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</si>
  <si>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</si>
  <si>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</si>
  <si>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</si>
  <si>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</si>
  <si>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</si>
  <si>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</si>
  <si>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</si>
  <si>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</si>
  <si>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</si>
  <si>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</si>
  <si>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</si>
  <si>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</si>
  <si>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</si>
  <si>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</si>
  <si>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</si>
  <si>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</si>
  <si>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</si>
  <si>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</si>
  <si>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</si>
  <si>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</si>
  <si>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</si>
  <si>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</si>
  <si>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</si>
  <si>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</si>
  <si>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</si>
  <si>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</si>
  <si>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</si>
  <si>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</si>
  <si>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</si>
  <si>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</si>
  <si>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</si>
  <si>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</si>
  <si>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</si>
  <si>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</si>
  <si>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</si>
  <si>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</si>
  <si>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</si>
  <si>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</si>
  <si>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</si>
  <si>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</si>
  <si>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</si>
  <si>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</si>
  <si>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</si>
  <si>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</si>
  <si>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</si>
  <si>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</si>
  <si>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</si>
  <si>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</si>
  <si>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</si>
  <si>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</si>
  <si>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</si>
  <si>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</si>
  <si>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</si>
  <si>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</si>
  <si>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</si>
  <si>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</si>
  <si>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</si>
  <si>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</si>
  <si>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</si>
  <si>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</si>
  <si>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</si>
  <si>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</si>
  <si>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</si>
  <si>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</si>
  <si>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</si>
  <si>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</si>
  <si>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</si>
  <si>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</si>
  <si>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</si>
  <si>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</si>
  <si>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</si>
  <si>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</si>
  <si>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</si>
  <si>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</si>
  <si>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</si>
  <si>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</si>
  <si>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</si>
  <si>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</si>
  <si>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</si>
  <si>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</si>
  <si>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</si>
  <si>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</si>
  <si>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</si>
  <si>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</si>
  <si>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</si>
  <si>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</si>
  <si>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</si>
  <si>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</si>
  <si>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</si>
  <si>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</si>
  <si>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</si>
  <si>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</si>
  <si>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</si>
  <si>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</si>
  <si>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</si>
  <si>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</si>
  <si>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</si>
  <si>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</si>
  <si>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</si>
  <si>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</si>
  <si>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</si>
  <si>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</si>
  <si>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</si>
  <si>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</si>
  <si>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</si>
  <si>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</si>
  <si>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</si>
  <si>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</si>
  <si>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</si>
  <si>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</si>
  <si>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</si>
  <si>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</si>
  <si>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</si>
  <si>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</si>
  <si>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</si>
  <si>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</si>
  <si>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</si>
  <si>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</si>
  <si>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</si>
  <si>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</si>
  <si>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</si>
  <si>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</si>
  <si>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</si>
  <si>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</si>
  <si>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</si>
  <si>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</si>
  <si>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</si>
  <si>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</si>
  <si>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</si>
  <si>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</si>
  <si>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</si>
  <si>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</si>
  <si>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</si>
  <si>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</si>
  <si>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</si>
  <si>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</si>
  <si>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</si>
  <si>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</si>
  <si>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</si>
  <si>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</si>
  <si>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</si>
  <si>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</si>
  <si>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</si>
  <si>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</si>
  <si>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</si>
  <si>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</si>
  <si>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</si>
  <si>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</si>
  <si>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</si>
  <si>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</si>
  <si>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</si>
  <si>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</si>
  <si>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</si>
  <si>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</si>
  <si>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</si>
  <si>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</si>
  <si>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</si>
  <si>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</si>
  <si>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</si>
  <si>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</si>
  <si>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</si>
  <si>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</si>
  <si>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</si>
  <si>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</si>
  <si>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</si>
  <si>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</si>
  <si>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</si>
  <si>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</si>
  <si>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</si>
  <si>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</si>
  <si>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</si>
  <si>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</si>
  <si>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</si>
  <si>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</si>
  <si>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</si>
  <si>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</si>
  <si>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</si>
  <si>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</si>
  <si>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</si>
  <si>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</si>
  <si>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</si>
  <si>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</si>
  <si>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</si>
  <si>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</si>
  <si>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</si>
  <si>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</si>
  <si>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</si>
  <si>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</si>
  <si>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</si>
  <si>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</si>
  <si>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</si>
  <si>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</si>
  <si>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</si>
  <si>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</si>
  <si>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</si>
  <si>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</si>
  <si>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</si>
  <si>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</si>
  <si>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</si>
  <si>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</si>
  <si>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</si>
  <si>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</si>
  <si>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</si>
  <si>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</si>
  <si>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</si>
  <si>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</si>
  <si>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</si>
  <si>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</si>
  <si>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</si>
  <si>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</si>
  <si>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</si>
  <si>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</si>
  <si>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</si>
  <si>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</si>
  <si>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</si>
  <si>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</si>
  <si>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</si>
  <si>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</si>
  <si>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</si>
  <si>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</si>
  <si>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</si>
  <si>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</si>
  <si>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</si>
  <si>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</si>
  <si>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</si>
  <si>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</si>
  <si>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</si>
  <si>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</si>
  <si>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</si>
  <si>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</si>
  <si>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</si>
  <si>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</si>
  <si>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</si>
  <si>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</si>
  <si>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</si>
  <si>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</si>
  <si>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</si>
  <si>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</si>
  <si>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</si>
  <si>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</si>
  <si>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</si>
  <si>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</si>
  <si>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</si>
  <si>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</si>
  <si>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</si>
  <si>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</si>
  <si>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</si>
  <si>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</si>
  <si>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</si>
  <si>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</si>
  <si>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</si>
  <si>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Lenovo T480s Parent black regular</t>
  </si>
  <si>
    <t>49.95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</si>
</sst>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T480s Parent black regular</v>
      </c>
      <c r="C4" s="27" t="s">
        <v>345</v>
      </c>
      <c r="D4" s="28">
        <f>Values!B14</f>
        <v>5714401481997</v>
      </c>
      <c r="E4" s="1" t="s">
        <v>346</v>
      </c>
      <c r="F4" s="27" t="str">
        <f>SUBSTITUTE(Values!B1, "{language}", "") &amp; " " &amp; Values!B3</f>
        <v>sostituzione della tastiera  retroilluminata per Lenovo Thinkpad T480s, T490, E490, L480, L490, L380, L390, L380 Yoga, L390 Yoga, E490, E480</v>
      </c>
      <c r="G4" s="27" t="s">
        <v>345</v>
      </c>
      <c r="H4" s="1" t="str">
        <f>Values!B16</f>
        <v>computer-keyboards</v>
      </c>
      <c r="I4" s="1" t="str">
        <f>IF(ISBLANK(Values!E3),"","4730574031")</f>
        <v>4730574031</v>
      </c>
      <c r="J4" s="29" t="str">
        <f>Values!B13</f>
        <v>Lenovo T480s Parent black regular</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T480s Regular black - DE</v>
      </c>
      <c r="C25" s="29" t="str">
        <f>IF(ISBLANK(Values!E24),"","TellusRem")</f>
        <v>TellusRem</v>
      </c>
      <c r="D25" s="28">
        <f>IF(ISBLANK(Values!E24),"",Values!E24)</f>
        <v>5714401481010</v>
      </c>
      <c r="E25" s="1" t="str">
        <f>IF(ISBLANK(Values!E24),"","EAN")</f>
        <v>EAN</v>
      </c>
      <c r="F25" s="27" t="str">
        <f>IF(ISBLANK(Values!E24),"",IF(Values!J24, SUBSTITUTE(Values!$B$1, "{language}", Values!H24) &amp; " " &amp;Values!$B$3, SUBSTITUTE(Values!$B$2, "{language}", Values!$H24) &amp; " " &amp;Values!$B$3))</f>
        <v>sostituzione della tastiera Lenovo T480s Regular black - DE non retroilluminata per Lenovo Thinkpad T480s, T490, E490, L480, L490, L380, L390, L380 Yoga, L390 Yoga, E490, E480</v>
      </c>
      <c r="G25" s="29" t="str">
        <f>IF(ISBLANK(Values!E24),"",IF(Values!$B$20="PartialUpdate","","TellusRem"))</f>
        <v>TellusRem</v>
      </c>
      <c r="H25" s="1" t="str">
        <f>IF(ISBLANK(Values!E24),"",Values!$B$16)</f>
        <v>computer-keyboards</v>
      </c>
      <c r="I25" s="1" t="str">
        <f>IF(ISBLANK(Values!E24),"","4730574031")</f>
        <v>4730574031</v>
      </c>
      <c r="J25" s="31" t="str">
        <f>IF(ISBLANK(Values!E24),"",Values!F24 )</f>
        <v>Lenovo T480s Regular black - DE</v>
      </c>
      <c r="K25" s="27" t="str">
        <f>IF(IF(ISBLANK(Values!E24),"",IF(Values!J24, Values!$B$4, Values!$B$5))=0,"",IF(ISBLANK(Values!E24),"",IF(Values!J24, Values!$B$4, Values!$B$5)))</f>
        <v>49.95</v>
      </c>
      <c r="L25" s="27" t="str">
        <f>IF(ISBLANK(Values!E24),"",IF($CO25="DEFAULT", Values!$B$18, ""))</f>
        <v/>
      </c>
      <c r="M25" s="27" t="str">
        <f>IF(ISBLANK(Values!E24),"",Values!$M24)</f>
        <v>https://raw.githubusercontent.com/PatrickVibild/TellusAmazonPictures/master/pictures/Lenovo/T480S/RG/DE/1.jpg</v>
      </c>
      <c r="N25" s="27" t="str">
        <f>IF(ISBLANK(Values!$F24),"",Values!N24)</f>
        <v>https://raw.githubusercontent.com/PatrickVibild/TellusAmazonPictures/master/pictures/Lenovo/T480S/RG/DE/2.jpg</v>
      </c>
      <c r="O25" s="27" t="str">
        <f>IF(ISBLANK(Values!$F24),"",Values!O24)</f>
        <v>https://raw.githubusercontent.com/PatrickVibild/TellusAmazonPictures/master/pictures/Lenovo/T480S/RG/DE/3.jpg</v>
      </c>
      <c r="P25" s="27" t="str">
        <f>IF(ISBLANK(Values!$F24),"",Values!P24)</f>
        <v>https://raw.githubusercontent.com/PatrickVibild/TellusAmazonPictures/master/pictures/Lenovo/T480S/RG/DE/4.jpg</v>
      </c>
      <c r="Q25" s="27" t="str">
        <f>IF(ISBLANK(Values!$F24),"",Values!Q24)</f>
        <v>https://raw.githubusercontent.com/PatrickVibild/TellusAmazonPictures/master/pictures/Lenovo/T480S/RG/DE/5.jpg</v>
      </c>
      <c r="R25" s="27" t="str">
        <f>IF(ISBLANK(Values!$F24),"",Values!R24)</f>
        <v>https://raw.githubusercontent.com/PatrickVibild/TellusAmazonPictures/master/pictures/Lenovo/T480S/RG/DE/6.jpg</v>
      </c>
      <c r="S25" s="27" t="str">
        <f>IF(ISBLANK(Values!$F24),"",Values!S24)</f>
        <v>https://raw.githubusercontent.com/PatrickVibild/TellusAmazonPictures/master/pictures/Lenovo/T480S/RG/DE/7.jpg</v>
      </c>
      <c r="T25" s="27" t="str">
        <f>IF(ISBLANK(Values!$F24),"",Values!T24)</f>
        <v>https://raw.githubusercontent.com/PatrickVibild/TellusAmazonPictures/master/pictures/Lenovo/T480S/RG/DE/8.jpg</v>
      </c>
      <c r="U25" s="27" t="str">
        <f>IF(ISBLANK(Values!$F24),"",Values!U24)</f>
        <v>https://raw.githubusercontent.com/PatrickVibild/TellusAmazonPictures/master/pictures/Lenovo/T480S/RG/DE/9.jpg</v>
      </c>
      <c r="V25" s="1"/>
      <c r="W25" s="29" t="str">
        <f>IF(ISBLANK(Values!E24),"","Child")</f>
        <v>Child</v>
      </c>
      <c r="X25" s="29" t="str">
        <f>IF(ISBLANK(Values!E24),"",Values!$B$13)</f>
        <v>Lenovo T480s Parent black regular</v>
      </c>
      <c r="Y25" s="31" t="str">
        <f>IF(ISBLANK(Values!E24),"","Size-Color")</f>
        <v>Size-Color</v>
      </c>
      <c r="Z25" s="29" t="str">
        <f>IF(ISBLANK(Values!E24),"","variation")</f>
        <v>variation</v>
      </c>
      <c r="AA25" s="1" t="str">
        <f>IF(ISBLANK(Values!E24),"",Values!$B$20)</f>
        <v>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34" t="str">
        <f>IF(ISBLANK(Values!E24),"",IF(Values!I24,Values!$B$23,Values!$B$33))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5" s="3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Lenovo T480s Regular black - DE NO retroilluminato. </v>
      </c>
      <c r="AM25" s="1" t="str">
        <f>SUBSTITUTE(IF(ISBLANK(Values!E24),"",Values!$B$27),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7" t="str">
        <f>IF(ISBLANK(Values!E24),"",Values!H24)</f>
        <v>Lenovo T480s Regular black - DE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49.95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T480s Regular black - FR</v>
      </c>
      <c r="C26" s="29" t="str">
        <f>IF(ISBLANK(Values!E25),"","TellusRem")</f>
        <v>TellusRem</v>
      </c>
      <c r="D26" s="28">
        <f>IF(ISBLANK(Values!E25),"",Values!E25)</f>
        <v>5714401481027</v>
      </c>
      <c r="E26" s="1" t="str">
        <f>IF(ISBLANK(Values!E25),"","EAN")</f>
        <v>EAN</v>
      </c>
      <c r="F26" s="27" t="str">
        <f>IF(ISBLANK(Values!E25),"",IF(Values!J25, SUBSTITUTE(Values!$B$1, "{language}", Values!H25) &amp; " " &amp;Values!$B$3, SUBSTITUTE(Values!$B$2, "{language}", Values!$H25) &amp; " " &amp;Values!$B$3))</f>
        <v>sostituzione della tastiera Lenovo T480s Regular black - FR non retroilluminata per Lenovo Thinkpad T480s, T490, E490, L480, L490, L380, L390, L380 Yoga, L390 Yoga, E490, E480</v>
      </c>
      <c r="G26" s="29" t="str">
        <f>IF(ISBLANK(Values!E25),"",IF(Values!$B$20="PartialUpdate","","TellusRem"))</f>
        <v>TellusRem</v>
      </c>
      <c r="H26" s="1" t="str">
        <f>IF(ISBLANK(Values!E25),"",Values!$B$16)</f>
        <v>computer-keyboards</v>
      </c>
      <c r="I26" s="1" t="str">
        <f>IF(ISBLANK(Values!E25),"","4730574031")</f>
        <v>4730574031</v>
      </c>
      <c r="J26" s="31" t="str">
        <f>IF(ISBLANK(Values!E25),"",Values!F25 )</f>
        <v>Lenovo T480s Regular black - FR</v>
      </c>
      <c r="K26" s="27" t="str">
        <f>IF(IF(ISBLANK(Values!E25),"",IF(Values!J25, Values!$B$4, Values!$B$5))=0,"",IF(ISBLANK(Values!E25),"",IF(Values!J25, Values!$B$4, Values!$B$5)))</f>
        <v>49.95</v>
      </c>
      <c r="L26" s="27" t="str">
        <f>IF(ISBLANK(Values!E25),"",IF($CO26="DEFAULT", Values!$B$18, ""))</f>
        <v/>
      </c>
      <c r="M26" s="27" t="str">
        <f>IF(ISBLANK(Values!E25),"",Values!$M25)</f>
        <v>https://raw.githubusercontent.com/PatrickVibild/TellusAmazonPictures/master/pictures/Lenovo/T480S/RG/FR/1.jpg</v>
      </c>
      <c r="N26" s="27" t="str">
        <f>IF(ISBLANK(Values!$F25),"",Values!N25)</f>
        <v>https://raw.githubusercontent.com/PatrickVibild/TellusAmazonPictures/master/pictures/Lenovo/T480S/RG/FR/2.jpg</v>
      </c>
      <c r="O26" s="27" t="str">
        <f>IF(ISBLANK(Values!$F25),"",Values!O25)</f>
        <v>https://raw.githubusercontent.com/PatrickVibild/TellusAmazonPictures/master/pictures/Lenovo/T480S/RG/FR/3.jpg</v>
      </c>
      <c r="P26" s="27" t="str">
        <f>IF(ISBLANK(Values!$F25),"",Values!P25)</f>
        <v>https://raw.githubusercontent.com/PatrickVibild/TellusAmazonPictures/master/pictures/Lenovo/T480S/RG/FR/4.jpg</v>
      </c>
      <c r="Q26" s="27" t="str">
        <f>IF(ISBLANK(Values!$F25),"",Values!Q25)</f>
        <v>https://raw.githubusercontent.com/PatrickVibild/TellusAmazonPictures/master/pictures/Lenovo/T480S/RG/FR/5.jpg</v>
      </c>
      <c r="R26" s="27" t="str">
        <f>IF(ISBLANK(Values!$F25),"",Values!R25)</f>
        <v>https://raw.githubusercontent.com/PatrickVibild/TellusAmazonPictures/master/pictures/Lenovo/T480S/RG/FR/6.jpg</v>
      </c>
      <c r="S26" s="27" t="str">
        <f>IF(ISBLANK(Values!$F25),"",Values!S25)</f>
        <v>https://raw.githubusercontent.com/PatrickVibild/TellusAmazonPictures/master/pictures/Lenovo/T480S/RG/FR/7.jpg</v>
      </c>
      <c r="T26" s="27" t="str">
        <f>IF(ISBLANK(Values!$F25),"",Values!T25)</f>
        <v>https://raw.githubusercontent.com/PatrickVibild/TellusAmazonPictures/master/pictures/Lenovo/T480S/RG/FR/8.jpg</v>
      </c>
      <c r="U26" s="27" t="str">
        <f>IF(ISBLANK(Values!$F25),"",Values!U25)</f>
        <v>https://raw.githubusercontent.com/PatrickVibild/TellusAmazonPictures/master/pictures/Lenovo/T480S/RG/FR/9.jpg</v>
      </c>
      <c r="V26" s="1"/>
      <c r="W26" s="29" t="str">
        <f>IF(ISBLANK(Values!E25),"","Child")</f>
        <v>Child</v>
      </c>
      <c r="X26" s="29" t="str">
        <f>IF(ISBLANK(Values!E25),"",Values!$B$13)</f>
        <v>Lenovo T480s Parent black regular</v>
      </c>
      <c r="Y26" s="31" t="str">
        <f>IF(ISBLANK(Values!E25),"","Size-Color")</f>
        <v>Size-Color</v>
      </c>
      <c r="Z26" s="29" t="str">
        <f>IF(ISBLANK(Values!E25),"","variation")</f>
        <v>variation</v>
      </c>
      <c r="AA26" s="1" t="str">
        <f>IF(ISBLANK(Values!E25),"",Values!$B$20)</f>
        <v>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34" t="str">
        <f>IF(ISBLANK(Values!E25),"",IF(Values!I25,Values!$B$23,Values!$B$33))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6" s="3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Lenovo T480s Regular black - FR NO retroilluminato. </v>
      </c>
      <c r="AM26" s="1" t="str">
        <f>SUBSTITUTE(IF(ISBLANK(Values!E25),"",Values!$B$27),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7" t="str">
        <f>IF(ISBLANK(Values!E25),"",Values!H25)</f>
        <v>Lenovo T480s Regular black - FR</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49.95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T480s Regular black - IT</v>
      </c>
      <c r="C27" s="29" t="str">
        <f>IF(ISBLANK(Values!E26),"","TellusRem")</f>
        <v>TellusRem</v>
      </c>
      <c r="D27" s="28">
        <f>IF(ISBLANK(Values!E26),"",Values!E26)</f>
        <v>5714401481034</v>
      </c>
      <c r="E27" s="1" t="str">
        <f>IF(ISBLANK(Values!E26),"","EAN")</f>
        <v>EAN</v>
      </c>
      <c r="F27" s="27" t="str">
        <f>IF(ISBLANK(Values!E26),"",IF(Values!J26, SUBSTITUTE(Values!$B$1, "{language}", Values!H26) &amp; " " &amp;Values!$B$3, SUBSTITUTE(Values!$B$2, "{language}", Values!$H26) &amp; " " &amp;Values!$B$3))</f>
        <v>sostituzione della tastiera Lenovo T480s Regular black - IT non retroilluminata per Lenovo Thinkpad T480s, T490, E490, L480, L490, L380, L390, L380 Yoga, L390 Yoga, E490, E480</v>
      </c>
      <c r="G27" s="29" t="str">
        <f>IF(ISBLANK(Values!E26),"",IF(Values!$B$20="PartialUpdate","","TellusRem"))</f>
        <v>TellusRem</v>
      </c>
      <c r="H27" s="1" t="str">
        <f>IF(ISBLANK(Values!E26),"",Values!$B$16)</f>
        <v>computer-keyboards</v>
      </c>
      <c r="I27" s="1" t="str">
        <f>IF(ISBLANK(Values!E26),"","4730574031")</f>
        <v>4730574031</v>
      </c>
      <c r="J27" s="31" t="str">
        <f>IF(ISBLANK(Values!E26),"",Values!F26 )</f>
        <v>Lenovo T480s Regular black - IT</v>
      </c>
      <c r="K27" s="27" t="str">
        <f>IF(IF(ISBLANK(Values!E26),"",IF(Values!J26, Values!$B$4, Values!$B$5))=0,"",IF(ISBLANK(Values!E26),"",IF(Values!J26, Values!$B$4, Values!$B$5)))</f>
        <v>49.95</v>
      </c>
      <c r="L27" s="27" t="str">
        <f>IF(ISBLANK(Values!E26),"",IF($CO27="DEFAULT", Values!$B$18, ""))</f>
        <v/>
      </c>
      <c r="M27" s="27" t="str">
        <f>IF(ISBLANK(Values!E26),"",Values!$M26)</f>
        <v>https://raw.githubusercontent.com/PatrickVibild/TellusAmazonPictures/master/pictures/Lenovo/T480S/RG/IT/1.jpg</v>
      </c>
      <c r="N27" s="27" t="str">
        <f>IF(ISBLANK(Values!$F26),"",Values!N26)</f>
        <v>https://raw.githubusercontent.com/PatrickVibild/TellusAmazonPictures/master/pictures/Lenovo/T480S/RG/IT/2.jpg</v>
      </c>
      <c r="O27" s="27" t="str">
        <f>IF(ISBLANK(Values!$F26),"",Values!O26)</f>
        <v>https://raw.githubusercontent.com/PatrickVibild/TellusAmazonPictures/master/pictures/Lenovo/T480S/RG/IT/3.jpg</v>
      </c>
      <c r="P27" s="27" t="str">
        <f>IF(ISBLANK(Values!$F26),"",Values!P26)</f>
        <v>https://raw.githubusercontent.com/PatrickVibild/TellusAmazonPictures/master/pictures/Lenovo/T480S/RG/IT/4.jpg</v>
      </c>
      <c r="Q27" s="27" t="str">
        <f>IF(ISBLANK(Values!$F26),"",Values!Q26)</f>
        <v>https://raw.githubusercontent.com/PatrickVibild/TellusAmazonPictures/master/pictures/Lenovo/T480S/RG/IT/5.jpg</v>
      </c>
      <c r="R27" s="27" t="str">
        <f>IF(ISBLANK(Values!$F26),"",Values!R26)</f>
        <v>https://raw.githubusercontent.com/PatrickVibild/TellusAmazonPictures/master/pictures/Lenovo/T480S/RG/IT/6.jpg</v>
      </c>
      <c r="S27" s="27" t="str">
        <f>IF(ISBLANK(Values!$F26),"",Values!S26)</f>
        <v>https://raw.githubusercontent.com/PatrickVibild/TellusAmazonPictures/master/pictures/Lenovo/T480S/RG/IT/7.jpg</v>
      </c>
      <c r="T27" s="27" t="str">
        <f>IF(ISBLANK(Values!$F26),"",Values!T26)</f>
        <v>https://raw.githubusercontent.com/PatrickVibild/TellusAmazonPictures/master/pictures/Lenovo/T480S/RG/IT/8.jpg</v>
      </c>
      <c r="U27" s="27" t="str">
        <f>IF(ISBLANK(Values!$F26),"",Values!U26)</f>
        <v>https://raw.githubusercontent.com/PatrickVibild/TellusAmazonPictures/master/pictures/Lenovo/T480S/RG/IT/9.jpg</v>
      </c>
      <c r="V27" s="1"/>
      <c r="W27" s="29" t="str">
        <f>IF(ISBLANK(Values!E26),"","Child")</f>
        <v>Child</v>
      </c>
      <c r="X27" s="29" t="str">
        <f>IF(ISBLANK(Values!E26),"",Values!$B$13)</f>
        <v>Lenovo T480s Parent black regular</v>
      </c>
      <c r="Y27" s="31" t="str">
        <f>IF(ISBLANK(Values!E26),"","Size-Color")</f>
        <v>Size-Color</v>
      </c>
      <c r="Z27" s="29" t="str">
        <f>IF(ISBLANK(Values!E26),"","variation")</f>
        <v>variation</v>
      </c>
      <c r="AA27" s="1" t="str">
        <f>IF(ISBLANK(Values!E26),"",Values!$B$20)</f>
        <v>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34" t="str">
        <f>IF(ISBLANK(Values!E26),"",IF(Values!I26,Values!$B$23,Values!$B$33))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7" s="3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Lenovo T480s Regular black - IT NO retroilluminato. </v>
      </c>
      <c r="AM27" s="1" t="str">
        <f>SUBSTITUTE(IF(ISBLANK(Values!E26),"",Values!$B$27),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7" t="str">
        <f>IF(ISBLANK(Values!E26),"",Values!H26)</f>
        <v>Lenovo T480s Regular black - IT</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49.95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T480s Regular black - ES</v>
      </c>
      <c r="C28" s="29" t="str">
        <f>IF(ISBLANK(Values!E27),"","TellusRem")</f>
        <v>TellusRem</v>
      </c>
      <c r="D28" s="28">
        <f>IF(ISBLANK(Values!E27),"",Values!E27)</f>
        <v>5714401481041</v>
      </c>
      <c r="E28" s="1" t="str">
        <f>IF(ISBLANK(Values!E27),"","EAN")</f>
        <v>EAN</v>
      </c>
      <c r="F28" s="27" t="str">
        <f>IF(ISBLANK(Values!E27),"",IF(Values!J27, SUBSTITUTE(Values!$B$1, "{language}", Values!H27) &amp; " " &amp;Values!$B$3, SUBSTITUTE(Values!$B$2, "{language}", Values!$H27) &amp; " " &amp;Values!$B$3))</f>
        <v>sostituzione della tastiera Lenovo T480s Regular black - ES non retroilluminata per Lenovo Thinkpad T480s, T490, E490, L480, L490, L380, L390, L380 Yoga, L390 Yoga, E490, E480</v>
      </c>
      <c r="G28" s="29" t="str">
        <f>IF(ISBLANK(Values!E27),"",IF(Values!$B$20="PartialUpdate","","TellusRem"))</f>
        <v>TellusRem</v>
      </c>
      <c r="H28" s="1" t="str">
        <f>IF(ISBLANK(Values!E27),"",Values!$B$16)</f>
        <v>computer-keyboards</v>
      </c>
      <c r="I28" s="1" t="str">
        <f>IF(ISBLANK(Values!E27),"","4730574031")</f>
        <v>4730574031</v>
      </c>
      <c r="J28" s="31" t="str">
        <f>IF(ISBLANK(Values!E27),"",Values!F27 )</f>
        <v>Lenovo T480s Regular black - ES</v>
      </c>
      <c r="K28" s="27" t="str">
        <f>IF(IF(ISBLANK(Values!E27),"",IF(Values!J27, Values!$B$4, Values!$B$5))=0,"",IF(ISBLANK(Values!E27),"",IF(Values!J27, Values!$B$4, Values!$B$5)))</f>
        <v>49.95</v>
      </c>
      <c r="L28" s="27" t="str">
        <f>IF(ISBLANK(Values!E27),"",IF($CO28="DEFAULT", Values!$B$18, ""))</f>
        <v/>
      </c>
      <c r="M28" s="27" t="str">
        <f>IF(ISBLANK(Values!E27),"",Values!$M27)</f>
        <v>https://raw.githubusercontent.com/PatrickVibild/TellusAmazonPictures/master/pictures/Lenovo/T480S/RG/ES/1.jpg</v>
      </c>
      <c r="N28" s="27" t="str">
        <f>IF(ISBLANK(Values!$F27),"",Values!N27)</f>
        <v>https://raw.githubusercontent.com/PatrickVibild/TellusAmazonPictures/master/pictures/Lenovo/T480S/RG/ES/2.jpg</v>
      </c>
      <c r="O28" s="27" t="str">
        <f>IF(ISBLANK(Values!$F27),"",Values!O27)</f>
        <v>https://raw.githubusercontent.com/PatrickVibild/TellusAmazonPictures/master/pictures/Lenovo/T480S/RG/ES/3.jpg</v>
      </c>
      <c r="P28" s="27" t="str">
        <f>IF(ISBLANK(Values!$F27),"",Values!P27)</f>
        <v>https://raw.githubusercontent.com/PatrickVibild/TellusAmazonPictures/master/pictures/Lenovo/T480S/RG/ES/4.jpg</v>
      </c>
      <c r="Q28" s="27" t="str">
        <f>IF(ISBLANK(Values!$F27),"",Values!Q27)</f>
        <v>https://raw.githubusercontent.com/PatrickVibild/TellusAmazonPictures/master/pictures/Lenovo/T480S/RG/ES/5.jpg</v>
      </c>
      <c r="R28" s="27" t="str">
        <f>IF(ISBLANK(Values!$F27),"",Values!R27)</f>
        <v>https://raw.githubusercontent.com/PatrickVibild/TellusAmazonPictures/master/pictures/Lenovo/T480S/RG/ES/6.jpg</v>
      </c>
      <c r="S28" s="27" t="str">
        <f>IF(ISBLANK(Values!$F27),"",Values!S27)</f>
        <v>https://raw.githubusercontent.com/PatrickVibild/TellusAmazonPictures/master/pictures/Lenovo/T480S/RG/ES/7.jpg</v>
      </c>
      <c r="T28" s="27" t="str">
        <f>IF(ISBLANK(Values!$F27),"",Values!T27)</f>
        <v>https://raw.githubusercontent.com/PatrickVibild/TellusAmazonPictures/master/pictures/Lenovo/T480S/RG/ES/8.jpg</v>
      </c>
      <c r="U28" s="27" t="str">
        <f>IF(ISBLANK(Values!$F27),"",Values!U27)</f>
        <v>https://raw.githubusercontent.com/PatrickVibild/TellusAmazonPictures/master/pictures/Lenovo/T480S/RG/ES/9.jpg</v>
      </c>
      <c r="V28" s="1"/>
      <c r="W28" s="29" t="str">
        <f>IF(ISBLANK(Values!E27),"","Child")</f>
        <v>Child</v>
      </c>
      <c r="X28" s="29" t="str">
        <f>IF(ISBLANK(Values!E27),"",Values!$B$13)</f>
        <v>Lenovo T480s Parent black regular</v>
      </c>
      <c r="Y28" s="31" t="str">
        <f>IF(ISBLANK(Values!E27),"","Size-Color")</f>
        <v>Size-Color</v>
      </c>
      <c r="Z28" s="29" t="str">
        <f>IF(ISBLANK(Values!E27),"","variation")</f>
        <v>variation</v>
      </c>
      <c r="AA28" s="1" t="str">
        <f>IF(ISBLANK(Values!E27),"",Values!$B$20)</f>
        <v>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34" t="str">
        <f>IF(ISBLANK(Values!E27),"",IF(Values!I27,Values!$B$23,Values!$B$33))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8" s="3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Lenovo T480s Regular black - ES NO retroilluminato. </v>
      </c>
      <c r="AM28" s="1" t="str">
        <f>SUBSTITUTE(IF(ISBLANK(Values!E27),"",Values!$B$27),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7" t="str">
        <f>IF(ISBLANK(Values!E27),"",Values!H27)</f>
        <v>Lenovo T480s Regular black - ES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49.95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T480s Regular black - UK</v>
      </c>
      <c r="C29" s="29" t="str">
        <f>IF(ISBLANK(Values!E28),"","TellusRem")</f>
        <v>TellusRem</v>
      </c>
      <c r="D29" s="28">
        <f>IF(ISBLANK(Values!E28),"",Values!E28)</f>
        <v>5714401481058</v>
      </c>
      <c r="E29" s="1" t="str">
        <f>IF(ISBLANK(Values!E28),"","EAN")</f>
        <v>EAN</v>
      </c>
      <c r="F29" s="27" t="str">
        <f>IF(ISBLANK(Values!E28),"",IF(Values!J28, SUBSTITUTE(Values!$B$1, "{language}", Values!H28) &amp; " " &amp;Values!$B$3, SUBSTITUTE(Values!$B$2, "{language}", Values!$H28) &amp; " " &amp;Values!$B$3))</f>
        <v>sostituzione della tastiera Lenovo T480s Regular black - UK non retroilluminata per Lenovo Thinkpad T480s, T490, E490, L480, L490, L380, L390, L380 Yoga, L390 Yoga, E490, E480</v>
      </c>
      <c r="G29" s="29" t="str">
        <f>IF(ISBLANK(Values!E28),"",IF(Values!$B$20="PartialUpdate","","TellusRem"))</f>
        <v>TellusRem</v>
      </c>
      <c r="H29" s="1" t="str">
        <f>IF(ISBLANK(Values!E28),"",Values!$B$16)</f>
        <v>computer-keyboards</v>
      </c>
      <c r="I29" s="1" t="str">
        <f>IF(ISBLANK(Values!E28),"","4730574031")</f>
        <v>4730574031</v>
      </c>
      <c r="J29" s="31" t="str">
        <f>IF(ISBLANK(Values!E28),"",Values!F28 )</f>
        <v>Lenovo T480s Regular black - UK</v>
      </c>
      <c r="K29" s="27" t="str">
        <f>IF(IF(ISBLANK(Values!E28),"",IF(Values!J28, Values!$B$4, Values!$B$5))=0,"",IF(ISBLANK(Values!E28),"",IF(Values!J28, Values!$B$4, Values!$B$5)))</f>
        <v>49.95</v>
      </c>
      <c r="L29" s="27" t="str">
        <f>IF(ISBLANK(Values!E28),"",IF($CO29="DEFAULT", Values!$B$18, ""))</f>
        <v/>
      </c>
      <c r="M29" s="27" t="str">
        <f>IF(ISBLANK(Values!E28),"",Values!$M28)</f>
        <v>https://raw.githubusercontent.com/PatrickVibild/TellusAmazonPictures/master/pictures/Lenovo/T480S/RG/UK/1.jpg</v>
      </c>
      <c r="N29" s="27" t="str">
        <f>IF(ISBLANK(Values!$F28),"",Values!N28)</f>
        <v>https://raw.githubusercontent.com/PatrickVibild/TellusAmazonPictures/master/pictures/Lenovo/T480S/RG/UK/2.jpg</v>
      </c>
      <c r="O29" s="27" t="str">
        <f>IF(ISBLANK(Values!$F28),"",Values!O28)</f>
        <v>https://raw.githubusercontent.com/PatrickVibild/TellusAmazonPictures/master/pictures/Lenovo/T480S/RG/UK/3.jpg</v>
      </c>
      <c r="P29" s="27" t="str">
        <f>IF(ISBLANK(Values!$F28),"",Values!P28)</f>
        <v>https://raw.githubusercontent.com/PatrickVibild/TellusAmazonPictures/master/pictures/Lenovo/T480S/RG/UK/4.jpg</v>
      </c>
      <c r="Q29" s="27" t="str">
        <f>IF(ISBLANK(Values!$F28),"",Values!Q28)</f>
        <v>https://raw.githubusercontent.com/PatrickVibild/TellusAmazonPictures/master/pictures/Lenovo/T480S/RG/UK/5.jpg</v>
      </c>
      <c r="R29" s="27" t="str">
        <f>IF(ISBLANK(Values!$F28),"",Values!R28)</f>
        <v>https://raw.githubusercontent.com/PatrickVibild/TellusAmazonPictures/master/pictures/Lenovo/T480S/RG/UK/6.jpg</v>
      </c>
      <c r="S29" s="27" t="str">
        <f>IF(ISBLANK(Values!$F28),"",Values!S28)</f>
        <v>https://raw.githubusercontent.com/PatrickVibild/TellusAmazonPictures/master/pictures/Lenovo/T480S/RG/UK/7.jpg</v>
      </c>
      <c r="T29" s="27" t="str">
        <f>IF(ISBLANK(Values!$F28),"",Values!T28)</f>
        <v>https://raw.githubusercontent.com/PatrickVibild/TellusAmazonPictures/master/pictures/Lenovo/T480S/RG/UK/8.jpg</v>
      </c>
      <c r="U29" s="27" t="str">
        <f>IF(ISBLANK(Values!$F28),"",Values!U28)</f>
        <v>https://raw.githubusercontent.com/PatrickVibild/TellusAmazonPictures/master/pictures/Lenovo/T480S/RG/UK/9.jpg</v>
      </c>
      <c r="V29" s="1"/>
      <c r="W29" s="29" t="str">
        <f>IF(ISBLANK(Values!E28),"","Child")</f>
        <v>Child</v>
      </c>
      <c r="X29" s="29" t="str">
        <f>IF(ISBLANK(Values!E28),"",Values!$B$13)</f>
        <v>Lenovo T480s Parent black regular</v>
      </c>
      <c r="Y29" s="31" t="str">
        <f>IF(ISBLANK(Values!E28),"","Size-Color")</f>
        <v>Size-Color</v>
      </c>
      <c r="Z29" s="29" t="str">
        <f>IF(ISBLANK(Values!E28),"","variation")</f>
        <v>variation</v>
      </c>
      <c r="AA29" s="1" t="str">
        <f>IF(ISBLANK(Values!E28),"",Values!$B$20)</f>
        <v>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34" t="str">
        <f>IF(ISBLANK(Values!E28),"",IF(Values!I28,Values!$B$23,Values!$B$33))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9" s="3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Lenovo T480s Regular black - UK NO retroilluminato. </v>
      </c>
      <c r="AM29" s="1" t="str">
        <f>SUBSTITUTE(IF(ISBLANK(Values!E28),"",Values!$B$27),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7" t="str">
        <f>IF(ISBLANK(Values!E28),"",Values!H28)</f>
        <v>Lenovo T480s Regular black - 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49.95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T480s Regular black - NOR</v>
      </c>
      <c r="C30" s="29" t="str">
        <f>IF(ISBLANK(Values!E29),"","TellusRem")</f>
        <v>TellusRem</v>
      </c>
      <c r="D30" s="28">
        <f>IF(ISBLANK(Values!E29),"",Values!E29)</f>
        <v>5714401481065</v>
      </c>
      <c r="E30" s="1" t="str">
        <f>IF(ISBLANK(Values!E29),"","EAN")</f>
        <v>EAN</v>
      </c>
      <c r="F30" s="27" t="str">
        <f>IF(ISBLANK(Values!E29),"",IF(Values!J29, SUBSTITUTE(Values!$B$1, "{language}", Values!H29) &amp; " " &amp;Values!$B$3, SUBSTITUTE(Values!$B$2, "{language}", Values!$H29) &amp; " " &amp;Values!$B$3))</f>
        <v>sostituzione della tastiera Lenovo T480s Regular black - NOR non retroilluminata per Lenovo Thinkpad T480s, T490, E490, L480, L490, L380, L390, L380 Yoga, L390 Yoga, E490, E480</v>
      </c>
      <c r="G30" s="29" t="str">
        <f>IF(ISBLANK(Values!E29),"",IF(Values!$B$20="PartialUpdate","","TellusRem"))</f>
        <v>TellusRem</v>
      </c>
      <c r="H30" s="1" t="str">
        <f>IF(ISBLANK(Values!E29),"",Values!$B$16)</f>
        <v>computer-keyboards</v>
      </c>
      <c r="I30" s="1" t="str">
        <f>IF(ISBLANK(Values!E29),"","4730574031")</f>
        <v>4730574031</v>
      </c>
      <c r="J30" s="31" t="str">
        <f>IF(ISBLANK(Values!E29),"",Values!F29 )</f>
        <v>Lenovo T480s Regular black - NOR</v>
      </c>
      <c r="K30" s="27" t="str">
        <f>IF(IF(ISBLANK(Values!E29),"",IF(Values!J29, Values!$B$4, Values!$B$5))=0,"",IF(ISBLANK(Values!E29),"",IF(Values!J29, Values!$B$4, Values!$B$5)))</f>
        <v>49.95</v>
      </c>
      <c r="L30" s="27">
        <f>IF(ISBLANK(Values!E29),"",IF($CO30="DEFAULT", Values!$B$18, ""))</f>
        <v>5</v>
      </c>
      <c r="M30" s="27" t="str">
        <f>IF(ISBLANK(Values!E29),"",Values!$M29)</f>
        <v>https://raw.githubusercontent.com/PatrickVibild/TellusAmazonPictures/master/pictures/Lenovo/T480S/RG/NOR/1.jpg</v>
      </c>
      <c r="N30" s="27" t="str">
        <f>IF(ISBLANK(Values!$F29),"",Values!N29)</f>
        <v>https://raw.githubusercontent.com/PatrickVibild/TellusAmazonPictures/master/pictures/Lenovo/T480S/RG/NOR/2.jpg</v>
      </c>
      <c r="O30" s="27" t="str">
        <f>IF(ISBLANK(Values!$F29),"",Values!O29)</f>
        <v>https://raw.githubusercontent.com/PatrickVibild/TellusAmazonPictures/master/pictures/Lenovo/T480S/RG/NOR/3.jpg</v>
      </c>
      <c r="P30" s="27" t="str">
        <f>IF(ISBLANK(Values!$F29),"",Values!P29)</f>
        <v>https://raw.githubusercontent.com/PatrickVibild/TellusAmazonPictures/master/pictures/Lenovo/T480S/RG/NOR/4.jpg</v>
      </c>
      <c r="Q30" s="27" t="str">
        <f>IF(ISBLANK(Values!$F29),"",Values!Q29)</f>
        <v>https://raw.githubusercontent.com/PatrickVibild/TellusAmazonPictures/master/pictures/Lenovo/T480S/RG/NOR/5.jpg</v>
      </c>
      <c r="R30" s="27" t="str">
        <f>IF(ISBLANK(Values!$F29),"",Values!R29)</f>
        <v>https://raw.githubusercontent.com/PatrickVibild/TellusAmazonPictures/master/pictures/Lenovo/T480S/RG/NOR/6.jpg</v>
      </c>
      <c r="S30" s="27" t="str">
        <f>IF(ISBLANK(Values!$F29),"",Values!S29)</f>
        <v>https://raw.githubusercontent.com/PatrickVibild/TellusAmazonPictures/master/pictures/Lenovo/T480S/RG/NOR/7.jpg</v>
      </c>
      <c r="T30" s="27" t="str">
        <f>IF(ISBLANK(Values!$F29),"",Values!T29)</f>
        <v>https://raw.githubusercontent.com/PatrickVibild/TellusAmazonPictures/master/pictures/Lenovo/T480S/RG/NOR/8.jpg</v>
      </c>
      <c r="U30" s="27" t="str">
        <f>IF(ISBLANK(Values!$F29),"",Values!U29)</f>
        <v>https://raw.githubusercontent.com/PatrickVibild/TellusAmazonPictures/master/pictures/Lenovo/T480S/RG/NOR/9.jpg</v>
      </c>
      <c r="V30" s="1"/>
      <c r="W30" s="29" t="str">
        <f>IF(ISBLANK(Values!E29),"","Child")</f>
        <v>Child</v>
      </c>
      <c r="X30" s="29" t="str">
        <f>IF(ISBLANK(Values!E29),"",Values!$B$13)</f>
        <v>Lenovo T480s Parent black regular</v>
      </c>
      <c r="Y30" s="31" t="str">
        <f>IF(ISBLANK(Values!E29),"","Size-Color")</f>
        <v>Size-Color</v>
      </c>
      <c r="Z30" s="29" t="str">
        <f>IF(ISBLANK(Values!E29),"","variation")</f>
        <v>variation</v>
      </c>
      <c r="AA30" s="1" t="str">
        <f>IF(ISBLANK(Values!E29),"",Values!$B$20)</f>
        <v>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34" t="str">
        <f>IF(ISBLANK(Values!E29),"",IF(Values!I29,Values!$B$23,Values!$B$33))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0" s="3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 🇳🇴 🇩🇰 Lenovo T480s Regular black - NOR NO retroilluminato. </v>
      </c>
      <c r="AM30" s="1" t="str">
        <f>SUBSTITUTE(IF(ISBLANK(Values!E29),"",Values!$B$27),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7" t="str">
        <f>IF(ISBLANK(Values!E29),"",Values!H29)</f>
        <v>Lenovo T480s Regular black - NOR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49.95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T480s Regular black - BE</v>
      </c>
      <c r="C31" s="29" t="str">
        <f>IF(ISBLANK(Values!E30),"","TellusRem")</f>
        <v>TellusRem</v>
      </c>
      <c r="D31" s="28">
        <f>IF(ISBLANK(Values!E30),"",Values!E30)</f>
        <v>5714401481072</v>
      </c>
      <c r="E31" s="1" t="str">
        <f>IF(ISBLANK(Values!E30),"","EAN")</f>
        <v>EAN</v>
      </c>
      <c r="F31" s="27" t="str">
        <f>IF(ISBLANK(Values!E30),"",IF(Values!J30, SUBSTITUTE(Values!$B$1, "{language}", Values!H30) &amp; " " &amp;Values!$B$3, SUBSTITUTE(Values!$B$2, "{language}", Values!$H30) &amp; " " &amp;Values!$B$3))</f>
        <v>sostituzione della tastiera Lenovo T480s Regular black - BE non retroilluminata per Lenovo Thinkpad T480s, T490, E490, L480, L490, L380, L390, L380 Yoga, L390 Yoga, E490, E480</v>
      </c>
      <c r="G31" s="29" t="str">
        <f>IF(ISBLANK(Values!E30),"",IF(Values!$B$20="PartialUpdate","","TellusRem"))</f>
        <v>TellusRem</v>
      </c>
      <c r="H31" s="1" t="str">
        <f>IF(ISBLANK(Values!E30),"",Values!$B$16)</f>
        <v>computer-keyboards</v>
      </c>
      <c r="I31" s="1" t="str">
        <f>IF(ISBLANK(Values!E30),"","4730574031")</f>
        <v>4730574031</v>
      </c>
      <c r="J31" s="31" t="str">
        <f>IF(ISBLANK(Values!E30),"",Values!F30 )</f>
        <v>Lenovo T480s Regular black - BE</v>
      </c>
      <c r="K31" s="27" t="str">
        <f>IF(IF(ISBLANK(Values!E30),"",IF(Values!J30, Values!$B$4, Values!$B$5))=0,"",IF(ISBLANK(Values!E30),"",IF(Values!J30, Values!$B$4, Values!$B$5)))</f>
        <v>49.95</v>
      </c>
      <c r="L31" s="27">
        <f>IF(ISBLANK(Values!E30),"",IF($CO31="DEFAULT", Values!$B$18, ""))</f>
        <v>5</v>
      </c>
      <c r="M31" s="27" t="str">
        <f>IF(ISBLANK(Values!E30),"",Values!$M30)</f>
        <v>https://download.lenovo.com/Images/Parts/01YP486/01YP486_A.jpg</v>
      </c>
      <c r="N31" s="27" t="str">
        <f>IF(ISBLANK(Values!$F30),"",Values!N30)</f>
        <v>https://download.lenovo.com/Images/Parts/01YP486/01YP486_B.jpg</v>
      </c>
      <c r="O31" s="27" t="str">
        <f>IF(ISBLANK(Values!$F30),"",Values!O30)</f>
        <v>https://download.lenovo.com/Images/Parts/01YP486/01YP486_details.jpg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T480s Parent black regular</v>
      </c>
      <c r="Y31" s="31" t="str">
        <f>IF(ISBLANK(Values!E30),"","Size-Color")</f>
        <v>Size-Color</v>
      </c>
      <c r="Z31" s="29" t="str">
        <f>IF(ISBLANK(Values!E30),"","variation")</f>
        <v>variation</v>
      </c>
      <c r="AA31" s="1" t="str">
        <f>IF(ISBLANK(Values!E30),"",Values!$B$20)</f>
        <v>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34" t="str">
        <f>IF(ISBLANK(Values!E30),"",IF(Values!I30,Values!$B$23,Values!$B$33))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1" s="3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Lenovo T480s Regular black - BE NO retroilluminato. </v>
      </c>
      <c r="AM31" s="1" t="str">
        <f>SUBSTITUTE(IF(ISBLANK(Values!E30),"",Values!$B$27),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7" t="str">
        <f>IF(ISBLANK(Values!E30),"",Values!H30)</f>
        <v>Lenovo T480s Regular black - BE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49.95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T480s Regular black - BG</v>
      </c>
      <c r="C32" s="29" t="str">
        <f>IF(ISBLANK(Values!E31),"","TellusRem")</f>
        <v>TellusRem</v>
      </c>
      <c r="D32" s="28">
        <f>IF(ISBLANK(Values!E31),"",Values!E31)</f>
        <v>5714401481089</v>
      </c>
      <c r="E32" s="1" t="str">
        <f>IF(ISBLANK(Values!E31),"","EAN")</f>
        <v>EAN</v>
      </c>
      <c r="F32" s="27" t="str">
        <f>IF(ISBLANK(Values!E31),"",IF(Values!J31, SUBSTITUTE(Values!$B$1, "{language}", Values!H31) &amp; " " &amp;Values!$B$3, SUBSTITUTE(Values!$B$2, "{language}", Values!$H31) &amp; " " &amp;Values!$B$3))</f>
        <v>sostituzione della tastiera Lenovo T480s Regular black - BG non retroilluminata per Lenovo Thinkpad T480s, T490, E490, L480, L490, L380, L390, L380 Yoga, L390 Yoga, E490, E480</v>
      </c>
      <c r="G32" s="29" t="str">
        <f>IF(ISBLANK(Values!E31),"",IF(Values!$B$20="PartialUpdate","","TellusRem"))</f>
        <v>TellusRem</v>
      </c>
      <c r="H32" s="1" t="str">
        <f>IF(ISBLANK(Values!E31),"",Values!$B$16)</f>
        <v>computer-keyboards</v>
      </c>
      <c r="I32" s="1" t="str">
        <f>IF(ISBLANK(Values!E31),"","4730574031")</f>
        <v>4730574031</v>
      </c>
      <c r="J32" s="31" t="str">
        <f>IF(ISBLANK(Values!E31),"",Values!F31 )</f>
        <v>Lenovo T480s Regular black - BG</v>
      </c>
      <c r="K32" s="27" t="str">
        <f>IF(IF(ISBLANK(Values!E31),"",IF(Values!J31, Values!$B$4, Values!$B$5))=0,"",IF(ISBLANK(Values!E31),"",IF(Values!J31, Values!$B$4, Values!$B$5)))</f>
        <v>49.95</v>
      </c>
      <c r="L32" s="27">
        <f>IF(ISBLANK(Values!E31),"",IF($CO32="DEFAULT", Values!$B$18, ""))</f>
        <v>5</v>
      </c>
      <c r="M32" s="27" t="str">
        <f>IF(ISBLANK(Values!E31),"",Values!$M31)</f>
        <v>https://download.lenovo.com/Images/Parts/01YP487/01YP487_A.jpg</v>
      </c>
      <c r="N32" s="27" t="str">
        <f>IF(ISBLANK(Values!$F31),"",Values!N31)</f>
        <v>https://download.lenovo.com/Images/Parts/01YP487/01YP487_B.jpg</v>
      </c>
      <c r="O32" s="27" t="str">
        <f>IF(ISBLANK(Values!$F31),"",Values!O31)</f>
        <v>https://download.lenovo.com/Images/Parts/01YP487/01YP487_details.jpg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T480s Parent black regular</v>
      </c>
      <c r="Y32" s="31" t="str">
        <f>IF(ISBLANK(Values!E31),"","Size-Color")</f>
        <v>Size-Color</v>
      </c>
      <c r="Z32" s="29" t="str">
        <f>IF(ISBLANK(Values!E31),"","variation")</f>
        <v>variation</v>
      </c>
      <c r="AA32" s="1" t="str">
        <f>IF(ISBLANK(Values!E31),"",Values!$B$20)</f>
        <v>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34" t="str">
        <f>IF(ISBLANK(Values!E31),"",IF(Values!I31,Values!$B$23,Values!$B$33))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2" s="3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Lenovo T480s Regular black - BG NO retroilluminato. </v>
      </c>
      <c r="AM32" s="1" t="str">
        <f>SUBSTITUTE(IF(ISBLANK(Values!E31),"",Values!$B$27),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7" t="str">
        <f>IF(ISBLANK(Values!E31),"",Values!H31)</f>
        <v>Lenovo T480s Regular black - BG</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49.95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T480s Regular black - CZ</v>
      </c>
      <c r="C33" s="29" t="str">
        <f>IF(ISBLANK(Values!E32),"","TellusRem")</f>
        <v>TellusRem</v>
      </c>
      <c r="D33" s="28">
        <f>IF(ISBLANK(Values!E32),"",Values!E32)</f>
        <v>5714401481096</v>
      </c>
      <c r="E33" s="1" t="str">
        <f>IF(ISBLANK(Values!E32),"","EAN")</f>
        <v>EAN</v>
      </c>
      <c r="F33" s="27" t="str">
        <f>IF(ISBLANK(Values!E32),"",IF(Values!J32, SUBSTITUTE(Values!$B$1, "{language}", Values!H32) &amp; " " &amp;Values!$B$3, SUBSTITUTE(Values!$B$2, "{language}", Values!$H32) &amp; " " &amp;Values!$B$3))</f>
        <v>sostituzione della tastiera Lenovo T480s Regular black - CZ non retroilluminata per Lenovo Thinkpad T480s, T490, E490, L480, L490, L380, L390, L380 Yoga, L390 Yoga, E490, E480</v>
      </c>
      <c r="G33" s="29" t="str">
        <f>IF(ISBLANK(Values!E32),"",IF(Values!$B$20="PartialUpdate","","TellusRem"))</f>
        <v>TellusRem</v>
      </c>
      <c r="H33" s="1" t="str">
        <f>IF(ISBLANK(Values!E32),"",Values!$B$16)</f>
        <v>computer-keyboards</v>
      </c>
      <c r="I33" s="1" t="str">
        <f>IF(ISBLANK(Values!E32),"","4730574031")</f>
        <v>4730574031</v>
      </c>
      <c r="J33" s="31" t="str">
        <f>IF(ISBLANK(Values!E32),"",Values!F32 )</f>
        <v>Lenovo T480s Regular black - CZ</v>
      </c>
      <c r="K33" s="27" t="str">
        <f>IF(IF(ISBLANK(Values!E32),"",IF(Values!J32, Values!$B$4, Values!$B$5))=0,"",IF(ISBLANK(Values!E32),"",IF(Values!J32, Values!$B$4, Values!$B$5)))</f>
        <v>49.95</v>
      </c>
      <c r="L33" s="27">
        <f>IF(ISBLANK(Values!E32),"",IF($CO33="DEFAULT", Values!$B$18, ""))</f>
        <v>5</v>
      </c>
      <c r="M33" s="27" t="str">
        <f>IF(ISBLANK(Values!E32),"",Values!$M32)</f>
        <v>https://download.lenovo.com/Images/Parts/01EN981/01EN981_A.jpg</v>
      </c>
      <c r="N33" s="27" t="str">
        <f>IF(ISBLANK(Values!$F32),"",Values!N32)</f>
        <v>https://download.lenovo.com/Images/Parts/01EN981/01EN981_B.jpg</v>
      </c>
      <c r="O33" s="27" t="str">
        <f>IF(ISBLANK(Values!$F32),"",Values!O32)</f>
        <v>https://download.lenovo.com/Images/Parts/01EN981/01EN981_details.jpg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T480s Parent black regular</v>
      </c>
      <c r="Y33" s="31" t="str">
        <f>IF(ISBLANK(Values!E32),"","Size-Color")</f>
        <v>Size-Color</v>
      </c>
      <c r="Z33" s="29" t="str">
        <f>IF(ISBLANK(Values!E32),"","variation")</f>
        <v>variation</v>
      </c>
      <c r="AA33" s="1" t="str">
        <f>IF(ISBLANK(Values!E32),"",Values!$B$20)</f>
        <v>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34" t="str">
        <f>IF(ISBLANK(Values!E32),"",IF(Values!I32,Values!$B$23,Values!$B$33))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3" s="3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Lenovo T480s Regular black - CZ NO retroilluminato. </v>
      </c>
      <c r="AM33" s="1" t="str">
        <f>SUBSTITUTE(IF(ISBLANK(Values!E32),"",Values!$B$27),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7" t="str">
        <f>IF(ISBLANK(Values!E32),"",Values!H32)</f>
        <v>Lenovo T480s Regular black - CZ</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49.95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T480s Regular black - DK</v>
      </c>
      <c r="C34" s="29" t="str">
        <f>IF(ISBLANK(Values!E33),"","TellusRem")</f>
        <v>TellusRem</v>
      </c>
      <c r="D34" s="28">
        <f>IF(ISBLANK(Values!E33),"",Values!E33)</f>
        <v>5714401481102</v>
      </c>
      <c r="E34" s="1" t="str">
        <f>IF(ISBLANK(Values!E33),"","EAN")</f>
        <v>EAN</v>
      </c>
      <c r="F34" s="27" t="str">
        <f>IF(ISBLANK(Values!E33),"",IF(Values!J33, SUBSTITUTE(Values!$B$1, "{language}", Values!H33) &amp; " " &amp;Values!$B$3, SUBSTITUTE(Values!$B$2, "{language}", Values!$H33) &amp; " " &amp;Values!$B$3))</f>
        <v>sostituzione della tastiera Lenovo T480s Regular black - DK non retroilluminata per Lenovo Thinkpad T480s, T490, E490, L480, L490, L380, L390, L380 Yoga, L390 Yoga, E490, E480</v>
      </c>
      <c r="G34" s="29" t="str">
        <f>IF(ISBLANK(Values!E33),"",IF(Values!$B$20="PartialUpdate","","TellusRem"))</f>
        <v>TellusRem</v>
      </c>
      <c r="H34" s="1" t="str">
        <f>IF(ISBLANK(Values!E33),"",Values!$B$16)</f>
        <v>computer-keyboards</v>
      </c>
      <c r="I34" s="1" t="str">
        <f>IF(ISBLANK(Values!E33),"","4730574031")</f>
        <v>4730574031</v>
      </c>
      <c r="J34" s="31" t="str">
        <f>IF(ISBLANK(Values!E33),"",Values!F33 )</f>
        <v>Lenovo T480s Regular black - DK</v>
      </c>
      <c r="K34" s="27" t="str">
        <f>IF(IF(ISBLANK(Values!E33),"",IF(Values!J33, Values!$B$4, Values!$B$5))=0,"",IF(ISBLANK(Values!E33),"",IF(Values!J33, Values!$B$4, Values!$B$5)))</f>
        <v>49.95</v>
      </c>
      <c r="L34" s="27">
        <f>IF(ISBLANK(Values!E33),"",IF($CO34="DEFAULT", Values!$B$18, ""))</f>
        <v>5</v>
      </c>
      <c r="M34" s="27" t="str">
        <f>IF(ISBLANK(Values!E33),"",Values!$M33)</f>
        <v>https://download.lenovo.com/Images/Parts/01YP489/01YP489_A.jpg</v>
      </c>
      <c r="N34" s="27" t="str">
        <f>IF(ISBLANK(Values!$F33),"",Values!N33)</f>
        <v>https://download.lenovo.com/Images/Parts/01YP489/01YP489_B.jpg</v>
      </c>
      <c r="O34" s="27" t="str">
        <f>IF(ISBLANK(Values!$F33),"",Values!O33)</f>
        <v>https://download.lenovo.com/Images/Parts/01YP489/01YP489_details.jpg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T480s Parent black regular</v>
      </c>
      <c r="Y34" s="31" t="str">
        <f>IF(ISBLANK(Values!E33),"","Size-Color")</f>
        <v>Size-Color</v>
      </c>
      <c r="Z34" s="29" t="str">
        <f>IF(ISBLANK(Values!E33),"","variation")</f>
        <v>variation</v>
      </c>
      <c r="AA34" s="1" t="str">
        <f>IF(ISBLANK(Values!E33),"",Values!$B$20)</f>
        <v>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34" t="str">
        <f>IF(ISBLANK(Values!E33),"",IF(Values!I33,Values!$B$23,Values!$B$33))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4" s="3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Lenovo T480s Regular black - DK NO retroilluminato. </v>
      </c>
      <c r="AM34" s="1" t="str">
        <f>SUBSTITUTE(IF(ISBLANK(Values!E33),"",Values!$B$27),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7" t="str">
        <f>IF(ISBLANK(Values!E33),"",Values!H33)</f>
        <v>Lenovo T480s Regular black - DK</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49.95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T480s Regular black - HU</v>
      </c>
      <c r="C35" s="29" t="str">
        <f>IF(ISBLANK(Values!E34),"","TellusRem")</f>
        <v>TellusRem</v>
      </c>
      <c r="D35" s="28">
        <f>IF(ISBLANK(Values!E34),"",Values!E34)</f>
        <v>5714401481119</v>
      </c>
      <c r="E35" s="1" t="str">
        <f>IF(ISBLANK(Values!E34),"","EAN")</f>
        <v>EAN</v>
      </c>
      <c r="F35" s="27" t="str">
        <f>IF(ISBLANK(Values!E34),"",IF(Values!J34, SUBSTITUTE(Values!$B$1, "{language}", Values!H34) &amp; " " &amp;Values!$B$3, SUBSTITUTE(Values!$B$2, "{language}", Values!$H34) &amp; " " &amp;Values!$B$3))</f>
        <v>sostituzione della tastiera Lenovo T480s Regular black - HU non retroilluminata per Lenovo Thinkpad T480s, T490, E490, L480, L490, L380, L390, L380 Yoga, L390 Yoga, E490, E480</v>
      </c>
      <c r="G35" s="29" t="str">
        <f>IF(ISBLANK(Values!E34),"",IF(Values!$B$20="PartialUpdate","","TellusRem"))</f>
        <v>TellusRem</v>
      </c>
      <c r="H35" s="1" t="str">
        <f>IF(ISBLANK(Values!E34),"",Values!$B$16)</f>
        <v>computer-keyboards</v>
      </c>
      <c r="I35" s="1" t="str">
        <f>IF(ISBLANK(Values!E34),"","4730574031")</f>
        <v>4730574031</v>
      </c>
      <c r="J35" s="31" t="str">
        <f>IF(ISBLANK(Values!E34),"",Values!F34 )</f>
        <v>Lenovo T480s Regular black - HU</v>
      </c>
      <c r="K35" s="27" t="str">
        <f>IF(IF(ISBLANK(Values!E34),"",IF(Values!J34, Values!$B$4, Values!$B$5))=0,"",IF(ISBLANK(Values!E34),"",IF(Values!J34, Values!$B$4, Values!$B$5)))</f>
        <v>49.95</v>
      </c>
      <c r="L35" s="27">
        <f>IF(ISBLANK(Values!E34),"",IF($CO35="DEFAULT", Values!$B$18, ""))</f>
        <v>5</v>
      </c>
      <c r="M35" s="27" t="str">
        <f>IF(ISBLANK(Values!E34),"",Values!$M34)</f>
        <v>https://download.lenovo.com/Images/Parts/01YP495/01YP495_A.jpg</v>
      </c>
      <c r="N35" s="27" t="str">
        <f>IF(ISBLANK(Values!$F34),"",Values!N34)</f>
        <v>https://download.lenovo.com/Images/Parts/01YP495/01YP495_B.jpg</v>
      </c>
      <c r="O35" s="27" t="str">
        <f>IF(ISBLANK(Values!$F34),"",Values!O34)</f>
        <v>https://download.lenovo.com/Images/Parts/01YP495/01YP495_details.jpg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T480s Parent black regular</v>
      </c>
      <c r="Y35" s="31" t="str">
        <f>IF(ISBLANK(Values!E34),"","Size-Color")</f>
        <v>Size-Color</v>
      </c>
      <c r="Z35" s="29" t="str">
        <f>IF(ISBLANK(Values!E34),"","variation")</f>
        <v>variation</v>
      </c>
      <c r="AA35" s="1" t="str">
        <f>IF(ISBLANK(Values!E34),"",Values!$B$20)</f>
        <v>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34" t="str">
        <f>IF(ISBLANK(Values!E34),"",IF(Values!I34,Values!$B$23,Values!$B$33))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5" s="3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Lenovo T480s Regular black - HU NO retroilluminato. </v>
      </c>
      <c r="AM35" s="1" t="str">
        <f>SUBSTITUTE(IF(ISBLANK(Values!E34),"",Values!$B$27),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7" t="str">
        <f>IF(ISBLANK(Values!E34),"",Values!H34)</f>
        <v>Lenovo T480s Regular black - HU</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49.95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T480s Regular black - NL</v>
      </c>
      <c r="C36" s="29" t="str">
        <f>IF(ISBLANK(Values!E35),"","TellusRem")</f>
        <v>TellusRem</v>
      </c>
      <c r="D36" s="28">
        <f>IF(ISBLANK(Values!E35),"",Values!E35)</f>
        <v>5714401481126</v>
      </c>
      <c r="E36" s="1" t="str">
        <f>IF(ISBLANK(Values!E35),"","EAN")</f>
        <v>EAN</v>
      </c>
      <c r="F36" s="27" t="str">
        <f>IF(ISBLANK(Values!E35),"",IF(Values!J35, SUBSTITUTE(Values!$B$1, "{language}", Values!H35) &amp; " " &amp;Values!$B$3, SUBSTITUTE(Values!$B$2, "{language}", Values!$H35) &amp; " " &amp;Values!$B$3))</f>
        <v>sostituzione della tastiera Lenovo T480s Regular black - NL non retroilluminata per Lenovo Thinkpad T480s, T490, E490, L480, L490, L380, L390, L380 Yoga, L390 Yoga, E490, E480</v>
      </c>
      <c r="G36" s="29" t="str">
        <f>IF(ISBLANK(Values!E35),"",IF(Values!$B$20="PartialUpdate","","TellusRem"))</f>
        <v>TellusRem</v>
      </c>
      <c r="H36" s="1" t="str">
        <f>IF(ISBLANK(Values!E35),"",Values!$B$16)</f>
        <v>computer-keyboards</v>
      </c>
      <c r="I36" s="1" t="str">
        <f>IF(ISBLANK(Values!E35),"","4730574031")</f>
        <v>4730574031</v>
      </c>
      <c r="J36" s="31" t="str">
        <f>IF(ISBLANK(Values!E35),"",Values!F35 )</f>
        <v>Lenovo T480s Regular black - NL</v>
      </c>
      <c r="K36" s="27" t="str">
        <f>IF(IF(ISBLANK(Values!E35),"",IF(Values!J35, Values!$B$4, Values!$B$5))=0,"",IF(ISBLANK(Values!E35),"",IF(Values!J35, Values!$B$4, Values!$B$5)))</f>
        <v>49.95</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T480s Parent black regular</v>
      </c>
      <c r="Y36" s="31" t="str">
        <f>IF(ISBLANK(Values!E35),"","Size-Color")</f>
        <v>Size-Color</v>
      </c>
      <c r="Z36" s="29" t="str">
        <f>IF(ISBLANK(Values!E35),"","variation")</f>
        <v>variation</v>
      </c>
      <c r="AA36" s="1" t="str">
        <f>IF(ISBLANK(Values!E35),"",Values!$B$20)</f>
        <v>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34" t="str">
        <f>IF(ISBLANK(Values!E35),"",IF(Values!I35,Values!$B$23,Values!$B$33))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6" s="3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Lenovo T480s Regular black - NL NO retroilluminato. </v>
      </c>
      <c r="AM36" s="1" t="str">
        <f>SUBSTITUTE(IF(ISBLANK(Values!E35),"",Values!$B$27),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7" t="str">
        <f>IF(ISBLANK(Values!E35),"",Values!H35)</f>
        <v>Lenovo T480s Regular black - NL</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49.95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T480s Regular black - NO</v>
      </c>
      <c r="C37" s="29" t="str">
        <f>IF(ISBLANK(Values!E36),"","TellusRem")</f>
        <v>TellusRem</v>
      </c>
      <c r="D37" s="28">
        <f>IF(ISBLANK(Values!E36),"",Values!E36)</f>
        <v>5714401481133</v>
      </c>
      <c r="E37" s="1" t="str">
        <f>IF(ISBLANK(Values!E36),"","EAN")</f>
        <v>EAN</v>
      </c>
      <c r="F37" s="27" t="str">
        <f>IF(ISBLANK(Values!E36),"",IF(Values!J36, SUBSTITUTE(Values!$B$1, "{language}", Values!H36) &amp; " " &amp;Values!$B$3, SUBSTITUTE(Values!$B$2, "{language}", Values!$H36) &amp; " " &amp;Values!$B$3))</f>
        <v>sostituzione della tastiera Lenovo T480s Regular black - NO non retroilluminata per Lenovo Thinkpad T480s, T490, E490, L480, L490, L380, L390, L380 Yoga, L390 Yoga, E490, E480</v>
      </c>
      <c r="G37" s="29" t="str">
        <f>IF(ISBLANK(Values!E36),"",IF(Values!$B$20="PartialUpdate","","TellusRem"))</f>
        <v>TellusRem</v>
      </c>
      <c r="H37" s="1" t="str">
        <f>IF(ISBLANK(Values!E36),"",Values!$B$16)</f>
        <v>computer-keyboards</v>
      </c>
      <c r="I37" s="1" t="str">
        <f>IF(ISBLANK(Values!E36),"","4730574031")</f>
        <v>4730574031</v>
      </c>
      <c r="J37" s="31" t="str">
        <f>IF(ISBLANK(Values!E36),"",Values!F36 )</f>
        <v>Lenovo T480s Regular black - NO</v>
      </c>
      <c r="K37" s="27" t="str">
        <f>IF(IF(ISBLANK(Values!E36),"",IF(Values!J36, Values!$B$4, Values!$B$5))=0,"",IF(ISBLANK(Values!E36),"",IF(Values!J36, Values!$B$4, Values!$B$5)))</f>
        <v>49.95</v>
      </c>
      <c r="L37" s="27">
        <f>IF(ISBLANK(Values!E36),"",IF($CO37="DEFAULT", Values!$B$18, ""))</f>
        <v>5</v>
      </c>
      <c r="M37" s="27" t="str">
        <f>IF(ISBLANK(Values!E36),"",Values!$M36)</f>
        <v>https://download.lenovo.com/Images/Parts/01YP500/01YP500_A.jpg</v>
      </c>
      <c r="N37" s="27" t="str">
        <f>IF(ISBLANK(Values!$F36),"",Values!N36)</f>
        <v>https://download.lenovo.com/Images/Parts/01YP500/01YP500_B.jpg</v>
      </c>
      <c r="O37" s="27" t="str">
        <f>IF(ISBLANK(Values!$F36),"",Values!O36)</f>
        <v>https://download.lenovo.com/Images/Parts/01YP500/01YP500_details.jpg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T480s Parent black regular</v>
      </c>
      <c r="Y37" s="31" t="str">
        <f>IF(ISBLANK(Values!E36),"","Size-Color")</f>
        <v>Size-Color</v>
      </c>
      <c r="Z37" s="29" t="str">
        <f>IF(ISBLANK(Values!E36),"","variation")</f>
        <v>variation</v>
      </c>
      <c r="AA37" s="1" t="str">
        <f>IF(ISBLANK(Values!E36),"",Values!$B$20)</f>
        <v>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34" t="str">
        <f>IF(ISBLANK(Values!E36),"",IF(Values!I36,Values!$B$23,Values!$B$33))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7" s="3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Lenovo T480s Regular black - NO NO retroilluminato. </v>
      </c>
      <c r="AM37" s="1" t="str">
        <f>SUBSTITUTE(IF(ISBLANK(Values!E36),"",Values!$B$27),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7" t="str">
        <f>IF(ISBLANK(Values!E36),"",Values!H36)</f>
        <v>Lenovo T480s Regular black - NO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49.95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T480s Regular black - PL</v>
      </c>
      <c r="C38" s="29" t="str">
        <f>IF(ISBLANK(Values!E37),"","TellusRem")</f>
        <v>TellusRem</v>
      </c>
      <c r="D38" s="28">
        <f>IF(ISBLANK(Values!E37),"",Values!E37)</f>
        <v>5714401481140</v>
      </c>
      <c r="E38" s="1" t="str">
        <f>IF(ISBLANK(Values!E37),"","EAN")</f>
        <v>EAN</v>
      </c>
      <c r="F38" s="27" t="str">
        <f>IF(ISBLANK(Values!E37),"",IF(Values!J37, SUBSTITUTE(Values!$B$1, "{language}", Values!H37) &amp; " " &amp;Values!$B$3, SUBSTITUTE(Values!$B$2, "{language}", Values!$H37) &amp; " " &amp;Values!$B$3))</f>
        <v>sostituzione della tastiera Lenovo T480s Regular black - PL non retroilluminata per Lenovo Thinkpad T480s, T490, E490, L480, L490, L380, L390, L380 Yoga, L390 Yoga, E490, E480</v>
      </c>
      <c r="G38" s="29" t="str">
        <f>IF(ISBLANK(Values!E37),"",IF(Values!$B$20="PartialUpdate","","TellusRem"))</f>
        <v>TellusRem</v>
      </c>
      <c r="H38" s="1" t="str">
        <f>IF(ISBLANK(Values!E37),"",Values!$B$16)</f>
        <v>computer-keyboards</v>
      </c>
      <c r="I38" s="1" t="str">
        <f>IF(ISBLANK(Values!E37),"","4730574031")</f>
        <v>4730574031</v>
      </c>
      <c r="J38" s="31" t="str">
        <f>IF(ISBLANK(Values!E37),"",Values!F37 )</f>
        <v>Lenovo T480s Regular black - PL</v>
      </c>
      <c r="K38" s="27" t="str">
        <f>IF(IF(ISBLANK(Values!E37),"",IF(Values!J37, Values!$B$4, Values!$B$5))=0,"",IF(ISBLANK(Values!E37),"",IF(Values!J37, Values!$B$4, Values!$B$5)))</f>
        <v>49.95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T480s Parent black regular</v>
      </c>
      <c r="Y38" s="31" t="str">
        <f>IF(ISBLANK(Values!E37),"","Size-Color")</f>
        <v>Size-Color</v>
      </c>
      <c r="Z38" s="29" t="str">
        <f>IF(ISBLANK(Values!E37),"","variation")</f>
        <v>variation</v>
      </c>
      <c r="AA38" s="1" t="str">
        <f>IF(ISBLANK(Values!E37),"",Values!$B$20)</f>
        <v>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34" t="str">
        <f>IF(ISBLANK(Values!E37),"",IF(Values!I37,Values!$B$23,Values!$B$33))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8" s="3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Lenovo T480s Regular black - PL NO retroilluminato. </v>
      </c>
      <c r="AM38" s="1" t="str">
        <f>SUBSTITUTE(IF(ISBLANK(Values!E37),"",Values!$B$27),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7" t="str">
        <f>IF(ISBLANK(Values!E37),"",Values!H37)</f>
        <v>Lenovo T480s Regular black - PL</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49.95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T480s Regular black - PT</v>
      </c>
      <c r="C39" s="29" t="str">
        <f>IF(ISBLANK(Values!E38),"","TellusRem")</f>
        <v>TellusRem</v>
      </c>
      <c r="D39" s="28">
        <f>IF(ISBLANK(Values!E38),"",Values!E38)</f>
        <v>5714401481157</v>
      </c>
      <c r="E39" s="1" t="str">
        <f>IF(ISBLANK(Values!E38),"","EAN")</f>
        <v>EAN</v>
      </c>
      <c r="F39" s="27" t="str">
        <f>IF(ISBLANK(Values!E38),"",IF(Values!J38, SUBSTITUTE(Values!$B$1, "{language}", Values!H38) &amp; " " &amp;Values!$B$3, SUBSTITUTE(Values!$B$2, "{language}", Values!$H38) &amp; " " &amp;Values!$B$3))</f>
        <v>sostituzione della tastiera Lenovo T480s Regular black - PT non retroilluminata per Lenovo Thinkpad T480s, T490, E490, L480, L490, L380, L390, L380 Yoga, L390 Yoga, E490, E480</v>
      </c>
      <c r="G39" s="29" t="str">
        <f>IF(ISBLANK(Values!E38),"",IF(Values!$B$20="PartialUpdate","","TellusRem"))</f>
        <v>TellusRem</v>
      </c>
      <c r="H39" s="1" t="str">
        <f>IF(ISBLANK(Values!E38),"",Values!$B$16)</f>
        <v>computer-keyboards</v>
      </c>
      <c r="I39" s="1" t="str">
        <f>IF(ISBLANK(Values!E38),"","4730574031")</f>
        <v>4730574031</v>
      </c>
      <c r="J39" s="31" t="str">
        <f>IF(ISBLANK(Values!E38),"",Values!F38 )</f>
        <v>Lenovo T480s Regular black - PT</v>
      </c>
      <c r="K39" s="27" t="str">
        <f>IF(IF(ISBLANK(Values!E38),"",IF(Values!J38, Values!$B$4, Values!$B$5))=0,"",IF(ISBLANK(Values!E38),"",IF(Values!J38, Values!$B$4, Values!$B$5)))</f>
        <v>49.95</v>
      </c>
      <c r="L39" s="27">
        <f>IF(ISBLANK(Values!E38),"",IF($CO39="DEFAULT", Values!$B$18, ""))</f>
        <v>5</v>
      </c>
      <c r="M39" s="27" t="str">
        <f>IF(ISBLANK(Values!E38),"",Values!$M38)</f>
        <v>https://download.lenovo.com/Images/Parts/01YP501/01YP501_A.jpg</v>
      </c>
      <c r="N39" s="27" t="str">
        <f>IF(ISBLANK(Values!$F38),"",Values!N38)</f>
        <v>https://download.lenovo.com/Images/Parts/01YP501/01YP501_B.jpg</v>
      </c>
      <c r="O39" s="27" t="str">
        <f>IF(ISBLANK(Values!$F38),"",Values!O38)</f>
        <v>https://download.lenovo.com/Images/Parts/01YP501/01YP501_details.jpg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T480s Parent black regular</v>
      </c>
      <c r="Y39" s="31" t="str">
        <f>IF(ISBLANK(Values!E38),"","Size-Color")</f>
        <v>Size-Color</v>
      </c>
      <c r="Z39" s="29" t="str">
        <f>IF(ISBLANK(Values!E38),"","variation")</f>
        <v>variation</v>
      </c>
      <c r="AA39" s="1" t="str">
        <f>IF(ISBLANK(Values!E38),"",Values!$B$20)</f>
        <v>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34" t="str">
        <f>IF(ISBLANK(Values!E38),"",IF(Values!I38,Values!$B$23,Values!$B$33))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9" s="3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Lenovo T480s Regular black - PT NO retroilluminato. </v>
      </c>
      <c r="AM39" s="1" t="str">
        <f>SUBSTITUTE(IF(ISBLANK(Values!E38),"",Values!$B$27),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7" t="str">
        <f>IF(ISBLANK(Values!E38),"",Values!H38)</f>
        <v>Lenovo T480s Regular black - PT</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49.95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T480s Regular black - SE/FI</v>
      </c>
      <c r="C40" s="29" t="str">
        <f>IF(ISBLANK(Values!E39),"","TellusRem")</f>
        <v>TellusRem</v>
      </c>
      <c r="D40" s="28">
        <f>IF(ISBLANK(Values!E39),"",Values!E39)</f>
        <v>5714401481164</v>
      </c>
      <c r="E40" s="1" t="str">
        <f>IF(ISBLANK(Values!E39),"","EAN")</f>
        <v>EAN</v>
      </c>
      <c r="F40" s="27" t="str">
        <f>IF(ISBLANK(Values!E39),"",IF(Values!J39, SUBSTITUTE(Values!$B$1, "{language}", Values!H39) &amp; " " &amp;Values!$B$3, SUBSTITUTE(Values!$B$2, "{language}", Values!$H39) &amp; " " &amp;Values!$B$3))</f>
        <v>sostituzione della tastiera Lenovo T480s Regular black - SE/FI non retroilluminata per Lenovo Thinkpad T480s, T490, E490, L480, L490, L380, L390, L380 Yoga, L390 Yoga, E490, E480</v>
      </c>
      <c r="G40" s="29" t="str">
        <f>IF(ISBLANK(Values!E39),"",IF(Values!$B$20="PartialUpdate","","TellusRem"))</f>
        <v>TellusRem</v>
      </c>
      <c r="H40" s="1" t="str">
        <f>IF(ISBLANK(Values!E39),"",Values!$B$16)</f>
        <v>computer-keyboards</v>
      </c>
      <c r="I40" s="1" t="str">
        <f>IF(ISBLANK(Values!E39),"","4730574031")</f>
        <v>4730574031</v>
      </c>
      <c r="J40" s="31" t="str">
        <f>IF(ISBLANK(Values!E39),"",Values!F39 )</f>
        <v>Lenovo T480s Regular black - SE/FI</v>
      </c>
      <c r="K40" s="27" t="str">
        <f>IF(IF(ISBLANK(Values!E39),"",IF(Values!J39, Values!$B$4, Values!$B$5))=0,"",IF(ISBLANK(Values!E39),"",IF(Values!J39, Values!$B$4, Values!$B$5)))</f>
        <v>49.95</v>
      </c>
      <c r="L40" s="27">
        <f>IF(ISBLANK(Values!E39),"",IF($CO40="DEFAULT", Values!$B$18, ""))</f>
        <v>5</v>
      </c>
      <c r="M40" s="27" t="str">
        <f>IF(ISBLANK(Values!E39),"",Values!$M39)</f>
        <v>https://download.lenovo.com/Images/Parts/01YP509/01YP509_A.jpg</v>
      </c>
      <c r="N40" s="27" t="str">
        <f>IF(ISBLANK(Values!$F39),"",Values!N39)</f>
        <v>https://download.lenovo.com/Images/Parts/01YP509/01YP509_B.jpg</v>
      </c>
      <c r="O40" s="27" t="str">
        <f>IF(ISBLANK(Values!$F39),"",Values!O39)</f>
        <v>https://download.lenovo.com/Images/Parts/01YP509/01YP509_details.jpg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T480s Parent black regular</v>
      </c>
      <c r="Y40" s="31" t="str">
        <f>IF(ISBLANK(Values!E39),"","Size-Color")</f>
        <v>Size-Color</v>
      </c>
      <c r="Z40" s="29" t="str">
        <f>IF(ISBLANK(Values!E39),"","variation")</f>
        <v>variation</v>
      </c>
      <c r="AA40" s="1" t="str">
        <f>IF(ISBLANK(Values!E39),"",Values!$B$20)</f>
        <v>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34" t="str">
        <f>IF(ISBLANK(Values!E39),"",IF(Values!I39,Values!$B$23,Values!$B$33))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0" s="3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 Lenovo T480s Regular black - SE/FI NO retroilluminato. </v>
      </c>
      <c r="AM40" s="1" t="str">
        <f>SUBSTITUTE(IF(ISBLANK(Values!E39),"",Values!$B$27),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7" t="str">
        <f>IF(ISBLANK(Values!E39),"",Values!H39)</f>
        <v>Lenovo T480s Regular black - SE/FI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49.95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T480s Regular black - CH</v>
      </c>
      <c r="C41" s="29" t="str">
        <f>IF(ISBLANK(Values!E40),"","TellusRem")</f>
        <v>TellusRem</v>
      </c>
      <c r="D41" s="28">
        <f>IF(ISBLANK(Values!E40),"",Values!E40)</f>
        <v>5714401481171</v>
      </c>
      <c r="E41" s="1" t="str">
        <f>IF(ISBLANK(Values!E40),"","EAN")</f>
        <v>EAN</v>
      </c>
      <c r="F41" s="27" t="str">
        <f>IF(ISBLANK(Values!E40),"",IF(Values!J40, SUBSTITUTE(Values!$B$1, "{language}", Values!H40) &amp; " " &amp;Values!$B$3, SUBSTITUTE(Values!$B$2, "{language}", Values!$H40) &amp; " " &amp;Values!$B$3))</f>
        <v>sostituzione della tastiera Lenovo T480s Regular black - CH non retroilluminata per Lenovo Thinkpad T480s, T490, E490, L480, L490, L380, L390, L380 Yoga, L390 Yoga, E490, E480</v>
      </c>
      <c r="G41" s="29" t="str">
        <f>IF(ISBLANK(Values!E40),"",IF(Values!$B$20="PartialUpdate","","TellusRem"))</f>
        <v>TellusRem</v>
      </c>
      <c r="H41" s="1" t="str">
        <f>IF(ISBLANK(Values!E40),"",Values!$B$16)</f>
        <v>computer-keyboards</v>
      </c>
      <c r="I41" s="1" t="str">
        <f>IF(ISBLANK(Values!E40),"","4730574031")</f>
        <v>4730574031</v>
      </c>
      <c r="J41" s="31" t="str">
        <f>IF(ISBLANK(Values!E40),"",Values!F40 )</f>
        <v>Lenovo T480s Regular black - CH</v>
      </c>
      <c r="K41" s="27" t="str">
        <f>IF(IF(ISBLANK(Values!E40),"",IF(Values!J40, Values!$B$4, Values!$B$5))=0,"",IF(ISBLANK(Values!E40),"",IF(Values!J40, Values!$B$4, Values!$B$5)))</f>
        <v>49.95</v>
      </c>
      <c r="L41" s="27">
        <f>IF(ISBLANK(Values!E40),"",IF($CO41="DEFAULT", Values!$B$18, ""))</f>
        <v>5</v>
      </c>
      <c r="M41" s="27" t="str">
        <f>IF(ISBLANK(Values!E40),"",Values!$M40)</f>
        <v>https://download.lenovo.com/Images/Parts/01YP346/01YP346_A.jpg</v>
      </c>
      <c r="N41" s="27" t="str">
        <f>IF(ISBLANK(Values!$F40),"",Values!N40)</f>
        <v>https://download.lenovo.com/Images/Parts/01YP346/01YP346_B.jpg</v>
      </c>
      <c r="O41" s="27" t="str">
        <f>IF(ISBLANK(Values!$F40),"",Values!O40)</f>
        <v>https://download.lenovo.com/Images/Parts/01YP346/01YP346_details.jpg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T480s Parent black regular</v>
      </c>
      <c r="Y41" s="31" t="str">
        <f>IF(ISBLANK(Values!E40),"","Size-Color")</f>
        <v>Size-Color</v>
      </c>
      <c r="Z41" s="29" t="str">
        <f>IF(ISBLANK(Values!E40),"","variation")</f>
        <v>variation</v>
      </c>
      <c r="AA41" s="1" t="str">
        <f>IF(ISBLANK(Values!E40),"",Values!$B$20)</f>
        <v>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34" t="str">
        <f>IF(ISBLANK(Values!E40),"",IF(Values!I40,Values!$B$23,Values!$B$33))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1" s="3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Lenovo T480s Regular black - CH NO retroilluminato. </v>
      </c>
      <c r="AM41" s="1" t="str">
        <f>SUBSTITUTE(IF(ISBLANK(Values!E40),"",Values!$B$27),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7" t="str">
        <f>IF(ISBLANK(Values!E40),"",Values!H40)</f>
        <v>Lenovo T480s Regular black - 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49.95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T480s Regular black - US INT</v>
      </c>
      <c r="C42" s="29" t="str">
        <f>IF(ISBLANK(Values!E41),"","TellusRem")</f>
        <v>TellusRem</v>
      </c>
      <c r="D42" s="28">
        <f>IF(ISBLANK(Values!E41),"",Values!E41)</f>
        <v>5714401481188</v>
      </c>
      <c r="E42" s="1" t="str">
        <f>IF(ISBLANK(Values!E41),"","EAN")</f>
        <v>EAN</v>
      </c>
      <c r="F42" s="27" t="str">
        <f>IF(ISBLANK(Values!E41),"",IF(Values!J41, SUBSTITUTE(Values!$B$1, "{language}", Values!H41) &amp; " " &amp;Values!$B$3, SUBSTITUTE(Values!$B$2, "{language}", Values!$H41) &amp; " " &amp;Values!$B$3))</f>
        <v>sostituzione della tastiera Lenovo T480s Regular black - US INT non retroilluminata per Lenovo Thinkpad T480s, T490, E490, L480, L490, L380, L390, L380 Yoga, L390 Yoga, E490, E480</v>
      </c>
      <c r="G42" s="29" t="str">
        <f>IF(ISBLANK(Values!E41),"",IF(Values!$B$20="PartialUpdate","","TellusRem"))</f>
        <v>TellusRem</v>
      </c>
      <c r="H42" s="1" t="str">
        <f>IF(ISBLANK(Values!E41),"",Values!$B$16)</f>
        <v>computer-keyboards</v>
      </c>
      <c r="I42" s="1" t="str">
        <f>IF(ISBLANK(Values!E41),"","4730574031")</f>
        <v>4730574031</v>
      </c>
      <c r="J42" s="31" t="str">
        <f>IF(ISBLANK(Values!E41),"",Values!F41 )</f>
        <v>Lenovo T480s Regular black - US INT</v>
      </c>
      <c r="K42" s="27" t="str">
        <f>IF(IF(ISBLANK(Values!E41),"",IF(Values!J41, Values!$B$4, Values!$B$5))=0,"",IF(ISBLANK(Values!E41),"",IF(Values!J41, Values!$B$4, Values!$B$5)))</f>
        <v>49.95</v>
      </c>
      <c r="L42" s="27">
        <f>IF(ISBLANK(Values!E41),"",IF($CO42="DEFAULT", Values!$B$18, ""))</f>
        <v>5</v>
      </c>
      <c r="M42" s="27" t="str">
        <f>IF(ISBLANK(Values!E41),"",Values!$M41)</f>
        <v>https://raw.githubusercontent.com/PatrickVibild/TellusAmazonPictures/master/pictures/Lenovo/T480S/RG/USI/1.jpg</v>
      </c>
      <c r="N42" s="27" t="str">
        <f>IF(ISBLANK(Values!$F41),"",Values!N41)</f>
        <v>https://raw.githubusercontent.com/PatrickVibild/TellusAmazonPictures/master/pictures/Lenovo/T480S/RG/USI/2.jpg</v>
      </c>
      <c r="O42" s="27" t="str">
        <f>IF(ISBLANK(Values!$F41),"",Values!O41)</f>
        <v>https://raw.githubusercontent.com/PatrickVibild/TellusAmazonPictures/master/pictures/Lenovo/T480S/RG/USI/3.jpg</v>
      </c>
      <c r="P42" s="27" t="str">
        <f>IF(ISBLANK(Values!$F41),"",Values!P41)</f>
        <v>https://raw.githubusercontent.com/PatrickVibild/TellusAmazonPictures/master/pictures/Lenovo/T480S/RG/USI/4.jpg</v>
      </c>
      <c r="Q42" s="27" t="str">
        <f>IF(ISBLANK(Values!$F41),"",Values!Q41)</f>
        <v>https://raw.githubusercontent.com/PatrickVibild/TellusAmazonPictures/master/pictures/Lenovo/T480S/RG/USI/5.jpg</v>
      </c>
      <c r="R42" s="27" t="str">
        <f>IF(ISBLANK(Values!$F41),"",Values!R41)</f>
        <v>https://raw.githubusercontent.com/PatrickVibild/TellusAmazonPictures/master/pictures/Lenovo/T480S/RG/USI/6.jpg</v>
      </c>
      <c r="S42" s="27" t="str">
        <f>IF(ISBLANK(Values!$F41),"",Values!S41)</f>
        <v>https://raw.githubusercontent.com/PatrickVibild/TellusAmazonPictures/master/pictures/Lenovo/T480S/RG/USI/7.jpg</v>
      </c>
      <c r="T42" s="27" t="str">
        <f>IF(ISBLANK(Values!$F41),"",Values!T41)</f>
        <v>https://raw.githubusercontent.com/PatrickVibild/TellusAmazonPictures/master/pictures/Lenovo/T480S/RG/USI/8.jpg</v>
      </c>
      <c r="U42" s="27" t="str">
        <f>IF(ISBLANK(Values!$F41),"",Values!U41)</f>
        <v>https://raw.githubusercontent.com/PatrickVibild/TellusAmazonPictures/master/pictures/Lenovo/T480S/RG/USI/9.jpg</v>
      </c>
      <c r="W42" s="29" t="str">
        <f>IF(ISBLANK(Values!E41),"","Child")</f>
        <v>Child</v>
      </c>
      <c r="X42" s="29" t="str">
        <f>IF(ISBLANK(Values!E41),"",Values!$B$13)</f>
        <v>Lenovo T480s Parent black regular</v>
      </c>
      <c r="Y42" s="31" t="str">
        <f>IF(ISBLANK(Values!E41),"","Size-Color")</f>
        <v>Size-Color</v>
      </c>
      <c r="Z42" s="29" t="str">
        <f>IF(ISBLANK(Values!E41),"","variation")</f>
        <v>variation</v>
      </c>
      <c r="AA42" s="1" t="str">
        <f>IF(ISBLANK(Values!E41),"",Values!$B$20)</f>
        <v>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34" t="str">
        <f>IF(ISBLANK(Values!E41),"",IF(Values!I41,Values!$B$23,Values!$B$33))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2" s="3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with € symbol Lenovo T480s Regular black - US INT NO retroilluminato. </v>
      </c>
      <c r="AM42" s="1" t="str">
        <f>SUBSTITUTE(IF(ISBLANK(Values!E41),"",Values!$B$27),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42" s="27" t="str">
        <f>IF(ISBLANK(Values!E41),"",Values!H41)</f>
        <v>Lenovo T480s Regular black - US INT</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2" s="1" t="str">
        <f>IF(ISBLANK(Values!E41),"","No")</f>
        <v>No</v>
      </c>
      <c r="DA42" s="1" t="str">
        <f>IF(ISBLANK(Values!E41),"","No")</f>
        <v>No</v>
      </c>
      <c r="DO42" s="1" t="str">
        <f>IF(ISBLANK(Values!E41),"","Parts")</f>
        <v>Parts</v>
      </c>
      <c r="DP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Y42" t="str">
        <f>IF(ISBLANK(Values!$E41), "", "not_applicable")</f>
        <v>not_applicable</v>
      </c>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49.95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48" x14ac:dyDescent="0.2">
      <c r="A43" s="1" t="str">
        <f>IF(ISBLANK(Values!E42),"",IF(Values!$B$37="EU","computercomponent","computer"))</f>
        <v>computercomponent</v>
      </c>
      <c r="B43" s="33" t="str">
        <f>IF(ISBLANK(Values!E42),"",Values!F42)</f>
        <v>Lenovo T480s Regular black - RUS</v>
      </c>
      <c r="C43" s="29" t="str">
        <f>IF(ISBLANK(Values!E42),"","TellusRem")</f>
        <v>TellusRem</v>
      </c>
      <c r="D43" s="28">
        <f>IF(ISBLANK(Values!E42),"",Values!E42)</f>
        <v>5714401481195</v>
      </c>
      <c r="E43" s="1" t="str">
        <f>IF(ISBLANK(Values!E42),"","EAN")</f>
        <v>EAN</v>
      </c>
      <c r="F43" s="27" t="str">
        <f>IF(ISBLANK(Values!E42),"",IF(Values!J42, SUBSTITUTE(Values!$B$1, "{language}", Values!H42) &amp; " " &amp;Values!$B$3, SUBSTITUTE(Values!$B$2, "{language}", Values!$H42) &amp; " " &amp;Values!$B$3))</f>
        <v>sostituzione della tastiera Lenovo T480s Regular black - RUS non retroilluminata per Lenovo Thinkpad T480s, T490, E490, L480, L490, L380, L390, L380 Yoga, L390 Yoga, E490, E480</v>
      </c>
      <c r="G43" s="29" t="str">
        <f>IF(ISBLANK(Values!E42),"",IF(Values!$B$20="PartialUpdate","","TellusRem"))</f>
        <v>TellusRem</v>
      </c>
      <c r="H43" s="1" t="str">
        <f>IF(ISBLANK(Values!E42),"",Values!$B$16)</f>
        <v>computer-keyboards</v>
      </c>
      <c r="I43" s="1" t="str">
        <f>IF(ISBLANK(Values!E42),"","4730574031")</f>
        <v>4730574031</v>
      </c>
      <c r="J43" s="31" t="str">
        <f>IF(ISBLANK(Values!E42),"",Values!F42 )</f>
        <v>Lenovo T480s Regular black - RUS</v>
      </c>
      <c r="K43" s="27" t="str">
        <f>IF(IF(ISBLANK(Values!E42),"",IF(Values!J42, Values!$B$4, Values!$B$5))=0,"",IF(ISBLANK(Values!E42),"",IF(Values!J42, Values!$B$4, Values!$B$5)))</f>
        <v>49.95</v>
      </c>
      <c r="L43" s="27">
        <f>IF(ISBLANK(Values!E42),"",IF($CO43="DEFAULT", Values!$B$18, ""))</f>
        <v>5</v>
      </c>
      <c r="M43" s="27" t="str">
        <f>IF(ISBLANK(Values!E42),"",Values!$M42)</f>
        <v>https://download.lenovo.com/Images/Parts/01YP262/01YP262_A.jpg</v>
      </c>
      <c r="N43" s="27" t="str">
        <f>IF(ISBLANK(Values!$F42),"",Values!N42)</f>
        <v>https://download.lenovo.com/Images/Parts/01YP262/01YP262_B.jpg</v>
      </c>
      <c r="O43" s="27" t="str">
        <f>IF(ISBLANK(Values!$F42),"",Values!O42)</f>
        <v>https://download.lenovo.com/Images/Parts/01YP262/01YP262_details.jpg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T480s Parent black regular</v>
      </c>
      <c r="Y43" s="31" t="str">
        <f>IF(ISBLANK(Values!E42),"","Size-Color")</f>
        <v>Size-Color</v>
      </c>
      <c r="Z43" s="29" t="str">
        <f>IF(ISBLANK(Values!E42),"","variation")</f>
        <v>variation</v>
      </c>
      <c r="AA43" s="1" t="str">
        <f>IF(ISBLANK(Values!E42),"",Values!$B$20)</f>
        <v>Update</v>
      </c>
      <c r="AB43" s="1"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34" t="str">
        <f>IF(ISBLANK(Values!E42),"",IF(Values!I42,Values!$B$23,Values!$B$33))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3" s="3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43" s="1" t="str">
        <f>IF(ISBLANK(Values!E42),"",Values!$B$25)</f>
        <v xml:space="preserve">♻️ PRODOTTO ECOLOGICO - Acquista ricondizionato, ACQUISTA VERDE! Riduci oltre l'80% di anidride carbonica acquistando le nostre tastiere ricondizionate, rispetto a ottenere una nuova tastiera! </v>
      </c>
      <c r="AL43" s="1" t="str">
        <f>IF(ISBLANK(Values!E42),"",SUBSTITUTE(SUBSTITUTE(IF(Values!$J42, Values!$B$26, Values!$B$33), "{language}", Values!$H42), "{flag}", INDEX(options!$E$1:$E$20, Values!$V42)))</f>
        <v xml:space="preserve">👉 LAYOUT - 🇷🇺 Lenovo T480s Regular black - RUS NO retroilluminato. </v>
      </c>
      <c r="AM43" s="1" t="str">
        <f>SUBSTITUTE(IF(ISBLANK(Values!E42),"",Values!$B$27),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43" s="27" t="str">
        <f>IF(ISBLANK(Values!E42),"",Values!H42)</f>
        <v>Lenovo T480s Regular black - RUS</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3" s="1" t="str">
        <f>IF(ISBLANK(Values!E42),"","No")</f>
        <v>No</v>
      </c>
      <c r="DA43" s="1" t="str">
        <f>IF(ISBLANK(Values!E42),"","No")</f>
        <v>No</v>
      </c>
      <c r="DO43" s="1" t="str">
        <f>IF(ISBLANK(Values!E42),"","Parts")</f>
        <v>Parts</v>
      </c>
      <c r="DP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Y43" t="str">
        <f>IF(ISBLANK(Values!$E42), "", "not_applicable")</f>
        <v>not_applicable</v>
      </c>
      <c r="EI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49.95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row>
    <row r="44" spans="1:192" ht="48" x14ac:dyDescent="0.2">
      <c r="A44" s="1" t="str">
        <f>IF(ISBLANK(Values!E43),"",IF(Values!$B$37="EU","computercomponent","computer"))</f>
        <v>computercomponent</v>
      </c>
      <c r="B44" s="33" t="str">
        <f>IF(ISBLANK(Values!E43),"",Values!F43)</f>
        <v>Lenovo T480s Regular black - US</v>
      </c>
      <c r="C44" s="29" t="str">
        <f>IF(ISBLANK(Values!E43),"","TellusRem")</f>
        <v>TellusRem</v>
      </c>
      <c r="D44" s="28">
        <f>IF(ISBLANK(Values!E43),"",Values!E43)</f>
        <v>5714401481201</v>
      </c>
      <c r="E44" s="1" t="str">
        <f>IF(ISBLANK(Values!E43),"","EAN")</f>
        <v>EAN</v>
      </c>
      <c r="F44" s="27" t="str">
        <f>IF(ISBLANK(Values!E43),"",IF(Values!J43, SUBSTITUTE(Values!$B$1, "{language}", Values!H43) &amp; " " &amp;Values!$B$3, SUBSTITUTE(Values!$B$2, "{language}", Values!$H43) &amp; " " &amp;Values!$B$3))</f>
        <v>sostituzione della tastiera Lenovo T480s Regular black - US non retroilluminata per Lenovo Thinkpad T480s, T490, E490, L480, L490, L380, L390, L380 Yoga, L390 Yoga, E490, E480</v>
      </c>
      <c r="G44" s="29" t="str">
        <f>IF(ISBLANK(Values!E43),"",IF(Values!$B$20="PartialUpdate","","TellusRem"))</f>
        <v>TellusRem</v>
      </c>
      <c r="H44" s="1" t="str">
        <f>IF(ISBLANK(Values!E43),"",Values!$B$16)</f>
        <v>computer-keyboards</v>
      </c>
      <c r="I44" s="1" t="str">
        <f>IF(ISBLANK(Values!E43),"","4730574031")</f>
        <v>4730574031</v>
      </c>
      <c r="J44" s="31" t="str">
        <f>IF(ISBLANK(Values!E43),"",Values!F43 )</f>
        <v>Lenovo T480s Regular black - US</v>
      </c>
      <c r="K44" s="27" t="str">
        <f>IF(IF(ISBLANK(Values!E43),"",IF(Values!J43, Values!$B$4, Values!$B$5))=0,"",IF(ISBLANK(Values!E43),"",IF(Values!J43, Values!$B$4, Values!$B$5)))</f>
        <v>49.95</v>
      </c>
      <c r="L44" s="27">
        <f>IF(ISBLANK(Values!E43),"",IF($CO44="DEFAULT", Values!$B$18, ""))</f>
        <v>5</v>
      </c>
      <c r="M44" s="27" t="str">
        <f>IF(ISBLANK(Values!E43),"",Values!$M43)</f>
        <v>https://raw.githubusercontent.com/PatrickVibild/TellusAmazonPictures/master/pictures/Lenovo/T480S/RG/US/1.jpg</v>
      </c>
      <c r="N44" s="27" t="str">
        <f>IF(ISBLANK(Values!$F43),"",Values!N43)</f>
        <v>https://raw.githubusercontent.com/PatrickVibild/TellusAmazonPictures/master/pictures/Lenovo/T480S/RG/US/2.jpg</v>
      </c>
      <c r="O44" s="27" t="str">
        <f>IF(ISBLANK(Values!$F43),"",Values!O43)</f>
        <v>https://raw.githubusercontent.com/PatrickVibild/TellusAmazonPictures/master/pictures/Lenovo/T480S/RG/US/3.jpg</v>
      </c>
      <c r="P44" s="27" t="str">
        <f>IF(ISBLANK(Values!$F43),"",Values!P43)</f>
        <v>https://raw.githubusercontent.com/PatrickVibild/TellusAmazonPictures/master/pictures/Lenovo/T480S/RG/US/4.jpg</v>
      </c>
      <c r="Q44" s="27" t="str">
        <f>IF(ISBLANK(Values!$F43),"",Values!Q43)</f>
        <v>https://raw.githubusercontent.com/PatrickVibild/TellusAmazonPictures/master/pictures/Lenovo/T480S/RG/US/5.jpg</v>
      </c>
      <c r="R44" s="27" t="str">
        <f>IF(ISBLANK(Values!$F43),"",Values!R43)</f>
        <v>https://raw.githubusercontent.com/PatrickVibild/TellusAmazonPictures/master/pictures/Lenovo/T480S/RG/US/6.jpg</v>
      </c>
      <c r="S44" s="27" t="str">
        <f>IF(ISBLANK(Values!$F43),"",Values!S43)</f>
        <v>https://raw.githubusercontent.com/PatrickVibild/TellusAmazonPictures/master/pictures/Lenovo/T480S/RG/US/7.jpg</v>
      </c>
      <c r="T44" s="27" t="str">
        <f>IF(ISBLANK(Values!$F43),"",Values!T43)</f>
        <v>https://raw.githubusercontent.com/PatrickVibild/TellusAmazonPictures/master/pictures/Lenovo/T480S/RG/US/8.jpg</v>
      </c>
      <c r="U44" s="27" t="str">
        <f>IF(ISBLANK(Values!$F43),"",Values!U43)</f>
        <v>https://raw.githubusercontent.com/PatrickVibild/TellusAmazonPictures/master/pictures/Lenovo/T480S/RG/US/9.jpg</v>
      </c>
      <c r="W44" s="29" t="str">
        <f>IF(ISBLANK(Values!E43),"","Child")</f>
        <v>Child</v>
      </c>
      <c r="X44" s="29" t="str">
        <f>IF(ISBLANK(Values!E43),"",Values!$B$13)</f>
        <v>Lenovo T480s Parent black regular</v>
      </c>
      <c r="Y44" s="31" t="str">
        <f>IF(ISBLANK(Values!E43),"","Size-Color")</f>
        <v>Size-Color</v>
      </c>
      <c r="Z44" s="29" t="str">
        <f>IF(ISBLANK(Values!E43),"","variation")</f>
        <v>variation</v>
      </c>
      <c r="AA44" s="1" t="str">
        <f>IF(ISBLANK(Values!E43),"",Values!$B$20)</f>
        <v>Update</v>
      </c>
      <c r="AB44" s="1"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34" t="str">
        <f>IF(ISBLANK(Values!E43),"",IF(Values!I43,Values!$B$23,Values!$B$33))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4" s="3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44" s="1" t="str">
        <f>IF(ISBLANK(Values!E43),"",Values!$B$25)</f>
        <v xml:space="preserve">♻️ PRODOTTO ECOLOGICO - Acquista ricondizionato, ACQUISTA VERDE! Riduci oltre l'80% di anidride carbonica acquistando le nostre tastiere ricondizionate, rispetto a ottenere una nuova tastiera! </v>
      </c>
      <c r="AL44" s="1" t="str">
        <f>IF(ISBLANK(Values!E43),"",SUBSTITUTE(SUBSTITUTE(IF(Values!$J43, Values!$B$26, Values!$B$33), "{language}", Values!$H43), "{flag}", INDEX(options!$E$1:$E$20, Values!$V43)))</f>
        <v xml:space="preserve">👉 LAYOUT - 🇺🇸 Lenovo T480s Regular black - US NO retroilluminato. </v>
      </c>
      <c r="AM44" s="1" t="str">
        <f>SUBSTITUTE(IF(ISBLANK(Values!E43),"",Values!$B$27),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44" s="27" t="str">
        <f>IF(ISBLANK(Values!E43),"",Values!H43)</f>
        <v>Lenovo T480s Regular black - 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4" s="1" t="str">
        <f>IF(ISBLANK(Values!E43),"","No")</f>
        <v>No</v>
      </c>
      <c r="DA44" s="1" t="str">
        <f>IF(ISBLANK(Values!E43),"","No")</f>
        <v>No</v>
      </c>
      <c r="DO44" s="1" t="str">
        <f>IF(ISBLANK(Values!E43),"","Parts")</f>
        <v>Parts</v>
      </c>
      <c r="DP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Y44" t="str">
        <f>IF(ISBLANK(Values!$E43), "", "not_applicable")</f>
        <v>not_applicable</v>
      </c>
      <c r="EI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49.95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4">
      <formula>AND(IF(IFERROR(VLOOKUP($N$3,#NAME?,MATCH($A4,#NAME?,0)+1,0),0)&gt;0,0,1),IF(IFERROR(VLOOKUP($N$3,#NAME?,MATCH($A4,#NAME?,0)+1,0),0)&gt;0,0,1),IF(IFERROR(VLOOKUP($N$3,#NAME?,MATCH($A4,#NAME?,0)+1,0),0)&gt;0,0,1),IF(IFERROR(MATCH($A4,#NAME?,0),0)&gt;0,1,0))</formula>
    </cfRule>
    <cfRule type="expression" dxfId="461" priority="1051">
      <formula>IF(VLOOKUP($N$3,#NAME?,MATCH($A4,#NAME?,0)+1,0)&gt;0,1,0)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4">
      <formula>IF(VLOOKUP($AA$3,#NAME?,MATCH($A4,#NAME?,0)+1,0)&gt;0,1,0)</formula>
    </cfRule>
    <cfRule type="expression" dxfId="442" priority="133">
      <formula>IF(LEN(AA4)&gt;0,1,0)</formula>
    </cfRule>
    <cfRule type="expression" dxfId="441"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9">
      <formula>IF(VLOOKUP($AJ$3,#NAME?,MATCH($A4,#NAME?,0)+1,0)&gt;0,1,0)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5">
      <formula>AND(IF(IFERROR(VLOOKUP($DV$3,#NAME?,MATCH($A4,#NAME?,0)+1,0),0)&gt;0,0,1),IF(IFERROR(VLOOKUP($DV$3,#NAME?,MATCH($A4,#NAME?,0)+1,0),0)&gt;0,0,1),IF(IFERROR(VLOOKUP($DV$3,#NAME?,MATCH($A4,#NAME?,0)+1,0),0)&gt;0,0,1),IF(IFERROR(MATCH($A4,#NAME?,0),0)&gt;0,1,0))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5">
      <formula>AND(IF(IFERROR(VLOOKUP($EF$3,#NAME?,MATCH($A4,#NAME?,0)+1,0),0)&gt;0,0,1),IF(IFERROR(VLOOKUP($EF$3,#NAME?,MATCH($A4,#NAME?,0)+1,0),0)&gt;0,0,1),IF(IFERROR(VLOOKUP($EF$3,#NAME?,MATCH($A4,#NAME?,0)+1,0),0)&gt;0,0,1),IF(IFERROR(MATCH($A4,#NAME?,0),0)&gt;0,1,0))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0">
      <formula>IF(VLOOKUP($EK$3,#NAME?,MATCH($A4,#NAME?,0)+1,0)&gt;0,1,0)</formula>
    </cfRule>
    <cfRule type="expression" dxfId="134" priority="729">
      <formula>IF(LEN(EK4)&gt;0,1,0)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5">
      <formula>IF(LEN(FJ8)&gt;0,1,0)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c r="D4" s="42"/>
      <c r="E4" s="36"/>
      <c r="F4" s="36"/>
      <c r="G4" s="43" t="s">
        <v>370</v>
      </c>
      <c r="H4" s="36" t="s">
        <v>676</v>
      </c>
      <c r="I4" s="44" t="b">
        <f>TRUE()</f>
        <v>1</v>
      </c>
      <c r="J4" s="45" t="b">
        <f>TRUE()</f>
        <v>1</v>
      </c>
      <c r="K4" s="36" t="s">
        <v>805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t="s">
        <v>822</v>
      </c>
      <c r="C5" s="42"/>
      <c r="D5" s="42"/>
      <c r="E5" s="36"/>
      <c r="F5" s="36"/>
      <c r="G5" s="43" t="s">
        <v>372</v>
      </c>
      <c r="H5" s="36" t="s">
        <v>677</v>
      </c>
      <c r="I5" s="44" t="b">
        <f>TRUE()</f>
        <v>1</v>
      </c>
      <c r="J5" s="45" t="b">
        <f>TRUE()</f>
        <v>1</v>
      </c>
      <c r="K5" s="36" t="s">
        <v>806</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c r="D6" s="42"/>
      <c r="E6" s="36"/>
      <c r="F6" s="36"/>
      <c r="G6" s="43" t="s">
        <v>375</v>
      </c>
      <c r="H6" s="36" t="s">
        <v>678</v>
      </c>
      <c r="I6" s="44" t="b">
        <f>TRUE()</f>
        <v>1</v>
      </c>
      <c r="J6" s="45" t="b">
        <f>TRUE()</f>
        <v>1</v>
      </c>
      <c r="K6" s="36" t="s">
        <v>807</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c r="D7" s="42"/>
      <c r="E7" s="36"/>
      <c r="F7" s="36"/>
      <c r="G7" s="43" t="s">
        <v>377</v>
      </c>
      <c r="H7" s="36" t="s">
        <v>679</v>
      </c>
      <c r="I7" s="44" t="b">
        <f>TRUE()</f>
        <v>1</v>
      </c>
      <c r="J7" s="45" t="b">
        <f>TRUE()</f>
        <v>1</v>
      </c>
      <c r="K7" s="36" t="s">
        <v>808</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c r="D8" s="42"/>
      <c r="E8" s="36"/>
      <c r="F8" s="36"/>
      <c r="G8" s="43" t="s">
        <v>379</v>
      </c>
      <c r="H8" s="36" t="s">
        <v>680</v>
      </c>
      <c r="I8" s="44" t="b">
        <f>TRUE()</f>
        <v>1</v>
      </c>
      <c r="J8" s="45" t="b">
        <f>TRUE()</f>
        <v>1</v>
      </c>
      <c r="K8" s="36" t="s">
        <v>809</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c r="D9" s="42"/>
      <c r="E9" s="36"/>
      <c r="F9" s="36"/>
      <c r="G9" s="43" t="s">
        <v>381</v>
      </c>
      <c r="H9" s="36" t="s">
        <v>681</v>
      </c>
      <c r="I9" s="44" t="b">
        <f>TRUE()</f>
        <v>1</v>
      </c>
      <c r="J9" s="45" t="b">
        <f>TRUE()</f>
        <v>1</v>
      </c>
      <c r="K9" s="36" t="s">
        <v>810</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c r="D10" s="42"/>
      <c r="E10" s="36"/>
      <c r="F10" s="36"/>
      <c r="G10" s="43" t="s">
        <v>383</v>
      </c>
      <c r="H10" s="36" t="s">
        <v>682</v>
      </c>
      <c r="I10" s="44" t="b">
        <f>TRUE()</f>
        <v>1</v>
      </c>
      <c r="J10" s="45" t="b">
        <f>TRUE()</f>
        <v>1</v>
      </c>
      <c r="K10" s="36" t="s">
        <v>757</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c r="D11" s="42"/>
      <c r="E11" s="36"/>
      <c r="F11" s="36"/>
      <c r="G11" s="43" t="s">
        <v>385</v>
      </c>
      <c r="H11" s="36" t="s">
        <v>683</v>
      </c>
      <c r="I11" s="44" t="b">
        <f>TRUE()</f>
        <v>1</v>
      </c>
      <c r="J11" s="45" t="b">
        <f>TRUE()</f>
        <v>1</v>
      </c>
      <c r="K11" s="36" t="s">
        <v>758</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c r="D12" s="42"/>
      <c r="E12" s="36"/>
      <c r="F12" s="36"/>
      <c r="G12" s="43" t="s">
        <v>386</v>
      </c>
      <c r="H12" s="36" t="s">
        <v>684</v>
      </c>
      <c r="I12" s="44" t="b">
        <f>TRUE()</f>
        <v>1</v>
      </c>
      <c r="J12" s="45" t="b">
        <f>TRUE()</f>
        <v>1</v>
      </c>
      <c r="K12" s="36" t="s">
        <v>759</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60" t="s">
        <v>821</v>
      </c>
      <c r="C13" s="42"/>
      <c r="D13" s="42"/>
      <c r="E13" s="36"/>
      <c r="F13" s="36"/>
      <c r="G13" s="43" t="s">
        <v>388</v>
      </c>
      <c r="H13" s="36" t="s">
        <v>685</v>
      </c>
      <c r="I13" s="44" t="b">
        <f>TRUE()</f>
        <v>1</v>
      </c>
      <c r="J13" s="45" t="b">
        <f>TRUE()</f>
        <v>1</v>
      </c>
      <c r="K13" s="36" t="s">
        <v>760</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60">
        <v>5714401481997</v>
      </c>
      <c r="C14" s="42"/>
      <c r="D14" s="42"/>
      <c r="E14" s="36"/>
      <c r="F14" s="36"/>
      <c r="G14" s="43" t="s">
        <v>390</v>
      </c>
      <c r="H14" s="36" t="s">
        <v>686</v>
      </c>
      <c r="I14" s="44" t="b">
        <f>TRUE()</f>
        <v>1</v>
      </c>
      <c r="J14" s="45" t="b">
        <f>TRUE()</f>
        <v>1</v>
      </c>
      <c r="K14" s="36" t="s">
        <v>761</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c r="D15" s="42"/>
      <c r="E15" s="36"/>
      <c r="F15" s="36"/>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c r="D16" s="42"/>
      <c r="E16" s="36"/>
      <c r="F16" s="36"/>
      <c r="G16" s="43" t="s">
        <v>393</v>
      </c>
      <c r="H16" s="36" t="s">
        <v>688</v>
      </c>
      <c r="I16" s="44" t="b">
        <f>TRUE()</f>
        <v>1</v>
      </c>
      <c r="J16" s="45" t="b">
        <f>TRUE()</f>
        <v>1</v>
      </c>
      <c r="K16" s="36" t="s">
        <v>762</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c r="D17" s="42"/>
      <c r="E17" s="36"/>
      <c r="F17" s="36"/>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c r="D18" s="42"/>
      <c r="E18" s="36"/>
      <c r="F18" s="36"/>
      <c r="G18" s="43" t="s">
        <v>396</v>
      </c>
      <c r="H18" s="36" t="s">
        <v>690</v>
      </c>
      <c r="I18" s="44" t="b">
        <f>TRUE()</f>
        <v>1</v>
      </c>
      <c r="J18" s="45" t="b">
        <f>TRUE()</f>
        <v>1</v>
      </c>
      <c r="K18" s="36" t="s">
        <v>763</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c r="D19" s="42"/>
      <c r="E19" s="36"/>
      <c r="F19" s="36"/>
      <c r="G19" s="43" t="s">
        <v>397</v>
      </c>
      <c r="H19" s="36" t="s">
        <v>691</v>
      </c>
      <c r="I19" s="44" t="b">
        <f>TRUE()</f>
        <v>1</v>
      </c>
      <c r="J19" s="45" t="b">
        <f>TRUE()</f>
        <v>1</v>
      </c>
      <c r="K19" s="36" t="s">
        <v>764</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399</v>
      </c>
      <c r="C20" s="42"/>
      <c r="D20" s="42"/>
      <c r="E20" s="36"/>
      <c r="F20" s="36"/>
      <c r="G20" s="43" t="s">
        <v>400</v>
      </c>
      <c r="H20" s="36" t="s">
        <v>692</v>
      </c>
      <c r="I20" s="44" t="b">
        <f>TRUE()</f>
        <v>1</v>
      </c>
      <c r="J20" s="45" t="b">
        <f>TRUE()</f>
        <v>1</v>
      </c>
      <c r="K20" s="36" t="s">
        <v>765</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c r="D21" s="42"/>
      <c r="E21" s="36"/>
      <c r="F21" s="36"/>
      <c r="G21" s="43" t="s">
        <v>401</v>
      </c>
      <c r="H21" s="36" t="s">
        <v>693</v>
      </c>
      <c r="I21" s="44" t="b">
        <f>TRUE()</f>
        <v>1</v>
      </c>
      <c r="J21" s="45" t="b">
        <f>TRUE()</f>
        <v>1</v>
      </c>
      <c r="K21" s="36" t="s">
        <v>811</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c r="D22" s="42"/>
      <c r="E22" s="36"/>
      <c r="F22" s="36"/>
      <c r="G22" s="43" t="s">
        <v>402</v>
      </c>
      <c r="H22" s="36" t="s">
        <v>694</v>
      </c>
      <c r="I22" s="44" t="b">
        <f>TRUE()</f>
        <v>1</v>
      </c>
      <c r="J22" s="45" t="b">
        <f>TRUE()</f>
        <v>1</v>
      </c>
      <c r="K22" s="36" t="s">
        <v>766</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2"/>
      <c r="D23" s="42"/>
      <c r="E23" s="36"/>
      <c r="F23" s="36"/>
      <c r="G23" s="43" t="s">
        <v>404</v>
      </c>
      <c r="H23" s="36" t="s">
        <v>695</v>
      </c>
      <c r="I23" s="44" t="b">
        <f>TRUE()</f>
        <v>1</v>
      </c>
      <c r="J23" s="45" t="b">
        <f>TRUE()</f>
        <v>1</v>
      </c>
      <c r="K23" s="36" t="s">
        <v>812</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t="b">
        <f>FALSE()</f>
        <v>0</v>
      </c>
      <c r="D24" s="42" t="b">
        <f>TRUE()</f>
        <v>1</v>
      </c>
      <c r="E24" s="36">
        <v>5714401481010</v>
      </c>
      <c r="F24" s="36" t="s">
        <v>696</v>
      </c>
      <c r="G24" s="43" t="s">
        <v>370</v>
      </c>
      <c r="H24" s="36" t="s">
        <v>696</v>
      </c>
      <c r="I24" s="44" t="b">
        <f>TRUE()</f>
        <v>1</v>
      </c>
      <c r="J24" s="42" t="b">
        <f>FALSE()</f>
        <v>0</v>
      </c>
      <c r="K24" s="36" t="s">
        <v>813</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t="b">
        <f>FALSE()</f>
        <v>0</v>
      </c>
      <c r="D25" s="42" t="b">
        <f>TRUE()</f>
        <v>1</v>
      </c>
      <c r="E25" s="36">
        <v>5714401481027</v>
      </c>
      <c r="F25" s="36" t="s">
        <v>697</v>
      </c>
      <c r="G25" s="43" t="s">
        <v>372</v>
      </c>
      <c r="H25" s="36" t="s">
        <v>697</v>
      </c>
      <c r="I25" s="44" t="b">
        <f>TRUE()</f>
        <v>1</v>
      </c>
      <c r="J25" s="42" t="b">
        <f>FALSE()</f>
        <v>0</v>
      </c>
      <c r="K25" s="36" t="s">
        <v>814</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t="b">
        <f>FALSE()</f>
        <v>0</v>
      </c>
      <c r="D26" s="42" t="b">
        <f>TRUE()</f>
        <v>1</v>
      </c>
      <c r="E26" s="36">
        <v>5714401481034</v>
      </c>
      <c r="F26" s="36" t="s">
        <v>698</v>
      </c>
      <c r="G26" s="43" t="s">
        <v>375</v>
      </c>
      <c r="H26" s="36" t="s">
        <v>698</v>
      </c>
      <c r="I26" s="44" t="b">
        <f>TRUE()</f>
        <v>1</v>
      </c>
      <c r="J26" s="42" t="b">
        <f>FALSE()</f>
        <v>0</v>
      </c>
      <c r="K26" s="36" t="s">
        <v>815</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2" t="b">
        <f>FALSE()</f>
        <v>0</v>
      </c>
      <c r="D27" s="42" t="b">
        <f>TRUE()</f>
        <v>1</v>
      </c>
      <c r="E27" s="36">
        <v>5714401481041</v>
      </c>
      <c r="F27" s="36" t="s">
        <v>699</v>
      </c>
      <c r="G27" s="43" t="s">
        <v>377</v>
      </c>
      <c r="H27" s="36" t="s">
        <v>699</v>
      </c>
      <c r="I27" s="44" t="b">
        <f>TRUE()</f>
        <v>1</v>
      </c>
      <c r="J27" s="42" t="b">
        <f>FALSE()</f>
        <v>0</v>
      </c>
      <c r="K27" s="36" t="s">
        <v>816</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t="b">
        <f>FALSE()</f>
        <v>0</v>
      </c>
      <c r="D28" s="42" t="b">
        <f>TRUE()</f>
        <v>1</v>
      </c>
      <c r="E28" s="36">
        <v>5714401481058</v>
      </c>
      <c r="F28" s="36" t="s">
        <v>700</v>
      </c>
      <c r="G28" s="43" t="s">
        <v>379</v>
      </c>
      <c r="H28" s="36" t="s">
        <v>700</v>
      </c>
      <c r="I28" s="44" t="b">
        <f>TRUE()</f>
        <v>1</v>
      </c>
      <c r="J28" s="42" t="b">
        <f>FALSE()</f>
        <v>0</v>
      </c>
      <c r="K28" s="36" t="s">
        <v>817</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t="b">
        <f>FALSE()</f>
        <v>0</v>
      </c>
      <c r="D29" s="42" t="b">
        <f>FALSE()</f>
        <v>0</v>
      </c>
      <c r="E29" s="36">
        <v>5714401481065</v>
      </c>
      <c r="F29" s="36" t="s">
        <v>701</v>
      </c>
      <c r="G29" s="43" t="s">
        <v>381</v>
      </c>
      <c r="H29" s="36" t="s">
        <v>701</v>
      </c>
      <c r="I29" s="44" t="b">
        <f>TRUE()</f>
        <v>1</v>
      </c>
      <c r="J29" s="42" t="b">
        <f>FALSE()</f>
        <v>0</v>
      </c>
      <c r="K29" s="36" t="s">
        <v>818</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t="b">
        <f>FALSE()</f>
        <v>0</v>
      </c>
      <c r="D30" s="42" t="b">
        <f>FALSE()</f>
        <v>0</v>
      </c>
      <c r="E30" s="36">
        <v>5714401481072</v>
      </c>
      <c r="F30" s="36" t="s">
        <v>702</v>
      </c>
      <c r="G30" s="43" t="s">
        <v>383</v>
      </c>
      <c r="H30" s="36" t="s">
        <v>702</v>
      </c>
      <c r="I30" s="44" t="b">
        <f>TRUE()</f>
        <v>1</v>
      </c>
      <c r="J30" s="42" t="b">
        <f>FALSE()</f>
        <v>0</v>
      </c>
      <c r="K30" s="36" t="s">
        <v>767</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t="b">
        <f>FALSE()</f>
        <v>0</v>
      </c>
      <c r="D31" s="42" t="b">
        <f>FALSE()</f>
        <v>0</v>
      </c>
      <c r="E31" s="36">
        <v>5714401481089</v>
      </c>
      <c r="F31" s="36" t="s">
        <v>703</v>
      </c>
      <c r="G31" s="43" t="s">
        <v>385</v>
      </c>
      <c r="H31" s="36" t="s">
        <v>703</v>
      </c>
      <c r="I31" s="44" t="b">
        <f>TRUE()</f>
        <v>1</v>
      </c>
      <c r="J31" s="42" t="b">
        <f>FALSE()</f>
        <v>0</v>
      </c>
      <c r="K31" s="36" t="s">
        <v>768</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t="b">
        <f>FALSE()</f>
        <v>0</v>
      </c>
      <c r="D32" s="42" t="b">
        <f>FALSE()</f>
        <v>0</v>
      </c>
      <c r="E32" s="36">
        <v>5714401481096</v>
      </c>
      <c r="F32" s="36" t="s">
        <v>704</v>
      </c>
      <c r="G32" s="43" t="s">
        <v>386</v>
      </c>
      <c r="H32" s="36" t="s">
        <v>704</v>
      </c>
      <c r="I32" s="44" t="b">
        <f>TRUE()</f>
        <v>1</v>
      </c>
      <c r="J32" s="42" t="b">
        <f>FALSE()</f>
        <v>0</v>
      </c>
      <c r="K32" s="36" t="s">
        <v>769</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t="b">
        <f>FALSE()</f>
        <v>0</v>
      </c>
      <c r="D33" s="42" t="b">
        <f>FALSE()</f>
        <v>0</v>
      </c>
      <c r="E33" s="36">
        <v>5714401481102</v>
      </c>
      <c r="F33" s="36" t="s">
        <v>705</v>
      </c>
      <c r="G33" s="43" t="s">
        <v>388</v>
      </c>
      <c r="H33" s="36" t="s">
        <v>705</v>
      </c>
      <c r="I33" s="44" t="b">
        <f>TRUE()</f>
        <v>1</v>
      </c>
      <c r="J33" s="42" t="b">
        <f>FALSE()</f>
        <v>0</v>
      </c>
      <c r="K33" s="36" t="s">
        <v>770</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t="b">
        <f>FALSE()</f>
        <v>0</v>
      </c>
      <c r="D34" s="42" t="b">
        <f>FALSE()</f>
        <v>0</v>
      </c>
      <c r="E34" s="36">
        <v>5714401481119</v>
      </c>
      <c r="F34" s="36" t="s">
        <v>706</v>
      </c>
      <c r="G34" s="43" t="s">
        <v>390</v>
      </c>
      <c r="H34" s="36" t="s">
        <v>706</v>
      </c>
      <c r="I34" s="44" t="b">
        <f>TRUE()</f>
        <v>1</v>
      </c>
      <c r="J34" s="42" t="b">
        <f>FALSE()</f>
        <v>0</v>
      </c>
      <c r="K34" s="36" t="s">
        <v>771</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t="b">
        <f>FALSE()</f>
        <v>0</v>
      </c>
      <c r="D35" s="42" t="b">
        <f>FALSE()</f>
        <v>0</v>
      </c>
      <c r="E35" s="36">
        <v>5714401481126</v>
      </c>
      <c r="F35" s="36" t="s">
        <v>707</v>
      </c>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375</v>
      </c>
      <c r="C36" s="42" t="b">
        <f>FALSE()</f>
        <v>0</v>
      </c>
      <c r="D36" s="42" t="b">
        <f>FALSE()</f>
        <v>0</v>
      </c>
      <c r="E36" s="36">
        <v>5714401481133</v>
      </c>
      <c r="F36" s="36" t="s">
        <v>708</v>
      </c>
      <c r="G36" s="43" t="s">
        <v>393</v>
      </c>
      <c r="H36" s="36" t="s">
        <v>708</v>
      </c>
      <c r="I36" s="44" t="b">
        <f>TRUE()</f>
        <v>1</v>
      </c>
      <c r="J36" s="42" t="b">
        <f>FALSE()</f>
        <v>0</v>
      </c>
      <c r="K36" s="36" t="s">
        <v>772</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t="b">
        <f>FALSE()</f>
        <v>0</v>
      </c>
      <c r="D37" s="42" t="b">
        <f>FALSE()</f>
        <v>0</v>
      </c>
      <c r="E37" s="36">
        <v>5714401481140</v>
      </c>
      <c r="F37" s="36" t="s">
        <v>709</v>
      </c>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t="b">
        <f>FALSE()</f>
        <v>0</v>
      </c>
      <c r="D38" s="42" t="b">
        <f>FALSE()</f>
        <v>0</v>
      </c>
      <c r="E38" s="36">
        <v>5714401481157</v>
      </c>
      <c r="F38" s="36" t="s">
        <v>710</v>
      </c>
      <c r="G38" s="43" t="s">
        <v>396</v>
      </c>
      <c r="H38" s="36" t="s">
        <v>710</v>
      </c>
      <c r="I38" s="44" t="b">
        <f>TRUE()</f>
        <v>1</v>
      </c>
      <c r="J38" s="42" t="b">
        <f>FALSE()</f>
        <v>0</v>
      </c>
      <c r="K38" s="36" t="s">
        <v>773</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t="b">
        <f>FALSE()</f>
        <v>0</v>
      </c>
      <c r="D39" s="42" t="b">
        <f>FALSE()</f>
        <v>0</v>
      </c>
      <c r="E39" s="36">
        <v>5714401481164</v>
      </c>
      <c r="F39" s="36" t="s">
        <v>711</v>
      </c>
      <c r="G39" s="43" t="s">
        <v>397</v>
      </c>
      <c r="H39" s="36" t="s">
        <v>711</v>
      </c>
      <c r="I39" s="44" t="b">
        <f>TRUE()</f>
        <v>1</v>
      </c>
      <c r="J39" s="42" t="b">
        <f>FALSE()</f>
        <v>0</v>
      </c>
      <c r="K39" s="36" t="s">
        <v>774</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t="b">
        <f>FALSE()</f>
        <v>0</v>
      </c>
      <c r="D40" s="42" t="b">
        <f>FALSE()</f>
        <v>0</v>
      </c>
      <c r="E40" s="36">
        <v>5714401481171</v>
      </c>
      <c r="F40" s="36" t="s">
        <v>712</v>
      </c>
      <c r="G40" s="43" t="s">
        <v>400</v>
      </c>
      <c r="H40" s="36" t="s">
        <v>712</v>
      </c>
      <c r="I40" s="44" t="b">
        <f>TRUE()</f>
        <v>1</v>
      </c>
      <c r="J40" s="42" t="b">
        <f>FALSE()</f>
        <v>0</v>
      </c>
      <c r="K40" s="36" t="s">
        <v>775</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t="b">
        <f>FALSE()</f>
        <v>0</v>
      </c>
      <c r="D41" s="42" t="b">
        <f>FALSE()</f>
        <v>0</v>
      </c>
      <c r="E41" s="36">
        <v>5714401481188</v>
      </c>
      <c r="F41" s="36" t="s">
        <v>713</v>
      </c>
      <c r="G41" s="43" t="s">
        <v>401</v>
      </c>
      <c r="H41" s="36" t="s">
        <v>713</v>
      </c>
      <c r="I41" s="44" t="b">
        <f>TRUE()</f>
        <v>1</v>
      </c>
      <c r="J41" s="42" t="b">
        <f>FALSE()</f>
        <v>0</v>
      </c>
      <c r="K41" s="36" t="s">
        <v>819</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t="b">
        <f>FALSE()</f>
        <v>0</v>
      </c>
      <c r="D42" s="42" t="b">
        <f>FALSE()</f>
        <v>0</v>
      </c>
      <c r="E42" s="36">
        <v>5714401481195</v>
      </c>
      <c r="F42" s="36" t="s">
        <v>714</v>
      </c>
      <c r="G42" s="43" t="s">
        <v>402</v>
      </c>
      <c r="H42" s="36" t="s">
        <v>714</v>
      </c>
      <c r="I42" s="44" t="b">
        <f>TRUE()</f>
        <v>1</v>
      </c>
      <c r="J42" s="42" t="b">
        <f>FALSE()</f>
        <v>0</v>
      </c>
      <c r="K42" s="36" t="s">
        <v>776</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t="b">
        <f>TRUE()</f>
        <v>1</v>
      </c>
      <c r="D43" s="42" t="b">
        <f>FALSE()</f>
        <v>0</v>
      </c>
      <c r="E43" s="36">
        <v>5714401481201</v>
      </c>
      <c r="F43" s="36" t="s">
        <v>715</v>
      </c>
      <c r="G43" s="43" t="s">
        <v>404</v>
      </c>
      <c r="H43" s="36" t="s">
        <v>715</v>
      </c>
      <c r="I43" s="44" t="b">
        <f>TRUE()</f>
        <v>1</v>
      </c>
      <c r="J43" s="42" t="b">
        <f>FALSE()</f>
        <v>0</v>
      </c>
      <c r="K43" s="36" t="s">
        <v>820</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777</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778</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779</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780</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781</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782</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783</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784</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785</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786</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787</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788</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789</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790</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791</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792</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793</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794</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777</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795</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796</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797</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798</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799</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800</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784</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785</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786</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787</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788</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801</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802</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803</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804</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793</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802</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2024-02-20T07:06:30Z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