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Regular/"/>
    </mc:Choice>
  </mc:AlternateContent>
  <xr:revisionPtr revIDLastSave="0" documentId="13_ncr:1_{DAD2AC48-D582-8645-A534-6A1BA4B9B0D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C25" i="2"/>
  <c r="C26" i="2"/>
  <c r="C27" i="2"/>
  <c r="C28" i="2"/>
  <c r="C29" i="2"/>
  <c r="D29" i="2"/>
  <c r="C30" i="2"/>
  <c r="C31" i="2"/>
  <c r="D31" i="2"/>
  <c r="C32" i="2"/>
  <c r="D32" i="2"/>
  <c r="C33" i="2"/>
  <c r="D33" i="2"/>
  <c r="C34" i="2"/>
  <c r="D34" i="2"/>
  <c r="C35" i="2"/>
  <c r="D35" i="2"/>
  <c r="C36" i="2"/>
  <c r="D36" i="2"/>
  <c r="C37" i="2"/>
  <c r="D37" i="2"/>
  <c r="C38" i="2"/>
  <c r="D38" i="2"/>
  <c r="C39" i="2"/>
  <c r="D39" i="2"/>
  <c r="C40" i="2"/>
  <c r="C41" i="2"/>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5" i="1" l="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<sst xmlns="http://schemas.openxmlformats.org/spreadsheetml/2006/main" count="905" uniqueCount="732">
  <si>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</si>
  <si>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</si>
  <si>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</si>
  <si>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</si>
  <si>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</si>
  <si>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</si>
  <si>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</si>
  <si>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</si>
  <si>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</si>
  <si>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</si>
  <si>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</si>
  <si>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</si>
  <si>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</si>
  <si>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</si>
  <si>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</si>
  <si>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</si>
  <si>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</si>
  <si>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</si>
  <si>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</si>
  <si>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</si>
  <si>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</si>
  <si>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</si>
  <si>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</si>
  <si>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</si>
  <si>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</si>
  <si>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</si>
  <si>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</si>
  <si>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</si>
  <si>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</si>
  <si>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</si>
  <si>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</si>
  <si>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</si>
  <si>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</si>
  <si>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</si>
  <si>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</si>
  <si>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</si>
  <si>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</si>
  <si>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</si>
  <si>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</si>
  <si>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</si>
  <si>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</si>
  <si>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</si>
  <si>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</si>
  <si>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</si>
  <si>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</si>
  <si>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</si>
  <si>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</si>
  <si>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</si>
  <si>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</si>
  <si>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</si>
  <si>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</si>
  <si>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</si>
  <si>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</si>
  <si>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</si>
  <si>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</si>
  <si>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</si>
  <si>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</si>
  <si>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</si>
  <si>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</si>
  <si>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</si>
  <si>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</si>
  <si>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</si>
  <si>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</si>
  <si>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</si>
  <si>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</si>
  <si>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</si>
  <si>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</si>
  <si>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</si>
  <si>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</si>
  <si>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</si>
  <si>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</si>
  <si>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</si>
  <si>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</si>
  <si>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</si>
  <si>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</si>
  <si>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</si>
  <si>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</si>
  <si>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</si>
  <si>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</si>
  <si>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</si>
  <si>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</si>
  <si>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</si>
  <si>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</si>
  <si>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</si>
  <si>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</si>
  <si>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</si>
  <si>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</si>
  <si>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</si>
  <si>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</si>
  <si>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</si>
  <si>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</si>
  <si>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</si>
  <si>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</si>
  <si>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</si>
  <si>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</si>
  <si>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</si>
  <si>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</si>
  <si>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</si>
  <si>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</si>
  <si>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</si>
  <si>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</si>
  <si>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</si>
  <si>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</si>
  <si>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</si>
  <si>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</si>
  <si>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</si>
  <si>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</si>
  <si>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</si>
  <si>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</si>
  <si>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</si>
  <si>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</si>
  <si>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</si>
  <si>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</si>
  <si>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</si>
  <si>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</si>
  <si>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</si>
  <si>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</si>
  <si>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</si>
  <si>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</si>
  <si>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</si>
  <si>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</si>
  <si>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</si>
  <si>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</si>
  <si>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</si>
  <si>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</si>
  <si>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</si>
  <si>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</si>
  <si>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</si>
  <si>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</si>
  <si>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</si>
  <si>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</si>
  <si>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</si>
  <si>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</si>
  <si>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</si>
  <si>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</si>
  <si>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</si>
  <si>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</si>
  <si>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</si>
  <si>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</si>
  <si>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</si>
  <si>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</si>
  <si>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</si>
  <si>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</si>
  <si>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</si>
  <si>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</si>
  <si>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</si>
  <si>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</si>
  <si>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</si>
  <si>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</si>
  <si>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</si>
  <si>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</si>
  <si>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</si>
  <si>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</si>
  <si>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</si>
  <si>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</si>
  <si>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</si>
  <si>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</si>
  <si>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</si>
  <si>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</si>
  <si>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</si>
  <si>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</si>
  <si>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</si>
  <si>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</si>
  <si>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</si>
  <si>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</si>
  <si>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</si>
  <si>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</si>
  <si>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</si>
  <si>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</si>
  <si>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</si>
  <si>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</si>
  <si>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</si>
  <si>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</si>
  <si>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</si>
  <si>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</si>
  <si>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</si>
  <si>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</si>
  <si>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</si>
  <si>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</si>
  <si>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</si>
  <si>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</si>
  <si>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</si>
  <si>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</si>
  <si>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</si>
  <si>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</si>
  <si>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</si>
  <si>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</si>
  <si>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</si>
  <si>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</si>
  <si>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</si>
  <si>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</si>
  <si>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</si>
  <si>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</si>
  <si>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</si>
  <si>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</si>
  <si>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</si>
  <si>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</si>
  <si>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</si>
  <si>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</si>
  <si>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</si>
  <si>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</si>
  <si>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</si>
  <si>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</si>
  <si>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</si>
  <si>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</si>
  <si>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</si>
  <si>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</si>
  <si>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</si>
  <si>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</si>
  <si>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</si>
  <si>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</si>
  <si>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</si>
  <si>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</si>
  <si>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</si>
  <si>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</si>
  <si>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</si>
  <si>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</si>
  <si>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</si>
  <si>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</si>
  <si>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</si>
  <si>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</si>
  <si>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</si>
  <si>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</si>
  <si>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</si>
  <si>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</si>
  <si>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</si>
  <si>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</si>
  <si>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</si>
  <si>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</si>
  <si>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</si>
  <si>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</si>
  <si>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</si>
  <si>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</si>
  <si>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</si>
  <si>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</si>
  <si>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</si>
  <si>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</si>
  <si>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</si>
  <si>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</si>
  <si>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</si>
  <si>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</si>
  <si>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</si>
  <si>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</si>
  <si>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</si>
  <si>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</si>
  <si>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</si>
  <si>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</si>
  <si>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</si>
  <si>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</si>
  <si>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</si>
  <si>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</si>
  <si>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</si>
  <si>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</si>
  <si>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</si>
  <si>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</si>
  <si>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</si>
  <si>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</si>
  <si>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</si>
  <si>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</si>
  <si>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</si>
  <si>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</si>
  <si>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</si>
  <si>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</si>
  <si>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</si>
  <si>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</si>
  <si>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</si>
  <si>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</si>
  <si>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</si>
  <si>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</si>
  <si>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</si>
  <si>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</si>
  <si>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</si>
  <si>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</si>
  <si>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</si>
  <si>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</si>
  <si>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</si>
  <si>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</si>
  <si>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</si>
  <si>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</si>
  <si>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</si>
  <si>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</si>
  <si>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</si>
  <si>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</si>
  <si>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</si>
  <si>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</si>
  <si>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</si>
  <si>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</si>
  <si>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</si>
  <si>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</si>
  <si>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</si>
  <si>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</si>
  <si>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</si>
  <si>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</si>
  <si>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</si>
  <si>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</si>
  <si>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</si>
  <si>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</si>
  <si>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</si>
  <si>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</si>
  <si>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</si>
  <si>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</si>
  <si>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</si>
  <si>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</si>
  <si>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</si>
  <si>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</si>
  <si>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</si>
  <si>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</si>
  <si>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</si>
  <si>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</si>
  <si>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</si>
  <si>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</si>
  <si>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</si>
  <si>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</si>
  <si>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</si>
  <si>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</si>
  <si>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</si>
  <si>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</si>
  <si>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</si>
  <si>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</si>
  <si>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</si>
  <si>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</si>
  <si>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</si>
  <si>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</si>
  <si>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</si>
  <si>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</si>
  <si>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</si>
  <si>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</si>
  <si>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</si>
  <si>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</si>
  <si>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</si>
  <si>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</si>
  <si>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</si>
  <si>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</si>
  <si>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</si>
  <si>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</si>
  <si>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</si>
  <si>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</si>
  <si>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</si>
  <si>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</si>
  <si>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</si>
  <si>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</si>
  <si>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</si>
  <si>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</si>
  <si>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</si>
  <si>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</si>
  <si>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</si>
  <si>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</si>
  <si>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</si>
  <si>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</si>
  <si>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</si>
  <si>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</si>
  <si>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</si>
  <si>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</si>
  <si>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</si>
  <si>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</si>
  <si>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</si>
  <si>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</si>
  <si>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</si>
  <si>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</si>
  <si>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</si>
  <si>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</si>
  <si>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</si>
  <si>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</si>
  <si>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</si>
  <si>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</si>
  <si>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</si>
  <si>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</si>
  <si>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</si>
  <si>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</si>
  <si>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</si>
  <si>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</si>
  <si>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</si>
  <si>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</si>
  <si>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</si>
  <si>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</si>
  <si>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</si>
  <si>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</si>
  <si>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</si>
  <si>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</si>
  <si>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</si>
  <si>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</si>
  <si>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</si>
  <si>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</si>
  <si>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</si>
  <si>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</si>
  <si>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</si>
  <si>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</si>
  <si>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</si>
  <si>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</si>
  <si>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</si>
  <si>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</si>
  <si>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</si>
  <si>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</si>
  <si>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</si>
  <si>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</si>
  <si>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</si>
  <si>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</si>
  <si>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</si>
  <si>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</si>
  <si>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</si>
  <si>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</si>
  <si>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</si>
  <si>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</si>
  <si>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</si>
  <si>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</si>
  <si>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</si>
  <si>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</si>
  <si>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</si>
  <si>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</si>
  <si>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</si>
  <si>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</si>
  <si>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</si>
  <si>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</si>
  <si>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</si>
  <si>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</si>
  <si>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</si>
  <si>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</si>
  <si>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</si>
  <si>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</si>
  <si>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</si>
  <si>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</si>
  <si>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</si>
  <si>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</si>
  <si>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</si>
  <si>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</si>
  <si>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</si>
  <si>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</si>
  <si>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</si>
  <si>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</si>
  <si>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</si>
  <si>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</si>
  <si>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</si>
  <si>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</si>
  <si>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</si>
  <si>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</si>
  <si>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</si>
  <si>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</si>
  <si>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</si>
  <si>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</si>
  <si>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</si>
  <si>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</si>
  <si>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</si>
  <si>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</si>
  <si>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</si>
  <si>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</si>
  <si>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</si>
  <si>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</si>
  <si>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</si>
  <si>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</si>
  <si>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</si>
  <si>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</si>
  <si>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</si>
  <si>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</si>
  <si>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</si>
  <si>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</si>
  <si>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</si>
  <si>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</si>
  <si>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</si>
  <si>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</si>
  <si>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</si>
  <si>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</si>
  <si>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</si>
  <si>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</si>
  <si>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</si>
  <si>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</si>
  <si>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</si>
  <si>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</si>
  <si>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</si>
  <si>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</si>
  <si>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</si>
  <si>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</si>
  <si>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</si>
  <si>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</si>
  <si>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</si>
  <si>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</si>
  <si>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</si>
  <si>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</si>
  <si>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</si>
  <si>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</si>
  <si>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</si>
  <si>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</si>
  <si>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</si>
  <si>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</si>
  <si>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</si>
  <si>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</si>
  <si>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</si>
  <si>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</si>
  <si>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</si>
  <si>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</si>
  <si>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</si>
  <si>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</si>
  <si>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</si>
  <si>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</si>
  <si>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</si>
  <si>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</si>
  <si>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</si>
  <si>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</si>
  <si>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</si>
  <si>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</si>
  <si>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</si>
  <si>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</si>
  <si>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</si>
  <si>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</si>
  <si>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</si>
  <si>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</si>
  <si>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</si>
  <si>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</si>
  <si>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</si>
  <si>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</si>
  <si>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</si>
  <si>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</si>
  <si>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</si>
  <si>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</si>
  <si>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</si>
  <si>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</si>
  <si>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</si>
  <si>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</si>
  <si>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</si>
  <si>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</si>
  <si>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</si>
  <si>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</si>
  <si>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</si>
  <si>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</si>
  <si>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</si>
  <si>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</si>
  <si>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</si>
  <si>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</si>
  <si>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</si>
  <si>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</si>
  <si>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</si>
  <si>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</si>
  <si>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</si>
  <si>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</si>
  <si>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</si>
  <si>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</si>
  <si>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</si>
  <si>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</si>
  <si>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</si>
  <si>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</si>
  <si>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</si>
  <si>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</si>
  <si>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</si>
  <si>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</si>
  <si>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</si>
  <si>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</si>
  <si>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</si>
  <si>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</si>
  <si>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</si>
  <si>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</si>
  <si>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</si>
  <si>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</si>
  <si>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</si>
  <si>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</si>
  <si>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</si>
  <si>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</si>
  <si>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</si>
  <si>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</si>
  <si>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</si>
  <si>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</si>
  <si>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</si>
  <si>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</si>
  <si>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</si>
  <si>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</si>
  <si>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</si>
  <si>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</si>
  <si>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</si>
  <si>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</si>
  <si>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</si>
  <si>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</si>
  <si>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</si>
  <si>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</si>
  <si>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</si>
  <si>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</si>
  <si>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</si>
  <si>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</si>
  <si>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</si>
  <si>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</si>
  <si>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</si>
  <si>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</si>
  <si>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</si>
  <si>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</si>
  <si>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</si>
  <si>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</si>
  <si>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</si>
  <si>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</si>
  <si>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</si>
  <si>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</si>
  <si>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</si>
  <si>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</si>
  <si>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</si>
  <si>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</si>
  <si>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</si>
  <si>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</si>
  <si>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</si>
  <si>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</si>
  <si>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</si>
  <si>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</si>
  <si>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</si>
  <si>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</si>
  <si>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</si>
  <si>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</si>
  <si>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</si>
  <si>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</si>
  <si>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</si>
  <si>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</si>
  <si>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</si>
  <si>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</si>
  <si>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</si>
  <si>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</si>
  <si>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</si>
  <si>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</si>
  <si>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</si>
  <si>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</si>
  <si>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</si>
  <si>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</si>
  <si>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</si>
  <si>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</si>
  <si>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</si>
  <si>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</si>
  <si>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</si>
  <si>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</si>
  <si>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</si>
  <si>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</si>
  <si>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</si>
  <si>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</si>
  <si>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</si>
  <si>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</si>
  <si>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</si>
  <si>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</si>
  <si>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</si>
  <si>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</si>
  <si>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</si>
  <si>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</si>
  <si>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</si>
  <si>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</si>
  <si>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</si>
  <si>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</si>
  <si>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</si>
  <si>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</si>
  <si>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</si>
  <si>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</si>
  <si>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</si>
  <si>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</si>
  <si>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</si>
  <si>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</si>
  <si>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</si>
  <si>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</si>
  <si>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</si>
  <si>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</si>
  <si>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</si>
  <si>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</si>
  <si>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</si>
  <si>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</si>
  <si>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</si>
  <si>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</si>
  <si>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</si>
  <si>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</si>
  <si>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</si>
  <si>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</si>
  <si>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</si>
  <si>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</si>
  <si>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</si>
  <si>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</si>
  <si>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</si>
  <si>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</si>
  <si>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</si>
  <si>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</si>
  <si>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</si>
  <si>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</si>
  <si>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</si>
  <si>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</si>
  <si>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</si>
  <si>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</si>
  <si>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</si>
  <si>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</si>
  <si>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</si>
  <si>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</si>
  <si>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</si>
  <si>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</si>
  <si>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</si>
  <si>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</si>
  <si>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</si>
  <si>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</si>
  <si>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</si>
  <si>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</si>
  <si>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</si>
  <si>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</si>
  <si>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</si>
  <si>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</si>
  <si>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</si>
  <si>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</si>
  <si>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</si>
  <si>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</si>
  <si>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</si>
  <si>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</si>
  <si>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</si>
  <si>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</si>
  <si>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</si>
  <si>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</si>
  <si>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</si>
  <si>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</si>
  <si>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</si>
  <si>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</si>
  <si>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</si>
  <si>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</si>
  <si>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</si>
  <si>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</si>
  <si>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</si>
  <si>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</si>
  <si>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</si>
  <si>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</si>
  <si>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</si>
  <si>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</si>
  <si>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</si>
  <si>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</si>
  <si>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</si>
  <si>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</si>
  <si>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</si>
  <si>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</si>
  <si>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</si>
  <si>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</si>
  <si>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Lenovo/X240/BL/NOR</t>
  </si>
  <si>
    <t>Lenovo/X240/RG/DE</t>
  </si>
  <si>
    <t>Lenovo/X240/RG/FR</t>
  </si>
  <si>
    <t>Lenovo/X240/RG/IT</t>
  </si>
  <si>
    <t>Lenovo/X240/RG/ES</t>
  </si>
  <si>
    <t>Lenovo/X240/RG/UK</t>
  </si>
  <si>
    <t>Lenovo/X240/RG/NOR</t>
  </si>
  <si>
    <t>Lenovo/X240/RG/USI</t>
  </si>
  <si>
    <t>Lenovo/X240/RG/US</t>
  </si>
  <si>
    <t>Lenovo X240 parent regular</t>
  </si>
  <si>
    <t>49.95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</si>
</sst>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X240 parent regular</v>
      </c>
      <c r="C4" s="27" t="s">
        <v>345</v>
      </c>
      <c r="D4" s="28">
        <f>Values!B14</f>
        <v>5714401242994</v>
      </c>
      <c r="E4" s="1" t="s">
        <v>346</v>
      </c>
      <c r="F4" s="27" t="str">
        <f>SUBSTITUTE(Values!B1, "{language}", "") &amp; " " &amp; Values!B3</f>
        <v>sostituzione della tastiera  retroilluminata per Lenovo Thinkpad X230s X240 X240S X240I X250 X260 X270</v>
      </c>
      <c r="G4" s="27" t="s">
        <v>345</v>
      </c>
      <c r="H4" s="1" t="str">
        <f>Values!B16</f>
        <v>computer-keyboards</v>
      </c>
      <c r="I4" s="1" t="str">
        <f>IF(ISBLANK(Values!E3),"","4730574031")</f>
        <v>4730574031</v>
      </c>
      <c r="J4" s="29" t="str">
        <f>Values!B13</f>
        <v>Lenovo X240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X240 RG - DE</v>
      </c>
      <c r="C24" s="29" t="str">
        <f>IF(ISBLANK(Values!E23),"","TellusRem")</f>
        <v>TellusRem</v>
      </c>
      <c r="D24" s="28">
        <f>IF(ISBLANK(Values!E23),"",Values!E23)</f>
        <v>5714401242017</v>
      </c>
      <c r="E24" s="1" t="str">
        <f>IF(ISBLANK(Values!E23),"","EAN")</f>
        <v>EAN</v>
      </c>
      <c r="F24" s="27" t="str">
        <f>IF(ISBLANK(Values!E23),"",IF(Values!J23, SUBSTITUTE(Values!$B$1, "{language}", Values!H23) &amp; " " &amp;Values!$B$3, SUBSTITUTE(Values!$B$2, "{language}", Values!$H23) &amp; " " &amp;Values!$B$3))</f>
        <v>sostituzione della tastiera Tedesco non retroilluminata per Lenovo Thinkpad X230s X240 X240S X240I X250 X260 X270</v>
      </c>
      <c r="G24" s="29" t="str">
        <f>IF(ISBLANK(Values!E23),"",IF(Values!$B$20="PartialUpdate","","TellusRem"))</f>
        <v/>
      </c>
      <c r="H24" s="1" t="str">
        <f>IF(ISBLANK(Values!E23),"",Values!$B$16)</f>
        <v>computer-keyboards</v>
      </c>
      <c r="I24" s="1" t="str">
        <f>IF(ISBLANK(Values!E23),"","4730574031")</f>
        <v>4730574031</v>
      </c>
      <c r="J24" s="31" t="str">
        <f>IF(ISBLANK(Values!E23),"",Values!F23 )</f>
        <v>Lenovo X240 RG - DE</v>
      </c>
      <c r="K24" s="27" t="str">
        <f>IF(IF(ISBLANK(Values!E23),"",IF(Values!J23, Values!$B$4, Values!$B$5))=0,"",IF(ISBLANK(Values!E23),"",IF(Values!J23, Values!$B$4, Values!$B$5)))</f>
        <v>49.95</v>
      </c>
      <c r="L24" s="27" t="str">
        <f>IF(ISBLANK(Values!E23),"",IF($CO24="DEFAULT", Values!$B$18, ""))</f>
        <v/>
      </c>
      <c r="M24" s="27" t="str">
        <f>IF(ISBLANK(Values!E23),"",Values!$M23)</f>
        <v>https://raw.githubusercontent.com/PatrickVibild/TellusAmazonPictures/master/pictures/Lenovo/X240/RG/DE/1.jpg</v>
      </c>
      <c r="N24" s="27" t="str">
        <f>IF(ISBLANK(Values!$F23),"",Values!N23)</f>
        <v>https://raw.githubusercontent.com/PatrickVibild/TellusAmazonPictures/master/pictures/Lenovo/X240/RG/DE/2.jpg</v>
      </c>
      <c r="O24" s="27" t="str">
        <f>IF(ISBLANK(Values!$F23),"",Values!O23)</f>
        <v>https://raw.githubusercontent.com/PatrickVibild/TellusAmazonPictures/master/pictures/Lenovo/X240/RG/DE/3.jpg</v>
      </c>
      <c r="P24" s="27" t="str">
        <f>IF(ISBLANK(Values!$F23),"",Values!P23)</f>
        <v>https://raw.githubusercontent.com/PatrickVibild/TellusAmazonPictures/master/pictures/Lenovo/X240/RG/DE/4.jpg</v>
      </c>
      <c r="Q24" s="27" t="str">
        <f>IF(ISBLANK(Values!$F23),"",Values!Q23)</f>
        <v>https://raw.githubusercontent.com/PatrickVibild/TellusAmazonPictures/master/pictures/Lenovo/X240/RG/DE/5.jpg</v>
      </c>
      <c r="R24" s="27" t="str">
        <f>IF(ISBLANK(Values!$F23),"",Values!R23)</f>
        <v>https://raw.githubusercontent.com/PatrickVibild/TellusAmazonPictures/master/pictures/Lenovo/X240/RG/DE/6.jpg</v>
      </c>
      <c r="S24" s="27" t="str">
        <f>IF(ISBLANK(Values!$F23),"",Values!S23)</f>
        <v>https://raw.githubusercontent.com/PatrickVibild/TellusAmazonPictures/master/pictures/Lenovo/X240/RG/DE/7.jpg</v>
      </c>
      <c r="T24" s="27" t="str">
        <f>IF(ISBLANK(Values!$F23),"",Values!T23)</f>
        <v>https://raw.githubusercontent.com/PatrickVibild/TellusAmazonPictures/master/pictures/Lenovo/X240/RG/DE/8.jpg</v>
      </c>
      <c r="U24" s="27" t="str">
        <f>IF(ISBLANK(Values!$F23),"",Values!U23)</f>
        <v>https://raw.githubusercontent.com/PatrickVibild/TellusAmazonPictures/master/pictures/Lenovo/X240/RG/DE/9.jpg</v>
      </c>
      <c r="V24" s="1"/>
      <c r="W24" s="29" t="str">
        <f>IF(ISBLANK(Values!E23),"","Child")</f>
        <v>Child</v>
      </c>
      <c r="X24" s="29" t="str">
        <f>IF(ISBLANK(Values!E23),"",Values!$B$13)</f>
        <v>Lenovo X240 parent regular</v>
      </c>
      <c r="Y24" s="31" t="str">
        <f>IF(ISBLANK(Values!E23),"","Size-Color")</f>
        <v>Size-Color</v>
      </c>
      <c r="Z24" s="29" t="str">
        <f>IF(ISBLANK(Values!E23),"","variation")</f>
        <v>variation</v>
      </c>
      <c r="AA24" s="1"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4"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Tedesco NO retroilluminato. </v>
      </c>
      <c r="AM24" s="1" t="str">
        <f>SUBSTITUTE(IF(ISBLANK(Values!E23),"",Values!$B$27),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Tedesco</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49.95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6" x14ac:dyDescent="0.2">
      <c r="A25" s="1" t="str">
        <f>IF(ISBLANK(Values!E24),"",IF(Values!$B$37="EU","computercomponent","computer"))</f>
        <v>computercomponent</v>
      </c>
      <c r="B25" s="33" t="str">
        <f>IF(ISBLANK(Values!E24),"",Values!F24)</f>
        <v>Lenovo X240 RG - FR</v>
      </c>
      <c r="C25" s="29" t="str">
        <f>IF(ISBLANK(Values!E24),"","TellusRem")</f>
        <v>TellusRem</v>
      </c>
      <c r="D25" s="28">
        <f>IF(ISBLANK(Values!E24),"",Values!E24)</f>
        <v>5714401242024</v>
      </c>
      <c r="E25" s="1" t="str">
        <f>IF(ISBLANK(Values!E24),"","EAN")</f>
        <v>EAN</v>
      </c>
      <c r="F25" s="27" t="str">
        <f>IF(ISBLANK(Values!E24),"",IF(Values!J24, SUBSTITUTE(Values!$B$1, "{language}", Values!H24) &amp; " " &amp;Values!$B$3, SUBSTITUTE(Values!$B$2, "{language}", Values!$H24) &amp; " " &amp;Values!$B$3))</f>
        <v>sostituzione della tastiera Francese non retroilluminata per Lenovo Thinkpad X230s X240 X240S X240I X250 X260 X270</v>
      </c>
      <c r="G25" s="29" t="str">
        <f>IF(ISBLANK(Values!E24),"",IF(Values!$B$20="PartialUpdate","","TellusRem"))</f>
        <v/>
      </c>
      <c r="H25" s="1" t="str">
        <f>IF(ISBLANK(Values!E24),"",Values!$B$16)</f>
        <v>computer-keyboards</v>
      </c>
      <c r="I25" s="1" t="str">
        <f>IF(ISBLANK(Values!E24),"","4730574031")</f>
        <v>4730574031</v>
      </c>
      <c r="J25" s="31" t="str">
        <f>IF(ISBLANK(Values!E24),"",Values!F24 )</f>
        <v>Lenovo X240 RG - FR</v>
      </c>
      <c r="K25" s="27" t="str">
        <f>IF(IF(ISBLANK(Values!E24),"",IF(Values!J24, Values!$B$4, Values!$B$5))=0,"",IF(ISBLANK(Values!E24),"",IF(Values!J24, Values!$B$4, Values!$B$5)))</f>
        <v>49.95</v>
      </c>
      <c r="L25" s="27" t="str">
        <f>IF(ISBLANK(Values!E24),"",IF($CO25="DEFAULT", Values!$B$18, ""))</f>
        <v/>
      </c>
      <c r="M25" s="27" t="str">
        <f>IF(ISBLANK(Values!E24),"",Values!$M24)</f>
        <v>https://raw.githubusercontent.com/PatrickVibild/TellusAmazonPictures/master/pictures/Lenovo/X240/RG/FR/1.jpg</v>
      </c>
      <c r="N25" s="27" t="str">
        <f>IF(ISBLANK(Values!$F24),"",Values!N24)</f>
        <v>https://raw.githubusercontent.com/PatrickVibild/TellusAmazonPictures/master/pictures/Lenovo/X240/RG/FR/2.jpg</v>
      </c>
      <c r="O25" s="27" t="str">
        <f>IF(ISBLANK(Values!$F24),"",Values!O24)</f>
        <v>https://raw.githubusercontent.com/PatrickVibild/TellusAmazonPictures/master/pictures/Lenovo/X240/RG/FR/3.jpg</v>
      </c>
      <c r="P25" s="27" t="str">
        <f>IF(ISBLANK(Values!$F24),"",Values!P24)</f>
        <v>https://raw.githubusercontent.com/PatrickVibild/TellusAmazonPictures/master/pictures/Lenovo/X240/RG/FR/4.jpg</v>
      </c>
      <c r="Q25" s="27" t="str">
        <f>IF(ISBLANK(Values!$F24),"",Values!Q24)</f>
        <v>https://raw.githubusercontent.com/PatrickVibild/TellusAmazonPictures/master/pictures/Lenovo/X240/RG/FR/5.jpg</v>
      </c>
      <c r="R25" s="27" t="str">
        <f>IF(ISBLANK(Values!$F24),"",Values!R24)</f>
        <v>https://raw.githubusercontent.com/PatrickVibild/TellusAmazonPictures/master/pictures/Lenovo/X240/RG/FR/6.jpg</v>
      </c>
      <c r="S25" s="27" t="str">
        <f>IF(ISBLANK(Values!$F24),"",Values!S24)</f>
        <v>https://raw.githubusercontent.com/PatrickVibild/TellusAmazonPictures/master/pictures/Lenovo/X240/RG/FR/7.jpg</v>
      </c>
      <c r="T25" s="27" t="str">
        <f>IF(ISBLANK(Values!$F24),"",Values!T24)</f>
        <v>https://raw.githubusercontent.com/PatrickVibild/TellusAmazonPictures/master/pictures/Lenovo/X240/RG/FR/8.jpg</v>
      </c>
      <c r="U25" s="27" t="str">
        <f>IF(ISBLANK(Values!$F24),"",Values!U24)</f>
        <v>https://raw.githubusercontent.com/PatrickVibild/TellusAmazonPictures/master/pictures/Lenovo/X240/RG/FR/9.jpg</v>
      </c>
      <c r="V25" s="1"/>
      <c r="W25" s="29" t="str">
        <f>IF(ISBLANK(Values!E24),"","Child")</f>
        <v>Child</v>
      </c>
      <c r="X25" s="29" t="str">
        <f>IF(ISBLANK(Values!E24),"",Values!$B$13)</f>
        <v>Lenovo X240 parent regular</v>
      </c>
      <c r="Y25" s="31" t="str">
        <f>IF(ISBLANK(Values!E24),"","Size-Color")</f>
        <v>Size-Color</v>
      </c>
      <c r="Z25" s="29" t="str">
        <f>IF(ISBLANK(Values!E24),"","variation")</f>
        <v>variation</v>
      </c>
      <c r="AA25" s="1"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34" t="str">
        <f>IF(ISBLANK(Values!E24),"",IF(Values!I24,Values!$B$23,Values!$B$33))</f>
        <v xml:space="preserve">👉 LAYOUT - {flag} {language} NO retroilluminato. </v>
      </c>
      <c r="AJ25" s="3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Francese NO retroilluminato. </v>
      </c>
      <c r="AM25" s="1" t="str">
        <f>SUBSTITUTE(IF(ISBLANK(Values!E24),"",Values!$B$27),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7" t="str">
        <f>IF(ISBLANK(Values!E24),"",Values!H24)</f>
        <v>Francese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49.95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X240 RG - IT</v>
      </c>
      <c r="C26" s="29" t="str">
        <f>IF(ISBLANK(Values!E25),"","TellusRem")</f>
        <v>TellusRem</v>
      </c>
      <c r="D26" s="28">
        <f>IF(ISBLANK(Values!E25),"",Values!E25)</f>
        <v>5714401242031</v>
      </c>
      <c r="E26" s="1" t="str">
        <f>IF(ISBLANK(Values!E25),"","EAN")</f>
        <v>EAN</v>
      </c>
      <c r="F26" s="27" t="str">
        <f>IF(ISBLANK(Values!E25),"",IF(Values!J25, SUBSTITUTE(Values!$B$1, "{language}", Values!H25) &amp; " " &amp;Values!$B$3, SUBSTITUTE(Values!$B$2, "{language}", Values!$H25) &amp; " " &amp;Values!$B$3))</f>
        <v>sostituzione della tastiera Italiano non retroilluminata per Lenovo Thinkpad X230s X240 X240S X240I X250 X260 X270</v>
      </c>
      <c r="G26" s="29" t="str">
        <f>IF(ISBLANK(Values!E25),"",IF(Values!$B$20="PartialUpdate","","TellusRem"))</f>
        <v/>
      </c>
      <c r="H26" s="1" t="str">
        <f>IF(ISBLANK(Values!E25),"",Values!$B$16)</f>
        <v>computer-keyboards</v>
      </c>
      <c r="I26" s="1" t="str">
        <f>IF(ISBLANK(Values!E25),"","4730574031")</f>
        <v>4730574031</v>
      </c>
      <c r="J26" s="31" t="str">
        <f>IF(ISBLANK(Values!E25),"",Values!F25 )</f>
        <v>Lenovo X240 RG - IT</v>
      </c>
      <c r="K26" s="27" t="str">
        <f>IF(IF(ISBLANK(Values!E25),"",IF(Values!J25, Values!$B$4, Values!$B$5))=0,"",IF(ISBLANK(Values!E25),"",IF(Values!J25, Values!$B$4, Values!$B$5)))</f>
        <v>49.95</v>
      </c>
      <c r="L26" s="27" t="str">
        <f>IF(ISBLANK(Values!E25),"",IF($CO26="DEFAULT", Values!$B$18, ""))</f>
        <v/>
      </c>
      <c r="M26" s="27" t="str">
        <f>IF(ISBLANK(Values!E25),"",Values!$M25)</f>
        <v>https://raw.githubusercontent.com/PatrickVibild/TellusAmazonPictures/master/pictures/Lenovo/X240/RG/IT/1.jpg</v>
      </c>
      <c r="N26" s="27" t="str">
        <f>IF(ISBLANK(Values!$F25),"",Values!N25)</f>
        <v>https://raw.githubusercontent.com/PatrickVibild/TellusAmazonPictures/master/pictures/Lenovo/X240/RG/IT/2.jpg</v>
      </c>
      <c r="O26" s="27" t="str">
        <f>IF(ISBLANK(Values!$F25),"",Values!O25)</f>
        <v>https://raw.githubusercontent.com/PatrickVibild/TellusAmazonPictures/master/pictures/Lenovo/X240/RG/IT/3.jpg</v>
      </c>
      <c r="P26" s="27" t="str">
        <f>IF(ISBLANK(Values!$F25),"",Values!P25)</f>
        <v>https://raw.githubusercontent.com/PatrickVibild/TellusAmazonPictures/master/pictures/Lenovo/X240/RG/IT/4.jpg</v>
      </c>
      <c r="Q26" s="27" t="str">
        <f>IF(ISBLANK(Values!$F25),"",Values!Q25)</f>
        <v>https://raw.githubusercontent.com/PatrickVibild/TellusAmazonPictures/master/pictures/Lenovo/X240/RG/IT/5.jpg</v>
      </c>
      <c r="R26" s="27" t="str">
        <f>IF(ISBLANK(Values!$F25),"",Values!R25)</f>
        <v>https://raw.githubusercontent.com/PatrickVibild/TellusAmazonPictures/master/pictures/Lenovo/X240/RG/IT/6.jpg</v>
      </c>
      <c r="S26" s="27" t="str">
        <f>IF(ISBLANK(Values!$F25),"",Values!S25)</f>
        <v>https://raw.githubusercontent.com/PatrickVibild/TellusAmazonPictures/master/pictures/Lenovo/X240/RG/IT/7.jpg</v>
      </c>
      <c r="T26" s="27" t="str">
        <f>IF(ISBLANK(Values!$F25),"",Values!T25)</f>
        <v>https://raw.githubusercontent.com/PatrickVibild/TellusAmazonPictures/master/pictures/Lenovo/X240/RG/IT/8.jpg</v>
      </c>
      <c r="U26" s="27" t="str">
        <f>IF(ISBLANK(Values!$F25),"",Values!U25)</f>
        <v>https://raw.githubusercontent.com/PatrickVibild/TellusAmazonPictures/master/pictures/Lenovo/X240/RG/IT/9.jpg</v>
      </c>
      <c r="V26" s="1"/>
      <c r="W26" s="29" t="str">
        <f>IF(ISBLANK(Values!E25),"","Child")</f>
        <v>Child</v>
      </c>
      <c r="X26" s="29" t="str">
        <f>IF(ISBLANK(Values!E25),"",Values!$B$13)</f>
        <v>Lenovo X240 parent regular</v>
      </c>
      <c r="Y26" s="31" t="str">
        <f>IF(ISBLANK(Values!E25),"","Size-Color")</f>
        <v>Size-Color</v>
      </c>
      <c r="Z26" s="29" t="str">
        <f>IF(ISBLANK(Values!E25),"","variation")</f>
        <v>variation</v>
      </c>
      <c r="AA26" s="1"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34" t="str">
        <f>IF(ISBLANK(Values!E25),"",IF(Values!I25,Values!$B$23,Values!$B$33))</f>
        <v xml:space="preserve">👉 LAYOUT - {flag} {language} NO retroilluminato. </v>
      </c>
      <c r="AJ26" s="3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Italiano NO retroilluminato. </v>
      </c>
      <c r="AM26" s="1" t="str">
        <f>SUBSTITUTE(IF(ISBLANK(Values!E25),"",Values!$B$27),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7" t="str">
        <f>IF(ISBLANK(Values!E25),"",Values!H25)</f>
        <v>Italiano</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49.95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X240 RG - ES</v>
      </c>
      <c r="C27" s="29" t="str">
        <f>IF(ISBLANK(Values!E26),"","TellusRem")</f>
        <v>TellusRem</v>
      </c>
      <c r="D27" s="28">
        <f>IF(ISBLANK(Values!E26),"",Values!E26)</f>
        <v>5714401242048</v>
      </c>
      <c r="E27" s="1" t="str">
        <f>IF(ISBLANK(Values!E26),"","EAN")</f>
        <v>EAN</v>
      </c>
      <c r="F27" s="27" t="str">
        <f>IF(ISBLANK(Values!E26),"",IF(Values!J26, SUBSTITUTE(Values!$B$1, "{language}", Values!H26) &amp; " " &amp;Values!$B$3, SUBSTITUTE(Values!$B$2, "{language}", Values!$H26) &amp; " " &amp;Values!$B$3))</f>
        <v>sostituzione della tastiera Spagnolo non retroilluminata per Lenovo Thinkpad X230s X240 X240S X240I X250 X260 X270</v>
      </c>
      <c r="G27" s="29" t="str">
        <f>IF(ISBLANK(Values!E26),"",IF(Values!$B$20="PartialUpdate","","TellusRem"))</f>
        <v/>
      </c>
      <c r="H27" s="1" t="str">
        <f>IF(ISBLANK(Values!E26),"",Values!$B$16)</f>
        <v>computer-keyboards</v>
      </c>
      <c r="I27" s="1" t="str">
        <f>IF(ISBLANK(Values!E26),"","4730574031")</f>
        <v>4730574031</v>
      </c>
      <c r="J27" s="31" t="str">
        <f>IF(ISBLANK(Values!E26),"",Values!F26 )</f>
        <v>Lenovo X240 RG - ES</v>
      </c>
      <c r="K27" s="27" t="str">
        <f>IF(IF(ISBLANK(Values!E26),"",IF(Values!J26, Values!$B$4, Values!$B$5))=0,"",IF(ISBLANK(Values!E26),"",IF(Values!J26, Values!$B$4, Values!$B$5)))</f>
        <v>49.95</v>
      </c>
      <c r="L27" s="27" t="str">
        <f>IF(ISBLANK(Values!E26),"",IF($CO27="DEFAULT", Values!$B$18, ""))</f>
        <v/>
      </c>
      <c r="M27" s="27" t="str">
        <f>IF(ISBLANK(Values!E26),"",Values!$M26)</f>
        <v>https://raw.githubusercontent.com/PatrickVibild/TellusAmazonPictures/master/pictures/Lenovo/X240/RG/ES/1.jpg</v>
      </c>
      <c r="N27" s="27" t="str">
        <f>IF(ISBLANK(Values!$F26),"",Values!N26)</f>
        <v>https://raw.githubusercontent.com/PatrickVibild/TellusAmazonPictures/master/pictures/Lenovo/X240/RG/ES/2.jpg</v>
      </c>
      <c r="O27" s="27" t="str">
        <f>IF(ISBLANK(Values!$F26),"",Values!O26)</f>
        <v>https://raw.githubusercontent.com/PatrickVibild/TellusAmazonPictures/master/pictures/Lenovo/X240/RG/ES/3.jpg</v>
      </c>
      <c r="P27" s="27" t="str">
        <f>IF(ISBLANK(Values!$F26),"",Values!P26)</f>
        <v>https://raw.githubusercontent.com/PatrickVibild/TellusAmazonPictures/master/pictures/Lenovo/X240/RG/ES/4.jpg</v>
      </c>
      <c r="Q27" s="27" t="str">
        <f>IF(ISBLANK(Values!$F26),"",Values!Q26)</f>
        <v>https://raw.githubusercontent.com/PatrickVibild/TellusAmazonPictures/master/pictures/Lenovo/X240/RG/ES/5.jpg</v>
      </c>
      <c r="R27" s="27" t="str">
        <f>IF(ISBLANK(Values!$F26),"",Values!R26)</f>
        <v>https://raw.githubusercontent.com/PatrickVibild/TellusAmazonPictures/master/pictures/Lenovo/X240/RG/ES/6.jpg</v>
      </c>
      <c r="S27" s="27" t="str">
        <f>IF(ISBLANK(Values!$F26),"",Values!S26)</f>
        <v>https://raw.githubusercontent.com/PatrickVibild/TellusAmazonPictures/master/pictures/Lenovo/X240/RG/ES/7.jpg</v>
      </c>
      <c r="T27" s="27" t="str">
        <f>IF(ISBLANK(Values!$F26),"",Values!T26)</f>
        <v>https://raw.githubusercontent.com/PatrickVibild/TellusAmazonPictures/master/pictures/Lenovo/X240/RG/ES/8.jpg</v>
      </c>
      <c r="U27" s="27" t="str">
        <f>IF(ISBLANK(Values!$F26),"",Values!U26)</f>
        <v>https://raw.githubusercontent.com/PatrickVibild/TellusAmazonPictures/master/pictures/Lenovo/X240/RG/ES/9.jpg</v>
      </c>
      <c r="V27" s="1"/>
      <c r="W27" s="29" t="str">
        <f>IF(ISBLANK(Values!E26),"","Child")</f>
        <v>Child</v>
      </c>
      <c r="X27" s="29" t="str">
        <f>IF(ISBLANK(Values!E26),"",Values!$B$13)</f>
        <v>Lenovo X240 parent regular</v>
      </c>
      <c r="Y27" s="31" t="str">
        <f>IF(ISBLANK(Values!E26),"","Size-Color")</f>
        <v>Size-Color</v>
      </c>
      <c r="Z27" s="29" t="str">
        <f>IF(ISBLANK(Values!E26),"","variation")</f>
        <v>variation</v>
      </c>
      <c r="AA27" s="1"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34" t="str">
        <f>IF(ISBLANK(Values!E26),"",IF(Values!I26,Values!$B$23,Values!$B$33))</f>
        <v xml:space="preserve">👉 LAYOUT - {flag} {language} NO retroilluminato. </v>
      </c>
      <c r="AJ27" s="3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Spagnolo NO retroilluminato. </v>
      </c>
      <c r="AM27" s="1" t="str">
        <f>SUBSTITUTE(IF(ISBLANK(Values!E26),"",Values!$B$27),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7" t="str">
        <f>IF(ISBLANK(Values!E26),"",Values!H26)</f>
        <v>Spagnolo</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49.95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X240 RG - UK</v>
      </c>
      <c r="C28" s="29" t="str">
        <f>IF(ISBLANK(Values!E27),"","TellusRem")</f>
        <v>TellusRem</v>
      </c>
      <c r="D28" s="28">
        <f>IF(ISBLANK(Values!E27),"",Values!E27)</f>
        <v>5714401242055</v>
      </c>
      <c r="E28" s="1" t="str">
        <f>IF(ISBLANK(Values!E27),"","EAN")</f>
        <v>EAN</v>
      </c>
      <c r="F28" s="27" t="str">
        <f>IF(ISBLANK(Values!E27),"",IF(Values!J27, SUBSTITUTE(Values!$B$1, "{language}", Values!H27) &amp; " " &amp;Values!$B$3, SUBSTITUTE(Values!$B$2, "{language}", Values!$H27) &amp; " " &amp;Values!$B$3))</f>
        <v>sostituzione della tastiera UK non retroilluminata per Lenovo Thinkpad X230s X240 X240S X240I X250 X260 X270</v>
      </c>
      <c r="G28" s="29" t="str">
        <f>IF(ISBLANK(Values!E27),"",IF(Values!$B$20="PartialUpdate","","TellusRem"))</f>
        <v/>
      </c>
      <c r="H28" s="1" t="str">
        <f>IF(ISBLANK(Values!E27),"",Values!$B$16)</f>
        <v>computer-keyboards</v>
      </c>
      <c r="I28" s="1" t="str">
        <f>IF(ISBLANK(Values!E27),"","4730574031")</f>
        <v>4730574031</v>
      </c>
      <c r="J28" s="31" t="str">
        <f>IF(ISBLANK(Values!E27),"",Values!F27 )</f>
        <v>Lenovo X240 RG - UK</v>
      </c>
      <c r="K28" s="27" t="str">
        <f>IF(IF(ISBLANK(Values!E27),"",IF(Values!J27, Values!$B$4, Values!$B$5))=0,"",IF(ISBLANK(Values!E27),"",IF(Values!J27, Values!$B$4, Values!$B$5)))</f>
        <v>49.95</v>
      </c>
      <c r="L28" s="27" t="str">
        <f>IF(ISBLANK(Values!E27),"",IF($CO28="DEFAULT", Values!$B$18, ""))</f>
        <v/>
      </c>
      <c r="M28" s="27" t="str">
        <f>IF(ISBLANK(Values!E27),"",Values!$M27)</f>
        <v>https://raw.githubusercontent.com/PatrickVibild/TellusAmazonPictures/master/pictures/Lenovo/X240/RG/UK/1.jpg</v>
      </c>
      <c r="N28" s="27" t="str">
        <f>IF(ISBLANK(Values!$F27),"",Values!N27)</f>
        <v>https://raw.githubusercontent.com/PatrickVibild/TellusAmazonPictures/master/pictures/Lenovo/X240/RG/UK/2.jpg</v>
      </c>
      <c r="O28" s="27" t="str">
        <f>IF(ISBLANK(Values!$F27),"",Values!O27)</f>
        <v>https://raw.githubusercontent.com/PatrickVibild/TellusAmazonPictures/master/pictures/Lenovo/X240/RG/UK/3.jpg</v>
      </c>
      <c r="P28" s="27" t="str">
        <f>IF(ISBLANK(Values!$F27),"",Values!P27)</f>
        <v>https://raw.githubusercontent.com/PatrickVibild/TellusAmazonPictures/master/pictures/Lenovo/X240/RG/UK/4.jpg</v>
      </c>
      <c r="Q28" s="27" t="str">
        <f>IF(ISBLANK(Values!$F27),"",Values!Q27)</f>
        <v>https://raw.githubusercontent.com/PatrickVibild/TellusAmazonPictures/master/pictures/Lenovo/X240/RG/UK/5.jpg</v>
      </c>
      <c r="R28" s="27" t="str">
        <f>IF(ISBLANK(Values!$F27),"",Values!R27)</f>
        <v>https://raw.githubusercontent.com/PatrickVibild/TellusAmazonPictures/master/pictures/Lenovo/X240/RG/UK/6.jpg</v>
      </c>
      <c r="S28" s="27" t="str">
        <f>IF(ISBLANK(Values!$F27),"",Values!S27)</f>
        <v>https://raw.githubusercontent.com/PatrickVibild/TellusAmazonPictures/master/pictures/Lenovo/X240/RG/UK/7.jpg</v>
      </c>
      <c r="T28" s="27" t="str">
        <f>IF(ISBLANK(Values!$F27),"",Values!T27)</f>
        <v>https://raw.githubusercontent.com/PatrickVibild/TellusAmazonPictures/master/pictures/Lenovo/X240/RG/UK/8.jpg</v>
      </c>
      <c r="U28" s="27" t="str">
        <f>IF(ISBLANK(Values!$F27),"",Values!U27)</f>
        <v>https://raw.githubusercontent.com/PatrickVibild/TellusAmazonPictures/master/pictures/Lenovo/X240/RG/UK/9.jpg</v>
      </c>
      <c r="V28" s="1"/>
      <c r="W28" s="29" t="str">
        <f>IF(ISBLANK(Values!E27),"","Child")</f>
        <v>Child</v>
      </c>
      <c r="X28" s="29" t="str">
        <f>IF(ISBLANK(Values!E27),"",Values!$B$13)</f>
        <v>Lenovo X240 parent regular</v>
      </c>
      <c r="Y28" s="31" t="str">
        <f>IF(ISBLANK(Values!E27),"","Size-Color")</f>
        <v>Size-Color</v>
      </c>
      <c r="Z28" s="29" t="str">
        <f>IF(ISBLANK(Values!E27),"","variation")</f>
        <v>variation</v>
      </c>
      <c r="AA28" s="1"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34" t="str">
        <f>IF(ISBLANK(Values!E27),"",IF(Values!I27,Values!$B$23,Values!$B$33))</f>
        <v xml:space="preserve">👉 LAYOUT - {flag} {language} NO retroilluminato. </v>
      </c>
      <c r="AJ28" s="3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UK NO retroilluminato. </v>
      </c>
      <c r="AM28" s="1" t="str">
        <f>SUBSTITUTE(IF(ISBLANK(Values!E27),"",Values!$B$27),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7" t="str">
        <f>IF(ISBLANK(Values!E27),"",Values!H27)</f>
        <v>UK</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49.95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X240 RG - NOR</v>
      </c>
      <c r="C29" s="29" t="str">
        <f>IF(ISBLANK(Values!E28),"","TellusRem")</f>
        <v>TellusRem</v>
      </c>
      <c r="D29" s="28">
        <f>IF(ISBLANK(Values!E28),"",Values!E28)</f>
        <v>5714401242062</v>
      </c>
      <c r="E29" s="1" t="str">
        <f>IF(ISBLANK(Values!E28),"","EAN")</f>
        <v>EAN</v>
      </c>
      <c r="F29" s="27" t="str">
        <f>IF(ISBLANK(Values!E28),"",IF(Values!J28, SUBSTITUTE(Values!$B$1, "{language}", Values!H28) &amp; " " &amp;Values!$B$3, SUBSTITUTE(Values!$B$2, "{language}", Values!$H28) &amp; " " &amp;Values!$B$3))</f>
        <v>sostituzione della tastiera Scandinavo - Nordico non retroilluminata per Lenovo Thinkpad X230s X240 X240S X240I X250 X260 X270</v>
      </c>
      <c r="G29" s="29" t="str">
        <f>IF(ISBLANK(Values!E28),"",IF(Values!$B$20="PartialUpdate","","TellusRem"))</f>
        <v/>
      </c>
      <c r="H29" s="1" t="str">
        <f>IF(ISBLANK(Values!E28),"",Values!$B$16)</f>
        <v>computer-keyboards</v>
      </c>
      <c r="I29" s="1" t="str">
        <f>IF(ISBLANK(Values!E28),"","4730574031")</f>
        <v>4730574031</v>
      </c>
      <c r="J29" s="31" t="str">
        <f>IF(ISBLANK(Values!E28),"",Values!F28 )</f>
        <v>Lenovo X240 RG - NOR</v>
      </c>
      <c r="K29" s="27" t="str">
        <f>IF(IF(ISBLANK(Values!E28),"",IF(Values!J28, Values!$B$4, Values!$B$5))=0,"",IF(ISBLANK(Values!E28),"",IF(Values!J28, Values!$B$4, Values!$B$5)))</f>
        <v>49.95</v>
      </c>
      <c r="L29" s="27" t="str">
        <f>IF(ISBLANK(Values!E28),"",IF($CO29="DEFAULT", Values!$B$18, ""))</f>
        <v/>
      </c>
      <c r="M29" s="27" t="str">
        <f>IF(ISBLANK(Values!E28),"",Values!$M28)</f>
        <v>https://raw.githubusercontent.com/PatrickVibild/TellusAmazonPictures/master/pictures/Lenovo/X240/RG/NOR/1.jpg</v>
      </c>
      <c r="N29" s="27" t="str">
        <f>IF(ISBLANK(Values!$F28),"",Values!N28)</f>
        <v>https://raw.githubusercontent.com/PatrickVibild/TellusAmazonPictures/master/pictures/Lenovo/X240/RG/NOR/2.jpg</v>
      </c>
      <c r="O29" s="27" t="str">
        <f>IF(ISBLANK(Values!$F28),"",Values!O28)</f>
        <v>https://raw.githubusercontent.com/PatrickVibild/TellusAmazonPictures/master/pictures/Lenovo/X240/RG/NOR/3.jpg</v>
      </c>
      <c r="P29" s="27" t="str">
        <f>IF(ISBLANK(Values!$F28),"",Values!P28)</f>
        <v>https://raw.githubusercontent.com/PatrickVibild/TellusAmazonPictures/master/pictures/Lenovo/X240/RG/NOR/4.jpg</v>
      </c>
      <c r="Q29" s="27" t="str">
        <f>IF(ISBLANK(Values!$F28),"",Values!Q28)</f>
        <v>https://raw.githubusercontent.com/PatrickVibild/TellusAmazonPictures/master/pictures/Lenovo/X240/RG/NOR/5.jpg</v>
      </c>
      <c r="R29" s="27" t="str">
        <f>IF(ISBLANK(Values!$F28),"",Values!R28)</f>
        <v>https://raw.githubusercontent.com/PatrickVibild/TellusAmazonPictures/master/pictures/Lenovo/X240/RG/NOR/6.jpg</v>
      </c>
      <c r="S29" s="27" t="str">
        <f>IF(ISBLANK(Values!$F28),"",Values!S28)</f>
        <v>https://raw.githubusercontent.com/PatrickVibild/TellusAmazonPictures/master/pictures/Lenovo/X240/RG/NOR/7.jpg</v>
      </c>
      <c r="T29" s="27" t="str">
        <f>IF(ISBLANK(Values!$F28),"",Values!T28)</f>
        <v>https://raw.githubusercontent.com/PatrickVibild/TellusAmazonPictures/master/pictures/Lenovo/X240/RG/NOR/8.jpg</v>
      </c>
      <c r="U29" s="27" t="str">
        <f>IF(ISBLANK(Values!$F28),"",Values!U28)</f>
        <v>https://raw.githubusercontent.com/PatrickVibild/TellusAmazonPictures/master/pictures/Lenovo/X240/RG/NOR/9.jpg</v>
      </c>
      <c r="V29" s="1"/>
      <c r="W29" s="29" t="str">
        <f>IF(ISBLANK(Values!E28),"","Child")</f>
        <v>Child</v>
      </c>
      <c r="X29" s="29" t="str">
        <f>IF(ISBLANK(Values!E28),"",Values!$B$13)</f>
        <v>Lenovo X240 parent regular</v>
      </c>
      <c r="Y29" s="31" t="str">
        <f>IF(ISBLANK(Values!E28),"","Size-Color")</f>
        <v>Size-Color</v>
      </c>
      <c r="Z29" s="29" t="str">
        <f>IF(ISBLANK(Values!E28),"","variation")</f>
        <v>variation</v>
      </c>
      <c r="AA29" s="1"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34" t="str">
        <f>IF(ISBLANK(Values!E28),"",IF(Values!I28,Values!$B$23,Values!$B$33))</f>
        <v xml:space="preserve">👉 LAYOUT - {flag} {language} NO retroilluminato. </v>
      </c>
      <c r="AJ29" s="3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 🇳🇴 🇩🇰 Scandinavo - Nordico NO retroilluminato. </v>
      </c>
      <c r="AM29" s="1" t="str">
        <f>SUBSTITUTE(IF(ISBLANK(Values!E28),"",Values!$B$27),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7" t="str">
        <f>IF(ISBLANK(Values!E28),"",Values!H28)</f>
        <v>Scandinavo - Nordico</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49.95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X240 RG - BE</v>
      </c>
      <c r="C30" s="29" t="str">
        <f>IF(ISBLANK(Values!E29),"","TellusRem")</f>
        <v>TellusRem</v>
      </c>
      <c r="D30" s="28">
        <f>IF(ISBLANK(Values!E29),"",Values!E29)</f>
        <v>5714401242079</v>
      </c>
      <c r="E30" s="1" t="str">
        <f>IF(ISBLANK(Values!E29),"","EAN")</f>
        <v>EAN</v>
      </c>
      <c r="F30" s="27" t="str">
        <f>IF(ISBLANK(Values!E29),"",IF(Values!J29, SUBSTITUTE(Values!$B$1, "{language}", Values!H29) &amp; " " &amp;Values!$B$3, SUBSTITUTE(Values!$B$2, "{language}", Values!$H29) &amp; " " &amp;Values!$B$3))</f>
        <v>sostituzione della tastiera Belga non retroilluminata per Lenovo Thinkpad X230s X240 X240S X240I X250 X260 X270</v>
      </c>
      <c r="G30" s="29" t="str">
        <f>IF(ISBLANK(Values!E29),"",IF(Values!$B$20="PartialUpdate","","TellusRem"))</f>
        <v/>
      </c>
      <c r="H30" s="1" t="str">
        <f>IF(ISBLANK(Values!E29),"",Values!$B$16)</f>
        <v>computer-keyboards</v>
      </c>
      <c r="I30" s="1" t="str">
        <f>IF(ISBLANK(Values!E29),"","4730574031")</f>
        <v>4730574031</v>
      </c>
      <c r="J30" s="31" t="str">
        <f>IF(ISBLANK(Values!E29),"",Values!F29 )</f>
        <v>Lenovo X240 RG - BE</v>
      </c>
      <c r="K30" s="27" t="str">
        <f>IF(IF(ISBLANK(Values!E29),"",IF(Values!J29, Values!$B$4, Values!$B$5))=0,"",IF(ISBLANK(Values!E29),"",IF(Values!J29, Values!$B$4, Values!$B$5)))</f>
        <v>49.95</v>
      </c>
      <c r="L30" s="27">
        <f>IF(ISBLANK(Values!E29),"",IF($CO30="DEFAULT", Values!$B$18, ""))</f>
        <v>5</v>
      </c>
      <c r="M30" s="27" t="str">
        <f>IF(ISBLANK(Values!E29),"",Values!$M29)</f>
        <v>https://download.lenovo.com/Images/Parts/04Y0906/04Y0906_A.jpg</v>
      </c>
      <c r="N30" s="27" t="str">
        <f>IF(ISBLANK(Values!$F29),"",Values!N29)</f>
        <v>https://download.lenovo.com/Images/Parts/04Y0906/04Y0906_B.jpg</v>
      </c>
      <c r="O30" s="27" t="str">
        <f>IF(ISBLANK(Values!$F29),"",Values!O29)</f>
        <v>https://download.lenovo.com/Images/Parts/04Y0906/04Y0906_details.jpg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X240 parent regular</v>
      </c>
      <c r="Y30" s="31" t="str">
        <f>IF(ISBLANK(Values!E29),"","Size-Color")</f>
        <v>Size-Color</v>
      </c>
      <c r="Z30" s="29" t="str">
        <f>IF(ISBLANK(Values!E29),"","variation")</f>
        <v>variation</v>
      </c>
      <c r="AA30" s="1"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34" t="str">
        <f>IF(ISBLANK(Values!E29),"",IF(Values!I29,Values!$B$23,Values!$B$33))</f>
        <v xml:space="preserve">👉 LAYOUT - {flag} {language} NO retroilluminato. </v>
      </c>
      <c r="AJ30" s="3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Belga NO retroilluminato. </v>
      </c>
      <c r="AM30" s="1" t="str">
        <f>SUBSTITUTE(IF(ISBLANK(Values!E29),"",Values!$B$27),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7" t="str">
        <f>IF(ISBLANK(Values!E29),"",Values!H29)</f>
        <v>Belga</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49.95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X240 RG - BG</v>
      </c>
      <c r="C31" s="29" t="str">
        <f>IF(ISBLANK(Values!E30),"","TellusRem")</f>
        <v>TellusRem</v>
      </c>
      <c r="D31" s="28">
        <f>IF(ISBLANK(Values!E30),"",Values!E30)</f>
        <v>5714401242086</v>
      </c>
      <c r="E31" s="1" t="str">
        <f>IF(ISBLANK(Values!E30),"","EAN")</f>
        <v>EAN</v>
      </c>
      <c r="F31" s="27" t="str">
        <f>IF(ISBLANK(Values!E30),"",IF(Values!J30, SUBSTITUTE(Values!$B$1, "{language}", Values!H30) &amp; " " &amp;Values!$B$3, SUBSTITUTE(Values!$B$2, "{language}", Values!$H30) &amp; " " &amp;Values!$B$3))</f>
        <v>sostituzione della tastiera Bulgaro non retroilluminata per Lenovo Thinkpad X230s X240 X240S X240I X250 X260 X270</v>
      </c>
      <c r="G31" s="29" t="str">
        <f>IF(ISBLANK(Values!E30),"",IF(Values!$B$20="PartialUpdate","","TellusRem"))</f>
        <v/>
      </c>
      <c r="H31" s="1" t="str">
        <f>IF(ISBLANK(Values!E30),"",Values!$B$16)</f>
        <v>computer-keyboards</v>
      </c>
      <c r="I31" s="1" t="str">
        <f>IF(ISBLANK(Values!E30),"","4730574031")</f>
        <v>4730574031</v>
      </c>
      <c r="J31" s="31" t="str">
        <f>IF(ISBLANK(Values!E30),"",Values!F30 )</f>
        <v>Lenovo X240 RG - BG</v>
      </c>
      <c r="K31" s="27" t="str">
        <f>IF(IF(ISBLANK(Values!E30),"",IF(Values!J30, Values!$B$4, Values!$B$5))=0,"",IF(ISBLANK(Values!E30),"",IF(Values!J30, Values!$B$4, Values!$B$5)))</f>
        <v>49.95</v>
      </c>
      <c r="L31" s="27">
        <f>IF(ISBLANK(Values!E30),"",IF($CO31="DEFAULT", Values!$B$18, ""))</f>
        <v>5</v>
      </c>
      <c r="M31" s="27" t="str">
        <f>IF(ISBLANK(Values!E30),"",Values!$M30)</f>
        <v>https://download.lenovo.com/Images/Parts/04Y0907/04Y0907_A.jpg</v>
      </c>
      <c r="N31" s="27" t="str">
        <f>IF(ISBLANK(Values!$F30),"",Values!N30)</f>
        <v>https://download.lenovo.com/Images/Parts/04Y0907/04Y0907_B.jpg</v>
      </c>
      <c r="O31" s="27" t="str">
        <f>IF(ISBLANK(Values!$F30),"",Values!O30)</f>
        <v>https://download.lenovo.com/Images/Parts/04Y0907/04Y0907_details.jpg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X240 parent regular</v>
      </c>
      <c r="Y31" s="31" t="str">
        <f>IF(ISBLANK(Values!E30),"","Size-Color")</f>
        <v>Size-Color</v>
      </c>
      <c r="Z31" s="29" t="str">
        <f>IF(ISBLANK(Values!E30),"","variation")</f>
        <v>variation</v>
      </c>
      <c r="AA31" s="1"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34" t="str">
        <f>IF(ISBLANK(Values!E30),"",IF(Values!I30,Values!$B$23,Values!$B$33))</f>
        <v xml:space="preserve">👉 LAYOUT - {flag} {language} NO retroilluminato. </v>
      </c>
      <c r="AJ31" s="3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Bulgaro NO retroilluminato. </v>
      </c>
      <c r="AM31" s="1" t="str">
        <f>SUBSTITUTE(IF(ISBLANK(Values!E30),"",Values!$B$27),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7" t="str">
        <f>IF(ISBLANK(Values!E30),"",Values!H30)</f>
        <v>Bulgaro</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49.95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X240 RG - CZ</v>
      </c>
      <c r="C32" s="29" t="str">
        <f>IF(ISBLANK(Values!E31),"","TellusRem")</f>
        <v>TellusRem</v>
      </c>
      <c r="D32" s="28">
        <f>IF(ISBLANK(Values!E31),"",Values!E31)</f>
        <v>5714401242093</v>
      </c>
      <c r="E32" s="1" t="str">
        <f>IF(ISBLANK(Values!E31),"","EAN")</f>
        <v>EAN</v>
      </c>
      <c r="F32" s="27" t="str">
        <f>IF(ISBLANK(Values!E31),"",IF(Values!J31, SUBSTITUTE(Values!$B$1, "{language}", Values!H31) &amp; " " &amp;Values!$B$3, SUBSTITUTE(Values!$B$2, "{language}", Values!$H31) &amp; " " &amp;Values!$B$3))</f>
        <v>sostituzione della tastiera Ceco non retroilluminata per Lenovo Thinkpad X230s X240 X240S X240I X250 X260 X270</v>
      </c>
      <c r="G32" s="29" t="str">
        <f>IF(ISBLANK(Values!E31),"",IF(Values!$B$20="PartialUpdate","","TellusRem"))</f>
        <v/>
      </c>
      <c r="H32" s="1" t="str">
        <f>IF(ISBLANK(Values!E31),"",Values!$B$16)</f>
        <v>computer-keyboards</v>
      </c>
      <c r="I32" s="1" t="str">
        <f>IF(ISBLANK(Values!E31),"","4730574031")</f>
        <v>4730574031</v>
      </c>
      <c r="J32" s="31" t="str">
        <f>IF(ISBLANK(Values!E31),"",Values!F31 )</f>
        <v>Lenovo X240 RG - CZ</v>
      </c>
      <c r="K32" s="27" t="str">
        <f>IF(IF(ISBLANK(Values!E31),"",IF(Values!J31, Values!$B$4, Values!$B$5))=0,"",IF(ISBLANK(Values!E31),"",IF(Values!J31, Values!$B$4, Values!$B$5)))</f>
        <v>49.95</v>
      </c>
      <c r="L32" s="27">
        <f>IF(ISBLANK(Values!E31),"",IF($CO32="DEFAULT", Values!$B$18, ""))</f>
        <v>5</v>
      </c>
      <c r="M32" s="27" t="str">
        <f>IF(ISBLANK(Values!E31),"",Values!$M31)</f>
        <v>https://download.lenovo.com/Images/Parts/04Y0908/04Y0908_A.jpg</v>
      </c>
      <c r="N32" s="27" t="str">
        <f>IF(ISBLANK(Values!$F31),"",Values!N31)</f>
        <v>https://download.lenovo.com/Images/Parts/04Y0908/04Y0908_B.jpg</v>
      </c>
      <c r="O32" s="27" t="str">
        <f>IF(ISBLANK(Values!$F31),"",Values!O31)</f>
        <v>https://download.lenovo.com/Images/Parts/04Y0908/04Y0908_details.jpg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X240 parent regular</v>
      </c>
      <c r="Y32" s="31" t="str">
        <f>IF(ISBLANK(Values!E31),"","Size-Color")</f>
        <v>Size-Color</v>
      </c>
      <c r="Z32" s="29" t="str">
        <f>IF(ISBLANK(Values!E31),"","variation")</f>
        <v>variation</v>
      </c>
      <c r="AA32" s="1"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34" t="str">
        <f>IF(ISBLANK(Values!E31),"",IF(Values!I31,Values!$B$23,Values!$B$33))</f>
        <v xml:space="preserve">👉 LAYOUT - {flag} {language} NO retroilluminato. </v>
      </c>
      <c r="AJ32" s="3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Ceco NO retroilluminato. </v>
      </c>
      <c r="AM32" s="1" t="str">
        <f>SUBSTITUTE(IF(ISBLANK(Values!E31),"",Values!$B$27),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7" t="str">
        <f>IF(ISBLANK(Values!E31),"",Values!H31)</f>
        <v>Ceco</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49.95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X240 RG - DK</v>
      </c>
      <c r="C33" s="29" t="str">
        <f>IF(ISBLANK(Values!E32),"","TellusRem")</f>
        <v>TellusRem</v>
      </c>
      <c r="D33" s="28">
        <f>IF(ISBLANK(Values!E32),"",Values!E32)</f>
        <v>5714401242109</v>
      </c>
      <c r="E33" s="1" t="str">
        <f>IF(ISBLANK(Values!E32),"","EAN")</f>
        <v>EAN</v>
      </c>
      <c r="F33" s="27" t="str">
        <f>IF(ISBLANK(Values!E32),"",IF(Values!J32, SUBSTITUTE(Values!$B$1, "{language}", Values!H32) &amp; " " &amp;Values!$B$3, SUBSTITUTE(Values!$B$2, "{language}", Values!$H32) &amp; " " &amp;Values!$B$3))</f>
        <v>sostituzione della tastiera Danese non retroilluminata per Lenovo Thinkpad X230s X240 X240S X240I X250 X260 X270</v>
      </c>
      <c r="G33" s="29" t="str">
        <f>IF(ISBLANK(Values!E32),"",IF(Values!$B$20="PartialUpdate","","TellusRem"))</f>
        <v/>
      </c>
      <c r="H33" s="1" t="str">
        <f>IF(ISBLANK(Values!E32),"",Values!$B$16)</f>
        <v>computer-keyboards</v>
      </c>
      <c r="I33" s="1" t="str">
        <f>IF(ISBLANK(Values!E32),"","4730574031")</f>
        <v>4730574031</v>
      </c>
      <c r="J33" s="31" t="str">
        <f>IF(ISBLANK(Values!E32),"",Values!F32 )</f>
        <v>Lenovo X240 RG - DK</v>
      </c>
      <c r="K33" s="27" t="str">
        <f>IF(IF(ISBLANK(Values!E32),"",IF(Values!J32, Values!$B$4, Values!$B$5))=0,"",IF(ISBLANK(Values!E32),"",IF(Values!J32, Values!$B$4, Values!$B$5)))</f>
        <v>49.95</v>
      </c>
      <c r="L33" s="27">
        <f>IF(ISBLANK(Values!E32),"",IF($CO33="DEFAULT", Values!$B$18, ""))</f>
        <v>5</v>
      </c>
      <c r="M33" s="27" t="str">
        <f>IF(ISBLANK(Values!E32),"",Values!$M32)</f>
        <v>https://download.lenovo.com/Images/Parts/04Y0947/04Y0947_A.jpg</v>
      </c>
      <c r="N33" s="27" t="str">
        <f>IF(ISBLANK(Values!$F32),"",Values!N32)</f>
        <v>https://download.lenovo.com/Images/Parts/04Y0947/04Y0947_B.jpg</v>
      </c>
      <c r="O33" s="27" t="str">
        <f>IF(ISBLANK(Values!$F32),"",Values!O32)</f>
        <v>https://download.lenovo.com/Images/Parts/04Y0947/04Y0947_details.jpg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X240 parent regular</v>
      </c>
      <c r="Y33" s="31" t="str">
        <f>IF(ISBLANK(Values!E32),"","Size-Color")</f>
        <v>Size-Color</v>
      </c>
      <c r="Z33" s="29" t="str">
        <f>IF(ISBLANK(Values!E32),"","variation")</f>
        <v>variation</v>
      </c>
      <c r="AA33" s="1"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34" t="str">
        <f>IF(ISBLANK(Values!E32),"",IF(Values!I32,Values!$B$23,Values!$B$33))</f>
        <v xml:space="preserve">👉 LAYOUT - {flag} {language} NO retroilluminato. </v>
      </c>
      <c r="AJ33" s="3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Danese NO retroilluminato. </v>
      </c>
      <c r="AM33" s="1" t="str">
        <f>SUBSTITUTE(IF(ISBLANK(Values!E32),"",Values!$B$27),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7" t="str">
        <f>IF(ISBLANK(Values!E32),"",Values!H32)</f>
        <v>Danese</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49.95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X240 RG - HU</v>
      </c>
      <c r="C34" s="29" t="str">
        <f>IF(ISBLANK(Values!E33),"","TellusRem")</f>
        <v>TellusRem</v>
      </c>
      <c r="D34" s="28">
        <f>IF(ISBLANK(Values!E33),"",Values!E33)</f>
        <v>5714401242116</v>
      </c>
      <c r="E34" s="1" t="str">
        <f>IF(ISBLANK(Values!E33),"","EAN")</f>
        <v>EAN</v>
      </c>
      <c r="F34" s="27" t="str">
        <f>IF(ISBLANK(Values!E33),"",IF(Values!J33, SUBSTITUTE(Values!$B$1, "{language}", Values!H33) &amp; " " &amp;Values!$B$3, SUBSTITUTE(Values!$B$2, "{language}", Values!$H33) &amp; " " &amp;Values!$B$3))</f>
        <v>sostituzione della tastiera Ungherese non retroilluminata per Lenovo Thinkpad X230s X240 X240S X240I X250 X260 X270</v>
      </c>
      <c r="G34" s="29" t="str">
        <f>IF(ISBLANK(Values!E33),"",IF(Values!$B$20="PartialUpdate","","TellusRem"))</f>
        <v/>
      </c>
      <c r="H34" s="1" t="str">
        <f>IF(ISBLANK(Values!E33),"",Values!$B$16)</f>
        <v>computer-keyboards</v>
      </c>
      <c r="I34" s="1" t="str">
        <f>IF(ISBLANK(Values!E33),"","4730574031")</f>
        <v>4730574031</v>
      </c>
      <c r="J34" s="31" t="str">
        <f>IF(ISBLANK(Values!E33),"",Values!F33 )</f>
        <v>Lenovo X240 RG - HU</v>
      </c>
      <c r="K34" s="27" t="str">
        <f>IF(IF(ISBLANK(Values!E33),"",IF(Values!J33, Values!$B$4, Values!$B$5))=0,"",IF(ISBLANK(Values!E33),"",IF(Values!J33, Values!$B$4, Values!$B$5)))</f>
        <v>49.95</v>
      </c>
      <c r="L34" s="27">
        <f>IF(ISBLANK(Values!E33),"",IF($CO34="DEFAULT", Values!$B$18, ""))</f>
        <v>5</v>
      </c>
      <c r="M34" s="27" t="str">
        <f>IF(ISBLANK(Values!E33),"",Values!$M33)</f>
        <v>https://download.lenovo.com/Images/Parts/04Y0915/04Y0915_A.jpg</v>
      </c>
      <c r="N34" s="27" t="str">
        <f>IF(ISBLANK(Values!$F33),"",Values!N33)</f>
        <v>https://download.lenovo.com/Images/Parts/04Y0915/04Y0915_B.jpg</v>
      </c>
      <c r="O34" s="27" t="str">
        <f>IF(ISBLANK(Values!$F33),"",Values!O33)</f>
        <v>https://download.lenovo.com/Images/Parts/04Y0915/04Y0915_details.jpg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X240 parent regular</v>
      </c>
      <c r="Y34" s="31" t="str">
        <f>IF(ISBLANK(Values!E33),"","Size-Color")</f>
        <v>Size-Color</v>
      </c>
      <c r="Z34" s="29" t="str">
        <f>IF(ISBLANK(Values!E33),"","variation")</f>
        <v>variation</v>
      </c>
      <c r="AA34" s="1"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34" t="str">
        <f>IF(ISBLANK(Values!E33),"",IF(Values!I33,Values!$B$23,Values!$B$33))</f>
        <v xml:space="preserve">👉 LAYOUT - {flag} {language} NO retroilluminato. </v>
      </c>
      <c r="AJ34" s="3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Ungherese NO retroilluminato. </v>
      </c>
      <c r="AM34" s="1" t="str">
        <f>SUBSTITUTE(IF(ISBLANK(Values!E33),"",Values!$B$27),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7" t="str">
        <f>IF(ISBLANK(Values!E33),"",Values!H33)</f>
        <v>Ungherese</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49.95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X240 RG - NL</v>
      </c>
      <c r="C35" s="29" t="str">
        <f>IF(ISBLANK(Values!E34),"","TellusRem")</f>
        <v>TellusRem</v>
      </c>
      <c r="D35" s="28">
        <f>IF(ISBLANK(Values!E34),"",Values!E34)</f>
        <v>5714401242123</v>
      </c>
      <c r="E35" s="1" t="str">
        <f>IF(ISBLANK(Values!E34),"","EAN")</f>
        <v>EAN</v>
      </c>
      <c r="F35" s="27" t="str">
        <f>IF(ISBLANK(Values!E34),"",IF(Values!J34, SUBSTITUTE(Values!$B$1, "{language}", Values!H34) &amp; " " &amp;Values!$B$3, SUBSTITUTE(Values!$B$2, "{language}", Values!$H34) &amp; " " &amp;Values!$B$3))</f>
        <v>sostituzione della tastiera Olandese non retroilluminata per Lenovo Thinkpad X230s X240 X240S X240I X250 X260 X270</v>
      </c>
      <c r="G35" s="29" t="str">
        <f>IF(ISBLANK(Values!E34),"",IF(Values!$B$20="PartialUpdate","","TellusRem"))</f>
        <v/>
      </c>
      <c r="H35" s="1" t="str">
        <f>IF(ISBLANK(Values!E34),"",Values!$B$16)</f>
        <v>computer-keyboards</v>
      </c>
      <c r="I35" s="1" t="str">
        <f>IF(ISBLANK(Values!E34),"","4730574031")</f>
        <v>4730574031</v>
      </c>
      <c r="J35" s="31" t="str">
        <f>IF(ISBLANK(Values!E34),"",Values!F34 )</f>
        <v>Lenovo X240 RG - NL</v>
      </c>
      <c r="K35" s="27" t="str">
        <f>IF(IF(ISBLANK(Values!E34),"",IF(Values!J34, Values!$B$4, Values!$B$5))=0,"",IF(ISBLANK(Values!E34),"",IF(Values!J34, Values!$B$4, Values!$B$5)))</f>
        <v>49.95</v>
      </c>
      <c r="L35" s="27">
        <f>IF(ISBLANK(Values!E34),"",IF($CO35="DEFAULT", Values!$B$18, ""))</f>
        <v>5</v>
      </c>
      <c r="M35" s="27" t="str">
        <f>IF(ISBLANK(Values!E34),"",Values!$M34)</f>
        <v>https://download.lenovo.com/Images/Parts/04Y0919/04Y0919_A.jpg</v>
      </c>
      <c r="N35" s="27" t="str">
        <f>IF(ISBLANK(Values!$F34),"",Values!N34)</f>
        <v>https://download.lenovo.com/Images/Parts/04Y0919/04Y0919_B.jpg</v>
      </c>
      <c r="O35" s="27" t="str">
        <f>IF(ISBLANK(Values!$F34),"",Values!O34)</f>
        <v>https://download.lenovo.com/Images/Parts/04Y0919/04Y0919_details.jpg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X240 parent regular</v>
      </c>
      <c r="Y35" s="31" t="str">
        <f>IF(ISBLANK(Values!E34),"","Size-Color")</f>
        <v>Size-Color</v>
      </c>
      <c r="Z35" s="29" t="str">
        <f>IF(ISBLANK(Values!E34),"","variation")</f>
        <v>variation</v>
      </c>
      <c r="AA35" s="1"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34" t="str">
        <f>IF(ISBLANK(Values!E34),"",IF(Values!I34,Values!$B$23,Values!$B$33))</f>
        <v xml:space="preserve">👉 LAYOUT - {flag} {language} NO retroilluminato. </v>
      </c>
      <c r="AJ35" s="3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Olandese NO retroilluminato. </v>
      </c>
      <c r="AM35" s="1" t="str">
        <f>SUBSTITUTE(IF(ISBLANK(Values!E34),"",Values!$B$27),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7" t="str">
        <f>IF(ISBLANK(Values!E34),"",Values!H34)</f>
        <v>Olandese</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49.95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X240 RG - NO</v>
      </c>
      <c r="C36" s="29" t="str">
        <f>IF(ISBLANK(Values!E35),"","TellusRem")</f>
        <v>TellusRem</v>
      </c>
      <c r="D36" s="28">
        <f>IF(ISBLANK(Values!E35),"",Values!E35)</f>
        <v>5714401242130</v>
      </c>
      <c r="E36" s="1" t="str">
        <f>IF(ISBLANK(Values!E35),"","EAN")</f>
        <v>EAN</v>
      </c>
      <c r="F36" s="27" t="str">
        <f>IF(ISBLANK(Values!E35),"",IF(Values!J35, SUBSTITUTE(Values!$B$1, "{language}", Values!H35) &amp; " " &amp;Values!$B$3, SUBSTITUTE(Values!$B$2, "{language}", Values!$H35) &amp; " " &amp;Values!$B$3))</f>
        <v>sostituzione della tastiera Norvegese non retroilluminata per Lenovo Thinkpad X230s X240 X240S X240I X250 X260 X270</v>
      </c>
      <c r="G36" s="29" t="str">
        <f>IF(ISBLANK(Values!E35),"",IF(Values!$B$20="PartialUpdate","","TellusRem"))</f>
        <v/>
      </c>
      <c r="H36" s="1" t="str">
        <f>IF(ISBLANK(Values!E35),"",Values!$B$16)</f>
        <v>computer-keyboards</v>
      </c>
      <c r="I36" s="1" t="str">
        <f>IF(ISBLANK(Values!E35),"","4730574031")</f>
        <v>4730574031</v>
      </c>
      <c r="J36" s="31" t="str">
        <f>IF(ISBLANK(Values!E35),"",Values!F35 )</f>
        <v>Lenovo X240 RG - NO</v>
      </c>
      <c r="K36" s="27" t="str">
        <f>IF(IF(ISBLANK(Values!E35),"",IF(Values!J35, Values!$B$4, Values!$B$5))=0,"",IF(ISBLANK(Values!E35),"",IF(Values!J35, Values!$B$4, Values!$B$5)))</f>
        <v>49.95</v>
      </c>
      <c r="L36" s="27">
        <f>IF(ISBLANK(Values!E35),"",IF($CO36="DEFAULT", Values!$B$18, ""))</f>
        <v>5</v>
      </c>
      <c r="M36" s="27" t="str">
        <f>IF(ISBLANK(Values!E35),"",Values!$M35)</f>
        <v>https://download.lenovo.com/Images/Parts/04Y0920/04Y0920_A.jpg</v>
      </c>
      <c r="N36" s="27" t="str">
        <f>IF(ISBLANK(Values!$F35),"",Values!N35)</f>
        <v>https://download.lenovo.com/Images/Parts/04Y0920/04Y0920_B.jpg</v>
      </c>
      <c r="O36" s="27" t="str">
        <f>IF(ISBLANK(Values!$F35),"",Values!O35)</f>
        <v>https://download.lenovo.com/Images/Parts/04Y0920/04Y0920_details.jpg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X240 parent regular</v>
      </c>
      <c r="Y36" s="31" t="str">
        <f>IF(ISBLANK(Values!E35),"","Size-Color")</f>
        <v>Size-Color</v>
      </c>
      <c r="Z36" s="29" t="str">
        <f>IF(ISBLANK(Values!E35),"","variation")</f>
        <v>variation</v>
      </c>
      <c r="AA36" s="1"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34" t="str">
        <f>IF(ISBLANK(Values!E35),"",IF(Values!I35,Values!$B$23,Values!$B$33))</f>
        <v xml:space="preserve">👉 LAYOUT - {flag} {language} NO retroilluminato. </v>
      </c>
      <c r="AJ36" s="3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Norvegese NO retroilluminato. </v>
      </c>
      <c r="AM36" s="1" t="str">
        <f>SUBSTITUTE(IF(ISBLANK(Values!E35),"",Values!$B$27),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7" t="str">
        <f>IF(ISBLANK(Values!E35),"",Values!H35)</f>
        <v>Norvegese</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49.95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X240 RG - PL</v>
      </c>
      <c r="C37" s="29" t="str">
        <f>IF(ISBLANK(Values!E36),"","TellusRem")</f>
        <v>TellusRem</v>
      </c>
      <c r="D37" s="28">
        <f>IF(ISBLANK(Values!E36),"",Values!E36)</f>
        <v>5714401242147</v>
      </c>
      <c r="E37" s="1" t="str">
        <f>IF(ISBLANK(Values!E36),"","EAN")</f>
        <v>EAN</v>
      </c>
      <c r="F37" s="27" t="str">
        <f>IF(ISBLANK(Values!E36),"",IF(Values!J36, SUBSTITUTE(Values!$B$1, "{language}", Values!H36) &amp; " " &amp;Values!$B$3, SUBSTITUTE(Values!$B$2, "{language}", Values!$H36) &amp; " " &amp;Values!$B$3))</f>
        <v>sostituzione della tastiera Polacco non retroilluminata per Lenovo Thinkpad X230s X240 X240S X240I X250 X260 X270</v>
      </c>
      <c r="G37" s="29" t="str">
        <f>IF(ISBLANK(Values!E36),"",IF(Values!$B$20="PartialUpdate","","TellusRem"))</f>
        <v/>
      </c>
      <c r="H37" s="1" t="str">
        <f>IF(ISBLANK(Values!E36),"",Values!$B$16)</f>
        <v>computer-keyboards</v>
      </c>
      <c r="I37" s="1" t="str">
        <f>IF(ISBLANK(Values!E36),"","4730574031")</f>
        <v>4730574031</v>
      </c>
      <c r="J37" s="31" t="str">
        <f>IF(ISBLANK(Values!E36),"",Values!F36 )</f>
        <v>Lenovo X240 RG - PL</v>
      </c>
      <c r="K37" s="27" t="str">
        <f>IF(IF(ISBLANK(Values!E36),"",IF(Values!J36, Values!$B$4, Values!$B$5))=0,"",IF(ISBLANK(Values!E36),"",IF(Values!J36, Values!$B$4, Values!$B$5)))</f>
        <v>49.95</v>
      </c>
      <c r="L37" s="27">
        <f>IF(ISBLANK(Values!E36),"",IF($CO37="DEFAULT", Values!$B$18, ""))</f>
        <v>5</v>
      </c>
      <c r="M37" s="27" t="str">
        <f>IF(ISBLANK(Values!E36),"",Values!$M36)</f>
        <v>https://download.lenovo.com/Images/Parts/04X0236/04X0236_A.jpg</v>
      </c>
      <c r="N37" s="27" t="str">
        <f>IF(ISBLANK(Values!$F36),"",Values!N36)</f>
        <v>https://download.lenovo.com/Images/Parts/04X0236/04X0236_B.jpg</v>
      </c>
      <c r="O37" s="27" t="str">
        <f>IF(ISBLANK(Values!$F36),"",Values!O36)</f>
        <v>https://download.lenovo.com/Images/Parts/04X0236/04X0236_details.jpg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X240 parent regular</v>
      </c>
      <c r="Y37" s="31" t="str">
        <f>IF(ISBLANK(Values!E36),"","Size-Color")</f>
        <v>Size-Color</v>
      </c>
      <c r="Z37" s="29" t="str">
        <f>IF(ISBLANK(Values!E36),"","variation")</f>
        <v>variation</v>
      </c>
      <c r="AA37" s="1"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34" t="str">
        <f>IF(ISBLANK(Values!E36),"",IF(Values!I36,Values!$B$23,Values!$B$33))</f>
        <v xml:space="preserve">👉 LAYOUT - {flag} {language} NO retroilluminato. </v>
      </c>
      <c r="AJ37" s="3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Polacco NO retroilluminato. </v>
      </c>
      <c r="AM37" s="1" t="str">
        <f>SUBSTITUTE(IF(ISBLANK(Values!E36),"",Values!$B$27),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7" t="str">
        <f>IF(ISBLANK(Values!E36),"",Values!H36)</f>
        <v>Polacco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49.95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X240 RG - PT</v>
      </c>
      <c r="C38" s="29" t="str">
        <f>IF(ISBLANK(Values!E37),"","TellusRem")</f>
        <v>TellusRem</v>
      </c>
      <c r="D38" s="28">
        <f>IF(ISBLANK(Values!E37),"",Values!E37)</f>
        <v>5714401242154</v>
      </c>
      <c r="E38" s="1" t="str">
        <f>IF(ISBLANK(Values!E37),"","EAN")</f>
        <v>EAN</v>
      </c>
      <c r="F38" s="27" t="str">
        <f>IF(ISBLANK(Values!E37),"",IF(Values!J37, SUBSTITUTE(Values!$B$1, "{language}", Values!H37) &amp; " " &amp;Values!$B$3, SUBSTITUTE(Values!$B$2, "{language}", Values!$H37) &amp; " " &amp;Values!$B$3))</f>
        <v>sostituzione della tastiera Portoghese non retroilluminata per Lenovo Thinkpad X230s X240 X240S X240I X250 X260 X270</v>
      </c>
      <c r="G38" s="29" t="str">
        <f>IF(ISBLANK(Values!E37),"",IF(Values!$B$20="PartialUpdate","","TellusRem"))</f>
        <v/>
      </c>
      <c r="H38" s="1" t="str">
        <f>IF(ISBLANK(Values!E37),"",Values!$B$16)</f>
        <v>computer-keyboards</v>
      </c>
      <c r="I38" s="1" t="str">
        <f>IF(ISBLANK(Values!E37),"","4730574031")</f>
        <v>4730574031</v>
      </c>
      <c r="J38" s="31" t="str">
        <f>IF(ISBLANK(Values!E37),"",Values!F37 )</f>
        <v>Lenovo X240 RG - PT</v>
      </c>
      <c r="K38" s="27" t="str">
        <f>IF(IF(ISBLANK(Values!E37),"",IF(Values!J37, Values!$B$4, Values!$B$5))=0,"",IF(ISBLANK(Values!E37),"",IF(Values!J37, Values!$B$4, Values!$B$5)))</f>
        <v>49.95</v>
      </c>
      <c r="L38" s="27">
        <f>IF(ISBLANK(Values!E37),"",IF($CO38="DEFAULT", Values!$B$18, ""))</f>
        <v>5</v>
      </c>
      <c r="M38" s="27" t="str">
        <f>IF(ISBLANK(Values!E37),"",Values!$M37)</f>
        <v>https://download.lenovo.com/Images/Parts/04Y0960/04Y0960_A.jpg</v>
      </c>
      <c r="N38" s="27" t="str">
        <f>IF(ISBLANK(Values!$F37),"",Values!N37)</f>
        <v>https://download.lenovo.com/Images/Parts/04Y0960/04Y0960_B.jpg</v>
      </c>
      <c r="O38" s="27" t="str">
        <f>IF(ISBLANK(Values!$F37),"",Values!O37)</f>
        <v>https://download.lenovo.com/Images/Parts/04Y0960/04Y0960_details.jpg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X240 parent regular</v>
      </c>
      <c r="Y38" s="31" t="str">
        <f>IF(ISBLANK(Values!E37),"","Size-Color")</f>
        <v>Size-Color</v>
      </c>
      <c r="Z38" s="29" t="str">
        <f>IF(ISBLANK(Values!E37),"","variation")</f>
        <v>variation</v>
      </c>
      <c r="AA38" s="1"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34" t="str">
        <f>IF(ISBLANK(Values!E37),"",IF(Values!I37,Values!$B$23,Values!$B$33))</f>
        <v xml:space="preserve">👉 LAYOUT - {flag} {language} NO retroilluminato. </v>
      </c>
      <c r="AJ38" s="3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Portoghese NO retroilluminato. </v>
      </c>
      <c r="AM38" s="1" t="str">
        <f>SUBSTITUTE(IF(ISBLANK(Values!E37),"",Values!$B$27),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7" t="str">
        <f>IF(ISBLANK(Values!E37),"",Values!H37)</f>
        <v>Portoghese</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49.95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X240 RG - SE/FI</v>
      </c>
      <c r="C39" s="29" t="str">
        <f>IF(ISBLANK(Values!E38),"","TellusRem")</f>
        <v>TellusRem</v>
      </c>
      <c r="D39" s="28">
        <f>IF(ISBLANK(Values!E38),"",Values!E38)</f>
        <v>5714401242161</v>
      </c>
      <c r="E39" s="1" t="str">
        <f>IF(ISBLANK(Values!E38),"","EAN")</f>
        <v>EAN</v>
      </c>
      <c r="F39" s="27" t="str">
        <f>IF(ISBLANK(Values!E38),"",IF(Values!J38, SUBSTITUTE(Values!$B$1, "{language}", Values!H38) &amp; " " &amp;Values!$B$3, SUBSTITUTE(Values!$B$2, "{language}", Values!$H38) &amp; " " &amp;Values!$B$3))</f>
        <v>sostituzione della tastiera Svedese – Finlandese non retroilluminata per Lenovo Thinkpad X230s X240 X240S X240I X250 X260 X270</v>
      </c>
      <c r="G39" s="29" t="str">
        <f>IF(ISBLANK(Values!E38),"",IF(Values!$B$20="PartialUpdate","","TellusRem"))</f>
        <v/>
      </c>
      <c r="H39" s="1" t="str">
        <f>IF(ISBLANK(Values!E38),"",Values!$B$16)</f>
        <v>computer-keyboards</v>
      </c>
      <c r="I39" s="1" t="str">
        <f>IF(ISBLANK(Values!E38),"","4730574031")</f>
        <v>4730574031</v>
      </c>
      <c r="J39" s="31" t="str">
        <f>IF(ISBLANK(Values!E38),"",Values!F38 )</f>
        <v>Lenovo X240 RG - SE/FI</v>
      </c>
      <c r="K39" s="27" t="str">
        <f>IF(IF(ISBLANK(Values!E38),"",IF(Values!J38, Values!$B$4, Values!$B$5))=0,"",IF(ISBLANK(Values!E38),"",IF(Values!J38, Values!$B$4, Values!$B$5)))</f>
        <v>49.95</v>
      </c>
      <c r="L39" s="27">
        <f>IF(ISBLANK(Values!E38),"",IF($CO39="DEFAULT", Values!$B$18, ""))</f>
        <v>5</v>
      </c>
      <c r="M39" s="27" t="str">
        <f>IF(ISBLANK(Values!E38),"",Values!$M38)</f>
        <v>https://download.lenovo.com/Images/Parts/04Y0964/04Y0964_A.jpg</v>
      </c>
      <c r="N39" s="27" t="str">
        <f>IF(ISBLANK(Values!$F38),"",Values!N38)</f>
        <v>https://download.lenovo.com/Images/Parts/04Y0964/04Y0964_B.jpg</v>
      </c>
      <c r="O39" s="27" t="str">
        <f>IF(ISBLANK(Values!$F38),"",Values!O38)</f>
        <v>https://download.lenovo.com/Images/Parts/04Y0964/04Y0964_details.jpg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X240 parent regular</v>
      </c>
      <c r="Y39" s="31" t="str">
        <f>IF(ISBLANK(Values!E38),"","Size-Color")</f>
        <v>Size-Color</v>
      </c>
      <c r="Z39" s="29" t="str">
        <f>IF(ISBLANK(Values!E38),"","variation")</f>
        <v>variation</v>
      </c>
      <c r="AA39" s="1"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34" t="str">
        <f>IF(ISBLANK(Values!E38),"",IF(Values!I38,Values!$B$23,Values!$B$33))</f>
        <v xml:space="preserve">👉 LAYOUT - {flag} {language} NO retroilluminato. </v>
      </c>
      <c r="AJ39" s="3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 Svedese – Finlandese NO retroilluminato. </v>
      </c>
      <c r="AM39" s="1" t="str">
        <f>SUBSTITUTE(IF(ISBLANK(Values!E38),"",Values!$B$27),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7" t="str">
        <f>IF(ISBLANK(Values!E38),"",Values!H38)</f>
        <v>Svedese – Finlandese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49.95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X240 RG - CH</v>
      </c>
      <c r="C40" s="29" t="str">
        <f>IF(ISBLANK(Values!E39),"","TellusRem")</f>
        <v>TellusRem</v>
      </c>
      <c r="D40" s="28">
        <f>IF(ISBLANK(Values!E39),"",Values!E39)</f>
        <v>5714401242178</v>
      </c>
      <c r="E40" s="1" t="str">
        <f>IF(ISBLANK(Values!E39),"","EAN")</f>
        <v>EAN</v>
      </c>
      <c r="F40" s="27" t="str">
        <f>IF(ISBLANK(Values!E39),"",IF(Values!J39, SUBSTITUTE(Values!$B$1, "{language}", Values!H39) &amp; " " &amp;Values!$B$3, SUBSTITUTE(Values!$B$2, "{language}", Values!$H39) &amp; " " &amp;Values!$B$3))</f>
        <v>sostituzione della tastiera Svizzero non retroilluminata per Lenovo Thinkpad X230s X240 X240S X240I X250 X260 X270</v>
      </c>
      <c r="G40" s="29" t="str">
        <f>IF(ISBLANK(Values!E39),"",IF(Values!$B$20="PartialUpdate","","TellusRem"))</f>
        <v/>
      </c>
      <c r="H40" s="1" t="str">
        <f>IF(ISBLANK(Values!E39),"",Values!$B$16)</f>
        <v>computer-keyboards</v>
      </c>
      <c r="I40" s="1" t="str">
        <f>IF(ISBLANK(Values!E39),"","4730574031")</f>
        <v>4730574031</v>
      </c>
      <c r="J40" s="31" t="str">
        <f>IF(ISBLANK(Values!E39),"",Values!F39 )</f>
        <v>Lenovo X240 RG - CH</v>
      </c>
      <c r="K40" s="27" t="str">
        <f>IF(IF(ISBLANK(Values!E39),"",IF(Values!J39, Values!$B$4, Values!$B$5))=0,"",IF(ISBLANK(Values!E39),"",IF(Values!J39, Values!$B$4, Values!$B$5)))</f>
        <v>49.95</v>
      </c>
      <c r="L40" s="27">
        <f>IF(ISBLANK(Values!E39),"",IF($CO40="DEFAULT", Values!$B$18, ""))</f>
        <v>5</v>
      </c>
      <c r="M40" s="27" t="str">
        <f>IF(ISBLANK(Values!E39),"",Values!$M39)</f>
        <v>https://download.lenovo.com/Images/Parts/04Y0927/04Y0927_A.jpg</v>
      </c>
      <c r="N40" s="27" t="str">
        <f>IF(ISBLANK(Values!$F39),"",Values!N39)</f>
        <v>https://download.lenovo.com/Images/Parts/04Y0927/04Y0927_B.jpg</v>
      </c>
      <c r="O40" s="27" t="str">
        <f>IF(ISBLANK(Values!$F39),"",Values!O39)</f>
        <v>https://download.lenovo.com/Images/Parts/04Y0927/04Y0927_details.jpg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X240 parent regular</v>
      </c>
      <c r="Y40" s="31" t="str">
        <f>IF(ISBLANK(Values!E39),"","Size-Color")</f>
        <v>Size-Color</v>
      </c>
      <c r="Z40" s="29" t="str">
        <f>IF(ISBLANK(Values!E39),"","variation")</f>
        <v>variation</v>
      </c>
      <c r="AA40" s="1"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34" t="str">
        <f>IF(ISBLANK(Values!E39),"",IF(Values!I39,Values!$B$23,Values!$B$33))</f>
        <v xml:space="preserve">👉 LAYOUT - {flag} {language} NO retroilluminato. </v>
      </c>
      <c r="AJ40" s="3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Svizzero NO retroilluminato. </v>
      </c>
      <c r="AM40" s="1" t="str">
        <f>SUBSTITUTE(IF(ISBLANK(Values!E39),"",Values!$B$27),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7" t="str">
        <f>IF(ISBLANK(Values!E39),"",Values!H39)</f>
        <v>Svizzero</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49.95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X240 RG - US INT</v>
      </c>
      <c r="C41" s="29" t="str">
        <f>IF(ISBLANK(Values!E40),"","TellusRem")</f>
        <v>TellusRem</v>
      </c>
      <c r="D41" s="28">
        <f>IF(ISBLANK(Values!E40),"",Values!E40)</f>
        <v>5714401242185</v>
      </c>
      <c r="E41" s="1" t="str">
        <f>IF(ISBLANK(Values!E40),"","EAN")</f>
        <v>EAN</v>
      </c>
      <c r="F41" s="27" t="str">
        <f>IF(ISBLANK(Values!E40),"",IF(Values!J40, SUBSTITUTE(Values!$B$1, "{language}", Values!H40) &amp; " " &amp;Values!$B$3, SUBSTITUTE(Values!$B$2, "{language}", Values!$H40) &amp; " " &amp;Values!$B$3))</f>
        <v>sostituzione della tastiera US international non retroilluminata per Lenovo Thinkpad X230s X240 X240S X240I X250 X260 X270</v>
      </c>
      <c r="G41" s="29" t="str">
        <f>IF(ISBLANK(Values!E40),"",IF(Values!$B$20="PartialUpdate","","TellusRem"))</f>
        <v/>
      </c>
      <c r="H41" s="1" t="str">
        <f>IF(ISBLANK(Values!E40),"",Values!$B$16)</f>
        <v>computer-keyboards</v>
      </c>
      <c r="I41" s="1" t="str">
        <f>IF(ISBLANK(Values!E40),"","4730574031")</f>
        <v>4730574031</v>
      </c>
      <c r="J41" s="31" t="str">
        <f>IF(ISBLANK(Values!E40),"",Values!F40 )</f>
        <v>Lenovo X240 RG - US INT</v>
      </c>
      <c r="K41" s="27" t="str">
        <f>IF(IF(ISBLANK(Values!E40),"",IF(Values!J40, Values!$B$4, Values!$B$5))=0,"",IF(ISBLANK(Values!E40),"",IF(Values!J40, Values!$B$4, Values!$B$5)))</f>
        <v>49.95</v>
      </c>
      <c r="L41" s="27">
        <f>IF(ISBLANK(Values!E40),"",IF($CO41="DEFAULT", Values!$B$18, ""))</f>
        <v>5</v>
      </c>
      <c r="M41" s="27" t="str">
        <f>IF(ISBLANK(Values!E40),"",Values!$M40)</f>
        <v>https://raw.githubusercontent.com/PatrickVibild/TellusAmazonPictures/master/pictures/Lenovo/X240/RG/USI/1.jpg</v>
      </c>
      <c r="N41" s="27" t="str">
        <f>IF(ISBLANK(Values!$F40),"",Values!N40)</f>
        <v>https://raw.githubusercontent.com/PatrickVibild/TellusAmazonPictures/master/pictures/Lenovo/X240/RG/USI/2.jpg</v>
      </c>
      <c r="O41" s="27" t="str">
        <f>IF(ISBLANK(Values!$F40),"",Values!O40)</f>
        <v>https://raw.githubusercontent.com/PatrickVibild/TellusAmazonPictures/master/pictures/Lenovo/X240/RG/USI/3.jpg</v>
      </c>
      <c r="P41" s="27" t="str">
        <f>IF(ISBLANK(Values!$F40),"",Values!P40)</f>
        <v>https://raw.githubusercontent.com/PatrickVibild/TellusAmazonPictures/master/pictures/Lenovo/X240/RG/USI/4.jpg</v>
      </c>
      <c r="Q41" s="27" t="str">
        <f>IF(ISBLANK(Values!$F40),"",Values!Q40)</f>
        <v>https://raw.githubusercontent.com/PatrickVibild/TellusAmazonPictures/master/pictures/Lenovo/X240/RG/USI/5.jpg</v>
      </c>
      <c r="R41" s="27" t="str">
        <f>IF(ISBLANK(Values!$F40),"",Values!R40)</f>
        <v>https://raw.githubusercontent.com/PatrickVibild/TellusAmazonPictures/master/pictures/Lenovo/X240/RG/USI/6.jpg</v>
      </c>
      <c r="S41" s="27" t="str">
        <f>IF(ISBLANK(Values!$F40),"",Values!S40)</f>
        <v>https://raw.githubusercontent.com/PatrickVibild/TellusAmazonPictures/master/pictures/Lenovo/X240/RG/USI/7.jpg</v>
      </c>
      <c r="T41" s="27" t="str">
        <f>IF(ISBLANK(Values!$F40),"",Values!T40)</f>
        <v>https://raw.githubusercontent.com/PatrickVibild/TellusAmazonPictures/master/pictures/Lenovo/X240/RG/USI/8.jpg</v>
      </c>
      <c r="U41" s="27" t="str">
        <f>IF(ISBLANK(Values!$F40),"",Values!U40)</f>
        <v>https://raw.githubusercontent.com/PatrickVibild/TellusAmazonPictures/master/pictures/Lenovo/X240/RG/USI/9.jpg</v>
      </c>
      <c r="V41" s="1"/>
      <c r="W41" s="29" t="str">
        <f>IF(ISBLANK(Values!E40),"","Child")</f>
        <v>Child</v>
      </c>
      <c r="X41" s="29" t="str">
        <f>IF(ISBLANK(Values!E40),"",Values!$B$13)</f>
        <v>Lenovo X240 parent regular</v>
      </c>
      <c r="Y41" s="31" t="str">
        <f>IF(ISBLANK(Values!E40),"","Size-Color")</f>
        <v>Size-Color</v>
      </c>
      <c r="Z41" s="29" t="str">
        <f>IF(ISBLANK(Values!E40),"","variation")</f>
        <v>variation</v>
      </c>
      <c r="AA41" s="1"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34" t="str">
        <f>IF(ISBLANK(Values!E40),"",IF(Values!I40,Values!$B$23,Values!$B$33))</f>
        <v xml:space="preserve">👉 LAYOUT - {flag} {language} NO retroilluminato. </v>
      </c>
      <c r="AJ41" s="3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with € symbol US international NO retroilluminato. </v>
      </c>
      <c r="AM41" s="1" t="str">
        <f>SUBSTITUTE(IF(ISBLANK(Values!E40),"",Values!$B$27),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7" t="str">
        <f>IF(ISBLANK(Values!E40),"",Values!H40)</f>
        <v>US international</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49.95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X240 - US regular</v>
      </c>
      <c r="C42" s="29" t="str">
        <f>IF(ISBLANK(Values!E41),"","TellusRem")</f>
        <v>TellusRem</v>
      </c>
      <c r="D42" s="28">
        <f>IF(ISBLANK(Values!E41),"",Values!E41)</f>
        <v>5714401242192</v>
      </c>
      <c r="E42" s="1" t="str">
        <f>IF(ISBLANK(Values!E41),"","EAN")</f>
        <v>EAN</v>
      </c>
      <c r="F42" s="27" t="str">
        <f>IF(ISBLANK(Values!E41),"",IF(Values!J41, SUBSTITUTE(Values!$B$1, "{language}", Values!H41) &amp; " " &amp;Values!$B$3, SUBSTITUTE(Values!$B$2, "{language}", Values!$H41) &amp; " " &amp;Values!$B$3))</f>
        <v>sostituzione della tastiera US  non retroilluminata per Lenovo Thinkpad X230s X240 X240S X240I X250 X260 X270</v>
      </c>
      <c r="G42" s="29" t="str">
        <f>IF(ISBLANK(Values!E41),"",IF(Values!$B$20="PartialUpdate","","TellusRem"))</f>
        <v/>
      </c>
      <c r="H42" s="1" t="str">
        <f>IF(ISBLANK(Values!E41),"",Values!$B$16)</f>
        <v>computer-keyboards</v>
      </c>
      <c r="I42" s="1" t="str">
        <f>IF(ISBLANK(Values!E41),"","4730574031")</f>
        <v>4730574031</v>
      </c>
      <c r="J42" s="31" t="str">
        <f>IF(ISBLANK(Values!E41),"",Values!F41 )</f>
        <v>Lenovo X240 - US regular</v>
      </c>
      <c r="K42" s="27" t="str">
        <f>IF(IF(ISBLANK(Values!E41),"",IF(Values!J41, Values!$B$4, Values!$B$5))=0,"",IF(ISBLANK(Values!E41),"",IF(Values!J41, Values!$B$4, Values!$B$5)))</f>
        <v>49.95</v>
      </c>
      <c r="L42" s="27">
        <f>IF(ISBLANK(Values!E41),"",IF($CO42="DEFAULT", Values!$B$18, ""))</f>
        <v>5</v>
      </c>
      <c r="M42" s="27" t="str">
        <f>IF(ISBLANK(Values!E41),"",Values!$M41)</f>
        <v>https://raw.githubusercontent.com/PatrickVibild/TellusAmazonPictures/master/pictures/Lenovo/X240/RG/US/1.jpg</v>
      </c>
      <c r="N42" s="27" t="str">
        <f>IF(ISBLANK(Values!$F41),"",Values!N41)</f>
        <v>https://raw.githubusercontent.com/PatrickVibild/TellusAmazonPictures/master/pictures/Lenovo/X240/RG/US/2.jpg</v>
      </c>
      <c r="O42" s="27" t="str">
        <f>IF(ISBLANK(Values!$F41),"",Values!O41)</f>
        <v>https://raw.githubusercontent.com/PatrickVibild/TellusAmazonPictures/master/pictures/Lenovo/X240/RG/US/3.jpg</v>
      </c>
      <c r="P42" s="27" t="str">
        <f>IF(ISBLANK(Values!$F41),"",Values!P41)</f>
        <v>https://raw.githubusercontent.com/PatrickVibild/TellusAmazonPictures/master/pictures/Lenovo/X240/RG/US/4.jpg</v>
      </c>
      <c r="Q42" s="27" t="str">
        <f>IF(ISBLANK(Values!$F41),"",Values!Q41)</f>
        <v>https://raw.githubusercontent.com/PatrickVibild/TellusAmazonPictures/master/pictures/Lenovo/X240/RG/US/5.jpg</v>
      </c>
      <c r="R42" s="27" t="str">
        <f>IF(ISBLANK(Values!$F41),"",Values!R41)</f>
        <v>https://raw.githubusercontent.com/PatrickVibild/TellusAmazonPictures/master/pictures/Lenovo/X240/RG/US/6.jpg</v>
      </c>
      <c r="S42" s="27" t="str">
        <f>IF(ISBLANK(Values!$F41),"",Values!S41)</f>
        <v>https://raw.githubusercontent.com/PatrickVibild/TellusAmazonPictures/master/pictures/Lenovo/X240/RG/US/7.jpg</v>
      </c>
      <c r="T42" s="27" t="str">
        <f>IF(ISBLANK(Values!$F41),"",Values!T41)</f>
        <v>https://raw.githubusercontent.com/PatrickVibild/TellusAmazonPictures/master/pictures/Lenovo/X240/RG/US/8.jpg</v>
      </c>
      <c r="U42" s="27" t="str">
        <f>IF(ISBLANK(Values!$F41),"",Values!U41)</f>
        <v>https://raw.githubusercontent.com/PatrickVibild/TellusAmazonPictures/master/pictures/Lenovo/X240/RG/US/9.jpg</v>
      </c>
      <c r="W42" s="29" t="str">
        <f>IF(ISBLANK(Values!E41),"","Child")</f>
        <v>Child</v>
      </c>
      <c r="X42" s="29" t="str">
        <f>IF(ISBLANK(Values!E41),"",Values!$B$13)</f>
        <v>Lenovo X240 parent regular</v>
      </c>
      <c r="Y42" s="31" t="str">
        <f>IF(ISBLANK(Values!E41),"","Size-Color")</f>
        <v>Size-Color</v>
      </c>
      <c r="Z42" s="29" t="str">
        <f>IF(ISBLANK(Values!E41),"","variation")</f>
        <v>variation</v>
      </c>
      <c r="AA42" s="1"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34" t="str">
        <f>IF(ISBLANK(Values!E41),"",IF(Values!I41,Values!$B$23,Values!$B$33))</f>
        <v xml:space="preserve">👉 LAYOUT - {flag} {language} NO retroilluminato. </v>
      </c>
      <c r="AJ42" s="3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US  NO retroilluminato. </v>
      </c>
      <c r="AM42" s="1" t="str">
        <f>SUBSTITUTE(IF(ISBLANK(Values!E41),"",Values!$B$27),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42" s="27" t="str">
        <f>IF(ISBLANK(Values!E41),"",Values!H41)</f>
        <v xml:space="preserve">US </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1" t="str">
        <f>IF(ISBLANK(Values!E41),"","Parts")</f>
        <v>Parts</v>
      </c>
      <c r="DP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Y42" t="str">
        <f>IF(ISBLANK(Values!$E41), "", "not_applicable")</f>
        <v>not_applicable</v>
      </c>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49.95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4">
      <formula>IF(VLOOKUP($W$3,#NAME?,MATCH($A5,#NAME?,0)+1,0)&gt;0,1,0)</formula>
    </cfRule>
    <cfRule type="expression" dxfId="459" priority="117">
      <formula>AND(IF(IFERROR(VLOOKUP($W$3,#NAME?,MATCH($A5,#NAME?,0)+1,0),0)&gt;0,0,1),IF(IFERROR(VLOOKUP($W$3,#NAME?,MATCH($A5,#NAME?,0)+1,0),0)&gt;0,0,1),IF(IFERROR(VLOOKUP($W$3,#NAME?,MATCH($A5,#NAME?,0)+1,0),0)&gt;0,0,1),IF(IFERROR(MATCH($A5,#NAME?,0),0)&gt;0,1,0))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5">
      <formula>IF(LEN(CZ4)&gt;0,1,0)</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4">
      <formula>AND(AND(OR(AND(AND(OR(NOT(DA4="Yes"),DA4="")))),A4&lt;&gt;""))</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40">
      <formula>IF(VLOOKUP($DD$3,#NAME?,MATCH($A4,#NAME?,0)+1,0)&gt;0,1,0)</formula>
    </cfRule>
    <cfRule type="expression" dxfId="253" priority="543">
      <formula>AND(IF(IFERROR(VLOOKUP($DD$3,#NAME?,MATCH($A4,#NAME?,0)+1,0),0)&gt;0,0,1),IF(IFERROR(VLOOKUP($DD$3,#NAME?,MATCH($A4,#NAME?,0)+1,0),0)&gt;0,0,1),IF(IFERROR(VLOOKUP($DD$3,#NAME?,MATCH($A4,#NAME?,0)+1,0),0)&gt;0,0,1),IF(IFERROR(MATCH($A4,#NAME?,0),0)&gt;0,1,0))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4">
      <formula>IF(VLOOKUP($DH$3,#NAME?,MATCH($A4,#NAME?,0)+1,0)&gt;0,1,0)</formula>
    </cfRule>
    <cfRule type="expression" dxfId="237" priority="567">
      <formula>AND(IF(IFERROR(VLOOKUP($DH$3,#NAME?,MATCH($A4,#NAME?,0)+1,0),0)&gt;0,0,1),IF(IFERROR(VLOOKUP($DH$3,#NAME?,MATCH($A4,#NAME?,0)+1,0),0)&gt;0,0,1),IF(IFERROR(VLOOKUP($DH$3,#NAME?,MATCH($A4,#NAME?,0)+1,0),0)&gt;0,0,1),IF(IFERROR(MATCH($A4,#NAME?,0),0)&gt;0,1,0))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9">
      <formula>IF(LEN(DI4)&gt;0,1,0)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3">
      <formula>IF(LEN(DQ4)&gt;0,1,0)</formula>
    </cfRule>
  </conditionalFormatting>
  <conditionalFormatting sqref="DR4:DR1048576">
    <cfRule type="expression" dxfId="205" priority="619">
      <formula>IF(LEN(DR4)&gt;0,1,0)</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5">
      <formula>IF(VLOOKUP($DS$3,#NAME?,MATCH($A5,#NAME?,0)+1,0)&gt;0,1,0)</formula>
    </cfRule>
    <cfRule type="expression" dxfId="200" priority="624">
      <formula>IF(LEN(DS5)&gt;0,1,0)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3">
      <formula>AND(IF(IFERROR(VLOOKUP($DT$3,#NAME?,MATCH($A4,#NAME?,0)+1,0),0)&gt;0,0,1),IF(IFERROR(VLOOKUP($DT$3,#NAME?,MATCH($A4,#NAME?,0)+1,0),0)&gt;0,0,1),IF(IFERROR(VLOOKUP($DT$3,#NAME?,MATCH($A4,#NAME?,0)+1,0),0)&gt;0,0,1),IF(IFERROR(MATCH($A4,#NAME?,0),0)&gt;0,1,0))</formula>
    </cfRule>
    <cfRule type="expression" dxfId="196" priority="630">
      <formula>IF(VLOOKUP($DT$3,#NAME?,MATCH($A4,#NAME?,0)+1,0)&gt;0,1,0)</formula>
    </cfRule>
  </conditionalFormatting>
  <conditionalFormatting sqref="DU4:DU1048576">
    <cfRule type="expression" dxfId="195" priority="639">
      <formula>AND(IF(IFERROR(VLOOKUP($DU$3,#NAME?,MATCH($A4,#NAME?,0)+1,0),0)&gt;0,0,1),IF(IFERROR(VLOOKUP($DU$3,#NAME?,MATCH($A4,#NAME?,0)+1,0),0)&gt;0,0,1),IF(IFERROR(VLOOKUP($DU$3,#NAME?,MATCH($A4,#NAME?,0)+1,0),0)&gt;0,0,1),IF(IFERROR(MATCH($A4,#NAME?,0),0)&gt;0,1,0))</formula>
    </cfRule>
    <cfRule type="expression" dxfId="194" priority="636">
      <formula>IF(VLOOKUP($DU$3,#NAME?,MATCH($A4,#NAME?,0)+1,0)&gt;0,1,0)</formula>
    </cfRule>
    <cfRule type="expression" dxfId="193" priority="635">
      <formula>IF(LEN(DU4)&gt;0,1,0)</formula>
    </cfRule>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V4:DV1048576">
    <cfRule type="expression" dxfId="191" priority="641">
      <formula>IF(LEN(DV4)&gt;0,1,0)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7">
      <formula>AND(IF(IFERROR(VLOOKUP($EC$3,#NAME?,MATCH($A4,#NAME?,0)+1,0),0)&gt;0,0,1),IF(IFERROR(VLOOKUP($EC$3,#NAME?,MATCH($A4,#NAME?,0)+1,0),0)&gt;0,0,1),IF(IFERROR(VLOOKUP($EC$3,#NAME?,MATCH($A4,#NAME?,0)+1,0),0)&gt;0,0,1),IF(IFERROR(MATCH($A4,#NAME?,0),0)&gt;0,1,0))</formula>
    </cfRule>
    <cfRule type="expression" dxfId="161" priority="682">
      <formula>AND(AND(OR(AND(OR(OR(NOT(CO4&lt;&gt;"DEFAULT"),CO4="")))),A4&lt;&gt;""))</formula>
    </cfRule>
    <cfRule type="expression" dxfId="160" priority="684">
      <formula>IF(VLOOKUP($EC$3,#NAME?,MATCH($A4,#NAME?,0)+1,0)&gt;0,1,0)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89">
      <formula>IF(LEN(ED4)&gt;0,1,0)</formula>
    </cfRule>
    <cfRule type="expression" dxfId="156" priority="690">
      <formula>IF(VLOOKUP($ED$3,#NAME?,MATCH($A4,#NAME?,0)+1,0)&gt;0,1,0)</formula>
    </cfRule>
  </conditionalFormatting>
  <conditionalFormatting sqref="EE4:EE1048576">
    <cfRule type="expression" dxfId="155" priority="699">
      <formula>AND(IF(IFERROR(VLOOKUP($EE$3,#NAME?,MATCH($A4,#NAME?,0)+1,0),0)&gt;0,0,1),IF(IFERROR(VLOOKUP($EE$3,#NAME?,MATCH($A4,#NAME?,0)+1,0),0)&gt;0,0,1),IF(IFERROR(VLOOKUP($EE$3,#NAME?,MATCH($A4,#NAME?,0)+1,0),0)&gt;0,0,1),IF(IFERROR(MATCH($A4,#NAME?,0),0)&gt;0,1,0))</formula>
    </cfRule>
    <cfRule type="expression" dxfId="154" priority="694">
      <formula>AND(AND(OR(AND(OR(OR(NOT(DY4&lt;&gt;"GHS"),DY4=""))),AND(OR(OR(NOT(DZ4&lt;&gt;"GHS"),DZ4=""))),AND(OR(OR(NOT(EA4&lt;&gt;"GHS"),EA4=""))),AND(OR(OR(NOT(EB4&lt;&gt;"GHS"),EB4=""))),AND(OR(OR(NOT(EC4&lt;&gt;"GHS"),EC4="")))),A4&lt;&gt;""))</formula>
    </cfRule>
    <cfRule type="expression" dxfId="153" priority="695">
      <formula>IF(LEN(EE4)&gt;0,1,0)</formula>
    </cfRule>
    <cfRule type="expression" dxfId="152" priority="696">
      <formula>IF(VLOOKUP($EE$3,#NAME?,MATCH($A4,#NAME?,0)+1,0)&gt;0,1,0)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2">
      <formula>IF(VLOOKUP($EF$3,#NAME?,MATCH($A4,#NAME?,0)+1,0)&gt;0,1,0)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t="s">
        <v>731</v>
      </c>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3" t="b">
        <f>TRUE()</f>
        <v>1</v>
      </c>
      <c r="J9" s="44" t="b">
        <f>TRUE()</f>
        <v>1</v>
      </c>
      <c r="K9" s="36" t="s">
        <v>721</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0" t="s">
        <v>730</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0">
        <v>5714401242994</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D22" s="41"/>
      <c r="E22" s="59"/>
      <c r="F22" s="36"/>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 xml:space="preserve">US </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1" t="b">
        <v>0</v>
      </c>
      <c r="D23" s="41" t="b">
        <v>1</v>
      </c>
      <c r="E23" s="59">
        <v>5714401242017</v>
      </c>
      <c r="F23" s="36" t="s">
        <v>676</v>
      </c>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Tedesco</v>
      </c>
      <c r="I23" s="43" t="b">
        <f>TRUE()</f>
        <v>1</v>
      </c>
      <c r="J23" s="44" t="b">
        <v>0</v>
      </c>
      <c r="K23" s="36" t="s">
        <v>722</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1" t="b">
        <f>FALSE()</f>
        <v>0</v>
      </c>
      <c r="D24" s="41" t="b">
        <v>1</v>
      </c>
      <c r="E24" s="59">
        <v>5714401242024</v>
      </c>
      <c r="F24" s="36" t="s">
        <v>677</v>
      </c>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Francese</v>
      </c>
      <c r="I24" s="43"/>
      <c r="J24" s="44" t="b">
        <f>FALSE()</f>
        <v>0</v>
      </c>
      <c r="K24" s="36" t="s">
        <v>723</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1" t="b">
        <f>FALSE()</f>
        <v>0</v>
      </c>
      <c r="D25" s="41" t="b">
        <v>1</v>
      </c>
      <c r="E25" s="59">
        <v>5714401242031</v>
      </c>
      <c r="F25" s="36" t="s">
        <v>678</v>
      </c>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Italiano</v>
      </c>
      <c r="I25" s="43"/>
      <c r="J25" s="44" t="b">
        <f>FALSE()</f>
        <v>0</v>
      </c>
      <c r="K25" s="36" t="s">
        <v>724</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1" t="b">
        <f>FALSE()</f>
        <v>0</v>
      </c>
      <c r="D26" s="41" t="b">
        <v>1</v>
      </c>
      <c r="E26" s="59">
        <v>5714401242048</v>
      </c>
      <c r="F26" s="36" t="s">
        <v>679</v>
      </c>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Spagnolo</v>
      </c>
      <c r="I26" s="43"/>
      <c r="J26" s="44" t="b">
        <f>FALSE()</f>
        <v>0</v>
      </c>
      <c r="K26" s="36" t="s">
        <v>725</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1" t="b">
        <f>FALSE()</f>
        <v>0</v>
      </c>
      <c r="D27" s="41" t="b">
        <v>1</v>
      </c>
      <c r="E27" s="59">
        <v>5714401242055</v>
      </c>
      <c r="F27" s="36" t="s">
        <v>680</v>
      </c>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43"/>
      <c r="J27" s="44" t="b">
        <f>FALSE()</f>
        <v>0</v>
      </c>
      <c r="K27" s="36" t="s">
        <v>726</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t="b">
        <f>FALSE()</f>
        <v>0</v>
      </c>
      <c r="D28" s="41" t="b">
        <v>1</v>
      </c>
      <c r="E28" s="59">
        <v>5714401242062</v>
      </c>
      <c r="F28" s="36" t="s">
        <v>681</v>
      </c>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Scandinavo - Nordico</v>
      </c>
      <c r="I28" s="43"/>
      <c r="J28" s="44" t="b">
        <f>FALSE()</f>
        <v>0</v>
      </c>
      <c r="K28" s="36" t="s">
        <v>727</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1" t="b">
        <f>FALSE()</f>
        <v>0</v>
      </c>
      <c r="D29" s="41" t="b">
        <f>FALSE()</f>
        <v>0</v>
      </c>
      <c r="E29" s="59">
        <v>5714401242079</v>
      </c>
      <c r="F29" s="36" t="s">
        <v>682</v>
      </c>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Belga</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t="b">
        <f>FALSE()</f>
        <v>0</v>
      </c>
      <c r="D30" s="41" t="b">
        <v>0</v>
      </c>
      <c r="E30" s="59">
        <v>5714401242086</v>
      </c>
      <c r="F30" s="36" t="s">
        <v>683</v>
      </c>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Bulgaro</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1" t="b">
        <f>FALSE()</f>
        <v>0</v>
      </c>
      <c r="D31" s="41" t="b">
        <f>FALSE()</f>
        <v>0</v>
      </c>
      <c r="E31" s="59">
        <v>5714401242093</v>
      </c>
      <c r="F31" s="36" t="s">
        <v>684</v>
      </c>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Ceco</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9">
        <v>5714401242109</v>
      </c>
      <c r="F32" s="36" t="s">
        <v>685</v>
      </c>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Danese</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1" t="b">
        <f>FALSE()</f>
        <v>0</v>
      </c>
      <c r="D33" s="41" t="b">
        <f>FALSE()</f>
        <v>0</v>
      </c>
      <c r="E33" s="59">
        <v>5714401242116</v>
      </c>
      <c r="F33" s="36" t="s">
        <v>686</v>
      </c>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Ungherese</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9">
        <v>5714401242123</v>
      </c>
      <c r="F34" s="36" t="s">
        <v>687</v>
      </c>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Olandese</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9">
        <v>5714401242130</v>
      </c>
      <c r="F35" s="36" t="s">
        <v>688</v>
      </c>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Norvegese</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375</v>
      </c>
      <c r="C36" s="41" t="b">
        <f>FALSE()</f>
        <v>0</v>
      </c>
      <c r="D36" s="41" t="b">
        <f>FALSE()</f>
        <v>0</v>
      </c>
      <c r="E36" s="59">
        <v>5714401242147</v>
      </c>
      <c r="F36" s="36" t="s">
        <v>689</v>
      </c>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Polacco</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t="b">
        <f>FALSE()</f>
        <v>0</v>
      </c>
      <c r="D37" s="41" t="b">
        <f>FALSE()</f>
        <v>0</v>
      </c>
      <c r="E37" s="59">
        <v>5714401242154</v>
      </c>
      <c r="F37" s="36" t="s">
        <v>690</v>
      </c>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Portoghese</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9">
        <v>5714401242161</v>
      </c>
      <c r="F38" s="36" t="s">
        <v>691</v>
      </c>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Svedese – Finlandese</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9">
        <v>5714401242178</v>
      </c>
      <c r="F39" s="36" t="s">
        <v>692</v>
      </c>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Svizzero</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t="b">
        <f>FALSE()</f>
        <v>0</v>
      </c>
      <c r="D40" s="41" t="b">
        <v>0</v>
      </c>
      <c r="E40" s="59">
        <v>5714401242185</v>
      </c>
      <c r="F40" s="36" t="s">
        <v>693</v>
      </c>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728</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C41" t="b">
        <f>TRUE()</f>
        <v>1</v>
      </c>
      <c r="D41" s="41" t="b">
        <v>0</v>
      </c>
      <c r="E41" s="59">
        <v>5714401242192</v>
      </c>
      <c r="F41" s="36" t="s">
        <v>694</v>
      </c>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 xml:space="preserve">US </v>
      </c>
      <c r="I41" s="43"/>
      <c r="J41" s="44" t="b">
        <f>FALSE()</f>
        <v>0</v>
      </c>
      <c r="K41" s="36" t="s">
        <v>729</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2024-02-20T07:30:40Z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