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10/"/>
    </mc:Choice>
  </mc:AlternateContent>
  <xr:revisionPtr revIDLastSave="0" documentId="13_ncr:1_{00A0272B-4F51-4745-AF5B-C84699A217B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V104" i="2"/>
  <c r="H104" i="2" s="1"/>
  <c r="O104" i="2"/>
  <c r="N104" i="2"/>
  <c r="M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H81" i="2" s="1"/>
  <c r="U81" i="2"/>
  <c r="T81" i="2"/>
  <c r="S81" i="2"/>
  <c r="R81" i="2"/>
  <c r="Q81" i="2"/>
  <c r="P81" i="2"/>
  <c r="O81" i="2"/>
  <c r="N81" i="2"/>
  <c r="M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H71" i="2" s="1"/>
  <c r="U71" i="2"/>
  <c r="T71" i="2"/>
  <c r="S71" i="2"/>
  <c r="R71" i="2"/>
  <c r="Q71" i="2"/>
  <c r="P71" i="2"/>
  <c r="O71" i="2"/>
  <c r="N71" i="2"/>
  <c r="M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L43" i="2"/>
  <c r="J43" i="2"/>
  <c r="I43" i="2"/>
  <c r="V42" i="2"/>
  <c r="H42" i="2" s="1"/>
  <c r="U42" i="2"/>
  <c r="T42" i="2"/>
  <c r="S42" i="2"/>
  <c r="R42" i="2"/>
  <c r="Q42" i="2"/>
  <c r="P42" i="2"/>
  <c r="O42" i="2"/>
  <c r="N42" i="2"/>
  <c r="M42" i="2"/>
  <c r="L42" i="2"/>
  <c r="J42" i="2"/>
  <c r="I42" i="2"/>
  <c r="V41" i="2"/>
  <c r="H41" i="2" s="1"/>
  <c r="U41" i="2"/>
  <c r="T41" i="2"/>
  <c r="S41" i="2"/>
  <c r="R41" i="2"/>
  <c r="Q41" i="2"/>
  <c r="P41" i="2"/>
  <c r="O41" i="2"/>
  <c r="N41" i="2"/>
  <c r="M41" i="2"/>
  <c r="L41" i="2"/>
  <c r="J41" i="2"/>
  <c r="I41" i="2"/>
  <c r="V40" i="2"/>
  <c r="H40" i="2" s="1"/>
  <c r="U40" i="2"/>
  <c r="T40" i="2"/>
  <c r="S40" i="2"/>
  <c r="R40" i="2"/>
  <c r="Q40" i="2"/>
  <c r="P40" i="2"/>
  <c r="O40" i="2"/>
  <c r="N40" i="2"/>
  <c r="M40" i="2"/>
  <c r="L40" i="2"/>
  <c r="J40" i="2"/>
  <c r="I40" i="2"/>
  <c r="V39" i="2"/>
  <c r="H39" i="2" s="1"/>
  <c r="U39" i="2"/>
  <c r="T39" i="2"/>
  <c r="S39" i="2"/>
  <c r="R39" i="2"/>
  <c r="Q39" i="2"/>
  <c r="P39" i="2"/>
  <c r="O39" i="2"/>
  <c r="N39" i="2"/>
  <c r="M39" i="2"/>
  <c r="L39" i="2"/>
  <c r="J39" i="2"/>
  <c r="I39" i="2"/>
  <c r="V38" i="2"/>
  <c r="H38" i="2" s="1"/>
  <c r="U38" i="2"/>
  <c r="T38" i="2"/>
  <c r="S38" i="2"/>
  <c r="R38" i="2"/>
  <c r="Q38" i="2"/>
  <c r="P38" i="2"/>
  <c r="O38" i="2"/>
  <c r="N38" i="2"/>
  <c r="M38" i="2"/>
  <c r="L38" i="2"/>
  <c r="J38" i="2"/>
  <c r="I38" i="2"/>
  <c r="V37" i="2"/>
  <c r="H37" i="2" s="1"/>
  <c r="U37" i="2"/>
  <c r="T37" i="2"/>
  <c r="S37" i="2"/>
  <c r="R37" i="2"/>
  <c r="Q37" i="2"/>
  <c r="P37" i="2"/>
  <c r="O37" i="2"/>
  <c r="N37" i="2"/>
  <c r="M37" i="2"/>
  <c r="L37" i="2"/>
  <c r="J37" i="2"/>
  <c r="I37" i="2"/>
  <c r="V36" i="2"/>
  <c r="H36" i="2" s="1"/>
  <c r="U36" i="2"/>
  <c r="T36" i="2"/>
  <c r="S36" i="2"/>
  <c r="R36" i="2"/>
  <c r="Q36" i="2"/>
  <c r="P36" i="2"/>
  <c r="O36" i="2"/>
  <c r="N36" i="2"/>
  <c r="M36" i="2"/>
  <c r="L36" i="2"/>
  <c r="J36" i="2"/>
  <c r="I36" i="2"/>
  <c r="V35" i="2"/>
  <c r="H35" i="2" s="1"/>
  <c r="U35" i="2"/>
  <c r="T35" i="2"/>
  <c r="S35" i="2"/>
  <c r="R35" i="2"/>
  <c r="Q35" i="2"/>
  <c r="P35" i="2"/>
  <c r="O35" i="2"/>
  <c r="N35" i="2"/>
  <c r="M35" i="2"/>
  <c r="L35" i="2"/>
  <c r="J35" i="2"/>
  <c r="I35" i="2"/>
  <c r="V34" i="2"/>
  <c r="H34" i="2" s="1"/>
  <c r="U34" i="2"/>
  <c r="T34" i="2"/>
  <c r="S34" i="2"/>
  <c r="R34" i="2"/>
  <c r="Q34" i="2"/>
  <c r="P34" i="2"/>
  <c r="O34" i="2"/>
  <c r="N34" i="2"/>
  <c r="M34" i="2"/>
  <c r="L34" i="2"/>
  <c r="J34" i="2"/>
  <c r="I34" i="2"/>
  <c r="V33" i="2"/>
  <c r="H33" i="2" s="1"/>
  <c r="U33" i="2"/>
  <c r="T33" i="2"/>
  <c r="S33" i="2"/>
  <c r="R33" i="2"/>
  <c r="Q33" i="2"/>
  <c r="P33" i="2"/>
  <c r="O33" i="2"/>
  <c r="N33" i="2"/>
  <c r="M33" i="2"/>
  <c r="L33" i="2"/>
  <c r="J33" i="2"/>
  <c r="I33" i="2"/>
  <c r="B33" i="2"/>
  <c r="V32" i="2"/>
  <c r="U32" i="2"/>
  <c r="T32" i="2"/>
  <c r="S32" i="2"/>
  <c r="R32" i="2"/>
  <c r="Q32" i="2"/>
  <c r="P32" i="2"/>
  <c r="O32" i="2"/>
  <c r="N32" i="2"/>
  <c r="M32" i="2"/>
  <c r="L32" i="2"/>
  <c r="J32" i="2"/>
  <c r="I32" i="2"/>
  <c r="H32" i="2"/>
  <c r="V31" i="2"/>
  <c r="U31" i="2"/>
  <c r="T31" i="2"/>
  <c r="S31" i="2"/>
  <c r="R31" i="2"/>
  <c r="Q31" i="2"/>
  <c r="P31" i="2"/>
  <c r="O31" i="2"/>
  <c r="N31" i="2"/>
  <c r="M31" i="2"/>
  <c r="L31" i="2"/>
  <c r="J31" i="2"/>
  <c r="I31" i="2"/>
  <c r="H31" i="2"/>
  <c r="B31" i="2"/>
  <c r="V30" i="2"/>
  <c r="H30" i="2" s="1"/>
  <c r="U30" i="2"/>
  <c r="T30" i="2"/>
  <c r="S30" i="2"/>
  <c r="R30" i="2"/>
  <c r="Q30" i="2"/>
  <c r="P30" i="2"/>
  <c r="O30" i="2"/>
  <c r="N30" i="2"/>
  <c r="M30" i="2"/>
  <c r="L30" i="2"/>
  <c r="J30" i="2"/>
  <c r="I30" i="2"/>
  <c r="V29" i="2"/>
  <c r="H29" i="2" s="1"/>
  <c r="U29" i="2"/>
  <c r="T29" i="2"/>
  <c r="S29" i="2"/>
  <c r="R29" i="2"/>
  <c r="Q29" i="2"/>
  <c r="P29" i="2"/>
  <c r="O29" i="2"/>
  <c r="N29" i="2"/>
  <c r="M29" i="2"/>
  <c r="L29" i="2"/>
  <c r="J29" i="2"/>
  <c r="I29" i="2"/>
  <c r="B29" i="2"/>
  <c r="V28" i="2"/>
  <c r="U28" i="2"/>
  <c r="T28" i="2"/>
  <c r="S28" i="2"/>
  <c r="R28" i="2"/>
  <c r="Q28" i="2"/>
  <c r="P28" i="2"/>
  <c r="O28" i="2"/>
  <c r="N28" i="2"/>
  <c r="M28" i="2"/>
  <c r="L28" i="2"/>
  <c r="J28" i="2"/>
  <c r="I28" i="2"/>
  <c r="H28" i="2"/>
  <c r="V27" i="2"/>
  <c r="H27" i="2" s="1"/>
  <c r="U27" i="2"/>
  <c r="T27" i="2"/>
  <c r="S27" i="2"/>
  <c r="R27" i="2"/>
  <c r="Q27" i="2"/>
  <c r="P27" i="2"/>
  <c r="O27" i="2"/>
  <c r="N27" i="2"/>
  <c r="M27" i="2"/>
  <c r="L27" i="2"/>
  <c r="J27" i="2"/>
  <c r="I27" i="2"/>
  <c r="B27" i="2"/>
  <c r="V26" i="2"/>
  <c r="H26" i="2" s="1"/>
  <c r="U26" i="2"/>
  <c r="T26" i="2"/>
  <c r="S26" i="2"/>
  <c r="R26" i="2"/>
  <c r="Q26" i="2"/>
  <c r="P26" i="2"/>
  <c r="O26" i="2"/>
  <c r="N26" i="2"/>
  <c r="M26" i="2"/>
  <c r="L26" i="2"/>
  <c r="J26" i="2"/>
  <c r="I26" i="2"/>
  <c r="B26" i="2"/>
  <c r="V25" i="2"/>
  <c r="H25" i="2" s="1"/>
  <c r="U25" i="2"/>
  <c r="T25" i="2"/>
  <c r="S25" i="2"/>
  <c r="R25" i="2"/>
  <c r="Q25" i="2"/>
  <c r="P25" i="2"/>
  <c r="O25" i="2"/>
  <c r="N25" i="2"/>
  <c r="M25" i="2"/>
  <c r="L25" i="2"/>
  <c r="J25" i="2"/>
  <c r="I25" i="2"/>
  <c r="B25" i="2"/>
  <c r="V24" i="2"/>
  <c r="H24" i="2" s="1"/>
  <c r="U24" i="2"/>
  <c r="T24" i="2"/>
  <c r="S24" i="2"/>
  <c r="R24" i="2"/>
  <c r="Q24" i="2"/>
  <c r="P24" i="2"/>
  <c r="O24" i="2"/>
  <c r="N24" i="2"/>
  <c r="M24" i="2"/>
  <c r="L24" i="2"/>
  <c r="J24" i="2"/>
  <c r="I24" i="2"/>
  <c r="B24" i="2"/>
  <c r="V23" i="2"/>
  <c r="H23" i="2" s="1"/>
  <c r="U23" i="2"/>
  <c r="Q23" i="2"/>
  <c r="O23" i="2"/>
  <c r="M23" i="2"/>
  <c r="L23" i="2"/>
  <c r="P23" i="2" s="1"/>
  <c r="P24" i="1" s="1"/>
  <c r="J23" i="2"/>
  <c r="I23" i="2"/>
  <c r="D23" i="2"/>
  <c r="C23" i="2"/>
  <c r="B23" i="2"/>
  <c r="V22" i="2"/>
  <c r="H22" i="2" s="1"/>
  <c r="U22" i="2"/>
  <c r="T22" i="2"/>
  <c r="S22" i="2"/>
  <c r="R22" i="2"/>
  <c r="Q22" i="2"/>
  <c r="P22" i="2"/>
  <c r="O22" i="2"/>
  <c r="N22" i="2"/>
  <c r="N23" i="1" s="1"/>
  <c r="M22" i="2"/>
  <c r="L22" i="2"/>
  <c r="J22" i="2"/>
  <c r="I22" i="2"/>
  <c r="D22" i="2"/>
  <c r="C22" i="2"/>
  <c r="V21" i="2"/>
  <c r="T21" i="2"/>
  <c r="T22" i="1" s="1"/>
  <c r="S21" i="2"/>
  <c r="R21" i="2"/>
  <c r="Q21" i="2"/>
  <c r="P21" i="2"/>
  <c r="O21" i="2"/>
  <c r="N21" i="2"/>
  <c r="M21" i="2"/>
  <c r="L21" i="2"/>
  <c r="U21" i="2" s="1"/>
  <c r="U22" i="1" s="1"/>
  <c r="J21" i="2"/>
  <c r="I21" i="2"/>
  <c r="H21" i="2"/>
  <c r="D21" i="2"/>
  <c r="C21" i="2"/>
  <c r="V20" i="2"/>
  <c r="H20" i="2" s="1"/>
  <c r="U20" i="2"/>
  <c r="T20" i="2"/>
  <c r="S20" i="2"/>
  <c r="R20" i="2"/>
  <c r="Q20" i="2"/>
  <c r="P20" i="2"/>
  <c r="P21" i="1" s="1"/>
  <c r="O20" i="2"/>
  <c r="N20" i="2"/>
  <c r="M20" i="2"/>
  <c r="L20" i="2"/>
  <c r="J20" i="2"/>
  <c r="I20" i="2"/>
  <c r="D20" i="2"/>
  <c r="C20" i="2"/>
  <c r="V19" i="2"/>
  <c r="H19" i="2" s="1"/>
  <c r="U19" i="2"/>
  <c r="T19" i="2"/>
  <c r="S19" i="2"/>
  <c r="R19" i="2"/>
  <c r="Q19" i="2"/>
  <c r="P19" i="2"/>
  <c r="O19" i="2"/>
  <c r="N19" i="2"/>
  <c r="M19" i="2"/>
  <c r="L19" i="2"/>
  <c r="J19" i="2"/>
  <c r="I19" i="2"/>
  <c r="D19" i="2"/>
  <c r="C19" i="2"/>
  <c r="V18" i="2"/>
  <c r="H18" i="2" s="1"/>
  <c r="U18" i="2"/>
  <c r="T18" i="2"/>
  <c r="S18" i="2"/>
  <c r="R18" i="2"/>
  <c r="R19" i="1" s="1"/>
  <c r="Q18" i="2"/>
  <c r="P18" i="2"/>
  <c r="O18" i="2"/>
  <c r="N18" i="2"/>
  <c r="M18" i="2"/>
  <c r="L18" i="2"/>
  <c r="J18" i="2"/>
  <c r="I18" i="2"/>
  <c r="D18" i="2"/>
  <c r="C18" i="2"/>
  <c r="V17" i="2"/>
  <c r="H17" i="2" s="1"/>
  <c r="U17" i="2"/>
  <c r="T17" i="2"/>
  <c r="S17" i="2"/>
  <c r="R17" i="2"/>
  <c r="Q17" i="2"/>
  <c r="P17" i="2"/>
  <c r="O17" i="2"/>
  <c r="N17" i="2"/>
  <c r="N18" i="1" s="1"/>
  <c r="M17" i="2"/>
  <c r="L17" i="2"/>
  <c r="J17" i="2"/>
  <c r="I17" i="2"/>
  <c r="D17" i="2"/>
  <c r="C17" i="2"/>
  <c r="V16" i="2"/>
  <c r="U16" i="2"/>
  <c r="T16" i="2"/>
  <c r="T17" i="1" s="1"/>
  <c r="S16" i="2"/>
  <c r="R16" i="2"/>
  <c r="Q16" i="2"/>
  <c r="P16" i="2"/>
  <c r="O16" i="2"/>
  <c r="N16" i="2"/>
  <c r="M16" i="2"/>
  <c r="L16" i="2"/>
  <c r="J16" i="2"/>
  <c r="I16" i="2"/>
  <c r="H16" i="2"/>
  <c r="D16" i="2"/>
  <c r="C16" i="2"/>
  <c r="V15" i="2"/>
  <c r="H15" i="2" s="1"/>
  <c r="U15" i="2"/>
  <c r="T15" i="2"/>
  <c r="S15" i="2"/>
  <c r="R15" i="2"/>
  <c r="Q15" i="2"/>
  <c r="P15" i="2"/>
  <c r="P16" i="1" s="1"/>
  <c r="O15" i="2"/>
  <c r="N15" i="2"/>
  <c r="M15" i="2"/>
  <c r="L15" i="2"/>
  <c r="J15" i="2"/>
  <c r="I15" i="2"/>
  <c r="D15" i="2"/>
  <c r="C15" i="2"/>
  <c r="V14" i="2"/>
  <c r="H14" i="2" s="1"/>
  <c r="U14" i="2"/>
  <c r="T14" i="2"/>
  <c r="S14" i="2"/>
  <c r="R14" i="2"/>
  <c r="Q14" i="2"/>
  <c r="P14" i="2"/>
  <c r="O14" i="2"/>
  <c r="N14" i="2"/>
  <c r="M14" i="2"/>
  <c r="L14" i="2"/>
  <c r="J14" i="2"/>
  <c r="I14" i="2"/>
  <c r="D14" i="2"/>
  <c r="C14" i="2"/>
  <c r="V13" i="2"/>
  <c r="H13" i="2" s="1"/>
  <c r="U13" i="2"/>
  <c r="T13" i="2"/>
  <c r="S13" i="2"/>
  <c r="R13" i="2"/>
  <c r="R14" i="1" s="1"/>
  <c r="Q13" i="2"/>
  <c r="P13" i="2"/>
  <c r="O13" i="2"/>
  <c r="N13" i="2"/>
  <c r="M13" i="2"/>
  <c r="L13" i="2"/>
  <c r="J13" i="2"/>
  <c r="I13" i="2"/>
  <c r="D13" i="2"/>
  <c r="C13" i="2"/>
  <c r="V12" i="2"/>
  <c r="H12" i="2" s="1"/>
  <c r="U12" i="2"/>
  <c r="T12" i="2"/>
  <c r="S12" i="2"/>
  <c r="R12" i="2"/>
  <c r="Q12" i="2"/>
  <c r="P12" i="2"/>
  <c r="O12" i="2"/>
  <c r="N12" i="2"/>
  <c r="N13" i="1" s="1"/>
  <c r="M12" i="2"/>
  <c r="L12" i="2"/>
  <c r="J12" i="2"/>
  <c r="I12" i="2"/>
  <c r="D12" i="2"/>
  <c r="C12" i="2"/>
  <c r="V11" i="2"/>
  <c r="U11" i="2"/>
  <c r="T11" i="2"/>
  <c r="T12" i="1" s="1"/>
  <c r="S11" i="2"/>
  <c r="R11" i="2"/>
  <c r="Q11" i="2"/>
  <c r="P11" i="2"/>
  <c r="O11" i="2"/>
  <c r="N11" i="2"/>
  <c r="M11" i="2"/>
  <c r="L11" i="2"/>
  <c r="J11" i="2"/>
  <c r="I11" i="2"/>
  <c r="H11" i="2"/>
  <c r="D11" i="2"/>
  <c r="C11" i="2"/>
  <c r="V10" i="2"/>
  <c r="H10" i="2" s="1"/>
  <c r="U10" i="2"/>
  <c r="T10" i="2"/>
  <c r="S10" i="2"/>
  <c r="R10" i="2"/>
  <c r="Q10" i="2"/>
  <c r="P10" i="2"/>
  <c r="P11" i="1" s="1"/>
  <c r="O10" i="2"/>
  <c r="N10" i="2"/>
  <c r="M10" i="2"/>
  <c r="L10" i="2"/>
  <c r="J10" i="2"/>
  <c r="I10" i="2"/>
  <c r="D10" i="2"/>
  <c r="C10" i="2"/>
  <c r="V9" i="2"/>
  <c r="H9" i="2" s="1"/>
  <c r="L9" i="2"/>
  <c r="U9" i="2" s="1"/>
  <c r="U10" i="1" s="1"/>
  <c r="J9" i="2"/>
  <c r="I9" i="2"/>
  <c r="D9" i="2"/>
  <c r="C9" i="2"/>
  <c r="B9" i="2"/>
  <c r="V8" i="2"/>
  <c r="S8" i="2"/>
  <c r="S9" i="1" s="1"/>
  <c r="Q8" i="2"/>
  <c r="P8" i="2"/>
  <c r="O8" i="2"/>
  <c r="N8" i="2"/>
  <c r="M8" i="2"/>
  <c r="L8" i="2"/>
  <c r="R8" i="2" s="1"/>
  <c r="R9" i="1" s="1"/>
  <c r="J8" i="2"/>
  <c r="I8" i="2"/>
  <c r="H8" i="2"/>
  <c r="D8" i="2"/>
  <c r="C8" i="2"/>
  <c r="B8" i="2"/>
  <c r="V7" i="2"/>
  <c r="H7" i="2" s="1"/>
  <c r="T7" i="2"/>
  <c r="P7" i="2"/>
  <c r="P8" i="1" s="1"/>
  <c r="L7" i="2"/>
  <c r="O7" i="2" s="1"/>
  <c r="O8" i="1" s="1"/>
  <c r="J7" i="2"/>
  <c r="I7" i="2"/>
  <c r="D7" i="2"/>
  <c r="C7" i="2"/>
  <c r="B7" i="2"/>
  <c r="V6" i="2"/>
  <c r="U6" i="2"/>
  <c r="T6" i="2"/>
  <c r="S6" i="2"/>
  <c r="R6" i="2"/>
  <c r="Q6" i="2"/>
  <c r="M6" i="2"/>
  <c r="M7" i="1" s="1"/>
  <c r="L6" i="2"/>
  <c r="P6" i="2" s="1"/>
  <c r="P7" i="1" s="1"/>
  <c r="J6" i="2"/>
  <c r="I6" i="2"/>
  <c r="H6" i="2"/>
  <c r="D6" i="2"/>
  <c r="C6" i="2"/>
  <c r="V5" i="2"/>
  <c r="S5" i="2"/>
  <c r="Q5" i="2"/>
  <c r="P5" i="2"/>
  <c r="O5" i="2"/>
  <c r="N5" i="2"/>
  <c r="M5" i="2"/>
  <c r="L5" i="2"/>
  <c r="R5" i="2" s="1"/>
  <c r="R6" i="1" s="1"/>
  <c r="J5" i="2"/>
  <c r="I5" i="2"/>
  <c r="H5" i="2"/>
  <c r="D5" i="2"/>
  <c r="C5" i="2"/>
  <c r="V4" i="2"/>
  <c r="U4" i="2"/>
  <c r="S4" i="2"/>
  <c r="O4" i="2"/>
  <c r="O5" i="1" s="1"/>
  <c r="M4" i="2"/>
  <c r="L4" i="2"/>
  <c r="N4" i="2" s="1"/>
  <c r="N5" i="1" s="1"/>
  <c r="J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AA31" i="1"/>
  <c r="Z31" i="1"/>
  <c r="Y31" i="1"/>
  <c r="X31" i="1"/>
  <c r="W31" i="1"/>
  <c r="U31" i="1"/>
  <c r="T31" i="1"/>
  <c r="S31" i="1"/>
  <c r="R31" i="1"/>
  <c r="Q31" i="1"/>
  <c r="P31" i="1"/>
  <c r="O31" i="1"/>
  <c r="N31" i="1"/>
  <c r="M31" i="1"/>
  <c r="L31" i="1"/>
  <c r="K31" i="1"/>
  <c r="J31" i="1"/>
  <c r="I31" i="1"/>
  <c r="H31" i="1"/>
  <c r="G31" i="1"/>
  <c r="F31" i="1"/>
  <c r="E31" i="1"/>
  <c r="D31" i="1"/>
  <c r="C31" i="1"/>
  <c r="B31" i="1"/>
  <c r="A31" i="1"/>
  <c r="AA30" i="1"/>
  <c r="Z30" i="1"/>
  <c r="Y30" i="1"/>
  <c r="X30" i="1"/>
  <c r="W30" i="1"/>
  <c r="U30" i="1"/>
  <c r="T30" i="1"/>
  <c r="S30" i="1"/>
  <c r="R30" i="1"/>
  <c r="Q30" i="1"/>
  <c r="P30" i="1"/>
  <c r="O30" i="1"/>
  <c r="N30" i="1"/>
  <c r="M30" i="1"/>
  <c r="L30" i="1"/>
  <c r="K30" i="1"/>
  <c r="J30" i="1"/>
  <c r="I30" i="1"/>
  <c r="H30" i="1"/>
  <c r="G30" i="1"/>
  <c r="F30" i="1"/>
  <c r="E30" i="1"/>
  <c r="D30" i="1"/>
  <c r="C30" i="1"/>
  <c r="B30" i="1"/>
  <c r="A30" i="1"/>
  <c r="AA29" i="1"/>
  <c r="Z29" i="1"/>
  <c r="Y29" i="1"/>
  <c r="X29" i="1"/>
  <c r="W29" i="1"/>
  <c r="U29" i="1"/>
  <c r="T29" i="1"/>
  <c r="S29" i="1"/>
  <c r="R29" i="1"/>
  <c r="Q29" i="1"/>
  <c r="P29" i="1"/>
  <c r="O29" i="1"/>
  <c r="N29" i="1"/>
  <c r="M29" i="1"/>
  <c r="L29" i="1"/>
  <c r="K29" i="1"/>
  <c r="J29" i="1"/>
  <c r="I29" i="1"/>
  <c r="H29" i="1"/>
  <c r="G29" i="1"/>
  <c r="F29" i="1"/>
  <c r="E29" i="1"/>
  <c r="D29" i="1"/>
  <c r="C29" i="1"/>
  <c r="B29" i="1"/>
  <c r="A29" i="1"/>
  <c r="AA28" i="1"/>
  <c r="Z28" i="1"/>
  <c r="Y28" i="1"/>
  <c r="X28" i="1"/>
  <c r="W28" i="1"/>
  <c r="U28" i="1"/>
  <c r="T28" i="1"/>
  <c r="S28" i="1"/>
  <c r="R28" i="1"/>
  <c r="Q28" i="1"/>
  <c r="P28" i="1"/>
  <c r="O28" i="1"/>
  <c r="N28" i="1"/>
  <c r="M28" i="1"/>
  <c r="L28" i="1"/>
  <c r="K28" i="1"/>
  <c r="J28" i="1"/>
  <c r="I28" i="1"/>
  <c r="H28" i="1"/>
  <c r="G28" i="1"/>
  <c r="F28" i="1"/>
  <c r="E28" i="1"/>
  <c r="D28" i="1"/>
  <c r="C28" i="1"/>
  <c r="B28" i="1"/>
  <c r="A28" i="1"/>
  <c r="AA27" i="1"/>
  <c r="Z27" i="1"/>
  <c r="Y27" i="1"/>
  <c r="X27" i="1"/>
  <c r="W27" i="1"/>
  <c r="U27" i="1"/>
  <c r="T27" i="1"/>
  <c r="S27" i="1"/>
  <c r="R27" i="1"/>
  <c r="Q27" i="1"/>
  <c r="P27" i="1"/>
  <c r="O27" i="1"/>
  <c r="N27" i="1"/>
  <c r="M27" i="1"/>
  <c r="L27" i="1"/>
  <c r="K27" i="1"/>
  <c r="J27" i="1"/>
  <c r="I27" i="1"/>
  <c r="H27" i="1"/>
  <c r="G27" i="1"/>
  <c r="F27" i="1"/>
  <c r="E27" i="1"/>
  <c r="D27" i="1"/>
  <c r="C27" i="1"/>
  <c r="B27" i="1"/>
  <c r="A27" i="1"/>
  <c r="AA26" i="1"/>
  <c r="Z26" i="1"/>
  <c r="Y26" i="1"/>
  <c r="X26" i="1"/>
  <c r="W26" i="1"/>
  <c r="U26" i="1"/>
  <c r="T26" i="1"/>
  <c r="S26" i="1"/>
  <c r="R26" i="1"/>
  <c r="Q26" i="1"/>
  <c r="P26" i="1"/>
  <c r="O26" i="1"/>
  <c r="N26" i="1"/>
  <c r="M26" i="1"/>
  <c r="L26" i="1"/>
  <c r="K26" i="1"/>
  <c r="J26" i="1"/>
  <c r="I26" i="1"/>
  <c r="H26" i="1"/>
  <c r="G26" i="1"/>
  <c r="F26" i="1"/>
  <c r="E26" i="1"/>
  <c r="D26" i="1"/>
  <c r="C26" i="1"/>
  <c r="B26" i="1"/>
  <c r="A26" i="1"/>
  <c r="AA25" i="1"/>
  <c r="Z25" i="1"/>
  <c r="Y25" i="1"/>
  <c r="X25" i="1"/>
  <c r="W25" i="1"/>
  <c r="U25" i="1"/>
  <c r="T25" i="1"/>
  <c r="S25" i="1"/>
  <c r="R25" i="1"/>
  <c r="Q25" i="1"/>
  <c r="P25" i="1"/>
  <c r="O25" i="1"/>
  <c r="N25" i="1"/>
  <c r="M25" i="1"/>
  <c r="L25" i="1"/>
  <c r="K25" i="1"/>
  <c r="J25" i="1"/>
  <c r="I25" i="1"/>
  <c r="H25" i="1"/>
  <c r="G25" i="1"/>
  <c r="F25" i="1"/>
  <c r="E25" i="1"/>
  <c r="D25" i="1"/>
  <c r="C25" i="1"/>
  <c r="B25" i="1"/>
  <c r="A25" i="1"/>
  <c r="AA24" i="1"/>
  <c r="U24" i="1"/>
  <c r="Q24" i="1"/>
  <c r="O24" i="1"/>
  <c r="M24" i="1"/>
  <c r="E24" i="1"/>
  <c r="D24" i="1"/>
  <c r="B24" i="1"/>
  <c r="A24" i="1"/>
  <c r="AA23" i="1"/>
  <c r="U23" i="1"/>
  <c r="T23" i="1"/>
  <c r="S23" i="1"/>
  <c r="R23" i="1"/>
  <c r="Q23" i="1"/>
  <c r="P23" i="1"/>
  <c r="O23" i="1"/>
  <c r="M23" i="1"/>
  <c r="E23" i="1"/>
  <c r="D23" i="1"/>
  <c r="B23" i="1"/>
  <c r="A23" i="1"/>
  <c r="AA22" i="1"/>
  <c r="S22" i="1"/>
  <c r="R22" i="1"/>
  <c r="Q22" i="1"/>
  <c r="P22" i="1"/>
  <c r="O22" i="1"/>
  <c r="N22" i="1"/>
  <c r="M22" i="1"/>
  <c r="E22" i="1"/>
  <c r="D22" i="1"/>
  <c r="B22" i="1"/>
  <c r="A22" i="1"/>
  <c r="AA21" i="1"/>
  <c r="U21" i="1"/>
  <c r="T21" i="1"/>
  <c r="S21" i="1"/>
  <c r="R21" i="1"/>
  <c r="Q21" i="1"/>
  <c r="O21" i="1"/>
  <c r="N21" i="1"/>
  <c r="M21" i="1"/>
  <c r="E21" i="1"/>
  <c r="D21" i="1"/>
  <c r="B21" i="1"/>
  <c r="A21" i="1"/>
  <c r="AA20" i="1"/>
  <c r="U20" i="1"/>
  <c r="T20" i="1"/>
  <c r="S20" i="1"/>
  <c r="R20" i="1"/>
  <c r="Q20" i="1"/>
  <c r="P20" i="1"/>
  <c r="O20" i="1"/>
  <c r="N20" i="1"/>
  <c r="M20" i="1"/>
  <c r="E20" i="1"/>
  <c r="D20" i="1"/>
  <c r="B20" i="1"/>
  <c r="A20" i="1"/>
  <c r="AA19" i="1"/>
  <c r="U19" i="1"/>
  <c r="T19" i="1"/>
  <c r="S19" i="1"/>
  <c r="Q19" i="1"/>
  <c r="P19" i="1"/>
  <c r="O19" i="1"/>
  <c r="N19" i="1"/>
  <c r="M19" i="1"/>
  <c r="E19" i="1"/>
  <c r="D19" i="1"/>
  <c r="B19" i="1"/>
  <c r="A19" i="1"/>
  <c r="AA18" i="1"/>
  <c r="U18" i="1"/>
  <c r="T18" i="1"/>
  <c r="S18" i="1"/>
  <c r="R18" i="1"/>
  <c r="Q18" i="1"/>
  <c r="P18" i="1"/>
  <c r="O18" i="1"/>
  <c r="M18" i="1"/>
  <c r="E18" i="1"/>
  <c r="D18" i="1"/>
  <c r="B18" i="1"/>
  <c r="A18" i="1"/>
  <c r="AA17" i="1"/>
  <c r="U17" i="1"/>
  <c r="S17" i="1"/>
  <c r="R17" i="1"/>
  <c r="Q17" i="1"/>
  <c r="P17" i="1"/>
  <c r="O17" i="1"/>
  <c r="N17" i="1"/>
  <c r="M17" i="1"/>
  <c r="E17" i="1"/>
  <c r="D17" i="1"/>
  <c r="B17" i="1"/>
  <c r="A17" i="1"/>
  <c r="AA16" i="1"/>
  <c r="U16" i="1"/>
  <c r="T16" i="1"/>
  <c r="S16" i="1"/>
  <c r="R16" i="1"/>
  <c r="Q16" i="1"/>
  <c r="O16" i="1"/>
  <c r="N16" i="1"/>
  <c r="M16" i="1"/>
  <c r="E16" i="1"/>
  <c r="D16" i="1"/>
  <c r="B16" i="1"/>
  <c r="A16" i="1"/>
  <c r="AA15" i="1"/>
  <c r="U15" i="1"/>
  <c r="T15" i="1"/>
  <c r="S15" i="1"/>
  <c r="R15" i="1"/>
  <c r="Q15" i="1"/>
  <c r="P15" i="1"/>
  <c r="O15" i="1"/>
  <c r="N15" i="1"/>
  <c r="M15" i="1"/>
  <c r="E15" i="1"/>
  <c r="D15" i="1"/>
  <c r="B15" i="1"/>
  <c r="A15" i="1"/>
  <c r="AA14" i="1"/>
  <c r="U14" i="1"/>
  <c r="T14" i="1"/>
  <c r="S14" i="1"/>
  <c r="Q14" i="1"/>
  <c r="P14" i="1"/>
  <c r="O14" i="1"/>
  <c r="N14" i="1"/>
  <c r="M14" i="1"/>
  <c r="E14" i="1"/>
  <c r="D14" i="1"/>
  <c r="B14" i="1"/>
  <c r="A14" i="1"/>
  <c r="AA13" i="1"/>
  <c r="U13" i="1"/>
  <c r="T13" i="1"/>
  <c r="S13" i="1"/>
  <c r="R13" i="1"/>
  <c r="Q13" i="1"/>
  <c r="P13" i="1"/>
  <c r="O13" i="1"/>
  <c r="M13" i="1"/>
  <c r="E13" i="1"/>
  <c r="D13" i="1"/>
  <c r="B13" i="1"/>
  <c r="A13" i="1"/>
  <c r="AA12" i="1"/>
  <c r="U12" i="1"/>
  <c r="S12" i="1"/>
  <c r="R12" i="1"/>
  <c r="Q12" i="1"/>
  <c r="P12" i="1"/>
  <c r="O12" i="1"/>
  <c r="N12" i="1"/>
  <c r="M12" i="1"/>
  <c r="E12" i="1"/>
  <c r="D12" i="1"/>
  <c r="B12" i="1"/>
  <c r="A12" i="1"/>
  <c r="AA11" i="1"/>
  <c r="U11" i="1"/>
  <c r="T11" i="1"/>
  <c r="S11" i="1"/>
  <c r="R11" i="1"/>
  <c r="Q11" i="1"/>
  <c r="O11" i="1"/>
  <c r="N11" i="1"/>
  <c r="M11" i="1"/>
  <c r="E11" i="1"/>
  <c r="D11" i="1"/>
  <c r="B11" i="1"/>
  <c r="A11" i="1"/>
  <c r="AA10" i="1"/>
  <c r="E10" i="1"/>
  <c r="D10" i="1"/>
  <c r="B10" i="1"/>
  <c r="A10" i="1"/>
  <c r="AA9" i="1"/>
  <c r="Q9" i="1"/>
  <c r="P9" i="1"/>
  <c r="O9" i="1"/>
  <c r="N9" i="1"/>
  <c r="M9" i="1"/>
  <c r="E9" i="1"/>
  <c r="D9" i="1"/>
  <c r="B9" i="1"/>
  <c r="A9" i="1"/>
  <c r="AA8" i="1"/>
  <c r="T8" i="1"/>
  <c r="E8" i="1"/>
  <c r="D8" i="1"/>
  <c r="B8" i="1"/>
  <c r="A8" i="1"/>
  <c r="AA7" i="1"/>
  <c r="U7" i="1"/>
  <c r="T7" i="1"/>
  <c r="S7" i="1"/>
  <c r="R7" i="1"/>
  <c r="Q7" i="1"/>
  <c r="E7" i="1"/>
  <c r="D7" i="1"/>
  <c r="B7" i="1"/>
  <c r="A7" i="1"/>
  <c r="AA6" i="1"/>
  <c r="S6" i="1"/>
  <c r="Q6" i="1"/>
  <c r="P6" i="1"/>
  <c r="O6" i="1"/>
  <c r="N6" i="1"/>
  <c r="M6" i="1"/>
  <c r="E6" i="1"/>
  <c r="D6" i="1"/>
  <c r="B6" i="1"/>
  <c r="A6" i="1"/>
  <c r="AA5" i="1"/>
  <c r="U5" i="1"/>
  <c r="S5" i="1"/>
  <c r="M5" i="1"/>
  <c r="E5" i="1"/>
  <c r="D5" i="1"/>
  <c r="B5" i="1"/>
  <c r="A5" i="1"/>
  <c r="P4" i="2" l="1"/>
  <c r="P5" i="1" s="1"/>
  <c r="T5" i="2"/>
  <c r="T6" i="1" s="1"/>
  <c r="N6" i="2"/>
  <c r="N7" i="1" s="1"/>
  <c r="Q7" i="2"/>
  <c r="Q8" i="1" s="1"/>
  <c r="T8" i="2"/>
  <c r="T9" i="1" s="1"/>
  <c r="M9" i="2"/>
  <c r="M10" i="1" s="1"/>
  <c r="R23" i="2"/>
  <c r="R24" i="1" s="1"/>
  <c r="Q4" i="2"/>
  <c r="Q5" i="1" s="1"/>
  <c r="U5" i="2"/>
  <c r="U6" i="1" s="1"/>
  <c r="O6" i="2"/>
  <c r="O7" i="1" s="1"/>
  <c r="R7" i="2"/>
  <c r="R8" i="1" s="1"/>
  <c r="U8" i="2"/>
  <c r="U9" i="1" s="1"/>
  <c r="N9" i="2"/>
  <c r="N10" i="1" s="1"/>
  <c r="S23" i="2"/>
  <c r="S24" i="1" s="1"/>
  <c r="R4" i="2"/>
  <c r="R5" i="1" s="1"/>
  <c r="S7" i="2"/>
  <c r="S8" i="1" s="1"/>
  <c r="O9" i="2"/>
  <c r="O10" i="1" s="1"/>
  <c r="T23" i="2"/>
  <c r="T24" i="1" s="1"/>
  <c r="P9" i="2"/>
  <c r="P10" i="1" s="1"/>
  <c r="T4" i="2"/>
  <c r="T5" i="1" s="1"/>
  <c r="U7" i="2"/>
  <c r="U8" i="1" s="1"/>
  <c r="Q9" i="2"/>
  <c r="Q10" i="1" s="1"/>
  <c r="R9" i="2"/>
  <c r="R10" i="1" s="1"/>
  <c r="M7" i="2"/>
  <c r="M8" i="1" s="1"/>
  <c r="S9" i="2"/>
  <c r="S10" i="1" s="1"/>
  <c r="N23" i="2"/>
  <c r="N24" i="1" s="1"/>
  <c r="N7" i="2"/>
  <c r="N8" i="1" s="1"/>
  <c r="T9" i="2"/>
  <c r="T10" i="1" s="1"/>
</calcChain>
</file>

<file path=xl/sharedStrings.xml><?xml version="1.0" encoding="utf-8"?>
<sst xmlns="http://schemas.openxmlformats.org/spreadsheetml/2006/main" count="759" uniqueCount="614">
  <si>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</si>
  <si>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</si>
  <si>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</si>
  <si>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</si>
  <si>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</si>
  <si>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</si>
  <si>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</si>
  <si>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</si>
  <si>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</si>
  <si>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</si>
  <si>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</si>
  <si>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</si>
  <si>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</si>
  <si>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</si>
  <si>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</si>
  <si>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</si>
  <si>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</si>
  <si>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</si>
  <si>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</si>
  <si>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</si>
  <si>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</si>
  <si>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</si>
  <si>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</si>
  <si>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</si>
  <si>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</si>
  <si>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</si>
  <si>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</si>
  <si>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</si>
  <si>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</si>
  <si>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</si>
  <si>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</si>
  <si>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</si>
  <si>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</si>
  <si>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</si>
  <si>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</si>
  <si>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</si>
  <si>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</si>
  <si>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</si>
  <si>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</si>
  <si>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</si>
  <si>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</si>
  <si>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</si>
  <si>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</si>
  <si>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</si>
  <si>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</si>
  <si>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</si>
  <si>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</si>
  <si>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</si>
  <si>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</si>
  <si>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</si>
  <si>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</si>
  <si>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</si>
  <si>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</si>
  <si>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</si>
  <si>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</si>
  <si>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</si>
  <si>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</si>
  <si>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</si>
  <si>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</si>
  <si>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</si>
  <si>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</si>
  <si>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</si>
  <si>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</si>
  <si>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</si>
  <si>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</si>
  <si>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</si>
  <si>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</si>
  <si>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</si>
  <si>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</si>
  <si>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</si>
  <si>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</si>
  <si>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</si>
  <si>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</si>
  <si>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</si>
  <si>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</si>
  <si>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</si>
  <si>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</si>
  <si>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</si>
  <si>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</si>
  <si>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</si>
  <si>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</si>
  <si>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</si>
  <si>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</si>
  <si>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</si>
  <si>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</si>
  <si>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</si>
  <si>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</si>
  <si>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</si>
  <si>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</si>
  <si>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</si>
  <si>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</si>
  <si>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</si>
  <si>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</si>
  <si>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</si>
  <si>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</si>
  <si>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</si>
  <si>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</si>
  <si>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</si>
  <si>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</si>
  <si>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</si>
  <si>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</si>
  <si>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</si>
  <si>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</si>
  <si>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</si>
  <si>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</si>
  <si>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</si>
  <si>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</si>
  <si>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</si>
  <si>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</si>
  <si>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</si>
  <si>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</si>
  <si>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</si>
  <si>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</si>
  <si>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</si>
  <si>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</si>
  <si>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</si>
  <si>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</si>
  <si>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</si>
  <si>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</si>
  <si>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</si>
  <si>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</si>
  <si>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</si>
  <si>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</si>
  <si>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</si>
  <si>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</si>
  <si>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</si>
  <si>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</si>
  <si>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</si>
  <si>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</si>
  <si>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</si>
  <si>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</si>
  <si>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</si>
  <si>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</si>
  <si>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</si>
  <si>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</si>
  <si>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</si>
  <si>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</si>
  <si>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</si>
  <si>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</si>
  <si>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</si>
  <si>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</si>
  <si>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</si>
  <si>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</si>
  <si>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</si>
  <si>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</si>
  <si>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</si>
  <si>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</si>
  <si>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</si>
  <si>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</si>
  <si>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</si>
  <si>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</si>
  <si>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</si>
  <si>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</si>
  <si>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</si>
  <si>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</si>
  <si>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</si>
  <si>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</si>
  <si>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</si>
  <si>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</si>
  <si>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</si>
  <si>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</si>
  <si>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</si>
  <si>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</si>
  <si>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</si>
  <si>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</si>
  <si>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</si>
  <si>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</si>
  <si>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</si>
  <si>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</si>
  <si>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</si>
  <si>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</si>
  <si>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</si>
  <si>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</si>
  <si>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</si>
  <si>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</si>
  <si>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</si>
  <si>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</si>
  <si>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</si>
  <si>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</si>
  <si>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</si>
  <si>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</si>
  <si>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</si>
  <si>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</si>
  <si>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</si>
  <si>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</si>
  <si>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</si>
  <si>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</si>
  <si>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</si>
  <si>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</si>
  <si>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</si>
  <si>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</si>
  <si>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</si>
  <si>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</si>
  <si>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</si>
  <si>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</si>
  <si>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</si>
  <si>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</si>
  <si>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</si>
  <si>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</si>
  <si>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</si>
  <si>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</si>
  <si>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</si>
  <si>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</si>
  <si>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</si>
  <si>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</si>
  <si>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</si>
  <si>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</si>
  <si>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</si>
  <si>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</si>
  <si>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</si>
  <si>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</si>
  <si>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</si>
  <si>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</si>
  <si>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</si>
  <si>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</si>
  <si>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</si>
  <si>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</si>
  <si>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</si>
  <si>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</si>
  <si>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</si>
  <si>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</si>
  <si>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</si>
  <si>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</si>
  <si>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</si>
  <si>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</si>
  <si>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</si>
  <si>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</si>
  <si>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</si>
  <si>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</si>
  <si>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</si>
  <si>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</si>
  <si>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</si>
  <si>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</si>
  <si>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</si>
  <si>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</si>
  <si>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</si>
  <si>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</si>
  <si>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</si>
  <si>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</si>
  <si>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</si>
  <si>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</si>
  <si>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</si>
  <si>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</si>
  <si>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</si>
  <si>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</si>
  <si>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</si>
  <si>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</si>
  <si>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</si>
  <si>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</si>
  <si>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</si>
  <si>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</si>
  <si>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</si>
  <si>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</si>
  <si>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</si>
  <si>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</si>
  <si>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</si>
  <si>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</si>
  <si>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</si>
  <si>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</si>
  <si>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</si>
  <si>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</si>
  <si>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</si>
  <si>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</si>
  <si>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</si>
  <si>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</si>
  <si>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</si>
  <si>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</si>
  <si>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</si>
  <si>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</si>
  <si>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</si>
  <si>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</si>
  <si>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</si>
  <si>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</si>
  <si>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</si>
  <si>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</si>
  <si>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</si>
  <si>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</si>
  <si>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</si>
  <si>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</si>
  <si>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</si>
  <si>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</si>
  <si>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</si>
  <si>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</si>
  <si>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</si>
  <si>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</si>
  <si>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</si>
  <si>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</si>
  <si>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</si>
  <si>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</si>
  <si>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</si>
  <si>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</si>
  <si>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</si>
  <si>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</si>
  <si>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</si>
  <si>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</si>
  <si>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</si>
  <si>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</si>
  <si>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</si>
  <si>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</si>
  <si>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</si>
  <si>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</si>
  <si>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</si>
  <si>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</si>
  <si>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</si>
  <si>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</si>
  <si>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</si>
  <si>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</si>
  <si>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</si>
  <si>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</si>
  <si>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</si>
  <si>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</si>
  <si>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</si>
  <si>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</si>
  <si>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</si>
  <si>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</si>
  <si>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</si>
  <si>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</si>
  <si>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</si>
  <si>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</si>
  <si>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</si>
  <si>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</si>
  <si>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</si>
  <si>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</si>
  <si>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</si>
  <si>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</si>
  <si>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</si>
  <si>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</si>
  <si>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</si>
  <si>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</si>
  <si>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</si>
  <si>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</si>
  <si>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</si>
  <si>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</si>
  <si>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</si>
  <si>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</si>
  <si>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</si>
  <si>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</si>
  <si>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</si>
  <si>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</si>
  <si>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</si>
  <si>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</si>
  <si>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</si>
  <si>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</si>
  <si>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</si>
  <si>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</si>
  <si>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Pruduct Title Backlit</t>
  </si>
  <si>
    <t>MODELS</t>
  </si>
  <si>
    <t>Product Title</t>
  </si>
  <si>
    <t>Product Model</t>
  </si>
  <si>
    <t>T520 T520i T420S T420 T420i T400S T410S T410 T410I T510 T510i W510 W520 X220T X220s X220i X220</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</si>
  <si>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</si>
  <si>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</si>
  <si>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</si>
  <si>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</si>
  <si>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</si>
  <si>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</si>
  <si>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</si>
  <si>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</si>
  <si>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</si>
  <si>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</si>
  <si>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</si>
  <si>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</si>
  <si>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</si>
  <si>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</si>
  <si>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</si>
  <si>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T510 - DE</t>
  </si>
  <si>
    <t>German</t>
  </si>
  <si>
    <t>Lenovo/T510%20/RG/DE</t>
  </si>
  <si>
    <t>Price – NON-Backlit</t>
  </si>
  <si>
    <t>Lenovo T510 - FR FBA</t>
  </si>
  <si>
    <t>French</t>
  </si>
  <si>
    <t>Lenovo/T510%20/RG/FR</t>
  </si>
  <si>
    <t>Packing size</t>
  </si>
  <si>
    <t>Big</t>
  </si>
  <si>
    <t>Lenovo T510 - IT</t>
  </si>
  <si>
    <t>Italian</t>
  </si>
  <si>
    <t>Lenovo/T510%20/RG/IT</t>
  </si>
  <si>
    <t>Package height (CM)</t>
  </si>
  <si>
    <t>Lenovo T510 - ES</t>
  </si>
  <si>
    <t>Spanish</t>
  </si>
  <si>
    <t>Lenovo/T510%20/RG/ES</t>
  </si>
  <si>
    <t>Package width (CM)</t>
  </si>
  <si>
    <t>Lenovo T510 - UK FBA</t>
  </si>
  <si>
    <t>UK</t>
  </si>
  <si>
    <t>Lenovo/T510%20/RG/UK</t>
  </si>
  <si>
    <t>Package length (CM)</t>
  </si>
  <si>
    <t>Lenovo T510 - NOR</t>
  </si>
  <si>
    <t>Scandinavian – Nordic</t>
  </si>
  <si>
    <t>Lenovo/T510%20/RG/NOR</t>
  </si>
  <si>
    <t>Origin of Product</t>
  </si>
  <si>
    <t>Lenovo T510 - BE</t>
  </si>
  <si>
    <t>Belgian</t>
  </si>
  <si>
    <t>Package weight (GR)</t>
  </si>
  <si>
    <t>Lenovo T510 - BG</t>
  </si>
  <si>
    <t>Bulgarian</t>
  </si>
  <si>
    <t>Lenovo T510 - CZ</t>
  </si>
  <si>
    <t>Czech</t>
  </si>
  <si>
    <t>Parent sku</t>
  </si>
  <si>
    <t>Lenovo T510 parent</t>
  </si>
  <si>
    <t>Lenovo T510 - DK</t>
  </si>
  <si>
    <t>Danish</t>
  </si>
  <si>
    <t>Parent EAN</t>
  </si>
  <si>
    <t>Lenovo T510 - HU</t>
  </si>
  <si>
    <t>Hungarian</t>
  </si>
  <si>
    <t>Lenovo T510 - NL</t>
  </si>
  <si>
    <t>Dutch</t>
  </si>
  <si>
    <t>Item_type</t>
  </si>
  <si>
    <t>laptop-computer-replacement-parts</t>
  </si>
  <si>
    <t>Lenovo T510 - NO</t>
  </si>
  <si>
    <t>Norwegian</t>
  </si>
  <si>
    <t>Lenovo T510 - PL</t>
  </si>
  <si>
    <t>Polish</t>
  </si>
  <si>
    <t>Default quantity</t>
  </si>
  <si>
    <t>Lenovo T510 - PT</t>
  </si>
  <si>
    <t>Portuguese</t>
  </si>
  <si>
    <t>Lenovo T510 - SE/FI</t>
  </si>
  <si>
    <t>Swedish – Finnish</t>
  </si>
  <si>
    <t>Format</t>
  </si>
  <si>
    <t>PartialUpdate</t>
  </si>
  <si>
    <t>Lenovo T510 - CH</t>
  </si>
  <si>
    <t>Swiss</t>
  </si>
  <si>
    <t>Lenovo - US int</t>
  </si>
  <si>
    <t>US International</t>
  </si>
  <si>
    <t>Lenovo/T510%20/RG/USI</t>
  </si>
  <si>
    <t>Lenovo T510 - RUS</t>
  </si>
  <si>
    <t>Russian</t>
  </si>
  <si>
    <t>Bullet Point 1:</t>
  </si>
  <si>
    <t>Lenovo T510 - US FBA</t>
  </si>
  <si>
    <t>US</t>
  </si>
  <si>
    <t>Lenovo/T510%20/RG/US</t>
  </si>
  <si>
    <t>Bullet Point 2:</t>
  </si>
  <si>
    <t>Bullet Point 5:</t>
  </si>
  <si>
    <t>Bullet Point 4:</t>
  </si>
  <si>
    <t>Product Description</t>
  </si>
  <si>
    <t>Warranty Message</t>
  </si>
  <si>
    <t>bullet point 4: regular</t>
  </si>
  <si>
    <t>language</t>
  </si>
  <si>
    <t>Marketplace</t>
  </si>
  <si>
    <t>Update</t>
  </si>
  <si>
    <t>Small</t>
  </si>
  <si>
    <t>🇩🇪</t>
  </si>
  <si>
    <t>English</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</si>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</sst>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0" fillId="0" borderId="0" xfId="0" applyFont="1"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4" fillId="0" borderId="0" xfId="0" applyFont="1" applyAlignment="1">
      <alignment wrapText="1"/>
    </xf>
    <xf numFmtId="0" fontId="1" fillId="0" borderId="0" xfId="2" applyProtection="1">
      <protection locked="0"/>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F661B2C" TargetMode="External"/><Relationship Id="rId1" Type="http://schemas.openxmlformats.org/officeDocument/2006/relationships/externalLinkPath" Target="file:///EF661B2C/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FQ5" sqref="FQ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6" x14ac:dyDescent="0.2">
      <c r="A4" s="28"/>
      <c r="B4" s="29"/>
      <c r="C4" s="30"/>
      <c r="D4" s="31"/>
      <c r="E4" s="32"/>
      <c r="F4" s="29"/>
      <c r="G4" s="30"/>
      <c r="H4" s="28"/>
      <c r="I4" s="28"/>
      <c r="J4" s="33"/>
      <c r="K4" s="34"/>
      <c r="L4" s="35"/>
      <c r="M4" s="35"/>
      <c r="W4" s="30"/>
      <c r="X4" s="35"/>
      <c r="Y4" s="36"/>
      <c r="Z4" s="35"/>
      <c r="AA4" s="37"/>
      <c r="DY4" s="32"/>
      <c r="DZ4" s="32"/>
      <c r="EA4" s="32"/>
      <c r="EB4" s="32"/>
      <c r="EC4" s="32"/>
      <c r="EV4" s="32"/>
    </row>
    <row r="5" spans="1:192" ht="17" x14ac:dyDescent="0.2">
      <c r="A5" s="28" t="str">
        <f>IF(ISBLANK(Values!E4),"",IF(Values!$B$37="EU","computercomponent","computer"))</f>
        <v>computer</v>
      </c>
      <c r="B5" s="38" t="str">
        <f>IF(ISBLANK(Values!E4),"",Values!F4)</f>
        <v>Lenovo T510 - DE</v>
      </c>
      <c r="C5" s="33"/>
      <c r="D5" s="31">
        <f>IF(ISBLANK(Values!E4),"",Values!E4)</f>
        <v>5714401510017</v>
      </c>
      <c r="E5" s="32" t="str">
        <f>IF(ISBLANK(Values!E4),"","EAN")</f>
        <v>EAN</v>
      </c>
      <c r="F5" s="29"/>
      <c r="G5" s="33"/>
      <c r="H5" s="28"/>
      <c r="I5" s="28"/>
      <c r="J5" s="39"/>
      <c r="K5" s="29"/>
      <c r="L5" s="40"/>
      <c r="M5" s="41" t="str">
        <f>IF(ISBLANK(Values!E4),"",Values!$M4)</f>
        <v>https://raw.githubusercontent.com/PatrickVibild/TellusAmazonPictures/master/pictures/Lenovo/T510%20/RG/DE/1.jpg</v>
      </c>
      <c r="N5" s="41" t="str">
        <f>IF(ISBLANK(Values!$F4),"",Values!N4)</f>
        <v>https://raw.githubusercontent.com/PatrickVibild/TellusAmazonPictures/master/pictures/Lenovo/T510%20/RG/DE/2.jpg</v>
      </c>
      <c r="O5" s="41" t="str">
        <f>IF(ISBLANK(Values!$F4),"",Values!O4)</f>
        <v>https://raw.githubusercontent.com/PatrickVibild/TellusAmazonPictures/master/pictures/Lenovo/T510%20/RG/DE/3.jpg</v>
      </c>
      <c r="P5" s="41" t="str">
        <f>IF(ISBLANK(Values!$F4),"",Values!P4)</f>
        <v>https://raw.githubusercontent.com/PatrickVibild/TellusAmazonPictures/master/pictures/Lenovo/T510%20/RG/DE/4.jpg</v>
      </c>
      <c r="Q5" s="41" t="str">
        <f>IF(ISBLANK(Values!$F4),"",Values!Q4)</f>
        <v>https://raw.githubusercontent.com/PatrickVibild/TellusAmazonPictures/master/pictures/Lenovo/T510%20/RG/DE/5.jpg</v>
      </c>
      <c r="R5" s="41" t="str">
        <f>IF(ISBLANK(Values!$F4),"",Values!R4)</f>
        <v>https://raw.githubusercontent.com/PatrickVibild/TellusAmazonPictures/master/pictures/Lenovo/T510%20/RG/DE/6.jpg</v>
      </c>
      <c r="S5" s="41" t="str">
        <f>IF(ISBLANK(Values!$F4),"",Values!S4)</f>
        <v>https://raw.githubusercontent.com/PatrickVibild/TellusAmazonPictures/master/pictures/Lenovo/T510%20/RG/DE/7.jpg</v>
      </c>
      <c r="T5" s="41" t="str">
        <f>IF(ISBLANK(Values!$F4),"",Values!T4)</f>
        <v>https://raw.githubusercontent.com/PatrickVibild/TellusAmazonPictures/master/pictures/Lenovo/T510%20/RG/DE/8.jpg</v>
      </c>
      <c r="U5" s="41" t="str">
        <f>IF(ISBLANK(Values!$F4),"",Values!U4)</f>
        <v>https://raw.githubusercontent.com/PatrickVibild/TellusAmazonPictures/master/pictures/Lenovo/T510%20/RG/DE/9.jpg</v>
      </c>
      <c r="W5" s="33"/>
      <c r="X5" s="33"/>
      <c r="Y5" s="39"/>
      <c r="Z5" s="33"/>
      <c r="AA5" s="37" t="str">
        <f>IF(ISBLANK(Values!E4),"",Values!$B$20)</f>
        <v>Update</v>
      </c>
      <c r="AI5" s="42"/>
      <c r="AJ5" s="43"/>
      <c r="AT5" s="29"/>
      <c r="AW5"/>
      <c r="BE5" s="28"/>
      <c r="BF5" s="28"/>
      <c r="BG5" s="28"/>
      <c r="BH5" s="28"/>
      <c r="DO5" s="28"/>
      <c r="DP5" s="28"/>
      <c r="DS5" s="32"/>
      <c r="DY5" s="32"/>
      <c r="DZ5" s="32"/>
      <c r="EA5" s="32"/>
      <c r="EB5" s="32"/>
      <c r="EC5" s="32"/>
      <c r="EV5" s="32"/>
      <c r="FO5" s="29"/>
    </row>
    <row r="6" spans="1:192" ht="16" x14ac:dyDescent="0.2">
      <c r="A6" s="28" t="str">
        <f>IF(ISBLANK(Values!E5),"",IF(Values!$B$37="EU","computercomponent","computer"))</f>
        <v>computer</v>
      </c>
      <c r="B6" s="38" t="str">
        <f>IF(ISBLANK(Values!E5),"",Values!F5)</f>
        <v>Lenovo T510 - FR FBA</v>
      </c>
      <c r="C6" s="33"/>
      <c r="D6" s="31">
        <f>IF(ISBLANK(Values!E5),"",Values!E5)</f>
        <v>5714401510024</v>
      </c>
      <c r="E6" s="32" t="str">
        <f>IF(ISBLANK(Values!E5),"","EAN")</f>
        <v>EAN</v>
      </c>
      <c r="F6" s="29"/>
      <c r="G6" s="33"/>
      <c r="H6" s="28"/>
      <c r="I6" s="28"/>
      <c r="J6" s="39"/>
      <c r="K6" s="29"/>
      <c r="L6" s="40"/>
      <c r="M6" s="41" t="str">
        <f>IF(ISBLANK(Values!E5),"",Values!$M5)</f>
        <v>https://raw.githubusercontent.com/PatrickVibild/TellusAmazonPictures/master/pictures/Lenovo/T510%20/RG/FR/1.jpg</v>
      </c>
      <c r="N6" s="41" t="str">
        <f>IF(ISBLANK(Values!$F5),"",Values!N5)</f>
        <v>https://raw.githubusercontent.com/PatrickVibild/TellusAmazonPictures/master/pictures/Lenovo/T510%20/RG/FR/2.jpg</v>
      </c>
      <c r="O6" s="41" t="str">
        <f>IF(ISBLANK(Values!$F5),"",Values!O5)</f>
        <v>https://raw.githubusercontent.com/PatrickVibild/TellusAmazonPictures/master/pictures/Lenovo/T510%20/RG/FR/3.jpg</v>
      </c>
      <c r="P6" s="41" t="str">
        <f>IF(ISBLANK(Values!$F5),"",Values!P5)</f>
        <v>https://raw.githubusercontent.com/PatrickVibild/TellusAmazonPictures/master/pictures/Lenovo/T510%20/RG/FR/4.jpg</v>
      </c>
      <c r="Q6" s="41" t="str">
        <f>IF(ISBLANK(Values!$F5),"",Values!Q5)</f>
        <v>https://raw.githubusercontent.com/PatrickVibild/TellusAmazonPictures/master/pictures/Lenovo/T510%20/RG/FR/5.jpg</v>
      </c>
      <c r="R6" s="41" t="str">
        <f>IF(ISBLANK(Values!$F5),"",Values!R5)</f>
        <v>https://raw.githubusercontent.com/PatrickVibild/TellusAmazonPictures/master/pictures/Lenovo/T510%20/RG/FR/6.jpg</v>
      </c>
      <c r="S6" s="41" t="str">
        <f>IF(ISBLANK(Values!$F5),"",Values!S5)</f>
        <v>https://raw.githubusercontent.com/PatrickVibild/TellusAmazonPictures/master/pictures/Lenovo/T510%20/RG/FR/7.jpg</v>
      </c>
      <c r="T6" s="41" t="str">
        <f>IF(ISBLANK(Values!$F5),"",Values!T5)</f>
        <v>https://raw.githubusercontent.com/PatrickVibild/TellusAmazonPictures/master/pictures/Lenovo/T510%20/RG/FR/8.jpg</v>
      </c>
      <c r="U6" s="41" t="str">
        <f>IF(ISBLANK(Values!$F5),"",Values!U5)</f>
        <v>https://raw.githubusercontent.com/PatrickVibild/TellusAmazonPictures/master/pictures/Lenovo/T510%20/RG/FR/9.jpg</v>
      </c>
      <c r="W6" s="33"/>
      <c r="X6" s="33"/>
      <c r="Y6" s="39"/>
      <c r="Z6" s="33"/>
      <c r="AA6" s="37" t="str">
        <f>IF(ISBLANK(Values!E5),"",Values!$B$20)</f>
        <v>Update</v>
      </c>
      <c r="AI6" s="42"/>
      <c r="AJ6" s="43"/>
      <c r="AT6" s="29"/>
      <c r="BE6" s="28"/>
      <c r="BF6" s="28"/>
      <c r="BG6" s="28"/>
      <c r="BH6" s="28"/>
      <c r="DO6" s="28"/>
      <c r="DP6" s="28"/>
      <c r="DS6" s="32"/>
      <c r="DY6" s="32"/>
      <c r="DZ6" s="32"/>
      <c r="EA6" s="32"/>
      <c r="EB6" s="32"/>
      <c r="EC6" s="32"/>
      <c r="EV6" s="32"/>
      <c r="FO6" s="29"/>
    </row>
    <row r="7" spans="1:192" ht="16" x14ac:dyDescent="0.2">
      <c r="A7" s="28" t="str">
        <f>IF(ISBLANK(Values!E6),"",IF(Values!$B$37="EU","computercomponent","computer"))</f>
        <v>computer</v>
      </c>
      <c r="B7" s="38" t="str">
        <f>IF(ISBLANK(Values!E6),"",Values!F6)</f>
        <v>Lenovo T510 - IT</v>
      </c>
      <c r="C7" s="33"/>
      <c r="D7" s="31">
        <f>IF(ISBLANK(Values!E6),"",Values!E6)</f>
        <v>5714401510031</v>
      </c>
      <c r="E7" s="32" t="str">
        <f>IF(ISBLANK(Values!E6),"","EAN")</f>
        <v>EAN</v>
      </c>
      <c r="F7" s="29"/>
      <c r="G7" s="33"/>
      <c r="H7" s="28"/>
      <c r="I7" s="28"/>
      <c r="J7" s="39"/>
      <c r="K7" s="29"/>
      <c r="L7" s="40"/>
      <c r="M7" s="41" t="str">
        <f>IF(ISBLANK(Values!E6),"",Values!$M6)</f>
        <v>https://raw.githubusercontent.com/PatrickVibild/TellusAmazonPictures/master/pictures/Lenovo/T510%20/RG/IT/1.jpg</v>
      </c>
      <c r="N7" s="41" t="str">
        <f>IF(ISBLANK(Values!$F6),"",Values!N6)</f>
        <v>https://raw.githubusercontent.com/PatrickVibild/TellusAmazonPictures/master/pictures/Lenovo/T510%20/RG/IT/2.jpg</v>
      </c>
      <c r="O7" s="41" t="str">
        <f>IF(ISBLANK(Values!$F6),"",Values!O6)</f>
        <v>https://raw.githubusercontent.com/PatrickVibild/TellusAmazonPictures/master/pictures/Lenovo/T510%20/RG/IT/3.jpg</v>
      </c>
      <c r="P7" s="41" t="str">
        <f>IF(ISBLANK(Values!$F6),"",Values!P6)</f>
        <v>https://raw.githubusercontent.com/PatrickVibild/TellusAmazonPictures/master/pictures/Lenovo/T510%20/RG/IT/4.jpg</v>
      </c>
      <c r="Q7" s="41" t="str">
        <f>IF(ISBLANK(Values!$F6),"",Values!Q6)</f>
        <v>https://raw.githubusercontent.com/PatrickVibild/TellusAmazonPictures/master/pictures/Lenovo/T510%20/RG/IT/5.jpg</v>
      </c>
      <c r="R7" s="41" t="str">
        <f>IF(ISBLANK(Values!$F6),"",Values!R6)</f>
        <v>https://raw.githubusercontent.com/PatrickVibild/TellusAmazonPictures/master/pictures/Lenovo/T510%20/RG/IT/6.jpg</v>
      </c>
      <c r="S7" s="41" t="str">
        <f>IF(ISBLANK(Values!$F6),"",Values!S6)</f>
        <v>https://raw.githubusercontent.com/PatrickVibild/TellusAmazonPictures/master/pictures/Lenovo/T510%20/RG/IT/7.jpg</v>
      </c>
      <c r="T7" s="41" t="str">
        <f>IF(ISBLANK(Values!$F6),"",Values!T6)</f>
        <v>https://raw.githubusercontent.com/PatrickVibild/TellusAmazonPictures/master/pictures/Lenovo/T510%20/RG/IT/8.jpg</v>
      </c>
      <c r="U7" s="41" t="str">
        <f>IF(ISBLANK(Values!$F6),"",Values!U6)</f>
        <v>https://raw.githubusercontent.com/PatrickVibild/TellusAmazonPictures/master/pictures/Lenovo/T510%20/RG/IT/9.jpg</v>
      </c>
      <c r="W7" s="33"/>
      <c r="X7" s="33"/>
      <c r="Y7" s="39"/>
      <c r="Z7" s="33"/>
      <c r="AA7" s="37" t="str">
        <f>IF(ISBLANK(Values!E6),"",Values!$B$20)</f>
        <v>Update</v>
      </c>
      <c r="AB7" s="37"/>
      <c r="AI7" s="42"/>
      <c r="AJ7" s="43"/>
      <c r="AT7" s="29"/>
      <c r="AV7" s="37"/>
      <c r="BE7" s="28"/>
      <c r="BF7" s="28"/>
      <c r="BG7" s="28"/>
      <c r="BH7" s="28"/>
      <c r="CP7" s="37"/>
      <c r="CQ7" s="37"/>
      <c r="CR7" s="37"/>
      <c r="DO7" s="28"/>
      <c r="DP7" s="28"/>
      <c r="DS7" s="32"/>
      <c r="DY7" s="32"/>
      <c r="DZ7" s="32"/>
      <c r="EA7" s="32"/>
      <c r="EB7" s="32"/>
      <c r="EC7" s="32"/>
      <c r="EV7" s="32"/>
      <c r="FI7" s="37"/>
      <c r="FJ7" s="37"/>
      <c r="FO7" s="29"/>
    </row>
    <row r="8" spans="1:192" ht="16" x14ac:dyDescent="0.2">
      <c r="A8" s="28" t="str">
        <f>IF(ISBLANK(Values!E7),"",IF(Values!$B$37="EU","computercomponent","computer"))</f>
        <v>computer</v>
      </c>
      <c r="B8" s="38" t="str">
        <f>IF(ISBLANK(Values!E7),"",Values!F7)</f>
        <v>Lenovo T510 - ES</v>
      </c>
      <c r="C8" s="33"/>
      <c r="D8" s="31">
        <f>IF(ISBLANK(Values!E7),"",Values!E7)</f>
        <v>5714401510048</v>
      </c>
      <c r="E8" s="32" t="str">
        <f>IF(ISBLANK(Values!E7),"","EAN")</f>
        <v>EAN</v>
      </c>
      <c r="F8" s="29"/>
      <c r="G8" s="33"/>
      <c r="H8" s="28"/>
      <c r="I8" s="28"/>
      <c r="J8" s="39"/>
      <c r="K8" s="29"/>
      <c r="L8" s="40"/>
      <c r="M8" s="41" t="str">
        <f>IF(ISBLANK(Values!E7),"",Values!$M7)</f>
        <v>https://raw.githubusercontent.com/PatrickVibild/TellusAmazonPictures/master/pictures/Lenovo/T510%20/RG/ES/1.jpg</v>
      </c>
      <c r="N8" s="41" t="str">
        <f>IF(ISBLANK(Values!$F7),"",Values!N7)</f>
        <v>https://raw.githubusercontent.com/PatrickVibild/TellusAmazonPictures/master/pictures/Lenovo/T510%20/RG/ES/2.jpg</v>
      </c>
      <c r="O8" s="41" t="str">
        <f>IF(ISBLANK(Values!$F7),"",Values!O7)</f>
        <v>https://raw.githubusercontent.com/PatrickVibild/TellusAmazonPictures/master/pictures/Lenovo/T510%20/RG/ES/3.jpg</v>
      </c>
      <c r="P8" s="41" t="str">
        <f>IF(ISBLANK(Values!$F7),"",Values!P7)</f>
        <v>https://raw.githubusercontent.com/PatrickVibild/TellusAmazonPictures/master/pictures/Lenovo/T510%20/RG/ES/4.jpg</v>
      </c>
      <c r="Q8" s="41" t="str">
        <f>IF(ISBLANK(Values!$F7),"",Values!Q7)</f>
        <v>https://raw.githubusercontent.com/PatrickVibild/TellusAmazonPictures/master/pictures/Lenovo/T510%20/RG/ES/5.jpg</v>
      </c>
      <c r="R8" s="41" t="str">
        <f>IF(ISBLANK(Values!$F7),"",Values!R7)</f>
        <v>https://raw.githubusercontent.com/PatrickVibild/TellusAmazonPictures/master/pictures/Lenovo/T510%20/RG/ES/6.jpg</v>
      </c>
      <c r="S8" s="41" t="str">
        <f>IF(ISBLANK(Values!$F7),"",Values!S7)</f>
        <v>https://raw.githubusercontent.com/PatrickVibild/TellusAmazonPictures/master/pictures/Lenovo/T510%20/RG/ES/7.jpg</v>
      </c>
      <c r="T8" s="41" t="str">
        <f>IF(ISBLANK(Values!$F7),"",Values!T7)</f>
        <v>https://raw.githubusercontent.com/PatrickVibild/TellusAmazonPictures/master/pictures/Lenovo/T510%20/RG/ES/8.jpg</v>
      </c>
      <c r="U8" s="41" t="str">
        <f>IF(ISBLANK(Values!$F7),"",Values!U7)</f>
        <v>https://raw.githubusercontent.com/PatrickVibild/TellusAmazonPictures/master/pictures/Lenovo/T510%20/RG/ES/9.jpg</v>
      </c>
      <c r="W8" s="33"/>
      <c r="X8" s="33"/>
      <c r="Y8" s="39"/>
      <c r="Z8" s="33"/>
      <c r="AA8" s="37" t="str">
        <f>IF(ISBLANK(Values!E7),"",Values!$B$20)</f>
        <v>Update</v>
      </c>
      <c r="AB8" s="37"/>
      <c r="AI8" s="42"/>
      <c r="AJ8" s="43"/>
      <c r="AT8" s="29"/>
      <c r="AV8" s="37"/>
      <c r="BE8" s="28"/>
      <c r="BF8" s="28"/>
      <c r="BG8" s="28"/>
      <c r="BH8" s="28"/>
      <c r="CP8" s="37"/>
      <c r="CQ8" s="37"/>
      <c r="CR8" s="37"/>
      <c r="DO8" s="28"/>
      <c r="DP8" s="28"/>
      <c r="DS8" s="32"/>
      <c r="DY8" s="32"/>
      <c r="DZ8" s="32"/>
      <c r="EA8" s="32"/>
      <c r="EB8" s="32"/>
      <c r="EC8" s="32"/>
      <c r="EV8" s="32"/>
      <c r="FI8" s="37"/>
      <c r="FJ8" s="37"/>
      <c r="FO8" s="29"/>
    </row>
    <row r="9" spans="1:192" ht="16" x14ac:dyDescent="0.2">
      <c r="A9" s="28" t="str">
        <f>IF(ISBLANK(Values!E8),"",IF(Values!$B$37="EU","computercomponent","computer"))</f>
        <v>computer</v>
      </c>
      <c r="B9" s="38" t="str">
        <f>IF(ISBLANK(Values!E8),"",Values!F8)</f>
        <v>Lenovo T510 - UK FBA</v>
      </c>
      <c r="C9" s="33"/>
      <c r="D9" s="31">
        <f>IF(ISBLANK(Values!E8),"",Values!E8)</f>
        <v>5714401510055</v>
      </c>
      <c r="E9" s="32" t="str">
        <f>IF(ISBLANK(Values!E8),"","EAN")</f>
        <v>EAN</v>
      </c>
      <c r="F9" s="29"/>
      <c r="G9" s="33"/>
      <c r="H9" s="28"/>
      <c r="I9" s="28"/>
      <c r="J9" s="39"/>
      <c r="K9" s="29"/>
      <c r="L9" s="40"/>
      <c r="M9" s="41" t="str">
        <f>IF(ISBLANK(Values!E8),"",Values!$M8)</f>
        <v>https://raw.githubusercontent.com/PatrickVibild/TellusAmazonPictures/master/pictures/Lenovo/T510%20/RG/UK/1.jpg</v>
      </c>
      <c r="N9" s="41" t="str">
        <f>IF(ISBLANK(Values!$F8),"",Values!N8)</f>
        <v>https://raw.githubusercontent.com/PatrickVibild/TellusAmazonPictures/master/pictures/Lenovo/T510%20/RG/UK/2.jpg</v>
      </c>
      <c r="O9" s="41" t="str">
        <f>IF(ISBLANK(Values!$F8),"",Values!O8)</f>
        <v>https://raw.githubusercontent.com/PatrickVibild/TellusAmazonPictures/master/pictures/Lenovo/T510%20/RG/UK/3.jpg</v>
      </c>
      <c r="P9" s="41" t="str">
        <f>IF(ISBLANK(Values!$F8),"",Values!P8)</f>
        <v>https://raw.githubusercontent.com/PatrickVibild/TellusAmazonPictures/master/pictures/Lenovo/T510%20/RG/UK/4.jpg</v>
      </c>
      <c r="Q9" s="41" t="str">
        <f>IF(ISBLANK(Values!$F8),"",Values!Q8)</f>
        <v>https://raw.githubusercontent.com/PatrickVibild/TellusAmazonPictures/master/pictures/Lenovo/T510%20/RG/UK/5.jpg</v>
      </c>
      <c r="R9" s="41" t="str">
        <f>IF(ISBLANK(Values!$F8),"",Values!R8)</f>
        <v>https://raw.githubusercontent.com/PatrickVibild/TellusAmazonPictures/master/pictures/Lenovo/T510%20/RG/UK/6.jpg</v>
      </c>
      <c r="S9" s="41" t="str">
        <f>IF(ISBLANK(Values!$F8),"",Values!S8)</f>
        <v>https://raw.githubusercontent.com/PatrickVibild/TellusAmazonPictures/master/pictures/Lenovo/T510%20/RG/UK/7.jpg</v>
      </c>
      <c r="T9" s="41" t="str">
        <f>IF(ISBLANK(Values!$F8),"",Values!T8)</f>
        <v>https://raw.githubusercontent.com/PatrickVibild/TellusAmazonPictures/master/pictures/Lenovo/T510%20/RG/UK/8.jpg</v>
      </c>
      <c r="U9" s="41" t="str">
        <f>IF(ISBLANK(Values!$F8),"",Values!U8)</f>
        <v>https://raw.githubusercontent.com/PatrickVibild/TellusAmazonPictures/master/pictures/Lenovo/T510%20/RG/UK/9.jpg</v>
      </c>
      <c r="W9" s="33"/>
      <c r="X9" s="33"/>
      <c r="Y9" s="39"/>
      <c r="Z9" s="33"/>
      <c r="AA9" s="37" t="str">
        <f>IF(ISBLANK(Values!E8),"",Values!$B$20)</f>
        <v>Update</v>
      </c>
      <c r="AB9" s="37"/>
      <c r="AI9" s="42"/>
      <c r="AJ9" s="43"/>
      <c r="AT9" s="29"/>
      <c r="AV9" s="37"/>
      <c r="BE9" s="28"/>
      <c r="BF9" s="28"/>
      <c r="BG9" s="28"/>
      <c r="BH9" s="28"/>
      <c r="CP9" s="37"/>
      <c r="CQ9" s="37"/>
      <c r="CR9" s="37"/>
      <c r="DO9" s="28"/>
      <c r="DP9" s="28"/>
      <c r="DS9" s="32"/>
      <c r="DY9" s="32"/>
      <c r="DZ9" s="32"/>
      <c r="EA9" s="32"/>
      <c r="EB9" s="32"/>
      <c r="EC9" s="32"/>
      <c r="EV9" s="32"/>
      <c r="FI9" s="37"/>
      <c r="FJ9" s="37"/>
      <c r="FO9" s="29"/>
    </row>
    <row r="10" spans="1:192" ht="16" x14ac:dyDescent="0.2">
      <c r="A10" s="28" t="str">
        <f>IF(ISBLANK(Values!E9),"",IF(Values!$B$37="EU","computercomponent","computer"))</f>
        <v>computer</v>
      </c>
      <c r="B10" s="38" t="str">
        <f>IF(ISBLANK(Values!E9),"",Values!F9)</f>
        <v>Lenovo T510 - NOR</v>
      </c>
      <c r="C10" s="33"/>
      <c r="D10" s="31">
        <f>IF(ISBLANK(Values!E9),"",Values!E9)</f>
        <v>5714401510062</v>
      </c>
      <c r="E10" s="32" t="str">
        <f>IF(ISBLANK(Values!E9),"","EAN")</f>
        <v>EAN</v>
      </c>
      <c r="F10" s="29"/>
      <c r="G10" s="33"/>
      <c r="H10" s="28"/>
      <c r="I10" s="28"/>
      <c r="J10" s="39"/>
      <c r="K10" s="29"/>
      <c r="L10" s="40"/>
      <c r="M10" s="41" t="str">
        <f>IF(ISBLANK(Values!E9),"",Values!$M9)</f>
        <v>https://raw.githubusercontent.com/PatrickVibild/TellusAmazonPictures/master/pictures/Lenovo/T510%20/RG/NOR/1.jpg</v>
      </c>
      <c r="N10" s="41" t="str">
        <f>IF(ISBLANK(Values!$F9),"",Values!N9)</f>
        <v>https://raw.githubusercontent.com/PatrickVibild/TellusAmazonPictures/master/pictures/Lenovo/T510%20/RG/NOR/2.jpg</v>
      </c>
      <c r="O10" s="41" t="str">
        <f>IF(ISBLANK(Values!$F9),"",Values!O9)</f>
        <v>https://raw.githubusercontent.com/PatrickVibild/TellusAmazonPictures/master/pictures/Lenovo/T510%20/RG/NOR/3.jpg</v>
      </c>
      <c r="P10" s="41" t="str">
        <f>IF(ISBLANK(Values!$F9),"",Values!P9)</f>
        <v>https://raw.githubusercontent.com/PatrickVibild/TellusAmazonPictures/master/pictures/Lenovo/T510%20/RG/NOR/4.jpg</v>
      </c>
      <c r="Q10" s="41" t="str">
        <f>IF(ISBLANK(Values!$F9),"",Values!Q9)</f>
        <v>https://raw.githubusercontent.com/PatrickVibild/TellusAmazonPictures/master/pictures/Lenovo/T510%20/RG/NOR/5.jpg</v>
      </c>
      <c r="R10" s="41" t="str">
        <f>IF(ISBLANK(Values!$F9),"",Values!R9)</f>
        <v>https://raw.githubusercontent.com/PatrickVibild/TellusAmazonPictures/master/pictures/Lenovo/T510%20/RG/NOR/6.jpg</v>
      </c>
      <c r="S10" s="41" t="str">
        <f>IF(ISBLANK(Values!$F9),"",Values!S9)</f>
        <v>https://raw.githubusercontent.com/PatrickVibild/TellusAmazonPictures/master/pictures/Lenovo/T510%20/RG/NOR/7.jpg</v>
      </c>
      <c r="T10" s="41" t="str">
        <f>IF(ISBLANK(Values!$F9),"",Values!T9)</f>
        <v>https://raw.githubusercontent.com/PatrickVibild/TellusAmazonPictures/master/pictures/Lenovo/T510%20/RG/NOR/8.jpg</v>
      </c>
      <c r="U10" s="41" t="str">
        <f>IF(ISBLANK(Values!$F9),"",Values!U9)</f>
        <v>https://raw.githubusercontent.com/PatrickVibild/TellusAmazonPictures/master/pictures/Lenovo/T510%20/RG/NOR/9.jpg</v>
      </c>
      <c r="W10" s="33"/>
      <c r="X10" s="33"/>
      <c r="Y10" s="39"/>
      <c r="Z10" s="33"/>
      <c r="AA10" s="37" t="str">
        <f>IF(ISBLANK(Values!E9),"",Values!$B$20)</f>
        <v>Update</v>
      </c>
      <c r="AB10" s="37"/>
      <c r="AI10" s="42"/>
      <c r="AJ10" s="43"/>
      <c r="AT10" s="29"/>
      <c r="AV10" s="37"/>
      <c r="BE10" s="28"/>
      <c r="BF10" s="28"/>
      <c r="BG10" s="28"/>
      <c r="BH10" s="28"/>
      <c r="CP10" s="37"/>
      <c r="CQ10" s="37"/>
      <c r="CR10" s="37"/>
      <c r="DO10" s="28"/>
      <c r="DP10" s="28"/>
      <c r="DS10" s="32"/>
      <c r="DY10" s="32"/>
      <c r="DZ10" s="32"/>
      <c r="EA10" s="32"/>
      <c r="EB10" s="32"/>
      <c r="EC10" s="32"/>
      <c r="EV10" s="32"/>
      <c r="FI10" s="37"/>
      <c r="FJ10" s="37"/>
      <c r="FO10" s="29"/>
    </row>
    <row r="11" spans="1:192" ht="16" x14ac:dyDescent="0.2">
      <c r="A11" s="28" t="str">
        <f>IF(ISBLANK(Values!E10),"",IF(Values!$B$37="EU","computercomponent","computer"))</f>
        <v>computer</v>
      </c>
      <c r="B11" s="38" t="str">
        <f>IF(ISBLANK(Values!E10),"",Values!F10)</f>
        <v>Lenovo T510 - BE</v>
      </c>
      <c r="C11" s="33"/>
      <c r="D11" s="31">
        <f>IF(ISBLANK(Values!E10),"",Values!E10)</f>
        <v>5714401510079</v>
      </c>
      <c r="E11" s="32" t="str">
        <f>IF(ISBLANK(Values!E10),"","EAN")</f>
        <v>EAN</v>
      </c>
      <c r="F11" s="29"/>
      <c r="G11" s="33"/>
      <c r="H11" s="28"/>
      <c r="I11" s="28"/>
      <c r="J11" s="39"/>
      <c r="K11" s="29"/>
      <c r="L11" s="40"/>
      <c r="M11" s="41" t="str">
        <f>IF(ISBLANK(Values!E10),"",Values!$M10)</f>
        <v/>
      </c>
      <c r="N11" s="41" t="str">
        <f>IF(ISBLANK(Values!$F10),"",Values!N10)</f>
        <v/>
      </c>
      <c r="O11" s="41" t="str">
        <f>IF(ISBLANK(Values!$F10),"",Values!O10)</f>
        <v/>
      </c>
      <c r="P11" s="41" t="str">
        <f>IF(ISBLANK(Values!$F10),"",Values!P10)</f>
        <v/>
      </c>
      <c r="Q11" s="41" t="str">
        <f>IF(ISBLANK(Values!$F10),"",Values!Q10)</f>
        <v/>
      </c>
      <c r="R11" s="41" t="str">
        <f>IF(ISBLANK(Values!$F10),"",Values!R10)</f>
        <v/>
      </c>
      <c r="S11" s="41" t="str">
        <f>IF(ISBLANK(Values!$F10),"",Values!S10)</f>
        <v/>
      </c>
      <c r="T11" s="41" t="str">
        <f>IF(ISBLANK(Values!$F10),"",Values!T10)</f>
        <v/>
      </c>
      <c r="U11" s="41" t="str">
        <f>IF(ISBLANK(Values!$F10),"",Values!U10)</f>
        <v/>
      </c>
      <c r="W11" s="33"/>
      <c r="X11" s="33"/>
      <c r="Y11" s="39"/>
      <c r="Z11" s="33"/>
      <c r="AA11" s="37" t="str">
        <f>IF(ISBLANK(Values!E10),"",Values!$B$20)</f>
        <v>Update</v>
      </c>
      <c r="AB11" s="37"/>
      <c r="AI11" s="42"/>
      <c r="AJ11" s="43"/>
      <c r="AT11" s="29"/>
      <c r="AV11" s="37"/>
      <c r="BE11" s="28"/>
      <c r="BF11" s="28"/>
      <c r="BG11" s="28"/>
      <c r="BH11" s="28"/>
      <c r="CP11" s="37"/>
      <c r="CQ11" s="37"/>
      <c r="CR11" s="37"/>
      <c r="DO11" s="28"/>
      <c r="DP11" s="28"/>
      <c r="DS11" s="32"/>
      <c r="DY11" s="32"/>
      <c r="DZ11" s="32"/>
      <c r="EA11" s="32"/>
      <c r="EB11" s="32"/>
      <c r="EC11" s="32"/>
      <c r="EV11" s="32"/>
      <c r="FI11" s="37"/>
      <c r="FJ11" s="37"/>
      <c r="FO11" s="29"/>
    </row>
    <row r="12" spans="1:192" ht="16" x14ac:dyDescent="0.2">
      <c r="A12" s="28" t="str">
        <f>IF(ISBLANK(Values!E11),"",IF(Values!$B$37="EU","computercomponent","computer"))</f>
        <v>computer</v>
      </c>
      <c r="B12" s="38" t="str">
        <f>IF(ISBLANK(Values!E11),"",Values!F11)</f>
        <v>Lenovo T510 - BG</v>
      </c>
      <c r="C12" s="33"/>
      <c r="D12" s="31">
        <f>IF(ISBLANK(Values!E11),"",Values!E11)</f>
        <v>5714401510086</v>
      </c>
      <c r="E12" s="32" t="str">
        <f>IF(ISBLANK(Values!E11),"","EAN")</f>
        <v>EAN</v>
      </c>
      <c r="F12" s="29"/>
      <c r="G12" s="33"/>
      <c r="H12" s="28"/>
      <c r="I12" s="28"/>
      <c r="J12" s="39"/>
      <c r="K12" s="29"/>
      <c r="L12" s="40"/>
      <c r="M12" s="41" t="str">
        <f>IF(ISBLANK(Values!E11),"",Values!$M11)</f>
        <v/>
      </c>
      <c r="N12" s="41" t="str">
        <f>IF(ISBLANK(Values!$F11),"",Values!N11)</f>
        <v/>
      </c>
      <c r="O12" s="41" t="str">
        <f>IF(ISBLANK(Values!$F11),"",Values!O11)</f>
        <v/>
      </c>
      <c r="P12" s="41" t="str">
        <f>IF(ISBLANK(Values!$F11),"",Values!P11)</f>
        <v/>
      </c>
      <c r="Q12" s="41" t="str">
        <f>IF(ISBLANK(Values!$F11),"",Values!Q11)</f>
        <v/>
      </c>
      <c r="R12" s="41" t="str">
        <f>IF(ISBLANK(Values!$F11),"",Values!R11)</f>
        <v/>
      </c>
      <c r="S12" s="41" t="str">
        <f>IF(ISBLANK(Values!$F11),"",Values!S11)</f>
        <v/>
      </c>
      <c r="T12" s="41" t="str">
        <f>IF(ISBLANK(Values!$F11),"",Values!T11)</f>
        <v/>
      </c>
      <c r="U12" s="41" t="str">
        <f>IF(ISBLANK(Values!$F11),"",Values!U11)</f>
        <v/>
      </c>
      <c r="W12" s="33"/>
      <c r="X12" s="33"/>
      <c r="Y12" s="39"/>
      <c r="Z12" s="33"/>
      <c r="AA12" s="37" t="str">
        <f>IF(ISBLANK(Values!E11),"",Values!$B$20)</f>
        <v>Update</v>
      </c>
      <c r="AB12" s="37"/>
      <c r="AI12" s="42"/>
      <c r="AJ12" s="43"/>
      <c r="AT12" s="29"/>
      <c r="AV12" s="37"/>
      <c r="BE12" s="28"/>
      <c r="BF12" s="28"/>
      <c r="BG12" s="28"/>
      <c r="BH12" s="28"/>
      <c r="CP12" s="37"/>
      <c r="CQ12" s="37"/>
      <c r="CR12" s="37"/>
      <c r="DO12" s="28"/>
      <c r="DP12" s="28"/>
      <c r="DS12" s="32"/>
      <c r="DY12" s="32"/>
      <c r="DZ12" s="32"/>
      <c r="EA12" s="32"/>
      <c r="EB12" s="32"/>
      <c r="EC12" s="32"/>
      <c r="EV12" s="32"/>
      <c r="FI12" s="37"/>
      <c r="FJ12" s="37"/>
      <c r="FO12" s="29"/>
    </row>
    <row r="13" spans="1:192" ht="16" x14ac:dyDescent="0.2">
      <c r="A13" s="28" t="str">
        <f>IF(ISBLANK(Values!E12),"",IF(Values!$B$37="EU","computercomponent","computer"))</f>
        <v>computer</v>
      </c>
      <c r="B13" s="38" t="str">
        <f>IF(ISBLANK(Values!E12),"",Values!F12)</f>
        <v>Lenovo T510 - CZ</v>
      </c>
      <c r="C13" s="33"/>
      <c r="D13" s="31">
        <f>IF(ISBLANK(Values!E12),"",Values!E12)</f>
        <v>5714401510093</v>
      </c>
      <c r="E13" s="32" t="str">
        <f>IF(ISBLANK(Values!E12),"","EAN")</f>
        <v>EAN</v>
      </c>
      <c r="F13" s="29"/>
      <c r="G13" s="33"/>
      <c r="H13" s="28"/>
      <c r="I13" s="28"/>
      <c r="J13" s="39"/>
      <c r="K13" s="29"/>
      <c r="L13" s="40"/>
      <c r="M13" s="41" t="str">
        <f>IF(ISBLANK(Values!E12),"",Values!$M12)</f>
        <v/>
      </c>
      <c r="N13" s="41" t="str">
        <f>IF(ISBLANK(Values!$F12),"",Values!N12)</f>
        <v/>
      </c>
      <c r="O13" s="41" t="str">
        <f>IF(ISBLANK(Values!$F12),"",Values!O12)</f>
        <v/>
      </c>
      <c r="P13" s="41" t="str">
        <f>IF(ISBLANK(Values!$F12),"",Values!P12)</f>
        <v/>
      </c>
      <c r="Q13" s="41" t="str">
        <f>IF(ISBLANK(Values!$F12),"",Values!Q12)</f>
        <v/>
      </c>
      <c r="R13" s="41" t="str">
        <f>IF(ISBLANK(Values!$F12),"",Values!R12)</f>
        <v/>
      </c>
      <c r="S13" s="41" t="str">
        <f>IF(ISBLANK(Values!$F12),"",Values!S12)</f>
        <v/>
      </c>
      <c r="T13" s="41" t="str">
        <f>IF(ISBLANK(Values!$F12),"",Values!T12)</f>
        <v/>
      </c>
      <c r="U13" s="41" t="str">
        <f>IF(ISBLANK(Values!$F12),"",Values!U12)</f>
        <v/>
      </c>
      <c r="W13" s="33"/>
      <c r="X13" s="33"/>
      <c r="Y13" s="39"/>
      <c r="Z13" s="33"/>
      <c r="AA13" s="37" t="str">
        <f>IF(ISBLANK(Values!E12),"",Values!$B$20)</f>
        <v>Update</v>
      </c>
      <c r="AB13" s="37"/>
      <c r="AI13" s="42"/>
      <c r="AJ13" s="43"/>
      <c r="AT13" s="29"/>
      <c r="AV13" s="37"/>
      <c r="BE13" s="28"/>
      <c r="BF13" s="28"/>
      <c r="BG13" s="28"/>
      <c r="BH13" s="28"/>
      <c r="CP13" s="37"/>
      <c r="CQ13" s="37"/>
      <c r="CR13" s="37"/>
      <c r="DO13" s="28"/>
      <c r="DP13" s="28"/>
      <c r="DS13" s="32"/>
      <c r="DY13" s="32"/>
      <c r="DZ13" s="32"/>
      <c r="EA13" s="32"/>
      <c r="EB13" s="32"/>
      <c r="EC13" s="32"/>
      <c r="EV13" s="32"/>
      <c r="FI13" s="37"/>
      <c r="FJ13" s="37"/>
      <c r="FO13" s="29"/>
    </row>
    <row r="14" spans="1:192" ht="16" x14ac:dyDescent="0.2">
      <c r="A14" s="28" t="str">
        <f>IF(ISBLANK(Values!E13),"",IF(Values!$B$37="EU","computercomponent","computer"))</f>
        <v>computer</v>
      </c>
      <c r="B14" s="38" t="str">
        <f>IF(ISBLANK(Values!E13),"",Values!F13)</f>
        <v>Lenovo T510 - DK</v>
      </c>
      <c r="C14" s="33"/>
      <c r="D14" s="31">
        <f>IF(ISBLANK(Values!E13),"",Values!E13)</f>
        <v>5714401510109</v>
      </c>
      <c r="E14" s="32" t="str">
        <f>IF(ISBLANK(Values!E13),"","EAN")</f>
        <v>EAN</v>
      </c>
      <c r="F14" s="29"/>
      <c r="G14" s="33"/>
      <c r="H14" s="28"/>
      <c r="I14" s="28"/>
      <c r="J14" s="39"/>
      <c r="K14" s="29"/>
      <c r="L14" s="40"/>
      <c r="M14" s="41" t="str">
        <f>IF(ISBLANK(Values!E13),"",Values!$M13)</f>
        <v/>
      </c>
      <c r="N14" s="41" t="str">
        <f>IF(ISBLANK(Values!$F13),"",Values!N13)</f>
        <v/>
      </c>
      <c r="O14" s="41" t="str">
        <f>IF(ISBLANK(Values!$F13),"",Values!O13)</f>
        <v/>
      </c>
      <c r="P14" s="41" t="str">
        <f>IF(ISBLANK(Values!$F13),"",Values!P13)</f>
        <v/>
      </c>
      <c r="Q14" s="41" t="str">
        <f>IF(ISBLANK(Values!$F13),"",Values!Q13)</f>
        <v/>
      </c>
      <c r="R14" s="41" t="str">
        <f>IF(ISBLANK(Values!$F13),"",Values!R13)</f>
        <v/>
      </c>
      <c r="S14" s="41" t="str">
        <f>IF(ISBLANK(Values!$F13),"",Values!S13)</f>
        <v/>
      </c>
      <c r="T14" s="41" t="str">
        <f>IF(ISBLANK(Values!$F13),"",Values!T13)</f>
        <v/>
      </c>
      <c r="U14" s="41" t="str">
        <f>IF(ISBLANK(Values!$F13),"",Values!U13)</f>
        <v/>
      </c>
      <c r="W14" s="33"/>
      <c r="X14" s="33"/>
      <c r="Y14" s="39"/>
      <c r="Z14" s="33"/>
      <c r="AA14" s="37" t="str">
        <f>IF(ISBLANK(Values!E13),"",Values!$B$20)</f>
        <v>Update</v>
      </c>
      <c r="AB14" s="37"/>
      <c r="AI14" s="42"/>
      <c r="AJ14" s="43"/>
      <c r="AT14" s="29"/>
      <c r="AV14" s="37"/>
      <c r="BE14" s="28"/>
      <c r="BF14" s="28"/>
      <c r="BG14" s="28"/>
      <c r="BH14" s="28"/>
      <c r="CP14" s="37"/>
      <c r="CQ14" s="37"/>
      <c r="CR14" s="37"/>
      <c r="DO14" s="28"/>
      <c r="DP14" s="28"/>
      <c r="DS14" s="32"/>
      <c r="DY14" s="32"/>
      <c r="DZ14" s="32"/>
      <c r="EA14" s="32"/>
      <c r="EB14" s="32"/>
      <c r="EC14" s="32"/>
      <c r="EV14" s="32"/>
      <c r="FI14" s="37"/>
      <c r="FJ14" s="37"/>
      <c r="FO14" s="29"/>
    </row>
    <row r="15" spans="1:192" ht="16" x14ac:dyDescent="0.2">
      <c r="A15" s="28" t="str">
        <f>IF(ISBLANK(Values!E14),"",IF(Values!$B$37="EU","computercomponent","computer"))</f>
        <v>computer</v>
      </c>
      <c r="B15" s="38" t="str">
        <f>IF(ISBLANK(Values!E14),"",Values!F14)</f>
        <v>Lenovo T510 - HU</v>
      </c>
      <c r="C15" s="33"/>
      <c r="D15" s="31">
        <f>IF(ISBLANK(Values!E14),"",Values!E14)</f>
        <v>5714401510116</v>
      </c>
      <c r="E15" s="32" t="str">
        <f>IF(ISBLANK(Values!E14),"","EAN")</f>
        <v>EAN</v>
      </c>
      <c r="F15" s="29"/>
      <c r="G15" s="33"/>
      <c r="H15" s="28"/>
      <c r="I15" s="28"/>
      <c r="J15" s="39"/>
      <c r="K15" s="29"/>
      <c r="L15" s="40"/>
      <c r="M15" s="41" t="str">
        <f>IF(ISBLANK(Values!E14),"",Values!$M14)</f>
        <v/>
      </c>
      <c r="N15" s="41" t="str">
        <f>IF(ISBLANK(Values!$F14),"",Values!N14)</f>
        <v/>
      </c>
      <c r="O15" s="41" t="str">
        <f>IF(ISBLANK(Values!$F14),"",Values!O14)</f>
        <v/>
      </c>
      <c r="P15" s="41" t="str">
        <f>IF(ISBLANK(Values!$F14),"",Values!P14)</f>
        <v/>
      </c>
      <c r="Q15" s="41" t="str">
        <f>IF(ISBLANK(Values!$F14),"",Values!Q14)</f>
        <v/>
      </c>
      <c r="R15" s="41" t="str">
        <f>IF(ISBLANK(Values!$F14),"",Values!R14)</f>
        <v/>
      </c>
      <c r="S15" s="41" t="str">
        <f>IF(ISBLANK(Values!$F14),"",Values!S14)</f>
        <v/>
      </c>
      <c r="T15" s="41" t="str">
        <f>IF(ISBLANK(Values!$F14),"",Values!T14)</f>
        <v/>
      </c>
      <c r="U15" s="41" t="str">
        <f>IF(ISBLANK(Values!$F14),"",Values!U14)</f>
        <v/>
      </c>
      <c r="W15" s="33"/>
      <c r="X15" s="33"/>
      <c r="Y15" s="39"/>
      <c r="Z15" s="33"/>
      <c r="AA15" s="37" t="str">
        <f>IF(ISBLANK(Values!E14),"",Values!$B$20)</f>
        <v>Update</v>
      </c>
      <c r="AB15" s="37"/>
      <c r="AI15" s="42"/>
      <c r="AJ15" s="43"/>
      <c r="AT15" s="29"/>
      <c r="AV15" s="37"/>
      <c r="BE15" s="28"/>
      <c r="BF15" s="28"/>
      <c r="BG15" s="28"/>
      <c r="BH15" s="28"/>
      <c r="CP15" s="37"/>
      <c r="CQ15" s="37"/>
      <c r="CR15" s="37"/>
      <c r="DO15" s="28"/>
      <c r="DP15" s="28"/>
      <c r="DS15" s="32"/>
      <c r="DY15" s="32"/>
      <c r="DZ15" s="32"/>
      <c r="EA15" s="32"/>
      <c r="EB15" s="32"/>
      <c r="EC15" s="32"/>
      <c r="EV15" s="32"/>
      <c r="FI15" s="37"/>
      <c r="FJ15" s="37"/>
      <c r="FO15" s="29"/>
    </row>
    <row r="16" spans="1:192" ht="16" x14ac:dyDescent="0.2">
      <c r="A16" s="28" t="str">
        <f>IF(ISBLANK(Values!E15),"",IF(Values!$B$37="EU","computercomponent","computer"))</f>
        <v>computer</v>
      </c>
      <c r="B16" s="38" t="str">
        <f>IF(ISBLANK(Values!E15),"",Values!F15)</f>
        <v>Lenovo T510 - NL</v>
      </c>
      <c r="C16" s="33"/>
      <c r="D16" s="31">
        <f>IF(ISBLANK(Values!E15),"",Values!E15)</f>
        <v>5714401510123</v>
      </c>
      <c r="E16" s="32" t="str">
        <f>IF(ISBLANK(Values!E15),"","EAN")</f>
        <v>EAN</v>
      </c>
      <c r="F16" s="29"/>
      <c r="G16" s="33"/>
      <c r="H16" s="28"/>
      <c r="I16" s="28"/>
      <c r="J16" s="39"/>
      <c r="K16" s="29"/>
      <c r="L16" s="40"/>
      <c r="M16" s="41" t="str">
        <f>IF(ISBLANK(Values!E15),"",Values!$M15)</f>
        <v/>
      </c>
      <c r="N16" s="41" t="str">
        <f>IF(ISBLANK(Values!$F15),"",Values!N15)</f>
        <v/>
      </c>
      <c r="O16" s="41" t="str">
        <f>IF(ISBLANK(Values!$F15),"",Values!O15)</f>
        <v/>
      </c>
      <c r="P16" s="41" t="str">
        <f>IF(ISBLANK(Values!$F15),"",Values!P15)</f>
        <v/>
      </c>
      <c r="Q16" s="41" t="str">
        <f>IF(ISBLANK(Values!$F15),"",Values!Q15)</f>
        <v/>
      </c>
      <c r="R16" s="41" t="str">
        <f>IF(ISBLANK(Values!$F15),"",Values!R15)</f>
        <v/>
      </c>
      <c r="S16" s="41" t="str">
        <f>IF(ISBLANK(Values!$F15),"",Values!S15)</f>
        <v/>
      </c>
      <c r="T16" s="41" t="str">
        <f>IF(ISBLANK(Values!$F15),"",Values!T15)</f>
        <v/>
      </c>
      <c r="U16" s="41" t="str">
        <f>IF(ISBLANK(Values!$F15),"",Values!U15)</f>
        <v/>
      </c>
      <c r="W16" s="33"/>
      <c r="X16" s="33"/>
      <c r="Y16" s="39"/>
      <c r="Z16" s="33"/>
      <c r="AA16" s="37" t="str">
        <f>IF(ISBLANK(Values!E15),"",Values!$B$20)</f>
        <v>Update</v>
      </c>
      <c r="AB16" s="37"/>
      <c r="AI16" s="42"/>
      <c r="AJ16" s="43"/>
      <c r="AT16" s="29"/>
      <c r="AV16" s="37"/>
      <c r="BE16" s="28"/>
      <c r="BF16" s="28"/>
      <c r="BG16" s="28"/>
      <c r="BH16" s="28"/>
      <c r="CP16" s="37"/>
      <c r="CQ16" s="37"/>
      <c r="CR16" s="37"/>
      <c r="DO16" s="28"/>
      <c r="DP16" s="28"/>
      <c r="DS16" s="32"/>
      <c r="DY16" s="32"/>
      <c r="DZ16" s="32"/>
      <c r="EA16" s="32"/>
      <c r="EB16" s="32"/>
      <c r="EC16" s="32"/>
      <c r="EV16" s="32"/>
      <c r="FI16" s="37"/>
      <c r="FJ16" s="37"/>
      <c r="FO16" s="29"/>
    </row>
    <row r="17" spans="1:192" ht="16" x14ac:dyDescent="0.2">
      <c r="A17" s="28" t="str">
        <f>IF(ISBLANK(Values!E16),"",IF(Values!$B$37="EU","computercomponent","computer"))</f>
        <v>computer</v>
      </c>
      <c r="B17" s="38" t="str">
        <f>IF(ISBLANK(Values!E16),"",Values!F16)</f>
        <v>Lenovo T510 - NO</v>
      </c>
      <c r="C17" s="33"/>
      <c r="D17" s="31">
        <f>IF(ISBLANK(Values!E16),"",Values!E16)</f>
        <v>5714401510130</v>
      </c>
      <c r="E17" s="32" t="str">
        <f>IF(ISBLANK(Values!E16),"","EAN")</f>
        <v>EAN</v>
      </c>
      <c r="F17" s="29"/>
      <c r="G17" s="33"/>
      <c r="H17" s="28"/>
      <c r="I17" s="28"/>
      <c r="J17" s="39"/>
      <c r="K17" s="29"/>
      <c r="L17" s="40"/>
      <c r="M17" s="41" t="str">
        <f>IF(ISBLANK(Values!E16),"",Values!$M16)</f>
        <v/>
      </c>
      <c r="N17" s="41" t="str">
        <f>IF(ISBLANK(Values!$F16),"",Values!N16)</f>
        <v/>
      </c>
      <c r="O17" s="41" t="str">
        <f>IF(ISBLANK(Values!$F16),"",Values!O16)</f>
        <v/>
      </c>
      <c r="P17" s="41" t="str">
        <f>IF(ISBLANK(Values!$F16),"",Values!P16)</f>
        <v/>
      </c>
      <c r="Q17" s="41" t="str">
        <f>IF(ISBLANK(Values!$F16),"",Values!Q16)</f>
        <v/>
      </c>
      <c r="R17" s="41" t="str">
        <f>IF(ISBLANK(Values!$F16),"",Values!R16)</f>
        <v/>
      </c>
      <c r="S17" s="41" t="str">
        <f>IF(ISBLANK(Values!$F16),"",Values!S16)</f>
        <v/>
      </c>
      <c r="T17" s="41" t="str">
        <f>IF(ISBLANK(Values!$F16),"",Values!T16)</f>
        <v/>
      </c>
      <c r="U17" s="41" t="str">
        <f>IF(ISBLANK(Values!$F16),"",Values!U16)</f>
        <v/>
      </c>
      <c r="W17" s="33"/>
      <c r="X17" s="33"/>
      <c r="Y17" s="39"/>
      <c r="Z17" s="33"/>
      <c r="AA17" s="37" t="str">
        <f>IF(ISBLANK(Values!E16),"",Values!$B$20)</f>
        <v>Update</v>
      </c>
      <c r="AB17" s="37"/>
      <c r="AI17" s="42"/>
      <c r="AJ17" s="43"/>
      <c r="AT17" s="29"/>
      <c r="AV17" s="37"/>
      <c r="BE17" s="28"/>
      <c r="BF17" s="28"/>
      <c r="BG17" s="28"/>
      <c r="BH17" s="28"/>
      <c r="CP17" s="37"/>
      <c r="CQ17" s="37"/>
      <c r="CR17" s="37"/>
      <c r="DO17" s="28"/>
      <c r="DP17" s="28"/>
      <c r="DS17" s="32"/>
      <c r="DY17" s="32"/>
      <c r="DZ17" s="32"/>
      <c r="EA17" s="32"/>
      <c r="EB17" s="32"/>
      <c r="EC17" s="32"/>
      <c r="EV17" s="32"/>
      <c r="FI17" s="37"/>
      <c r="FJ17" s="37"/>
      <c r="FO17" s="29"/>
    </row>
    <row r="18" spans="1:192" ht="16" x14ac:dyDescent="0.2">
      <c r="A18" s="28" t="str">
        <f>IF(ISBLANK(Values!E17),"",IF(Values!$B$37="EU","computercomponent","computer"))</f>
        <v>computer</v>
      </c>
      <c r="B18" s="38" t="str">
        <f>IF(ISBLANK(Values!E17),"",Values!F17)</f>
        <v>Lenovo T510 - PL</v>
      </c>
      <c r="C18" s="33"/>
      <c r="D18" s="31">
        <f>IF(ISBLANK(Values!E17),"",Values!E17)</f>
        <v>5714401510147</v>
      </c>
      <c r="E18" s="32" t="str">
        <f>IF(ISBLANK(Values!E17),"","EAN")</f>
        <v>EAN</v>
      </c>
      <c r="F18" s="29"/>
      <c r="G18" s="33"/>
      <c r="H18" s="28"/>
      <c r="I18" s="28"/>
      <c r="J18" s="39"/>
      <c r="K18" s="29"/>
      <c r="L18" s="40"/>
      <c r="M18" s="41" t="str">
        <f>IF(ISBLANK(Values!E17),"",Values!$M17)</f>
        <v/>
      </c>
      <c r="N18" s="41" t="str">
        <f>IF(ISBLANK(Values!$F17),"",Values!N17)</f>
        <v/>
      </c>
      <c r="O18" s="41" t="str">
        <f>IF(ISBLANK(Values!$F17),"",Values!O17)</f>
        <v/>
      </c>
      <c r="P18" s="41" t="str">
        <f>IF(ISBLANK(Values!$F17),"",Values!P17)</f>
        <v/>
      </c>
      <c r="Q18" s="41" t="str">
        <f>IF(ISBLANK(Values!$F17),"",Values!Q17)</f>
        <v/>
      </c>
      <c r="R18" s="41" t="str">
        <f>IF(ISBLANK(Values!$F17),"",Values!R17)</f>
        <v/>
      </c>
      <c r="S18" s="41" t="str">
        <f>IF(ISBLANK(Values!$F17),"",Values!S17)</f>
        <v/>
      </c>
      <c r="T18" s="41" t="str">
        <f>IF(ISBLANK(Values!$F17),"",Values!T17)</f>
        <v/>
      </c>
      <c r="U18" s="41" t="str">
        <f>IF(ISBLANK(Values!$F17),"",Values!U17)</f>
        <v/>
      </c>
      <c r="W18" s="33"/>
      <c r="X18" s="33"/>
      <c r="Y18" s="39"/>
      <c r="Z18" s="33"/>
      <c r="AA18" s="37" t="str">
        <f>IF(ISBLANK(Values!E17),"",Values!$B$20)</f>
        <v>Update</v>
      </c>
      <c r="AB18" s="37"/>
      <c r="AI18" s="42"/>
      <c r="AJ18" s="43"/>
      <c r="AT18" s="29"/>
      <c r="AV18" s="37"/>
      <c r="BE18" s="28"/>
      <c r="BF18" s="28"/>
      <c r="BG18" s="28"/>
      <c r="BH18" s="28"/>
      <c r="CP18" s="37"/>
      <c r="CQ18" s="37"/>
      <c r="CR18" s="37"/>
      <c r="DO18" s="28"/>
      <c r="DP18" s="28"/>
      <c r="DS18" s="32"/>
      <c r="DY18" s="32"/>
      <c r="DZ18" s="32"/>
      <c r="EA18" s="32"/>
      <c r="EB18" s="32"/>
      <c r="EC18" s="32"/>
      <c r="EV18" s="32"/>
      <c r="FI18" s="37"/>
      <c r="FJ18" s="37"/>
      <c r="FO18" s="29"/>
    </row>
    <row r="19" spans="1:192" ht="16" x14ac:dyDescent="0.2">
      <c r="A19" s="28" t="str">
        <f>IF(ISBLANK(Values!E18),"",IF(Values!$B$37="EU","computercomponent","computer"))</f>
        <v>computer</v>
      </c>
      <c r="B19" s="38" t="str">
        <f>IF(ISBLANK(Values!E18),"",Values!F18)</f>
        <v>Lenovo T510 - PT</v>
      </c>
      <c r="C19" s="33"/>
      <c r="D19" s="31">
        <f>IF(ISBLANK(Values!E18),"",Values!E18)</f>
        <v>5714401510154</v>
      </c>
      <c r="E19" s="32" t="str">
        <f>IF(ISBLANK(Values!E18),"","EAN")</f>
        <v>EAN</v>
      </c>
      <c r="F19" s="29"/>
      <c r="G19" s="33"/>
      <c r="H19" s="28"/>
      <c r="I19" s="28"/>
      <c r="J19" s="39"/>
      <c r="K19" s="29"/>
      <c r="L19" s="40"/>
      <c r="M19" s="41" t="str">
        <f>IF(ISBLANK(Values!E18),"",Values!$M18)</f>
        <v/>
      </c>
      <c r="N19" s="41" t="str">
        <f>IF(ISBLANK(Values!$F18),"",Values!N18)</f>
        <v/>
      </c>
      <c r="O19" s="41" t="str">
        <f>IF(ISBLANK(Values!$F18),"",Values!O18)</f>
        <v/>
      </c>
      <c r="P19" s="41" t="str">
        <f>IF(ISBLANK(Values!$F18),"",Values!P18)</f>
        <v/>
      </c>
      <c r="Q19" s="41" t="str">
        <f>IF(ISBLANK(Values!$F18),"",Values!Q18)</f>
        <v/>
      </c>
      <c r="R19" s="41" t="str">
        <f>IF(ISBLANK(Values!$F18),"",Values!R18)</f>
        <v/>
      </c>
      <c r="S19" s="41" t="str">
        <f>IF(ISBLANK(Values!$F18),"",Values!S18)</f>
        <v/>
      </c>
      <c r="T19" s="41" t="str">
        <f>IF(ISBLANK(Values!$F18),"",Values!T18)</f>
        <v/>
      </c>
      <c r="U19" s="41" t="str">
        <f>IF(ISBLANK(Values!$F18),"",Values!U18)</f>
        <v/>
      </c>
      <c r="W19" s="33"/>
      <c r="X19" s="33"/>
      <c r="Y19" s="39"/>
      <c r="Z19" s="33"/>
      <c r="AA19" s="37" t="str">
        <f>IF(ISBLANK(Values!E18),"",Values!$B$20)</f>
        <v>Update</v>
      </c>
      <c r="AB19" s="37"/>
      <c r="AI19" s="42"/>
      <c r="AJ19" s="43"/>
      <c r="AT19" s="29"/>
      <c r="AV19" s="37"/>
      <c r="BE19" s="28"/>
      <c r="BF19" s="28"/>
      <c r="BG19" s="28"/>
      <c r="BH19" s="28"/>
      <c r="CP19" s="37"/>
      <c r="CQ19" s="37"/>
      <c r="CR19" s="37"/>
      <c r="DO19" s="28"/>
      <c r="DP19" s="28"/>
      <c r="DS19" s="32"/>
      <c r="DY19" s="32"/>
      <c r="DZ19" s="32"/>
      <c r="EA19" s="32"/>
      <c r="EB19" s="32"/>
      <c r="EC19" s="32"/>
      <c r="EV19" s="32"/>
      <c r="FI19" s="37"/>
      <c r="FJ19" s="37"/>
      <c r="FO19" s="29"/>
    </row>
    <row r="20" spans="1:192" ht="16" x14ac:dyDescent="0.2">
      <c r="A20" s="28" t="str">
        <f>IF(ISBLANK(Values!E19),"",IF(Values!$B$37="EU","computercomponent","computer"))</f>
        <v>computer</v>
      </c>
      <c r="B20" s="38" t="str">
        <f>IF(ISBLANK(Values!E19),"",Values!F19)</f>
        <v>Lenovo T510 - SE/FI</v>
      </c>
      <c r="C20" s="33"/>
      <c r="D20" s="31">
        <f>IF(ISBLANK(Values!E19),"",Values!E19)</f>
        <v>5714401510161</v>
      </c>
      <c r="E20" s="32" t="str">
        <f>IF(ISBLANK(Values!E19),"","EAN")</f>
        <v>EAN</v>
      </c>
      <c r="F20" s="29"/>
      <c r="G20" s="33"/>
      <c r="H20" s="28"/>
      <c r="I20" s="28"/>
      <c r="J20" s="39"/>
      <c r="K20" s="29"/>
      <c r="L20" s="40"/>
      <c r="M20" s="41" t="str">
        <f>IF(ISBLANK(Values!E19),"",Values!$M19)</f>
        <v/>
      </c>
      <c r="N20" s="41" t="str">
        <f>IF(ISBLANK(Values!$F19),"",Values!N19)</f>
        <v/>
      </c>
      <c r="O20" s="41" t="str">
        <f>IF(ISBLANK(Values!$F19),"",Values!O19)</f>
        <v/>
      </c>
      <c r="P20" s="41" t="str">
        <f>IF(ISBLANK(Values!$F19),"",Values!P19)</f>
        <v/>
      </c>
      <c r="Q20" s="41" t="str">
        <f>IF(ISBLANK(Values!$F19),"",Values!Q19)</f>
        <v/>
      </c>
      <c r="R20" s="41" t="str">
        <f>IF(ISBLANK(Values!$F19),"",Values!R19)</f>
        <v/>
      </c>
      <c r="S20" s="41" t="str">
        <f>IF(ISBLANK(Values!$F19),"",Values!S19)</f>
        <v/>
      </c>
      <c r="T20" s="41" t="str">
        <f>IF(ISBLANK(Values!$F19),"",Values!T19)</f>
        <v/>
      </c>
      <c r="U20" s="41" t="str">
        <f>IF(ISBLANK(Values!$F19),"",Values!U19)</f>
        <v/>
      </c>
      <c r="W20" s="33"/>
      <c r="X20" s="33"/>
      <c r="Y20" s="39"/>
      <c r="Z20" s="33"/>
      <c r="AA20" s="37" t="str">
        <f>IF(ISBLANK(Values!E19),"",Values!$B$20)</f>
        <v>Update</v>
      </c>
      <c r="AB20" s="37"/>
      <c r="AI20" s="42"/>
      <c r="AJ20" s="43"/>
      <c r="AT20" s="29"/>
      <c r="AV20" s="37"/>
      <c r="BE20" s="28"/>
      <c r="BF20" s="28"/>
      <c r="BG20" s="28"/>
      <c r="BH20" s="28"/>
      <c r="CP20" s="37"/>
      <c r="CQ20" s="37"/>
      <c r="CR20" s="37"/>
      <c r="DO20" s="28"/>
      <c r="DP20" s="28"/>
      <c r="DS20" s="32"/>
      <c r="DY20" s="32"/>
      <c r="DZ20" s="32"/>
      <c r="EA20" s="32"/>
      <c r="EB20" s="32"/>
      <c r="EC20" s="32"/>
      <c r="EV20" s="32"/>
      <c r="FI20" s="37"/>
      <c r="FJ20" s="37"/>
      <c r="FO20" s="29"/>
    </row>
    <row r="21" spans="1:192" ht="16" x14ac:dyDescent="0.2">
      <c r="A21" s="28" t="str">
        <f>IF(ISBLANK(Values!E20),"",IF(Values!$B$37="EU","computercomponent","computer"))</f>
        <v>computer</v>
      </c>
      <c r="B21" s="38" t="str">
        <f>IF(ISBLANK(Values!E20),"",Values!F20)</f>
        <v>Lenovo T510 - CH</v>
      </c>
      <c r="C21" s="33"/>
      <c r="D21" s="31">
        <f>IF(ISBLANK(Values!E20),"",Values!E20)</f>
        <v>5714401510178</v>
      </c>
      <c r="E21" s="32" t="str">
        <f>IF(ISBLANK(Values!E20),"","EAN")</f>
        <v>EAN</v>
      </c>
      <c r="F21" s="29"/>
      <c r="G21" s="33"/>
      <c r="H21" s="28"/>
      <c r="I21" s="28"/>
      <c r="J21" s="39"/>
      <c r="K21" s="29"/>
      <c r="L21" s="40"/>
      <c r="M21" s="41" t="str">
        <f>IF(ISBLANK(Values!E20),"",Values!$M20)</f>
        <v/>
      </c>
      <c r="N21" s="41" t="str">
        <f>IF(ISBLANK(Values!$F20),"",Values!N20)</f>
        <v/>
      </c>
      <c r="O21" s="41" t="str">
        <f>IF(ISBLANK(Values!$F20),"",Values!O20)</f>
        <v/>
      </c>
      <c r="P21" s="41" t="str">
        <f>IF(ISBLANK(Values!$F20),"",Values!P20)</f>
        <v/>
      </c>
      <c r="Q21" s="41" t="str">
        <f>IF(ISBLANK(Values!$F20),"",Values!Q20)</f>
        <v/>
      </c>
      <c r="R21" s="41" t="str">
        <f>IF(ISBLANK(Values!$F20),"",Values!R20)</f>
        <v/>
      </c>
      <c r="S21" s="41" t="str">
        <f>IF(ISBLANK(Values!$F20),"",Values!S20)</f>
        <v/>
      </c>
      <c r="T21" s="41" t="str">
        <f>IF(ISBLANK(Values!$F20),"",Values!T20)</f>
        <v/>
      </c>
      <c r="U21" s="41" t="str">
        <f>IF(ISBLANK(Values!$F20),"",Values!U20)</f>
        <v/>
      </c>
      <c r="W21" s="33"/>
      <c r="X21" s="33"/>
      <c r="Y21" s="39"/>
      <c r="Z21" s="33"/>
      <c r="AA21" s="37" t="str">
        <f>IF(ISBLANK(Values!E20),"",Values!$B$20)</f>
        <v>Update</v>
      </c>
      <c r="AB21" s="37"/>
      <c r="AI21" s="42"/>
      <c r="AJ21" s="43"/>
      <c r="AT21" s="29"/>
      <c r="AV21" s="37"/>
      <c r="BE21" s="28"/>
      <c r="BF21" s="28"/>
      <c r="BG21" s="28"/>
      <c r="BH21" s="28"/>
      <c r="CP21" s="37"/>
      <c r="CQ21" s="37"/>
      <c r="CR21" s="37"/>
      <c r="DO21" s="28"/>
      <c r="DP21" s="28"/>
      <c r="DS21" s="32"/>
      <c r="DY21" s="32"/>
      <c r="DZ21" s="32"/>
      <c r="EA21" s="32"/>
      <c r="EB21" s="32"/>
      <c r="EC21" s="32"/>
      <c r="EV21" s="32"/>
      <c r="FI21" s="37"/>
      <c r="FJ21" s="37"/>
      <c r="FO21" s="29"/>
    </row>
    <row r="22" spans="1:192" ht="16" x14ac:dyDescent="0.2">
      <c r="A22" s="28" t="str">
        <f>IF(ISBLANK(Values!E21),"",IF(Values!$B$37="EU","computercomponent","computer"))</f>
        <v>computer</v>
      </c>
      <c r="B22" s="38" t="str">
        <f>IF(ISBLANK(Values!E21),"",Values!F21)</f>
        <v>Lenovo - US int</v>
      </c>
      <c r="C22" s="33"/>
      <c r="D22" s="31">
        <f>IF(ISBLANK(Values!E21),"",Values!E21)</f>
        <v>5714401510185</v>
      </c>
      <c r="E22" s="32" t="str">
        <f>IF(ISBLANK(Values!E21),"","EAN")</f>
        <v>EAN</v>
      </c>
      <c r="F22" s="29"/>
      <c r="G22" s="33"/>
      <c r="H22" s="28"/>
      <c r="I22" s="28"/>
      <c r="J22" s="39"/>
      <c r="K22" s="29"/>
      <c r="L22" s="40"/>
      <c r="M22" s="41" t="str">
        <f>IF(ISBLANK(Values!E21),"",Values!$M21)</f>
        <v>https://raw.githubusercontent.com/PatrickVibild/TellusAmazonPictures/master/pictures/Lenovo/T510%20/RG/USI/1.jpg</v>
      </c>
      <c r="N22" s="41" t="str">
        <f>IF(ISBLANK(Values!$F21),"",Values!N21)</f>
        <v>https://raw.githubusercontent.com/PatrickVibild/TellusAmazonPictures/master/pictures/Lenovo/T510%20/RG/USI/2.jpg</v>
      </c>
      <c r="O22" s="41" t="str">
        <f>IF(ISBLANK(Values!$F21),"",Values!O21)</f>
        <v>https://raw.githubusercontent.com/PatrickVibild/TellusAmazonPictures/master/pictures/Lenovo/T510%20/RG/USI/3.jpg</v>
      </c>
      <c r="P22" s="41" t="str">
        <f>IF(ISBLANK(Values!$F21),"",Values!P21)</f>
        <v>https://raw.githubusercontent.com/PatrickVibild/TellusAmazonPictures/master/pictures/Lenovo/T510%20/RG/USI/4.jpg</v>
      </c>
      <c r="Q22" s="41" t="str">
        <f>IF(ISBLANK(Values!$F21),"",Values!Q21)</f>
        <v>https://raw.githubusercontent.com/PatrickVibild/TellusAmazonPictures/master/pictures/Lenovo/T510%20/RG/USI/5.jpg</v>
      </c>
      <c r="R22" s="41" t="str">
        <f>IF(ISBLANK(Values!$F21),"",Values!R21)</f>
        <v>https://raw.githubusercontent.com/PatrickVibild/TellusAmazonPictures/master/pictures/Lenovo/T510%20/RG/USI/6.jpg</v>
      </c>
      <c r="S22" s="41" t="str">
        <f>IF(ISBLANK(Values!$F21),"",Values!S21)</f>
        <v>https://raw.githubusercontent.com/PatrickVibild/TellusAmazonPictures/master/pictures/Lenovo/T510%20/RG/USI/7.jpg</v>
      </c>
      <c r="T22" s="41" t="str">
        <f>IF(ISBLANK(Values!$F21),"",Values!T21)</f>
        <v>https://raw.githubusercontent.com/PatrickVibild/TellusAmazonPictures/master/pictures/Lenovo/T510%20/RG/USI/8.jpg</v>
      </c>
      <c r="U22" s="41" t="str">
        <f>IF(ISBLANK(Values!$F21),"",Values!U21)</f>
        <v>https://raw.githubusercontent.com/PatrickVibild/TellusAmazonPictures/master/pictures/Lenovo/T510%20/RG/USI/9.jpg</v>
      </c>
      <c r="W22" s="33"/>
      <c r="X22" s="33"/>
      <c r="Y22" s="39"/>
      <c r="Z22" s="33"/>
      <c r="AA22" s="37" t="str">
        <f>IF(ISBLANK(Values!E21),"",Values!$B$20)</f>
        <v>Update</v>
      </c>
      <c r="AB22" s="37"/>
      <c r="AI22" s="42"/>
      <c r="AJ22" s="43"/>
      <c r="AT22" s="29"/>
      <c r="AV22" s="37"/>
      <c r="BE22" s="28"/>
      <c r="BF22" s="28"/>
      <c r="BG22" s="28"/>
      <c r="BH22" s="28"/>
      <c r="CP22" s="37"/>
      <c r="CQ22" s="37"/>
      <c r="CR22" s="37"/>
      <c r="DO22" s="28"/>
      <c r="DP22" s="28"/>
      <c r="DS22" s="32"/>
      <c r="DY22" s="32"/>
      <c r="DZ22" s="32"/>
      <c r="EA22" s="32"/>
      <c r="EB22" s="32"/>
      <c r="EC22" s="32"/>
      <c r="EV22" s="32"/>
      <c r="FI22" s="37"/>
      <c r="FJ22" s="37"/>
      <c r="FO22" s="29"/>
    </row>
    <row r="23" spans="1:192" s="44" customFormat="1" ht="16" x14ac:dyDescent="0.2">
      <c r="A23" s="28" t="str">
        <f>IF(ISBLANK(Values!E22),"",IF(Values!$B$37="EU","computercomponent","computer"))</f>
        <v>computer</v>
      </c>
      <c r="B23" s="38" t="str">
        <f>IF(ISBLANK(Values!E22),"",Values!F22)</f>
        <v>Lenovo T510 - RUS</v>
      </c>
      <c r="C23" s="33"/>
      <c r="D23" s="31">
        <f>IF(ISBLANK(Values!E22),"",Values!E22)</f>
        <v>5714401510192</v>
      </c>
      <c r="E23" s="32" t="str">
        <f>IF(ISBLANK(Values!E22),"","EAN")</f>
        <v>EAN</v>
      </c>
      <c r="F23" s="29"/>
      <c r="G23" s="33"/>
      <c r="H23" s="28"/>
      <c r="I23" s="28"/>
      <c r="J23" s="39"/>
      <c r="K23" s="29"/>
      <c r="L23" s="40"/>
      <c r="M23" s="41" t="str">
        <f>IF(ISBLANK(Values!E22),"",Values!$M22)</f>
        <v/>
      </c>
      <c r="N23" s="41" t="str">
        <f>IF(ISBLANK(Values!$F22),"",Values!N22)</f>
        <v/>
      </c>
      <c r="O23" s="41" t="str">
        <f>IF(ISBLANK(Values!$F22),"",Values!O22)</f>
        <v/>
      </c>
      <c r="P23" s="41" t="str">
        <f>IF(ISBLANK(Values!$F22),"",Values!P22)</f>
        <v/>
      </c>
      <c r="Q23" s="41" t="str">
        <f>IF(ISBLANK(Values!$F22),"",Values!Q22)</f>
        <v/>
      </c>
      <c r="R23" s="41" t="str">
        <f>IF(ISBLANK(Values!$F22),"",Values!R22)</f>
        <v/>
      </c>
      <c r="S23" s="41" t="str">
        <f>IF(ISBLANK(Values!$F22),"",Values!S22)</f>
        <v/>
      </c>
      <c r="T23" s="41" t="str">
        <f>IF(ISBLANK(Values!$F22),"",Values!T22)</f>
        <v/>
      </c>
      <c r="U23" s="41" t="str">
        <f>IF(ISBLANK(Values!$F22),"",Values!U22)</f>
        <v/>
      </c>
      <c r="V23" s="2"/>
      <c r="W23" s="33"/>
      <c r="X23" s="33"/>
      <c r="Y23" s="39"/>
      <c r="Z23" s="33"/>
      <c r="AA23" s="37" t="str">
        <f>IF(ISBLANK(Values!E22),"",Values!$B$20)</f>
        <v>Update</v>
      </c>
      <c r="AB23" s="37"/>
      <c r="AC23" s="2"/>
      <c r="AD23" s="2"/>
      <c r="AE23" s="2"/>
      <c r="AF23" s="2"/>
      <c r="AG23" s="2"/>
      <c r="AH23" s="2"/>
      <c r="AI23" s="42"/>
      <c r="AJ23" s="43"/>
      <c r="AK23" s="2"/>
      <c r="AL23" s="2"/>
      <c r="AM23" s="2"/>
      <c r="AN23" s="2"/>
      <c r="AO23" s="2"/>
      <c r="AP23" s="2"/>
      <c r="AQ23" s="2"/>
      <c r="AR23" s="2"/>
      <c r="AS23" s="2"/>
      <c r="AT23" s="29"/>
      <c r="AU23" s="2"/>
      <c r="AV23" s="37"/>
      <c r="AW23" s="2"/>
      <c r="AX23" s="2"/>
      <c r="AY23" s="2"/>
      <c r="AZ23" s="2"/>
      <c r="BA23" s="2"/>
      <c r="BB23" s="2"/>
      <c r="BC23" s="2"/>
      <c r="BD23" s="2"/>
      <c r="BE23" s="28"/>
      <c r="BF23" s="28"/>
      <c r="BG23" s="28"/>
      <c r="BH23" s="28"/>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37"/>
      <c r="CQ23" s="37"/>
      <c r="CR23" s="37"/>
      <c r="CS23" s="2"/>
      <c r="CT23" s="2"/>
      <c r="CU23" s="2"/>
      <c r="CV23" s="2"/>
      <c r="CW23" s="2"/>
      <c r="CX23" s="2"/>
      <c r="CY23" s="2"/>
      <c r="CZ23" s="2"/>
      <c r="DA23" s="2"/>
      <c r="DB23" s="2"/>
      <c r="DC23" s="2"/>
      <c r="DD23" s="2"/>
      <c r="DE23" s="2"/>
      <c r="DF23" s="2"/>
      <c r="DG23" s="2"/>
      <c r="DH23" s="2"/>
      <c r="DI23" s="2"/>
      <c r="DJ23" s="2"/>
      <c r="DK23" s="2"/>
      <c r="DL23" s="2"/>
      <c r="DM23" s="2"/>
      <c r="DN23" s="2"/>
      <c r="DO23" s="28"/>
      <c r="DP23" s="28"/>
      <c r="DQ23" s="2"/>
      <c r="DR23" s="2"/>
      <c r="DS23" s="32"/>
      <c r="DT23" s="2"/>
      <c r="DU23" s="2"/>
      <c r="DV23" s="2"/>
      <c r="DW23" s="2"/>
      <c r="DX23" s="2"/>
      <c r="DY23" s="32"/>
      <c r="DZ23" s="32"/>
      <c r="EA23" s="32"/>
      <c r="EB23" s="32"/>
      <c r="EC23" s="32"/>
      <c r="ED23" s="2"/>
      <c r="EE23" s="2"/>
      <c r="EF23" s="2"/>
      <c r="EG23" s="2"/>
      <c r="EH23" s="2"/>
      <c r="EI23" s="2"/>
      <c r="EJ23" s="2"/>
      <c r="EK23" s="2"/>
      <c r="EL23" s="2"/>
      <c r="EM23" s="2"/>
      <c r="EN23" s="2"/>
      <c r="EO23" s="2"/>
      <c r="EP23" s="2"/>
      <c r="EQ23" s="2"/>
      <c r="ER23" s="2"/>
      <c r="ES23" s="2"/>
      <c r="ET23" s="2"/>
      <c r="EU23" s="2"/>
      <c r="EV23" s="32"/>
      <c r="EW23" s="2"/>
      <c r="EX23" s="2"/>
      <c r="EY23" s="2"/>
      <c r="EZ23" s="2"/>
      <c r="FA23" s="2"/>
      <c r="FB23" s="2"/>
      <c r="FC23" s="2"/>
      <c r="FD23" s="2"/>
      <c r="FE23" s="2"/>
      <c r="FF23" s="2"/>
      <c r="FG23" s="2"/>
      <c r="FH23" s="2"/>
      <c r="FI23" s="37"/>
      <c r="FJ23" s="37"/>
      <c r="FK23" s="2"/>
      <c r="FL23" s="2"/>
      <c r="FM23" s="2"/>
      <c r="FN23" s="2"/>
      <c r="FO23" s="29"/>
      <c r="FP23" s="2"/>
      <c r="FQ23" s="2"/>
      <c r="FR23" s="2"/>
      <c r="FS23" s="2"/>
      <c r="FT23" s="2"/>
      <c r="FU23" s="2"/>
      <c r="FV23" s="2"/>
      <c r="FW23" s="2"/>
      <c r="FX23" s="2"/>
      <c r="FY23" s="2"/>
      <c r="FZ23" s="2"/>
      <c r="GA23" s="2"/>
      <c r="GB23" s="2"/>
      <c r="GC23" s="2"/>
      <c r="GD23" s="2"/>
      <c r="GE23" s="2"/>
      <c r="GF23" s="2"/>
      <c r="GG23" s="2"/>
      <c r="GH23" s="2"/>
      <c r="GI23" s="2"/>
      <c r="GJ23" s="2"/>
    </row>
    <row r="24" spans="1:192" s="44" customFormat="1" ht="16" x14ac:dyDescent="0.2">
      <c r="A24" s="28" t="str">
        <f>IF(ISBLANK(Values!E23),"",IF(Values!$B$37="EU","computercomponent","computer"))</f>
        <v>computer</v>
      </c>
      <c r="B24" s="38" t="str">
        <f>IF(ISBLANK(Values!E23),"",Values!F23)</f>
        <v>Lenovo T510 - US FBA</v>
      </c>
      <c r="C24" s="33"/>
      <c r="D24" s="31">
        <f>IF(ISBLANK(Values!E23),"",Values!E23)</f>
        <v>5714401510208</v>
      </c>
      <c r="E24" s="32" t="str">
        <f>IF(ISBLANK(Values!E23),"","EAN")</f>
        <v>EAN</v>
      </c>
      <c r="F24" s="29"/>
      <c r="G24" s="45"/>
      <c r="H24" s="28"/>
      <c r="I24" s="28"/>
      <c r="J24" s="39"/>
      <c r="K24" s="29"/>
      <c r="L24" s="40"/>
      <c r="M24" s="41" t="str">
        <f>IF(ISBLANK(Values!E23),"",Values!$M23)</f>
        <v>https://raw.githubusercontent.com/PatrickVibild/TellusAmazonPictures/master/pictures/Lenovo/T510%20/RG/US/1.jpg</v>
      </c>
      <c r="N24" s="41" t="str">
        <f>IF(ISBLANK(Values!$F23),"",Values!N23)</f>
        <v>https://raw.githubusercontent.com/PatrickVibild/TellusAmazonPictures/master/pictures/Lenovo/T510%20/RG/US/2.jpg</v>
      </c>
      <c r="O24" s="41" t="str">
        <f>IF(ISBLANK(Values!$F23),"",Values!O23)</f>
        <v>https://raw.githubusercontent.com/PatrickVibild/TellusAmazonPictures/master/pictures/Lenovo/T510%20/RG/US/3.jpg</v>
      </c>
      <c r="P24" s="41" t="str">
        <f>IF(ISBLANK(Values!$F23),"",Values!P23)</f>
        <v>https://raw.githubusercontent.com/PatrickVibild/TellusAmazonPictures/master/pictures/Lenovo/T510%20/RG/US/4.jpg</v>
      </c>
      <c r="Q24" s="41" t="str">
        <f>IF(ISBLANK(Values!$F23),"",Values!Q23)</f>
        <v>https://raw.githubusercontent.com/PatrickVibild/TellusAmazonPictures/master/pictures/Lenovo/T510%20/RG/US/5.jpg</v>
      </c>
      <c r="R24" s="41" t="str">
        <f>IF(ISBLANK(Values!$F23),"",Values!R23)</f>
        <v>https://raw.githubusercontent.com/PatrickVibild/TellusAmazonPictures/master/pictures/Lenovo/T510%20/RG/US/6.jpg</v>
      </c>
      <c r="S24" s="41" t="str">
        <f>IF(ISBLANK(Values!$F23),"",Values!S23)</f>
        <v>https://raw.githubusercontent.com/PatrickVibild/TellusAmazonPictures/master/pictures/Lenovo/T510%20/RG/US/7.jpg</v>
      </c>
      <c r="T24" s="41" t="str">
        <f>IF(ISBLANK(Values!$F23),"",Values!T23)</f>
        <v>https://raw.githubusercontent.com/PatrickVibild/TellusAmazonPictures/master/pictures/Lenovo/T510%20/RG/US/8.jpg</v>
      </c>
      <c r="U24" s="41" t="str">
        <f>IF(ISBLANK(Values!$F23),"",Values!U23)</f>
        <v>https://raw.githubusercontent.com/PatrickVibild/TellusAmazonPictures/master/pictures/Lenovo/T510%20/RG/US/9.jpg</v>
      </c>
      <c r="V24" s="2"/>
      <c r="W24" s="33"/>
      <c r="X24" s="33"/>
      <c r="Y24" s="39"/>
      <c r="Z24" s="33"/>
      <c r="AA24" s="37" t="str">
        <f>IF(ISBLANK(Values!E23),"",Values!$B$20)</f>
        <v>Update</v>
      </c>
      <c r="AB24" s="37"/>
      <c r="AC24" s="2"/>
      <c r="AD24" s="2"/>
      <c r="AE24" s="2"/>
      <c r="AF24" s="2"/>
      <c r="AG24" s="2"/>
      <c r="AH24" s="2"/>
      <c r="AI24" s="42"/>
      <c r="AJ24" s="43"/>
      <c r="AK24" s="2"/>
      <c r="AL24" s="2"/>
      <c r="AM24" s="2"/>
      <c r="AN24" s="2"/>
      <c r="AO24" s="2"/>
      <c r="AP24" s="2"/>
      <c r="AQ24" s="2"/>
      <c r="AR24" s="2"/>
      <c r="AS24" s="2"/>
      <c r="AT24" s="29"/>
      <c r="AU24" s="2"/>
      <c r="AV24" s="37"/>
      <c r="AW24" s="2"/>
      <c r="AX24" s="2"/>
      <c r="AY24" s="2"/>
      <c r="AZ24" s="2"/>
      <c r="BA24" s="2"/>
      <c r="BB24" s="2"/>
      <c r="BC24" s="2"/>
      <c r="BD24" s="2"/>
      <c r="BE24" s="28"/>
      <c r="BF24" s="28"/>
      <c r="BG24" s="28"/>
      <c r="BH24" s="28"/>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37"/>
      <c r="CQ24" s="37"/>
      <c r="CR24" s="37"/>
      <c r="CS24" s="2"/>
      <c r="CT24" s="2"/>
      <c r="CU24" s="2"/>
      <c r="CV24" s="2"/>
      <c r="CW24" s="2"/>
      <c r="CX24" s="2"/>
      <c r="CY24" s="2"/>
      <c r="CZ24" s="2"/>
      <c r="DA24" s="2"/>
      <c r="DB24" s="2"/>
      <c r="DC24" s="2"/>
      <c r="DD24" s="2"/>
      <c r="DE24" s="2"/>
      <c r="DF24" s="2"/>
      <c r="DG24" s="2"/>
      <c r="DH24" s="2"/>
      <c r="DI24" s="2"/>
      <c r="DJ24" s="2"/>
      <c r="DK24" s="2"/>
      <c r="DL24" s="2"/>
      <c r="DM24" s="2"/>
      <c r="DN24" s="2"/>
      <c r="DO24" s="28"/>
      <c r="DP24" s="28"/>
      <c r="DQ24" s="2"/>
      <c r="DR24" s="2"/>
      <c r="DS24" s="32"/>
      <c r="DT24" s="2"/>
      <c r="DU24" s="2"/>
      <c r="DV24" s="2"/>
      <c r="DW24" s="2"/>
      <c r="DX24" s="2"/>
      <c r="DY24" s="32"/>
      <c r="DZ24" s="32"/>
      <c r="EA24" s="32"/>
      <c r="EB24" s="32"/>
      <c r="EC24" s="32"/>
      <c r="ED24" s="2"/>
      <c r="EE24" s="2"/>
      <c r="EF24" s="2"/>
      <c r="EG24" s="2"/>
      <c r="EH24" s="2"/>
      <c r="EI24" s="2"/>
      <c r="EJ24" s="2"/>
      <c r="EK24" s="2"/>
      <c r="EL24" s="2"/>
      <c r="EM24" s="2"/>
      <c r="EN24" s="2"/>
      <c r="EO24" s="2"/>
      <c r="EP24" s="2"/>
      <c r="EQ24" s="2"/>
      <c r="ER24" s="2"/>
      <c r="ES24" s="2"/>
      <c r="ET24" s="2"/>
      <c r="EU24" s="2"/>
      <c r="EV24" s="32"/>
      <c r="EW24" s="2"/>
      <c r="EX24" s="2"/>
      <c r="EY24" s="2"/>
      <c r="EZ24" s="2"/>
      <c r="FA24" s="2"/>
      <c r="FB24" s="2"/>
      <c r="FC24" s="2"/>
      <c r="FD24" s="2"/>
      <c r="FE24" s="2"/>
      <c r="FF24" s="2"/>
      <c r="FG24" s="2"/>
      <c r="FH24" s="2"/>
      <c r="FI24" s="37"/>
      <c r="FJ24" s="37"/>
      <c r="FK24" s="2"/>
      <c r="FL24" s="2"/>
      <c r="FM24" s="2"/>
      <c r="FN24" s="2"/>
      <c r="FO24" s="29"/>
      <c r="FP24" s="2"/>
      <c r="FQ24" s="2"/>
      <c r="FR24" s="2"/>
      <c r="FS24" s="2"/>
      <c r="FT24" s="2"/>
      <c r="FU24" s="2"/>
      <c r="FV24" s="2"/>
      <c r="FW24" s="2"/>
      <c r="FX24" s="2"/>
      <c r="FY24" s="2"/>
      <c r="FZ24" s="2"/>
      <c r="GA24" s="2"/>
      <c r="GB24" s="2"/>
      <c r="GC24" s="2"/>
      <c r="GD24" s="2"/>
      <c r="GE24" s="2"/>
      <c r="GF24" s="2"/>
      <c r="GG24" s="2"/>
      <c r="GH24" s="2"/>
      <c r="GI24" s="2"/>
      <c r="GJ24" s="2"/>
    </row>
    <row r="25" spans="1:192" s="44" customFormat="1" ht="17" x14ac:dyDescent="0.2">
      <c r="A25" s="28" t="str">
        <f>IF(ISBLANK(Values!E24),"",IF(Values!$B$37="EU","computercomponent","computer"))</f>
        <v/>
      </c>
      <c r="B25" s="38" t="str">
        <f>IF(ISBLANK(Values!E24),"",Values!F24)</f>
        <v/>
      </c>
      <c r="C25" s="33" t="str">
        <f>IF(ISBLANK(Values!E24),"","TellusRem")</f>
        <v/>
      </c>
      <c r="D25" s="31" t="str">
        <f>IF(ISBLANK(Values!E24),"",Values!E24)</f>
        <v/>
      </c>
      <c r="E25" s="32" t="str">
        <f>IF(ISBLANK(Values!E24),"","EAN")</f>
        <v/>
      </c>
      <c r="F25" s="29" t="str">
        <f>IF(ISBLANK(Values!E24),"",IF(Values!J24, SUBSTITUTE(Values!$B$1, "{language}", Values!H24) &amp; " " &amp;Values!$B$3, SUBSTITUTE(Values!$B$2, "{language}", Values!$H24) &amp; " " &amp;Values!$B$3))</f>
        <v/>
      </c>
      <c r="G25" s="33" t="str">
        <f>IF(ISBLANK(Values!E24),"","TellusRem")</f>
        <v/>
      </c>
      <c r="H25" s="28" t="str">
        <f>IF(ISBLANK(Values!E24),"",Values!$B$16)</f>
        <v/>
      </c>
      <c r="I25" s="28" t="str">
        <f>IF(ISBLANK(Values!E24),"","4730574031")</f>
        <v/>
      </c>
      <c r="J25" s="39" t="str">
        <f>IF(ISBLANK(Values!E24),"",Values!F24 )</f>
        <v/>
      </c>
      <c r="K25" s="29" t="str">
        <f>IF(ISBLANK(Values!E24),"",IF(Values!J24, Values!$B$4, Values!$B$5))</f>
        <v/>
      </c>
      <c r="L25" s="40" t="str">
        <f>IF(ISBLANK(Values!E24),"",Values!$B$18)</f>
        <v/>
      </c>
      <c r="M25" s="41" t="str">
        <f>IF(ISBLANK(Values!E24),"",Values!$M24)</f>
        <v/>
      </c>
      <c r="N25" s="41" t="str">
        <f>IF(ISBLANK(Values!$F24),"",Values!N24)</f>
        <v/>
      </c>
      <c r="O25" s="41" t="str">
        <f>IF(ISBLANK(Values!$F24),"",Values!O24)</f>
        <v/>
      </c>
      <c r="P25" s="41" t="str">
        <f>IF(ISBLANK(Values!$F24),"",Values!P24)</f>
        <v/>
      </c>
      <c r="Q25" s="41" t="str">
        <f>IF(ISBLANK(Values!$F24),"",Values!Q24)</f>
        <v/>
      </c>
      <c r="R25" s="41" t="str">
        <f>IF(ISBLANK(Values!$F24),"",Values!R24)</f>
        <v/>
      </c>
      <c r="S25" s="41" t="str">
        <f>IF(ISBLANK(Values!$F24),"",Values!S24)</f>
        <v/>
      </c>
      <c r="T25" s="41" t="str">
        <f>IF(ISBLANK(Values!$F24),"",Values!T24)</f>
        <v/>
      </c>
      <c r="U25" s="41" t="str">
        <f>IF(ISBLANK(Values!$F24),"",Values!U24)</f>
        <v/>
      </c>
      <c r="V25" s="2"/>
      <c r="W25" s="33" t="str">
        <f>IF(ISBLANK(Values!E24),"","Child")</f>
        <v/>
      </c>
      <c r="X25" s="33" t="str">
        <f>IF(ISBLANK(Values!E24),"",Values!$B$13)</f>
        <v/>
      </c>
      <c r="Y25" s="39" t="str">
        <f>IF(ISBLANK(Values!E24),"","Size-Color")</f>
        <v/>
      </c>
      <c r="Z25" s="33" t="str">
        <f>IF(ISBLANK(Values!E24),"","variation")</f>
        <v/>
      </c>
      <c r="AA25" s="37" t="str">
        <f>IF(ISBLANK(Values!E24),"",Values!$B$20)</f>
        <v/>
      </c>
      <c r="AB25" s="37"/>
      <c r="AC25" s="2"/>
      <c r="AD25" s="2"/>
      <c r="AE25" s="2"/>
      <c r="AF25" s="2"/>
      <c r="AG25" s="2"/>
      <c r="AH25" s="2"/>
      <c r="AI25" s="42"/>
      <c r="AJ25" s="43"/>
      <c r="AK25" s="2"/>
      <c r="AL25" s="2"/>
      <c r="AM25" s="2"/>
      <c r="AN25" s="2"/>
      <c r="AO25" s="2"/>
      <c r="AP25" s="2"/>
      <c r="AQ25" s="2"/>
      <c r="AR25" s="2"/>
      <c r="AS25" s="2"/>
      <c r="AT25" s="29"/>
      <c r="AU25" s="2"/>
      <c r="AV25" s="37"/>
      <c r="AW25" s="2"/>
      <c r="AX25" s="2"/>
      <c r="AY25" s="2"/>
      <c r="AZ25" s="2"/>
      <c r="BA25" s="2"/>
      <c r="BB25" s="2"/>
      <c r="BC25" s="2"/>
      <c r="BD25" s="2"/>
      <c r="BE25" s="28"/>
      <c r="BF25" s="28"/>
      <c r="BG25" s="28"/>
      <c r="BH25" s="28"/>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37"/>
      <c r="CQ25" s="37"/>
      <c r="CR25" s="37"/>
      <c r="CS25" s="2"/>
      <c r="CT25" s="2"/>
      <c r="CU25" s="2"/>
      <c r="CV25" s="2"/>
      <c r="CW25" s="2"/>
      <c r="CX25" s="2"/>
      <c r="CY25" s="2"/>
      <c r="CZ25" s="2"/>
      <c r="DA25" s="2"/>
      <c r="DB25" s="2"/>
      <c r="DC25" s="2"/>
      <c r="DD25" s="2"/>
      <c r="DE25" s="2"/>
      <c r="DF25" s="2"/>
      <c r="DG25" s="2"/>
      <c r="DH25" s="2"/>
      <c r="DI25" s="2"/>
      <c r="DJ25" s="2"/>
      <c r="DK25" s="2"/>
      <c r="DL25" s="2"/>
      <c r="DM25" s="2"/>
      <c r="DN25" s="2"/>
      <c r="DO25" s="28"/>
      <c r="DP25" s="28"/>
      <c r="DQ25" s="2"/>
      <c r="DR25" s="2"/>
      <c r="DS25" s="32"/>
      <c r="DT25" s="2"/>
      <c r="DU25" s="2"/>
      <c r="DV25" s="2"/>
      <c r="DW25" s="2"/>
      <c r="DX25" s="2"/>
      <c r="DY25" s="32"/>
      <c r="DZ25" s="32"/>
      <c r="EA25" s="32"/>
      <c r="EB25" s="32"/>
      <c r="EC25" s="32"/>
      <c r="ED25" s="2"/>
      <c r="EE25" s="2"/>
      <c r="EF25" s="2"/>
      <c r="EG25" s="2"/>
      <c r="EH25" s="2"/>
      <c r="EI25" s="2"/>
      <c r="EJ25" s="2"/>
      <c r="EK25" s="2"/>
      <c r="EL25" s="2"/>
      <c r="EM25" s="2"/>
      <c r="EN25" s="2"/>
      <c r="EO25" s="2"/>
      <c r="EP25" s="2"/>
      <c r="EQ25" s="2"/>
      <c r="ER25" s="2"/>
      <c r="ES25" s="2"/>
      <c r="ET25" s="2"/>
      <c r="EU25" s="2"/>
      <c r="EV25" s="32"/>
      <c r="EW25" s="2"/>
      <c r="EX25" s="2"/>
      <c r="EY25" s="2"/>
      <c r="EZ25" s="2"/>
      <c r="FA25" s="2"/>
      <c r="FB25" s="2"/>
      <c r="FC25" s="2"/>
      <c r="FD25" s="2"/>
      <c r="FE25" s="2"/>
      <c r="FF25" s="2"/>
      <c r="FG25" s="2"/>
      <c r="FH25" s="2"/>
      <c r="FI25" s="37"/>
      <c r="FJ25" s="37"/>
      <c r="FK25" s="2"/>
      <c r="FL25" s="2"/>
      <c r="FM25" s="2"/>
      <c r="FN25" s="2"/>
      <c r="FO25" s="29"/>
      <c r="FP25" s="2"/>
      <c r="FQ25" s="2"/>
      <c r="FR25" s="2"/>
      <c r="FS25" s="2"/>
      <c r="FT25" s="2"/>
      <c r="FU25" s="2"/>
      <c r="FV25" s="2"/>
      <c r="FW25" s="2"/>
      <c r="FX25" s="2"/>
      <c r="FY25" s="2"/>
      <c r="FZ25" s="2"/>
      <c r="GA25" s="2"/>
      <c r="GB25" s="2"/>
      <c r="GC25" s="2"/>
      <c r="GD25" s="2"/>
      <c r="GE25" s="2"/>
      <c r="GF25" s="2"/>
      <c r="GG25" s="2"/>
      <c r="GH25" s="2"/>
      <c r="GI25" s="2"/>
      <c r="GJ25" s="2"/>
    </row>
    <row r="26" spans="1:192" s="44" customFormat="1" ht="17" x14ac:dyDescent="0.2">
      <c r="A26" s="28" t="str">
        <f>IF(ISBLANK(Values!E25),"",IF(Values!$B$37="EU","computercomponent","computer"))</f>
        <v/>
      </c>
      <c r="B26" s="38" t="str">
        <f>IF(ISBLANK(Values!E25),"",Values!F25)</f>
        <v/>
      </c>
      <c r="C26" s="33" t="str">
        <f>IF(ISBLANK(Values!E25),"","TellusRem")</f>
        <v/>
      </c>
      <c r="D26" s="31" t="str">
        <f>IF(ISBLANK(Values!E25),"",Values!E25)</f>
        <v/>
      </c>
      <c r="E26" s="32" t="str">
        <f>IF(ISBLANK(Values!E25),"","EAN")</f>
        <v/>
      </c>
      <c r="F26" s="29" t="str">
        <f>IF(ISBLANK(Values!E25),"",IF(Values!J25, SUBSTITUTE(Values!$B$1, "{language}", Values!H25) &amp; " " &amp;Values!$B$3, SUBSTITUTE(Values!$B$2, "{language}", Values!$H25) &amp; " " &amp;Values!$B$3))</f>
        <v/>
      </c>
      <c r="G26" s="33" t="str">
        <f>IF(ISBLANK(Values!E25),"","TellusRem")</f>
        <v/>
      </c>
      <c r="H26" s="28" t="str">
        <f>IF(ISBLANK(Values!E25),"",Values!$B$16)</f>
        <v/>
      </c>
      <c r="I26" s="28" t="str">
        <f>IF(ISBLANK(Values!E25),"","4730574031")</f>
        <v/>
      </c>
      <c r="J26" s="39" t="str">
        <f>IF(ISBLANK(Values!E25),"",Values!F25 )</f>
        <v/>
      </c>
      <c r="K26" s="29" t="str">
        <f>IF(ISBLANK(Values!E25),"",IF(Values!J25, Values!$B$4, Values!$B$5))</f>
        <v/>
      </c>
      <c r="L26" s="40" t="str">
        <f>IF(ISBLANK(Values!E25),"",Values!$B$18)</f>
        <v/>
      </c>
      <c r="M26" s="41" t="str">
        <f>IF(ISBLANK(Values!E25),"",Values!$M25)</f>
        <v/>
      </c>
      <c r="N26" s="41" t="str">
        <f>IF(ISBLANK(Values!$F25),"",Values!N25)</f>
        <v/>
      </c>
      <c r="O26" s="41" t="str">
        <f>IF(ISBLANK(Values!$F25),"",Values!O25)</f>
        <v/>
      </c>
      <c r="P26" s="41" t="str">
        <f>IF(ISBLANK(Values!$F25),"",Values!P25)</f>
        <v/>
      </c>
      <c r="Q26" s="41" t="str">
        <f>IF(ISBLANK(Values!$F25),"",Values!Q25)</f>
        <v/>
      </c>
      <c r="R26" s="41" t="str">
        <f>IF(ISBLANK(Values!$F25),"",Values!R25)</f>
        <v/>
      </c>
      <c r="S26" s="41" t="str">
        <f>IF(ISBLANK(Values!$F25),"",Values!S25)</f>
        <v/>
      </c>
      <c r="T26" s="41" t="str">
        <f>IF(ISBLANK(Values!$F25),"",Values!T25)</f>
        <v/>
      </c>
      <c r="U26" s="41" t="str">
        <f>IF(ISBLANK(Values!$F25),"",Values!U25)</f>
        <v/>
      </c>
      <c r="V26" s="2"/>
      <c r="W26" s="33" t="str">
        <f>IF(ISBLANK(Values!E25),"","Child")</f>
        <v/>
      </c>
      <c r="X26" s="33" t="str">
        <f>IF(ISBLANK(Values!E25),"",Values!$B$13)</f>
        <v/>
      </c>
      <c r="Y26" s="39" t="str">
        <f>IF(ISBLANK(Values!E25),"","Size-Color")</f>
        <v/>
      </c>
      <c r="Z26" s="33" t="str">
        <f>IF(ISBLANK(Values!E25),"","variation")</f>
        <v/>
      </c>
      <c r="AA26" s="37" t="str">
        <f>IF(ISBLANK(Values!E25),"",Values!$B$20)</f>
        <v/>
      </c>
      <c r="AB26" s="37"/>
      <c r="AC26" s="2"/>
      <c r="AD26" s="2"/>
      <c r="AE26" s="2"/>
      <c r="AF26" s="2"/>
      <c r="AG26" s="2"/>
      <c r="AH26" s="2"/>
      <c r="AI26" s="42"/>
      <c r="AJ26" s="43"/>
      <c r="AK26" s="2"/>
      <c r="AL26" s="2"/>
      <c r="AM26" s="2"/>
      <c r="AN26" s="2"/>
      <c r="AO26" s="2"/>
      <c r="AP26" s="2"/>
      <c r="AQ26" s="2"/>
      <c r="AR26" s="2"/>
      <c r="AS26" s="2"/>
      <c r="AT26" s="29"/>
      <c r="AU26" s="2"/>
      <c r="AV26" s="37"/>
      <c r="AW26" s="2"/>
      <c r="AX26" s="2"/>
      <c r="AY26" s="2"/>
      <c r="AZ26" s="2"/>
      <c r="BA26" s="2"/>
      <c r="BB26" s="2"/>
      <c r="BC26" s="2"/>
      <c r="BD26" s="2"/>
      <c r="BE26" s="28"/>
      <c r="BF26" s="28"/>
      <c r="BG26" s="28"/>
      <c r="BH26" s="28"/>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37"/>
      <c r="CQ26" s="37"/>
      <c r="CR26" s="37"/>
      <c r="CS26" s="2"/>
      <c r="CT26" s="2"/>
      <c r="CU26" s="2"/>
      <c r="CV26" s="2"/>
      <c r="CW26" s="2"/>
      <c r="CX26" s="2"/>
      <c r="CY26" s="2"/>
      <c r="CZ26" s="2"/>
      <c r="DA26" s="2"/>
      <c r="DB26" s="2"/>
      <c r="DC26" s="2"/>
      <c r="DD26" s="2"/>
      <c r="DE26" s="2"/>
      <c r="DF26" s="2"/>
      <c r="DG26" s="2"/>
      <c r="DH26" s="2"/>
      <c r="DI26" s="2"/>
      <c r="DJ26" s="2"/>
      <c r="DK26" s="2"/>
      <c r="DL26" s="2"/>
      <c r="DM26" s="2"/>
      <c r="DN26" s="2"/>
      <c r="DO26" s="28"/>
      <c r="DP26" s="28"/>
      <c r="DQ26" s="2"/>
      <c r="DR26" s="2"/>
      <c r="DS26" s="32"/>
      <c r="DT26" s="2"/>
      <c r="DU26" s="2"/>
      <c r="DV26" s="2"/>
      <c r="DW26" s="2"/>
      <c r="DX26" s="2"/>
      <c r="DY26" s="32"/>
      <c r="DZ26" s="32"/>
      <c r="EA26" s="32"/>
      <c r="EB26" s="32"/>
      <c r="EC26" s="32"/>
      <c r="ED26" s="2"/>
      <c r="EE26" s="2"/>
      <c r="EF26" s="2"/>
      <c r="EG26" s="2"/>
      <c r="EH26" s="2"/>
      <c r="EI26" s="2"/>
      <c r="EJ26" s="2"/>
      <c r="EK26" s="2"/>
      <c r="EL26" s="2"/>
      <c r="EM26" s="2"/>
      <c r="EN26" s="2"/>
      <c r="EO26" s="2"/>
      <c r="EP26" s="2"/>
      <c r="EQ26" s="2"/>
      <c r="ER26" s="2"/>
      <c r="ES26" s="2"/>
      <c r="ET26" s="2"/>
      <c r="EU26" s="2"/>
      <c r="EV26" s="32"/>
      <c r="EW26" s="2"/>
      <c r="EX26" s="2"/>
      <c r="EY26" s="2"/>
      <c r="EZ26" s="2"/>
      <c r="FA26" s="2"/>
      <c r="FB26" s="2"/>
      <c r="FC26" s="2"/>
      <c r="FD26" s="2"/>
      <c r="FE26" s="2"/>
      <c r="FF26" s="2"/>
      <c r="FG26" s="2"/>
      <c r="FH26" s="2"/>
      <c r="FI26" s="37"/>
      <c r="FJ26" s="37"/>
      <c r="FK26" s="2"/>
      <c r="FL26" s="2"/>
      <c r="FM26" s="2"/>
      <c r="FN26" s="2"/>
      <c r="FO26" s="29"/>
      <c r="FP26" s="2"/>
      <c r="FQ26" s="2"/>
      <c r="FR26" s="2"/>
      <c r="FS26" s="2"/>
      <c r="FT26" s="2"/>
      <c r="FU26" s="2"/>
      <c r="FV26" s="2"/>
      <c r="FW26" s="2"/>
      <c r="FX26" s="2"/>
      <c r="FY26" s="2"/>
      <c r="FZ26" s="2"/>
      <c r="GA26" s="2"/>
      <c r="GB26" s="2"/>
      <c r="GC26" s="2"/>
      <c r="GD26" s="2"/>
      <c r="GE26" s="2"/>
      <c r="GF26" s="2"/>
      <c r="GG26" s="2"/>
      <c r="GH26" s="2"/>
      <c r="GI26" s="2"/>
      <c r="GJ26" s="2"/>
    </row>
    <row r="27" spans="1:192" s="44" customFormat="1" ht="17" x14ac:dyDescent="0.2">
      <c r="A27" s="28" t="str">
        <f>IF(ISBLANK(Values!E26),"",IF(Values!$B$37="EU","computercomponent","computer"))</f>
        <v/>
      </c>
      <c r="B27" s="38" t="str">
        <f>IF(ISBLANK(Values!E26),"",Values!F26)</f>
        <v/>
      </c>
      <c r="C27" s="33" t="str">
        <f>IF(ISBLANK(Values!E26),"","TellusRem")</f>
        <v/>
      </c>
      <c r="D27" s="31" t="str">
        <f>IF(ISBLANK(Values!E26),"",Values!E26)</f>
        <v/>
      </c>
      <c r="E27" s="32" t="str">
        <f>IF(ISBLANK(Values!E26),"","EAN")</f>
        <v/>
      </c>
      <c r="F27" s="29" t="str">
        <f>IF(ISBLANK(Values!E26),"",IF(Values!J26, SUBSTITUTE(Values!$B$1, "{language}", Values!H26) &amp; " " &amp;Values!$B$3, SUBSTITUTE(Values!$B$2, "{language}", Values!$H26) &amp; " " &amp;Values!$B$3))</f>
        <v/>
      </c>
      <c r="G27" s="33" t="str">
        <f>IF(ISBLANK(Values!E26),"","TellusRem")</f>
        <v/>
      </c>
      <c r="H27" s="28" t="str">
        <f>IF(ISBLANK(Values!E26),"",Values!$B$16)</f>
        <v/>
      </c>
      <c r="I27" s="28" t="str">
        <f>IF(ISBLANK(Values!E26),"","4730574031")</f>
        <v/>
      </c>
      <c r="J27" s="39" t="str">
        <f>IF(ISBLANK(Values!E26),"",Values!F26 )</f>
        <v/>
      </c>
      <c r="K27" s="29" t="str">
        <f>IF(ISBLANK(Values!E26),"",IF(Values!J26, Values!$B$4, Values!$B$5))</f>
        <v/>
      </c>
      <c r="L27" s="40" t="str">
        <f>IF(ISBLANK(Values!E26),"",Values!$B$18)</f>
        <v/>
      </c>
      <c r="M27" s="41" t="str">
        <f>IF(ISBLANK(Values!E26),"",Values!$M26)</f>
        <v/>
      </c>
      <c r="N27" s="41" t="str">
        <f>IF(ISBLANK(Values!$F26),"",Values!N26)</f>
        <v/>
      </c>
      <c r="O27" s="41" t="str">
        <f>IF(ISBLANK(Values!$F26),"",Values!O26)</f>
        <v/>
      </c>
      <c r="P27" s="41" t="str">
        <f>IF(ISBLANK(Values!$F26),"",Values!P26)</f>
        <v/>
      </c>
      <c r="Q27" s="41" t="str">
        <f>IF(ISBLANK(Values!$F26),"",Values!Q26)</f>
        <v/>
      </c>
      <c r="R27" s="41" t="str">
        <f>IF(ISBLANK(Values!$F26),"",Values!R26)</f>
        <v/>
      </c>
      <c r="S27" s="41" t="str">
        <f>IF(ISBLANK(Values!$F26),"",Values!S26)</f>
        <v/>
      </c>
      <c r="T27" s="41" t="str">
        <f>IF(ISBLANK(Values!$F26),"",Values!T26)</f>
        <v/>
      </c>
      <c r="U27" s="41" t="str">
        <f>IF(ISBLANK(Values!$F26),"",Values!U26)</f>
        <v/>
      </c>
      <c r="V27" s="2"/>
      <c r="W27" s="33" t="str">
        <f>IF(ISBLANK(Values!E26),"","Child")</f>
        <v/>
      </c>
      <c r="X27" s="33" t="str">
        <f>IF(ISBLANK(Values!E26),"",Values!$B$13)</f>
        <v/>
      </c>
      <c r="Y27" s="39" t="str">
        <f>IF(ISBLANK(Values!E26),"","Size-Color")</f>
        <v/>
      </c>
      <c r="Z27" s="33" t="str">
        <f>IF(ISBLANK(Values!E26),"","variation")</f>
        <v/>
      </c>
      <c r="AA27" s="37" t="str">
        <f>IF(ISBLANK(Values!E26),"",Values!$B$20)</f>
        <v/>
      </c>
      <c r="AB27" s="37"/>
      <c r="AC27" s="2"/>
      <c r="AD27" s="2"/>
      <c r="AE27" s="2"/>
      <c r="AF27" s="2"/>
      <c r="AG27" s="2"/>
      <c r="AH27" s="2"/>
      <c r="AI27" s="42"/>
      <c r="AJ27" s="43"/>
      <c r="AK27" s="2"/>
      <c r="AL27" s="2"/>
      <c r="AM27" s="2"/>
      <c r="AN27" s="2"/>
      <c r="AO27" s="2"/>
      <c r="AP27" s="2"/>
      <c r="AQ27" s="2"/>
      <c r="AR27" s="2"/>
      <c r="AS27" s="2"/>
      <c r="AT27" s="29"/>
      <c r="AU27" s="2"/>
      <c r="AV27" s="37"/>
      <c r="AW27" s="2"/>
      <c r="AX27" s="2"/>
      <c r="AY27" s="2"/>
      <c r="AZ27" s="2"/>
      <c r="BA27" s="2"/>
      <c r="BB27" s="2"/>
      <c r="BC27" s="2"/>
      <c r="BD27" s="2"/>
      <c r="BE27" s="28"/>
      <c r="BF27" s="28"/>
      <c r="BG27" s="28"/>
      <c r="BH27" s="28"/>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37"/>
      <c r="CQ27" s="37"/>
      <c r="CR27" s="37"/>
      <c r="CS27" s="2"/>
      <c r="CT27" s="2"/>
      <c r="CU27" s="2"/>
      <c r="CV27" s="2"/>
      <c r="CW27" s="2"/>
      <c r="CX27" s="2"/>
      <c r="CY27" s="2"/>
      <c r="CZ27" s="2"/>
      <c r="DA27" s="2"/>
      <c r="DB27" s="2"/>
      <c r="DC27" s="2"/>
      <c r="DD27" s="2"/>
      <c r="DE27" s="2"/>
      <c r="DF27" s="2"/>
      <c r="DG27" s="2"/>
      <c r="DH27" s="2"/>
      <c r="DI27" s="2"/>
      <c r="DJ27" s="2"/>
      <c r="DK27" s="2"/>
      <c r="DL27" s="2"/>
      <c r="DM27" s="2"/>
      <c r="DN27" s="2"/>
      <c r="DO27" s="28"/>
      <c r="DP27" s="28"/>
      <c r="DQ27" s="2"/>
      <c r="DR27" s="2"/>
      <c r="DS27" s="32"/>
      <c r="DT27" s="2"/>
      <c r="DU27" s="2"/>
      <c r="DV27" s="2"/>
      <c r="DW27" s="2"/>
      <c r="DX27" s="2"/>
      <c r="DY27" s="32"/>
      <c r="DZ27" s="32"/>
      <c r="EA27" s="32"/>
      <c r="EB27" s="32"/>
      <c r="EC27" s="32"/>
      <c r="ED27" s="2"/>
      <c r="EE27" s="2"/>
      <c r="EF27" s="2"/>
      <c r="EG27" s="2"/>
      <c r="EH27" s="2"/>
      <c r="EI27" s="2"/>
      <c r="EJ27" s="2"/>
      <c r="EK27" s="2"/>
      <c r="EL27" s="2"/>
      <c r="EM27" s="2"/>
      <c r="EN27" s="2"/>
      <c r="EO27" s="2"/>
      <c r="EP27" s="2"/>
      <c r="EQ27" s="2"/>
      <c r="ER27" s="2"/>
      <c r="ES27" s="2"/>
      <c r="ET27" s="2"/>
      <c r="EU27" s="2"/>
      <c r="EV27" s="32"/>
      <c r="EW27" s="2"/>
      <c r="EX27" s="2"/>
      <c r="EY27" s="2"/>
      <c r="EZ27" s="2"/>
      <c r="FA27" s="2"/>
      <c r="FB27" s="2"/>
      <c r="FC27" s="2"/>
      <c r="FD27" s="2"/>
      <c r="FE27" s="2"/>
      <c r="FF27" s="2"/>
      <c r="FG27" s="2"/>
      <c r="FH27" s="2"/>
      <c r="FI27" s="37"/>
      <c r="FJ27" s="37"/>
      <c r="FK27" s="2"/>
      <c r="FL27" s="2"/>
      <c r="FM27" s="2"/>
      <c r="FN27" s="2"/>
      <c r="FO27" s="29"/>
      <c r="FP27" s="2"/>
      <c r="FQ27" s="2"/>
      <c r="FR27" s="2"/>
      <c r="FS27" s="2"/>
      <c r="FT27" s="2"/>
      <c r="FU27" s="2"/>
      <c r="FV27" s="2"/>
      <c r="FW27" s="2"/>
      <c r="FX27" s="2"/>
      <c r="FY27" s="2"/>
      <c r="FZ27" s="2"/>
      <c r="GA27" s="2"/>
      <c r="GB27" s="2"/>
      <c r="GC27" s="2"/>
      <c r="GD27" s="2"/>
      <c r="GE27" s="2"/>
      <c r="GF27" s="2"/>
      <c r="GG27" s="2"/>
      <c r="GH27" s="2"/>
      <c r="GI27" s="2"/>
      <c r="GJ27" s="2"/>
    </row>
    <row r="28" spans="1:192" s="44" customFormat="1" ht="17" x14ac:dyDescent="0.2">
      <c r="A28" s="28" t="str">
        <f>IF(ISBLANK(Values!E27),"",IF(Values!$B$37="EU","computercomponent","computer"))</f>
        <v/>
      </c>
      <c r="B28" s="38" t="str">
        <f>IF(ISBLANK(Values!E27),"",Values!F27)</f>
        <v/>
      </c>
      <c r="C28" s="33" t="str">
        <f>IF(ISBLANK(Values!E27),"","TellusRem")</f>
        <v/>
      </c>
      <c r="D28" s="31" t="str">
        <f>IF(ISBLANK(Values!E27),"",Values!E27)</f>
        <v/>
      </c>
      <c r="E28" s="32" t="str">
        <f>IF(ISBLANK(Values!E27),"","EAN")</f>
        <v/>
      </c>
      <c r="F28" s="29" t="str">
        <f>IF(ISBLANK(Values!E27),"",IF(Values!J27, SUBSTITUTE(Values!$B$1, "{language}", Values!H27) &amp; " " &amp;Values!$B$3, SUBSTITUTE(Values!$B$2, "{language}", Values!$H27) &amp; " " &amp;Values!$B$3))</f>
        <v/>
      </c>
      <c r="G28" s="33" t="str">
        <f>IF(ISBLANK(Values!E27),"","TellusRem")</f>
        <v/>
      </c>
      <c r="H28" s="28" t="str">
        <f>IF(ISBLANK(Values!E27),"",Values!$B$16)</f>
        <v/>
      </c>
      <c r="I28" s="28" t="str">
        <f>IF(ISBLANK(Values!E27),"","4730574031")</f>
        <v/>
      </c>
      <c r="J28" s="39" t="str">
        <f>IF(ISBLANK(Values!E27),"",Values!F27 )</f>
        <v/>
      </c>
      <c r="K28" s="29" t="str">
        <f>IF(ISBLANK(Values!E27),"",IF(Values!J27, Values!$B$4, Values!$B$5))</f>
        <v/>
      </c>
      <c r="L28" s="40" t="str">
        <f>IF(ISBLANK(Values!E27),"",Values!$B$18)</f>
        <v/>
      </c>
      <c r="M28" s="41" t="str">
        <f>IF(ISBLANK(Values!E27),"",Values!$M27)</f>
        <v/>
      </c>
      <c r="N28" s="41" t="str">
        <f>IF(ISBLANK(Values!$F27),"",Values!N27)</f>
        <v/>
      </c>
      <c r="O28" s="41" t="str">
        <f>IF(ISBLANK(Values!$F27),"",Values!O27)</f>
        <v/>
      </c>
      <c r="P28" s="41" t="str">
        <f>IF(ISBLANK(Values!$F27),"",Values!P27)</f>
        <v/>
      </c>
      <c r="Q28" s="41" t="str">
        <f>IF(ISBLANK(Values!$F27),"",Values!Q27)</f>
        <v/>
      </c>
      <c r="R28" s="41" t="str">
        <f>IF(ISBLANK(Values!$F27),"",Values!R27)</f>
        <v/>
      </c>
      <c r="S28" s="41" t="str">
        <f>IF(ISBLANK(Values!$F27),"",Values!S27)</f>
        <v/>
      </c>
      <c r="T28" s="41" t="str">
        <f>IF(ISBLANK(Values!$F27),"",Values!T27)</f>
        <v/>
      </c>
      <c r="U28" s="41" t="str">
        <f>IF(ISBLANK(Values!$F27),"",Values!U27)</f>
        <v/>
      </c>
      <c r="V28" s="2"/>
      <c r="W28" s="33" t="str">
        <f>IF(ISBLANK(Values!E27),"","Child")</f>
        <v/>
      </c>
      <c r="X28" s="33" t="str">
        <f>IF(ISBLANK(Values!E27),"",Values!$B$13)</f>
        <v/>
      </c>
      <c r="Y28" s="39" t="str">
        <f>IF(ISBLANK(Values!E27),"","Size-Color")</f>
        <v/>
      </c>
      <c r="Z28" s="33" t="str">
        <f>IF(ISBLANK(Values!E27),"","variation")</f>
        <v/>
      </c>
      <c r="AA28" s="37" t="str">
        <f>IF(ISBLANK(Values!E27),"",Values!$B$20)</f>
        <v/>
      </c>
      <c r="AB28" s="37"/>
      <c r="AC28" s="2"/>
      <c r="AD28" s="2"/>
      <c r="AE28" s="2"/>
      <c r="AF28" s="2"/>
      <c r="AG28" s="2"/>
      <c r="AH28" s="2"/>
      <c r="AI28" s="42"/>
      <c r="AJ28" s="43"/>
      <c r="AK28" s="2"/>
      <c r="AL28" s="2"/>
      <c r="AM28" s="2"/>
      <c r="AN28" s="2"/>
      <c r="AO28" s="2"/>
      <c r="AP28" s="2"/>
      <c r="AQ28" s="2"/>
      <c r="AR28" s="2"/>
      <c r="AS28" s="2"/>
      <c r="AT28" s="29"/>
      <c r="AU28" s="2"/>
      <c r="AV28" s="37"/>
      <c r="AW28" s="2"/>
      <c r="AX28" s="2"/>
      <c r="AY28" s="2"/>
      <c r="AZ28" s="2"/>
      <c r="BA28" s="2"/>
      <c r="BB28" s="2"/>
      <c r="BC28" s="2"/>
      <c r="BD28" s="2"/>
      <c r="BE28" s="28"/>
      <c r="BF28" s="28"/>
      <c r="BG28" s="28"/>
      <c r="BH28" s="28"/>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37"/>
      <c r="CQ28" s="37"/>
      <c r="CR28" s="37"/>
      <c r="CS28" s="2"/>
      <c r="CT28" s="2"/>
      <c r="CU28" s="2"/>
      <c r="CV28" s="2"/>
      <c r="CW28" s="2"/>
      <c r="CX28" s="2"/>
      <c r="CY28" s="2"/>
      <c r="CZ28" s="2"/>
      <c r="DA28" s="2"/>
      <c r="DB28" s="2"/>
      <c r="DC28" s="2"/>
      <c r="DD28" s="2"/>
      <c r="DE28" s="2"/>
      <c r="DF28" s="2"/>
      <c r="DG28" s="2"/>
      <c r="DH28" s="2"/>
      <c r="DI28" s="2"/>
      <c r="DJ28" s="2"/>
      <c r="DK28" s="2"/>
      <c r="DL28" s="2"/>
      <c r="DM28" s="2"/>
      <c r="DN28" s="2"/>
      <c r="DO28" s="28"/>
      <c r="DP28" s="28"/>
      <c r="DQ28" s="2"/>
      <c r="DR28" s="2"/>
      <c r="DS28" s="32"/>
      <c r="DT28" s="2"/>
      <c r="DU28" s="2"/>
      <c r="DV28" s="2"/>
      <c r="DW28" s="2"/>
      <c r="DX28" s="2"/>
      <c r="DY28" s="32"/>
      <c r="DZ28" s="32"/>
      <c r="EA28" s="32"/>
      <c r="EB28" s="32"/>
      <c r="EC28" s="32"/>
      <c r="ED28" s="2"/>
      <c r="EE28" s="2"/>
      <c r="EF28" s="2"/>
      <c r="EG28" s="2"/>
      <c r="EH28" s="2"/>
      <c r="EI28" s="2"/>
      <c r="EJ28" s="2"/>
      <c r="EK28" s="2"/>
      <c r="EL28" s="2"/>
      <c r="EM28" s="2"/>
      <c r="EN28" s="2"/>
      <c r="EO28" s="2"/>
      <c r="EP28" s="2"/>
      <c r="EQ28" s="2"/>
      <c r="ER28" s="2"/>
      <c r="ES28" s="2"/>
      <c r="ET28" s="2"/>
      <c r="EU28" s="2"/>
      <c r="EV28" s="32"/>
      <c r="EW28" s="2"/>
      <c r="EX28" s="2"/>
      <c r="EY28" s="2"/>
      <c r="EZ28" s="2"/>
      <c r="FA28" s="2"/>
      <c r="FB28" s="2"/>
      <c r="FC28" s="2"/>
      <c r="FD28" s="2"/>
      <c r="FE28" s="2"/>
      <c r="FF28" s="2"/>
      <c r="FG28" s="2"/>
      <c r="FH28" s="2"/>
      <c r="FI28" s="37"/>
      <c r="FJ28" s="37"/>
      <c r="FK28" s="2"/>
      <c r="FL28" s="2"/>
      <c r="FM28" s="2"/>
      <c r="FN28" s="2"/>
      <c r="FO28" s="29"/>
      <c r="FP28" s="2"/>
      <c r="FQ28" s="2"/>
      <c r="FR28" s="2"/>
      <c r="FS28" s="2"/>
      <c r="FT28" s="2"/>
      <c r="FU28" s="2"/>
      <c r="FV28" s="2"/>
      <c r="FW28" s="2"/>
      <c r="FX28" s="2"/>
      <c r="FY28" s="2"/>
      <c r="FZ28" s="2"/>
      <c r="GA28" s="2"/>
      <c r="GB28" s="2"/>
      <c r="GC28" s="2"/>
      <c r="GD28" s="2"/>
      <c r="GE28" s="2"/>
      <c r="GF28" s="2"/>
      <c r="GG28" s="2"/>
      <c r="GH28" s="2"/>
      <c r="GI28" s="2"/>
      <c r="GJ28" s="2"/>
    </row>
    <row r="29" spans="1:192" s="44" customFormat="1" ht="17" x14ac:dyDescent="0.2">
      <c r="A29" s="28" t="str">
        <f>IF(ISBLANK(Values!E28),"",IF(Values!$B$37="EU","computercomponent","computer"))</f>
        <v/>
      </c>
      <c r="B29" s="38" t="str">
        <f>IF(ISBLANK(Values!E28),"",Values!F28)</f>
        <v/>
      </c>
      <c r="C29" s="33" t="str">
        <f>IF(ISBLANK(Values!E28),"","TellusRem")</f>
        <v/>
      </c>
      <c r="D29" s="31" t="str">
        <f>IF(ISBLANK(Values!E28),"",Values!E28)</f>
        <v/>
      </c>
      <c r="E29" s="32" t="str">
        <f>IF(ISBLANK(Values!E28),"","EAN")</f>
        <v/>
      </c>
      <c r="F29" s="29" t="str">
        <f>IF(ISBLANK(Values!E28),"",IF(Values!J28, SUBSTITUTE(Values!$B$1, "{language}", Values!H28) &amp; " " &amp;Values!$B$3, SUBSTITUTE(Values!$B$2, "{language}", Values!$H28) &amp; " " &amp;Values!$B$3))</f>
        <v/>
      </c>
      <c r="G29" s="33" t="str">
        <f>IF(ISBLANK(Values!E28),"","TellusRem")</f>
        <v/>
      </c>
      <c r="H29" s="28" t="str">
        <f>IF(ISBLANK(Values!E28),"",Values!$B$16)</f>
        <v/>
      </c>
      <c r="I29" s="28" t="str">
        <f>IF(ISBLANK(Values!E28),"","4730574031")</f>
        <v/>
      </c>
      <c r="J29" s="39" t="str">
        <f>IF(ISBLANK(Values!E28),"",Values!F28 )</f>
        <v/>
      </c>
      <c r="K29" s="29" t="str">
        <f>IF(ISBLANK(Values!E28),"",IF(Values!J28, Values!$B$4, Values!$B$5))</f>
        <v/>
      </c>
      <c r="L29" s="40" t="str">
        <f>IF(ISBLANK(Values!E28),"",Values!$B$18)</f>
        <v/>
      </c>
      <c r="M29" s="41" t="str">
        <f>IF(ISBLANK(Values!E28),"",Values!$M28)</f>
        <v/>
      </c>
      <c r="N29" s="41" t="str">
        <f>IF(ISBLANK(Values!$F28),"",Values!N28)</f>
        <v/>
      </c>
      <c r="O29" s="41" t="str">
        <f>IF(ISBLANK(Values!$F28),"",Values!O28)</f>
        <v/>
      </c>
      <c r="P29" s="41" t="str">
        <f>IF(ISBLANK(Values!$F28),"",Values!P28)</f>
        <v/>
      </c>
      <c r="Q29" s="41" t="str">
        <f>IF(ISBLANK(Values!$F28),"",Values!Q28)</f>
        <v/>
      </c>
      <c r="R29" s="41" t="str">
        <f>IF(ISBLANK(Values!$F28),"",Values!R28)</f>
        <v/>
      </c>
      <c r="S29" s="41" t="str">
        <f>IF(ISBLANK(Values!$F28),"",Values!S28)</f>
        <v/>
      </c>
      <c r="T29" s="41" t="str">
        <f>IF(ISBLANK(Values!$F28),"",Values!T28)</f>
        <v/>
      </c>
      <c r="U29" s="41" t="str">
        <f>IF(ISBLANK(Values!$F28),"",Values!U28)</f>
        <v/>
      </c>
      <c r="V29" s="2"/>
      <c r="W29" s="33" t="str">
        <f>IF(ISBLANK(Values!E28),"","Child")</f>
        <v/>
      </c>
      <c r="X29" s="33" t="str">
        <f>IF(ISBLANK(Values!E28),"",Values!$B$13)</f>
        <v/>
      </c>
      <c r="Y29" s="39" t="str">
        <f>IF(ISBLANK(Values!E28),"","Size-Color")</f>
        <v/>
      </c>
      <c r="Z29" s="33" t="str">
        <f>IF(ISBLANK(Values!E28),"","variation")</f>
        <v/>
      </c>
      <c r="AA29" s="37" t="str">
        <f>IF(ISBLANK(Values!E28),"",Values!$B$20)</f>
        <v/>
      </c>
      <c r="AB29" s="37"/>
      <c r="AC29" s="2"/>
      <c r="AD29" s="2"/>
      <c r="AE29" s="2"/>
      <c r="AF29" s="2"/>
      <c r="AG29" s="2"/>
      <c r="AH29" s="2"/>
      <c r="AI29" s="42"/>
      <c r="AJ29" s="43"/>
      <c r="AK29" s="2"/>
      <c r="AL29" s="2"/>
      <c r="AM29" s="2"/>
      <c r="AN29" s="2"/>
      <c r="AO29" s="2"/>
      <c r="AP29" s="2"/>
      <c r="AQ29" s="2"/>
      <c r="AR29" s="2"/>
      <c r="AS29" s="2"/>
      <c r="AT29" s="29"/>
      <c r="AU29" s="2"/>
      <c r="AV29" s="37"/>
      <c r="AW29" s="2"/>
      <c r="AX29" s="2"/>
      <c r="AY29" s="2"/>
      <c r="AZ29" s="2"/>
      <c r="BA29" s="2"/>
      <c r="BB29" s="2"/>
      <c r="BC29" s="2"/>
      <c r="BD29" s="2"/>
      <c r="BE29" s="28"/>
      <c r="BF29" s="28"/>
      <c r="BG29" s="28"/>
      <c r="BH29" s="28"/>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37"/>
      <c r="CQ29" s="37"/>
      <c r="CR29" s="37"/>
      <c r="CS29" s="2"/>
      <c r="CT29" s="2"/>
      <c r="CU29" s="2"/>
      <c r="CV29" s="2"/>
      <c r="CW29" s="2"/>
      <c r="CX29" s="2"/>
      <c r="CY29" s="2"/>
      <c r="CZ29" s="2"/>
      <c r="DA29" s="2"/>
      <c r="DB29" s="2"/>
      <c r="DC29" s="2"/>
      <c r="DD29" s="2"/>
      <c r="DE29" s="2"/>
      <c r="DF29" s="2"/>
      <c r="DG29" s="2"/>
      <c r="DH29" s="2"/>
      <c r="DI29" s="2"/>
      <c r="DJ29" s="2"/>
      <c r="DK29" s="2"/>
      <c r="DL29" s="2"/>
      <c r="DM29" s="2"/>
      <c r="DN29" s="2"/>
      <c r="DO29" s="28"/>
      <c r="DP29" s="28"/>
      <c r="DQ29" s="2"/>
      <c r="DR29" s="2"/>
      <c r="DS29" s="32"/>
      <c r="DT29" s="2"/>
      <c r="DU29" s="2"/>
      <c r="DV29" s="2"/>
      <c r="DW29" s="2"/>
      <c r="DX29" s="2"/>
      <c r="DY29" s="32"/>
      <c r="DZ29" s="32"/>
      <c r="EA29" s="32"/>
      <c r="EB29" s="32"/>
      <c r="EC29" s="32"/>
      <c r="ED29" s="2"/>
      <c r="EE29" s="2"/>
      <c r="EF29" s="2"/>
      <c r="EG29" s="2"/>
      <c r="EH29" s="2"/>
      <c r="EI29" s="2"/>
      <c r="EJ29" s="2"/>
      <c r="EK29" s="2"/>
      <c r="EL29" s="2"/>
      <c r="EM29" s="2"/>
      <c r="EN29" s="2"/>
      <c r="EO29" s="2"/>
      <c r="EP29" s="2"/>
      <c r="EQ29" s="2"/>
      <c r="ER29" s="2"/>
      <c r="ES29" s="2"/>
      <c r="ET29" s="2"/>
      <c r="EU29" s="2"/>
      <c r="EV29" s="32"/>
      <c r="EW29" s="2"/>
      <c r="EX29" s="2"/>
      <c r="EY29" s="2"/>
      <c r="EZ29" s="2"/>
      <c r="FA29" s="2"/>
      <c r="FB29" s="2"/>
      <c r="FC29" s="2"/>
      <c r="FD29" s="2"/>
      <c r="FE29" s="2"/>
      <c r="FF29" s="2"/>
      <c r="FG29" s="2"/>
      <c r="FH29" s="2"/>
      <c r="FI29" s="37"/>
      <c r="FJ29" s="37"/>
      <c r="FK29" s="2"/>
      <c r="FL29" s="2"/>
      <c r="FM29" s="2"/>
      <c r="FN29" s="2"/>
      <c r="FO29" s="29"/>
      <c r="FP29" s="2"/>
      <c r="FQ29" s="2"/>
      <c r="FR29" s="2"/>
      <c r="FS29" s="2"/>
      <c r="FT29" s="2"/>
      <c r="FU29" s="2"/>
      <c r="FV29" s="2"/>
      <c r="FW29" s="2"/>
      <c r="FX29" s="2"/>
      <c r="FY29" s="2"/>
      <c r="FZ29" s="2"/>
      <c r="GA29" s="2"/>
      <c r="GB29" s="2"/>
      <c r="GC29" s="2"/>
      <c r="GD29" s="2"/>
      <c r="GE29" s="2"/>
      <c r="GF29" s="2"/>
      <c r="GG29" s="2"/>
      <c r="GH29" s="2"/>
      <c r="GI29" s="2"/>
      <c r="GJ29" s="2"/>
    </row>
    <row r="30" spans="1:192" s="44" customFormat="1" ht="17" x14ac:dyDescent="0.2">
      <c r="A30" s="28" t="str">
        <f>IF(ISBLANK(Values!E29),"",IF(Values!$B$37="EU","computercomponent","computer"))</f>
        <v/>
      </c>
      <c r="B30" s="38" t="str">
        <f>IF(ISBLANK(Values!E29),"",Values!F29)</f>
        <v/>
      </c>
      <c r="C30" s="33" t="str">
        <f>IF(ISBLANK(Values!E29),"","TellusRem")</f>
        <v/>
      </c>
      <c r="D30" s="31" t="str">
        <f>IF(ISBLANK(Values!E29),"",Values!E29)</f>
        <v/>
      </c>
      <c r="E30" s="32" t="str">
        <f>IF(ISBLANK(Values!E29),"","EAN")</f>
        <v/>
      </c>
      <c r="F30" s="29" t="str">
        <f>IF(ISBLANK(Values!E29),"",IF(Values!J29, SUBSTITUTE(Values!$B$1, "{language}", Values!H29) &amp; " " &amp;Values!$B$3, SUBSTITUTE(Values!$B$2, "{language}", Values!$H29) &amp; " " &amp;Values!$B$3))</f>
        <v/>
      </c>
      <c r="G30" s="33" t="str">
        <f>IF(ISBLANK(Values!E29),"","TellusRem")</f>
        <v/>
      </c>
      <c r="H30" s="28" t="str">
        <f>IF(ISBLANK(Values!E29),"",Values!$B$16)</f>
        <v/>
      </c>
      <c r="I30" s="28" t="str">
        <f>IF(ISBLANK(Values!E29),"","4730574031")</f>
        <v/>
      </c>
      <c r="J30" s="39" t="str">
        <f>IF(ISBLANK(Values!E29),"",Values!F29 )</f>
        <v/>
      </c>
      <c r="K30" s="29" t="str">
        <f>IF(ISBLANK(Values!E29),"",IF(Values!J29, Values!$B$4, Values!$B$5))</f>
        <v/>
      </c>
      <c r="L30" s="40" t="str">
        <f>IF(ISBLANK(Values!E29),"",Values!$B$18)</f>
        <v/>
      </c>
      <c r="M30" s="41" t="str">
        <f>IF(ISBLANK(Values!E29),"",Values!$M29)</f>
        <v/>
      </c>
      <c r="N30" s="41" t="str">
        <f>IF(ISBLANK(Values!$F29),"",Values!N29)</f>
        <v/>
      </c>
      <c r="O30" s="41" t="str">
        <f>IF(ISBLANK(Values!$F29),"",Values!O29)</f>
        <v/>
      </c>
      <c r="P30" s="41" t="str">
        <f>IF(ISBLANK(Values!$F29),"",Values!P29)</f>
        <v/>
      </c>
      <c r="Q30" s="41" t="str">
        <f>IF(ISBLANK(Values!$F29),"",Values!Q29)</f>
        <v/>
      </c>
      <c r="R30" s="41" t="str">
        <f>IF(ISBLANK(Values!$F29),"",Values!R29)</f>
        <v/>
      </c>
      <c r="S30" s="41" t="str">
        <f>IF(ISBLANK(Values!$F29),"",Values!S29)</f>
        <v/>
      </c>
      <c r="T30" s="41" t="str">
        <f>IF(ISBLANK(Values!$F29),"",Values!T29)</f>
        <v/>
      </c>
      <c r="U30" s="41" t="str">
        <f>IF(ISBLANK(Values!$F29),"",Values!U29)</f>
        <v/>
      </c>
      <c r="V30" s="2"/>
      <c r="W30" s="33" t="str">
        <f>IF(ISBLANK(Values!E29),"","Child")</f>
        <v/>
      </c>
      <c r="X30" s="33" t="str">
        <f>IF(ISBLANK(Values!E29),"",Values!$B$13)</f>
        <v/>
      </c>
      <c r="Y30" s="39" t="str">
        <f>IF(ISBLANK(Values!E29),"","Size-Color")</f>
        <v/>
      </c>
      <c r="Z30" s="33" t="str">
        <f>IF(ISBLANK(Values!E29),"","variation")</f>
        <v/>
      </c>
      <c r="AA30" s="37" t="str">
        <f>IF(ISBLANK(Values!E29),"",Values!$B$20)</f>
        <v/>
      </c>
      <c r="AB30" s="37"/>
      <c r="AC30" s="2"/>
      <c r="AD30" s="2"/>
      <c r="AE30" s="2"/>
      <c r="AF30" s="2"/>
      <c r="AG30" s="2"/>
      <c r="AH30" s="2"/>
      <c r="AI30" s="42"/>
      <c r="AJ30" s="43"/>
      <c r="AK30" s="2"/>
      <c r="AL30" s="2"/>
      <c r="AM30" s="2"/>
      <c r="AN30" s="2"/>
      <c r="AO30" s="2"/>
      <c r="AP30" s="2"/>
      <c r="AQ30" s="2"/>
      <c r="AR30" s="2"/>
      <c r="AS30" s="2"/>
      <c r="AT30" s="29"/>
      <c r="AU30" s="2"/>
      <c r="AV30" s="37"/>
      <c r="AW30" s="2"/>
      <c r="AX30" s="2"/>
      <c r="AY30" s="2"/>
      <c r="AZ30" s="2"/>
      <c r="BA30" s="2"/>
      <c r="BB30" s="2"/>
      <c r="BC30" s="2"/>
      <c r="BD30" s="2"/>
      <c r="BE30" s="28"/>
      <c r="BF30" s="28"/>
      <c r="BG30" s="28"/>
      <c r="BH30" s="28"/>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37"/>
      <c r="CQ30" s="37"/>
      <c r="CR30" s="37"/>
      <c r="CS30" s="2"/>
      <c r="CT30" s="2"/>
      <c r="CU30" s="2"/>
      <c r="CV30" s="2"/>
      <c r="CW30" s="2"/>
      <c r="CX30" s="2"/>
      <c r="CY30" s="2"/>
      <c r="CZ30" s="2"/>
      <c r="DA30" s="2"/>
      <c r="DB30" s="2"/>
      <c r="DC30" s="2"/>
      <c r="DD30" s="2"/>
      <c r="DE30" s="2"/>
      <c r="DF30" s="2"/>
      <c r="DG30" s="2"/>
      <c r="DH30" s="2"/>
      <c r="DI30" s="2"/>
      <c r="DJ30" s="2"/>
      <c r="DK30" s="2"/>
      <c r="DL30" s="2"/>
      <c r="DM30" s="2"/>
      <c r="DN30" s="2"/>
      <c r="DO30" s="28"/>
      <c r="DP30" s="28"/>
      <c r="DQ30" s="2"/>
      <c r="DR30" s="2"/>
      <c r="DS30" s="32"/>
      <c r="DT30" s="2"/>
      <c r="DU30" s="2"/>
      <c r="DV30" s="2"/>
      <c r="DW30" s="2"/>
      <c r="DX30" s="2"/>
      <c r="DY30" s="32"/>
      <c r="DZ30" s="32"/>
      <c r="EA30" s="32"/>
      <c r="EB30" s="32"/>
      <c r="EC30" s="32"/>
      <c r="ED30" s="2"/>
      <c r="EE30" s="2"/>
      <c r="EF30" s="2"/>
      <c r="EG30" s="2"/>
      <c r="EH30" s="2"/>
      <c r="EI30" s="2"/>
      <c r="EJ30" s="2"/>
      <c r="EK30" s="2"/>
      <c r="EL30" s="2"/>
      <c r="EM30" s="2"/>
      <c r="EN30" s="2"/>
      <c r="EO30" s="2"/>
      <c r="EP30" s="2"/>
      <c r="EQ30" s="2"/>
      <c r="ER30" s="2"/>
      <c r="ES30" s="2"/>
      <c r="ET30" s="2"/>
      <c r="EU30" s="2"/>
      <c r="EV30" s="32"/>
      <c r="EW30" s="2"/>
      <c r="EX30" s="2"/>
      <c r="EY30" s="2"/>
      <c r="EZ30" s="2"/>
      <c r="FA30" s="2"/>
      <c r="FB30" s="2"/>
      <c r="FC30" s="2"/>
      <c r="FD30" s="2"/>
      <c r="FE30" s="2"/>
      <c r="FF30" s="2"/>
      <c r="FG30" s="2"/>
      <c r="FH30" s="2"/>
      <c r="FI30" s="37"/>
      <c r="FJ30" s="37"/>
      <c r="FK30" s="2"/>
      <c r="FL30" s="2"/>
      <c r="FM30" s="2"/>
      <c r="FN30" s="2"/>
      <c r="FO30" s="29"/>
      <c r="FP30" s="2"/>
      <c r="FQ30" s="2"/>
      <c r="FR30" s="2"/>
      <c r="FS30" s="2"/>
      <c r="FT30" s="2"/>
      <c r="FU30" s="2"/>
      <c r="FV30" s="2"/>
      <c r="FW30" s="2"/>
      <c r="FX30" s="2"/>
      <c r="FY30" s="2"/>
      <c r="FZ30" s="2"/>
      <c r="GA30" s="2"/>
      <c r="GB30" s="2"/>
      <c r="GC30" s="2"/>
      <c r="GD30" s="2"/>
      <c r="GE30" s="2"/>
      <c r="GF30" s="2"/>
      <c r="GG30" s="2"/>
      <c r="GH30" s="2"/>
      <c r="GI30" s="2"/>
      <c r="GJ30" s="2"/>
    </row>
    <row r="31" spans="1:192" s="44" customFormat="1" ht="17" x14ac:dyDescent="0.2">
      <c r="A31" s="28" t="str">
        <f>IF(ISBLANK(Values!E30),"",IF(Values!$B$37="EU","computercomponent","computer"))</f>
        <v/>
      </c>
      <c r="B31" s="38" t="str">
        <f>IF(ISBLANK(Values!E30),"",Values!F30)</f>
        <v/>
      </c>
      <c r="C31" s="33" t="str">
        <f>IF(ISBLANK(Values!E30),"","TellusRem")</f>
        <v/>
      </c>
      <c r="D31" s="31" t="str">
        <f>IF(ISBLANK(Values!E30),"",Values!E30)</f>
        <v/>
      </c>
      <c r="E31" s="32" t="str">
        <f>IF(ISBLANK(Values!E30),"","EAN")</f>
        <v/>
      </c>
      <c r="F31" s="29" t="str">
        <f>IF(ISBLANK(Values!E30),"",IF(Values!J30, SUBSTITUTE(Values!$B$1, "{language}", Values!H30) &amp; " " &amp;Values!$B$3, SUBSTITUTE(Values!$B$2, "{language}", Values!$H30) &amp; " " &amp;Values!$B$3))</f>
        <v/>
      </c>
      <c r="G31" s="33" t="str">
        <f>IF(ISBLANK(Values!E30),"","TellusRem")</f>
        <v/>
      </c>
      <c r="H31" s="28" t="str">
        <f>IF(ISBLANK(Values!E30),"",Values!$B$16)</f>
        <v/>
      </c>
      <c r="I31" s="28" t="str">
        <f>IF(ISBLANK(Values!E30),"","4730574031")</f>
        <v/>
      </c>
      <c r="J31" s="39" t="str">
        <f>IF(ISBLANK(Values!E30),"",Values!F30 )</f>
        <v/>
      </c>
      <c r="K31" s="29" t="str">
        <f>IF(ISBLANK(Values!E30),"",IF(Values!J30, Values!$B$4, Values!$B$5))</f>
        <v/>
      </c>
      <c r="L31" s="40" t="str">
        <f>IF(ISBLANK(Values!E30),"",Values!$B$18)</f>
        <v/>
      </c>
      <c r="M31" s="41" t="str">
        <f>IF(ISBLANK(Values!E30),"",Values!$M30)</f>
        <v/>
      </c>
      <c r="N31" s="41" t="str">
        <f>IF(ISBLANK(Values!$F30),"",Values!N30)</f>
        <v/>
      </c>
      <c r="O31" s="41" t="str">
        <f>IF(ISBLANK(Values!$F30),"",Values!O30)</f>
        <v/>
      </c>
      <c r="P31" s="41" t="str">
        <f>IF(ISBLANK(Values!$F30),"",Values!P30)</f>
        <v/>
      </c>
      <c r="Q31" s="41" t="str">
        <f>IF(ISBLANK(Values!$F30),"",Values!Q30)</f>
        <v/>
      </c>
      <c r="R31" s="41" t="str">
        <f>IF(ISBLANK(Values!$F30),"",Values!R30)</f>
        <v/>
      </c>
      <c r="S31" s="41" t="str">
        <f>IF(ISBLANK(Values!$F30),"",Values!S30)</f>
        <v/>
      </c>
      <c r="T31" s="41" t="str">
        <f>IF(ISBLANK(Values!$F30),"",Values!T30)</f>
        <v/>
      </c>
      <c r="U31" s="41" t="str">
        <f>IF(ISBLANK(Values!$F30),"",Values!U30)</f>
        <v/>
      </c>
      <c r="V31" s="2"/>
      <c r="W31" s="33" t="str">
        <f>IF(ISBLANK(Values!E30),"","Child")</f>
        <v/>
      </c>
      <c r="X31" s="33" t="str">
        <f>IF(ISBLANK(Values!E30),"",Values!$B$13)</f>
        <v/>
      </c>
      <c r="Y31" s="39" t="str">
        <f>IF(ISBLANK(Values!E30),"","Size-Color")</f>
        <v/>
      </c>
      <c r="Z31" s="33" t="str">
        <f>IF(ISBLANK(Values!E30),"","variation")</f>
        <v/>
      </c>
      <c r="AA31" s="37" t="str">
        <f>IF(ISBLANK(Values!E30),"",Values!$B$20)</f>
        <v/>
      </c>
      <c r="AB31" s="37"/>
      <c r="AC31" s="2"/>
      <c r="AD31" s="2"/>
      <c r="AE31" s="2"/>
      <c r="AF31" s="2"/>
      <c r="AG31" s="2"/>
      <c r="AH31" s="2"/>
      <c r="AI31" s="42"/>
      <c r="AJ31" s="43"/>
      <c r="AK31" s="2"/>
      <c r="AL31" s="2"/>
      <c r="AM31" s="2"/>
      <c r="AN31" s="2"/>
      <c r="AO31" s="2"/>
      <c r="AP31" s="2"/>
      <c r="AQ31" s="2"/>
      <c r="AR31" s="2"/>
      <c r="AS31" s="2"/>
      <c r="AT31" s="29"/>
      <c r="AU31" s="2"/>
      <c r="AV31" s="37"/>
      <c r="AW31" s="2"/>
      <c r="AX31" s="2"/>
      <c r="AY31" s="2"/>
      <c r="AZ31" s="2"/>
      <c r="BA31" s="2"/>
      <c r="BB31" s="2"/>
      <c r="BC31" s="2"/>
      <c r="BD31" s="2"/>
      <c r="BE31" s="28"/>
      <c r="BF31" s="28"/>
      <c r="BG31" s="28"/>
      <c r="BH31" s="28"/>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37"/>
      <c r="CQ31" s="37"/>
      <c r="CR31" s="37"/>
      <c r="CS31" s="2"/>
      <c r="CT31" s="2"/>
      <c r="CU31" s="2"/>
      <c r="CV31" s="2"/>
      <c r="CW31" s="2"/>
      <c r="CX31" s="2"/>
      <c r="CY31" s="2"/>
      <c r="CZ31" s="2"/>
      <c r="DA31" s="2"/>
      <c r="DB31" s="2"/>
      <c r="DC31" s="2"/>
      <c r="DD31" s="2"/>
      <c r="DE31" s="2"/>
      <c r="DF31" s="2"/>
      <c r="DG31" s="2"/>
      <c r="DH31" s="2"/>
      <c r="DI31" s="2"/>
      <c r="DJ31" s="2"/>
      <c r="DK31" s="2"/>
      <c r="DL31" s="2"/>
      <c r="DM31" s="2"/>
      <c r="DN31" s="2"/>
      <c r="DO31" s="28"/>
      <c r="DP31" s="28"/>
      <c r="DQ31" s="2"/>
      <c r="DR31" s="2"/>
      <c r="DS31" s="32"/>
      <c r="DT31" s="2"/>
      <c r="DU31" s="2"/>
      <c r="DV31" s="2"/>
      <c r="DW31" s="2"/>
      <c r="DX31" s="2"/>
      <c r="DY31" s="32"/>
      <c r="DZ31" s="32"/>
      <c r="EA31" s="32"/>
      <c r="EB31" s="32"/>
      <c r="EC31" s="32"/>
      <c r="ED31" s="2"/>
      <c r="EE31" s="2"/>
      <c r="EF31" s="2"/>
      <c r="EG31" s="2"/>
      <c r="EH31" s="2"/>
      <c r="EI31" s="2"/>
      <c r="EJ31" s="2"/>
      <c r="EK31" s="2"/>
      <c r="EL31" s="2"/>
      <c r="EM31" s="2"/>
      <c r="EN31" s="2"/>
      <c r="EO31" s="2"/>
      <c r="EP31" s="2"/>
      <c r="EQ31" s="2"/>
      <c r="ER31" s="2"/>
      <c r="ES31" s="2"/>
      <c r="ET31" s="2"/>
      <c r="EU31" s="2"/>
      <c r="EV31" s="32"/>
      <c r="EW31" s="2"/>
      <c r="EX31" s="2"/>
      <c r="EY31" s="2"/>
      <c r="EZ31" s="2"/>
      <c r="FA31" s="2"/>
      <c r="FB31" s="2"/>
      <c r="FC31" s="2"/>
      <c r="FD31" s="2"/>
      <c r="FE31" s="2"/>
      <c r="FF31" s="2"/>
      <c r="FG31" s="2"/>
      <c r="FH31" s="2"/>
      <c r="FI31" s="37"/>
      <c r="FJ31" s="37"/>
      <c r="FK31" s="2"/>
      <c r="FL31" s="2"/>
      <c r="FM31" s="2"/>
      <c r="FN31" s="2"/>
      <c r="FO31" s="29"/>
      <c r="FP31" s="2"/>
      <c r="FQ31" s="2"/>
      <c r="FR31" s="2"/>
      <c r="FS31" s="2"/>
      <c r="FT31" s="2"/>
      <c r="FU31" s="2"/>
      <c r="FV31" s="2"/>
      <c r="FW31" s="2"/>
      <c r="FX31" s="2"/>
      <c r="FY31" s="2"/>
      <c r="FZ31" s="2"/>
      <c r="GA31" s="2"/>
      <c r="GB31" s="2"/>
      <c r="GC31" s="2"/>
      <c r="GD31" s="2"/>
      <c r="GE31" s="2"/>
      <c r="GF31" s="2"/>
      <c r="GG31" s="2"/>
      <c r="GH31" s="2"/>
      <c r="GI31" s="2"/>
      <c r="GJ31" s="2"/>
    </row>
    <row r="32" spans="1:192" s="44" customFormat="1" ht="17" x14ac:dyDescent="0.2">
      <c r="A32" s="28" t="str">
        <f>IF(ISBLANK(Values!E31),"",IF(Values!$B$37="EU","computercomponent","computer"))</f>
        <v/>
      </c>
      <c r="B32" s="38" t="str">
        <f>IF(ISBLANK(Values!E31),"",Values!F31)</f>
        <v/>
      </c>
      <c r="C32" s="33" t="str">
        <f>IF(ISBLANK(Values!E31),"","TellusRem")</f>
        <v/>
      </c>
      <c r="D32" s="31" t="str">
        <f>IF(ISBLANK(Values!E31),"",Values!E31)</f>
        <v/>
      </c>
      <c r="E32" s="32" t="str">
        <f>IF(ISBLANK(Values!E31),"","EAN")</f>
        <v/>
      </c>
      <c r="F32" s="29" t="str">
        <f>IF(ISBLANK(Values!E31),"",IF(Values!J31, SUBSTITUTE(Values!$B$1, "{language}", Values!H31) &amp; " " &amp;Values!$B$3, SUBSTITUTE(Values!$B$2, "{language}", Values!$H31) &amp; " " &amp;Values!$B$3))</f>
        <v/>
      </c>
      <c r="G32" s="33" t="str">
        <f>IF(ISBLANK(Values!E31),"","TellusRem")</f>
        <v/>
      </c>
      <c r="H32" s="28" t="str">
        <f>IF(ISBLANK(Values!E31),"",Values!$B$16)</f>
        <v/>
      </c>
      <c r="I32" s="28" t="str">
        <f>IF(ISBLANK(Values!E31),"","4730574031")</f>
        <v/>
      </c>
      <c r="J32" s="39" t="str">
        <f>IF(ISBLANK(Values!E31),"",Values!F31 )</f>
        <v/>
      </c>
      <c r="K32" s="29" t="str">
        <f>IF(ISBLANK(Values!E31),"",IF(Values!J31, Values!$B$4, Values!$B$5))</f>
        <v/>
      </c>
      <c r="L32" s="40" t="str">
        <f>IF(ISBLANK(Values!E31),"",Values!$B$18)</f>
        <v/>
      </c>
      <c r="M32" s="41" t="str">
        <f>IF(ISBLANK(Values!E31),"",Values!$M31)</f>
        <v/>
      </c>
      <c r="N32" s="41" t="str">
        <f>IF(ISBLANK(Values!$F31),"",Values!N31)</f>
        <v/>
      </c>
      <c r="O32" s="41" t="str">
        <f>IF(ISBLANK(Values!$F31),"",Values!O31)</f>
        <v/>
      </c>
      <c r="P32" s="41" t="str">
        <f>IF(ISBLANK(Values!$F31),"",Values!P31)</f>
        <v/>
      </c>
      <c r="Q32" s="41" t="str">
        <f>IF(ISBLANK(Values!$F31),"",Values!Q31)</f>
        <v/>
      </c>
      <c r="R32" s="41" t="str">
        <f>IF(ISBLANK(Values!$F31),"",Values!R31)</f>
        <v/>
      </c>
      <c r="S32" s="41" t="str">
        <f>IF(ISBLANK(Values!$F31),"",Values!S31)</f>
        <v/>
      </c>
      <c r="T32" s="41" t="str">
        <f>IF(ISBLANK(Values!$F31),"",Values!T31)</f>
        <v/>
      </c>
      <c r="U32" s="41" t="str">
        <f>IF(ISBLANK(Values!$F31),"",Values!U31)</f>
        <v/>
      </c>
      <c r="V32" s="2"/>
      <c r="W32" s="33" t="str">
        <f>IF(ISBLANK(Values!E31),"","Child")</f>
        <v/>
      </c>
      <c r="X32" s="33" t="str">
        <f>IF(ISBLANK(Values!E31),"",Values!$B$13)</f>
        <v/>
      </c>
      <c r="Y32" s="39" t="str">
        <f>IF(ISBLANK(Values!E31),"","Size-Color")</f>
        <v/>
      </c>
      <c r="Z32" s="33" t="str">
        <f>IF(ISBLANK(Values!E31),"","variation")</f>
        <v/>
      </c>
      <c r="AA32" s="37" t="str">
        <f>IF(ISBLANK(Values!E31),"",Values!$B$20)</f>
        <v/>
      </c>
      <c r="AB32" s="37" t="str">
        <f>IF(ISBLANK(Values!E31),"",Values!$B$29)</f>
        <v/>
      </c>
      <c r="AC32" s="2"/>
      <c r="AD32" s="2"/>
      <c r="AE32" s="2"/>
      <c r="AF32" s="2"/>
      <c r="AG32" s="2"/>
      <c r="AH32" s="2"/>
      <c r="AI32" s="42" t="str">
        <f>IF(ISBLANK(Values!E31),"",IF(Values!I31,Values!$B$23,Values!$B$33))</f>
        <v/>
      </c>
      <c r="AJ32" s="4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9" t="str">
        <f>IF(ISBLANK(Values!E31),"",Values!H31)</f>
        <v/>
      </c>
      <c r="AU32" s="2"/>
      <c r="AV32" s="37" t="str">
        <f>IF(ISBLANK(Values!E31),"",IF(Values!J31,"Backlit", "Non-Backlit"))</f>
        <v/>
      </c>
      <c r="AW32" s="2"/>
      <c r="AX32" s="2"/>
      <c r="AY32" s="2"/>
      <c r="AZ32" s="2"/>
      <c r="BA32" s="2"/>
      <c r="BB32" s="2"/>
      <c r="BC32" s="2"/>
      <c r="BD32" s="2"/>
      <c r="BE32" s="28" t="str">
        <f>IF(ISBLANK(Values!E31),"","Professional Audience")</f>
        <v/>
      </c>
      <c r="BF32" s="28" t="str">
        <f>IF(ISBLANK(Values!E31),"","Consumer Audience")</f>
        <v/>
      </c>
      <c r="BG32" s="28" t="str">
        <f>IF(ISBLANK(Values!E31),"","Adults")</f>
        <v/>
      </c>
      <c r="BH32" s="28"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c r="CP32" s="37" t="str">
        <f>IF(ISBLANK(Values!E31),"",Values!$B$7)</f>
        <v/>
      </c>
      <c r="CQ32" s="37" t="str">
        <f>IF(ISBLANK(Values!E31),"",Values!$B$8)</f>
        <v/>
      </c>
      <c r="CR32" s="37"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8" t="str">
        <f>IF(ISBLANK(Values!E31),"","Parts")</f>
        <v/>
      </c>
      <c r="DP32" s="28" t="str">
        <f>IF(ISBLANK(Values!E31),"",Values!$B$31)</f>
        <v/>
      </c>
      <c r="DQ32" s="2"/>
      <c r="DR32" s="2"/>
      <c r="DS32" s="32"/>
      <c r="DT32" s="2"/>
      <c r="DU32" s="2"/>
      <c r="DV32" s="2"/>
      <c r="DW32" s="2"/>
      <c r="DX32" s="2"/>
      <c r="DY32" s="32"/>
      <c r="DZ32" s="32"/>
      <c r="EA32" s="32"/>
      <c r="EB32" s="32"/>
      <c r="EC32" s="3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32" t="str">
        <f>IF(ISBLANK(Values!E31),"","New")</f>
        <v/>
      </c>
      <c r="EW32" s="2"/>
      <c r="EX32" s="2"/>
      <c r="EY32" s="2"/>
      <c r="EZ32" s="2"/>
      <c r="FA32" s="2"/>
      <c r="FB32" s="2"/>
      <c r="FC32" s="2"/>
      <c r="FD32" s="2"/>
      <c r="FE32" s="2" t="str">
        <f>IF(ISBLANK(Values!E31),"","3")</f>
        <v/>
      </c>
      <c r="FF32" s="2"/>
      <c r="FG32" s="2"/>
      <c r="FH32" s="2" t="str">
        <f>IF(ISBLANK(Values!E31),"","FALSE")</f>
        <v/>
      </c>
      <c r="FI32" s="37" t="str">
        <f>IF(ISBLANK(Values!E31),"","FALSE")</f>
        <v/>
      </c>
      <c r="FJ32" s="37" t="str">
        <f>IF(ISBLANK(Values!E31),"","FALSE")</f>
        <v/>
      </c>
      <c r="FK32" s="2"/>
      <c r="FL32" s="2"/>
      <c r="FM32" s="2" t="str">
        <f>IF(ISBLANK(Values!E31),"","1")</f>
        <v/>
      </c>
      <c r="FN32" s="2"/>
      <c r="FO32" s="29" t="str">
        <f>IF(ISBLANK(Values!E31),"",IF(Values!J31, Values!$B$4, Values!$B$5))</f>
        <v/>
      </c>
      <c r="FP32" s="2" t="str">
        <f>IF(ISBLANK(Values!E31),"","Percent")</f>
        <v/>
      </c>
      <c r="FQ32" s="2"/>
      <c r="FR32" s="2"/>
      <c r="FS32" s="2"/>
      <c r="FT32" s="2"/>
      <c r="FU32" s="2"/>
      <c r="FV32" s="2"/>
      <c r="FW32" s="2"/>
      <c r="FX32" s="2"/>
      <c r="FY32" s="2"/>
      <c r="FZ32" s="2"/>
      <c r="GA32" s="2"/>
      <c r="GB32" s="2"/>
      <c r="GC32" s="2"/>
      <c r="GD32" s="2"/>
      <c r="GE32" s="2"/>
      <c r="GF32" s="2"/>
      <c r="GG32" s="2"/>
      <c r="GH32" s="2"/>
      <c r="GI32" s="2"/>
      <c r="GJ32" s="2"/>
    </row>
    <row r="33" spans="1:192" s="44" customFormat="1" ht="17" x14ac:dyDescent="0.2">
      <c r="A33" s="28" t="str">
        <f>IF(ISBLANK(Values!E32),"",IF(Values!$B$37="EU","computercomponent","computer"))</f>
        <v/>
      </c>
      <c r="B33" s="38" t="str">
        <f>IF(ISBLANK(Values!E32),"",Values!F32)</f>
        <v/>
      </c>
      <c r="C33" s="33" t="str">
        <f>IF(ISBLANK(Values!E32),"","TellusRem")</f>
        <v/>
      </c>
      <c r="D33" s="31" t="str">
        <f>IF(ISBLANK(Values!E32),"",Values!E32)</f>
        <v/>
      </c>
      <c r="E33" s="32" t="str">
        <f>IF(ISBLANK(Values!E32),"","EAN")</f>
        <v/>
      </c>
      <c r="F33" s="29" t="str">
        <f>IF(ISBLANK(Values!E32),"",IF(Values!J32, SUBSTITUTE(Values!$B$1, "{language}", Values!H32) &amp; " " &amp;Values!$B$3, SUBSTITUTE(Values!$B$2, "{language}", Values!$H32) &amp; " " &amp;Values!$B$3))</f>
        <v/>
      </c>
      <c r="G33" s="33" t="str">
        <f>IF(ISBLANK(Values!E32),"","TellusRem")</f>
        <v/>
      </c>
      <c r="H33" s="28" t="str">
        <f>IF(ISBLANK(Values!E32),"",Values!$B$16)</f>
        <v/>
      </c>
      <c r="I33" s="28" t="str">
        <f>IF(ISBLANK(Values!E32),"","4730574031")</f>
        <v/>
      </c>
      <c r="J33" s="39" t="str">
        <f>IF(ISBLANK(Values!E32),"",Values!F32 )</f>
        <v/>
      </c>
      <c r="K33" s="29" t="str">
        <f>IF(ISBLANK(Values!E32),"",IF(Values!J32, Values!$B$4, Values!$B$5))</f>
        <v/>
      </c>
      <c r="L33" s="40" t="str">
        <f>IF(ISBLANK(Values!E32),"",Values!$B$18)</f>
        <v/>
      </c>
      <c r="M33" s="41" t="str">
        <f>IF(ISBLANK(Values!E32),"",Values!$M32)</f>
        <v/>
      </c>
      <c r="N33" s="41" t="str">
        <f>IF(ISBLANK(Values!$F32),"",Values!N32)</f>
        <v/>
      </c>
      <c r="O33" s="41" t="str">
        <f>IF(ISBLANK(Values!$F32),"",Values!O32)</f>
        <v/>
      </c>
      <c r="P33" s="41" t="str">
        <f>IF(ISBLANK(Values!$F32),"",Values!P32)</f>
        <v/>
      </c>
      <c r="Q33" s="41" t="str">
        <f>IF(ISBLANK(Values!$F32),"",Values!Q32)</f>
        <v/>
      </c>
      <c r="R33" s="41" t="str">
        <f>IF(ISBLANK(Values!$F32),"",Values!R32)</f>
        <v/>
      </c>
      <c r="S33" s="41" t="str">
        <f>IF(ISBLANK(Values!$F32),"",Values!S32)</f>
        <v/>
      </c>
      <c r="T33" s="41" t="str">
        <f>IF(ISBLANK(Values!$F32),"",Values!T32)</f>
        <v/>
      </c>
      <c r="U33" s="41" t="str">
        <f>IF(ISBLANK(Values!$F32),"",Values!U32)</f>
        <v/>
      </c>
      <c r="V33" s="2"/>
      <c r="W33" s="33" t="str">
        <f>IF(ISBLANK(Values!E32),"","Child")</f>
        <v/>
      </c>
      <c r="X33" s="33" t="str">
        <f>IF(ISBLANK(Values!E32),"",Values!$B$13)</f>
        <v/>
      </c>
      <c r="Y33" s="39" t="str">
        <f>IF(ISBLANK(Values!E32),"","Size-Color")</f>
        <v/>
      </c>
      <c r="Z33" s="33" t="str">
        <f>IF(ISBLANK(Values!E32),"","variation")</f>
        <v/>
      </c>
      <c r="AA33" s="37" t="str">
        <f>IF(ISBLANK(Values!E32),"",Values!$B$20)</f>
        <v/>
      </c>
      <c r="AB33" s="37" t="str">
        <f>IF(ISBLANK(Values!E32),"",Values!$B$29)</f>
        <v/>
      </c>
      <c r="AC33" s="2"/>
      <c r="AD33" s="2"/>
      <c r="AE33" s="2"/>
      <c r="AF33" s="2"/>
      <c r="AG33" s="2"/>
      <c r="AH33" s="2"/>
      <c r="AI33" s="42" t="str">
        <f>IF(ISBLANK(Values!E32),"",IF(Values!I32,Values!$B$23,Values!$B$33))</f>
        <v/>
      </c>
      <c r="AJ33" s="4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9" t="str">
        <f>IF(ISBLANK(Values!E32),"",Values!H32)</f>
        <v/>
      </c>
      <c r="AU33" s="2"/>
      <c r="AV33" s="37" t="str">
        <f>IF(ISBLANK(Values!E32),"",IF(Values!J32,"Backlit", "Non-Backlit"))</f>
        <v/>
      </c>
      <c r="AW33" s="2"/>
      <c r="AX33" s="2"/>
      <c r="AY33" s="2"/>
      <c r="AZ33" s="2"/>
      <c r="BA33" s="2"/>
      <c r="BB33" s="2"/>
      <c r="BC33" s="2"/>
      <c r="BD33" s="2"/>
      <c r="BE33" s="28" t="str">
        <f>IF(ISBLANK(Values!E32),"","Professional Audience")</f>
        <v/>
      </c>
      <c r="BF33" s="28" t="str">
        <f>IF(ISBLANK(Values!E32),"","Consumer Audience")</f>
        <v/>
      </c>
      <c r="BG33" s="28" t="str">
        <f>IF(ISBLANK(Values!E32),"","Adults")</f>
        <v/>
      </c>
      <c r="BH33" s="28"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c r="CP33" s="37" t="str">
        <f>IF(ISBLANK(Values!E32),"",Values!$B$7)</f>
        <v/>
      </c>
      <c r="CQ33" s="37" t="str">
        <f>IF(ISBLANK(Values!E32),"",Values!$B$8)</f>
        <v/>
      </c>
      <c r="CR33" s="37"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8" t="str">
        <f>IF(ISBLANK(Values!E32),"","Parts")</f>
        <v/>
      </c>
      <c r="DP33" s="28" t="str">
        <f>IF(ISBLANK(Values!E32),"",Values!$B$31)</f>
        <v/>
      </c>
      <c r="DQ33" s="2"/>
      <c r="DR33" s="2"/>
      <c r="DS33" s="32"/>
      <c r="DT33" s="2"/>
      <c r="DU33" s="2"/>
      <c r="DV33" s="2"/>
      <c r="DW33" s="2"/>
      <c r="DX33" s="2"/>
      <c r="DY33" s="32"/>
      <c r="DZ33" s="32"/>
      <c r="EA33" s="32"/>
      <c r="EB33" s="32"/>
      <c r="EC33" s="3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32" t="str">
        <f>IF(ISBLANK(Values!E32),"","New")</f>
        <v/>
      </c>
      <c r="EW33" s="2"/>
      <c r="EX33" s="2"/>
      <c r="EY33" s="2"/>
      <c r="EZ33" s="2"/>
      <c r="FA33" s="2"/>
      <c r="FB33" s="2"/>
      <c r="FC33" s="2"/>
      <c r="FD33" s="2"/>
      <c r="FE33" s="2" t="str">
        <f>IF(ISBLANK(Values!E32),"","3")</f>
        <v/>
      </c>
      <c r="FF33" s="2"/>
      <c r="FG33" s="2"/>
      <c r="FH33" s="2" t="str">
        <f>IF(ISBLANK(Values!E32),"","FALSE")</f>
        <v/>
      </c>
      <c r="FI33" s="37" t="str">
        <f>IF(ISBLANK(Values!E32),"","FALSE")</f>
        <v/>
      </c>
      <c r="FJ33" s="37" t="str">
        <f>IF(ISBLANK(Values!E32),"","FALSE")</f>
        <v/>
      </c>
      <c r="FK33" s="2"/>
      <c r="FL33" s="2"/>
      <c r="FM33" s="2" t="str">
        <f>IF(ISBLANK(Values!E32),"","1")</f>
        <v/>
      </c>
      <c r="FN33" s="2"/>
      <c r="FO33" s="29" t="str">
        <f>IF(ISBLANK(Values!E32),"",IF(Values!J32, Values!$B$4, Values!$B$5))</f>
        <v/>
      </c>
      <c r="FP33" s="2" t="str">
        <f>IF(ISBLANK(Values!E32),"","Percent")</f>
        <v/>
      </c>
      <c r="FQ33" s="2"/>
      <c r="FR33" s="2"/>
      <c r="FS33" s="2"/>
      <c r="FT33" s="2"/>
      <c r="FU33" s="2"/>
      <c r="FV33" s="2"/>
      <c r="FW33" s="2"/>
      <c r="FX33" s="2"/>
      <c r="FY33" s="2"/>
      <c r="FZ33" s="2"/>
      <c r="GA33" s="2"/>
      <c r="GB33" s="2"/>
      <c r="GC33" s="2"/>
      <c r="GD33" s="2"/>
      <c r="GE33" s="2"/>
      <c r="GF33" s="2"/>
      <c r="GG33" s="2"/>
      <c r="GH33" s="2"/>
      <c r="GI33" s="2"/>
      <c r="GJ33" s="2"/>
    </row>
    <row r="34" spans="1:192" s="44" customFormat="1" ht="17" x14ac:dyDescent="0.2">
      <c r="A34" s="28" t="str">
        <f>IF(ISBLANK(Values!E33),"",IF(Values!$B$37="EU","computercomponent","computer"))</f>
        <v/>
      </c>
      <c r="B34" s="38" t="str">
        <f>IF(ISBLANK(Values!E33),"",Values!F33)</f>
        <v/>
      </c>
      <c r="C34" s="33" t="str">
        <f>IF(ISBLANK(Values!E33),"","TellusRem")</f>
        <v/>
      </c>
      <c r="D34" s="31" t="str">
        <f>IF(ISBLANK(Values!E33),"",Values!E33)</f>
        <v/>
      </c>
      <c r="E34" s="32" t="str">
        <f>IF(ISBLANK(Values!E33),"","EAN")</f>
        <v/>
      </c>
      <c r="F34" s="29" t="str">
        <f>IF(ISBLANK(Values!E33),"",IF(Values!J33, SUBSTITUTE(Values!$B$1, "{language}", Values!H33) &amp; " " &amp;Values!$B$3, SUBSTITUTE(Values!$B$2, "{language}", Values!$H33) &amp; " " &amp;Values!$B$3))</f>
        <v/>
      </c>
      <c r="G34" s="33" t="str">
        <f>IF(ISBLANK(Values!E33),"","TellusRem")</f>
        <v/>
      </c>
      <c r="H34" s="28" t="str">
        <f>IF(ISBLANK(Values!E33),"",Values!$B$16)</f>
        <v/>
      </c>
      <c r="I34" s="28" t="str">
        <f>IF(ISBLANK(Values!E33),"","4730574031")</f>
        <v/>
      </c>
      <c r="J34" s="39" t="str">
        <f>IF(ISBLANK(Values!E33),"",Values!F33 )</f>
        <v/>
      </c>
      <c r="K34" s="29" t="str">
        <f>IF(ISBLANK(Values!E33),"",IF(Values!J33, Values!$B$4, Values!$B$5))</f>
        <v/>
      </c>
      <c r="L34" s="40" t="str">
        <f>IF(ISBLANK(Values!E33),"",Values!$B$18)</f>
        <v/>
      </c>
      <c r="M34" s="41" t="str">
        <f>IF(ISBLANK(Values!E33),"",Values!$M33)</f>
        <v/>
      </c>
      <c r="N34" s="41" t="str">
        <f>IF(ISBLANK(Values!$F33),"",Values!N33)</f>
        <v/>
      </c>
      <c r="O34" s="41" t="str">
        <f>IF(ISBLANK(Values!$F33),"",Values!O33)</f>
        <v/>
      </c>
      <c r="P34" s="41" t="str">
        <f>IF(ISBLANK(Values!$F33),"",Values!P33)</f>
        <v/>
      </c>
      <c r="Q34" s="41" t="str">
        <f>IF(ISBLANK(Values!$F33),"",Values!Q33)</f>
        <v/>
      </c>
      <c r="R34" s="41" t="str">
        <f>IF(ISBLANK(Values!$F33),"",Values!R33)</f>
        <v/>
      </c>
      <c r="S34" s="41" t="str">
        <f>IF(ISBLANK(Values!$F33),"",Values!S33)</f>
        <v/>
      </c>
      <c r="T34" s="41" t="str">
        <f>IF(ISBLANK(Values!$F33),"",Values!T33)</f>
        <v/>
      </c>
      <c r="U34" s="41" t="str">
        <f>IF(ISBLANK(Values!$F33),"",Values!U33)</f>
        <v/>
      </c>
      <c r="V34" s="2"/>
      <c r="W34" s="33" t="str">
        <f>IF(ISBLANK(Values!E33),"","Child")</f>
        <v/>
      </c>
      <c r="X34" s="33" t="str">
        <f>IF(ISBLANK(Values!E33),"",Values!$B$13)</f>
        <v/>
      </c>
      <c r="Y34" s="39" t="str">
        <f>IF(ISBLANK(Values!E33),"","Size-Color")</f>
        <v/>
      </c>
      <c r="Z34" s="33" t="str">
        <f>IF(ISBLANK(Values!E33),"","variation")</f>
        <v/>
      </c>
      <c r="AA34" s="37" t="str">
        <f>IF(ISBLANK(Values!E33),"",Values!$B$20)</f>
        <v/>
      </c>
      <c r="AB34" s="37" t="str">
        <f>IF(ISBLANK(Values!E33),"",Values!$B$29)</f>
        <v/>
      </c>
      <c r="AC34" s="2"/>
      <c r="AD34" s="2"/>
      <c r="AE34" s="2"/>
      <c r="AF34" s="2"/>
      <c r="AG34" s="2"/>
      <c r="AH34" s="2"/>
      <c r="AI34" s="42" t="str">
        <f>IF(ISBLANK(Values!E33),"",IF(Values!I33,Values!$B$23,Values!$B$33))</f>
        <v/>
      </c>
      <c r="AJ34" s="4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9" t="str">
        <f>IF(ISBLANK(Values!E33),"",Values!H33)</f>
        <v/>
      </c>
      <c r="AU34" s="2"/>
      <c r="AV34" s="37" t="str">
        <f>IF(ISBLANK(Values!E33),"",IF(Values!J33,"Backlit", "Non-Backlit"))</f>
        <v/>
      </c>
      <c r="AW34" s="2"/>
      <c r="AX34" s="2"/>
      <c r="AY34" s="2"/>
      <c r="AZ34" s="2"/>
      <c r="BA34" s="2"/>
      <c r="BB34" s="2"/>
      <c r="BC34" s="2"/>
      <c r="BD34" s="2"/>
      <c r="BE34" s="28" t="str">
        <f>IF(ISBLANK(Values!E33),"","Professional Audience")</f>
        <v/>
      </c>
      <c r="BF34" s="28" t="str">
        <f>IF(ISBLANK(Values!E33),"","Consumer Audience")</f>
        <v/>
      </c>
      <c r="BG34" s="28" t="str">
        <f>IF(ISBLANK(Values!E33),"","Adults")</f>
        <v/>
      </c>
      <c r="BH34" s="28"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c r="CP34" s="37" t="str">
        <f>IF(ISBLANK(Values!E33),"",Values!$B$7)</f>
        <v/>
      </c>
      <c r="CQ34" s="37" t="str">
        <f>IF(ISBLANK(Values!E33),"",Values!$B$8)</f>
        <v/>
      </c>
      <c r="CR34" s="37"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8" t="str">
        <f>IF(ISBLANK(Values!E33),"","Parts")</f>
        <v/>
      </c>
      <c r="DP34" s="28" t="str">
        <f>IF(ISBLANK(Values!E33),"",Values!$B$31)</f>
        <v/>
      </c>
      <c r="DQ34" s="2"/>
      <c r="DR34" s="2"/>
      <c r="DS34" s="32"/>
      <c r="DT34" s="2"/>
      <c r="DU34" s="2"/>
      <c r="DV34" s="2"/>
      <c r="DW34" s="2"/>
      <c r="DX34" s="2"/>
      <c r="DY34" s="32"/>
      <c r="DZ34" s="32"/>
      <c r="EA34" s="32"/>
      <c r="EB34" s="32"/>
      <c r="EC34" s="3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32" t="str">
        <f>IF(ISBLANK(Values!E33),"","New")</f>
        <v/>
      </c>
      <c r="EW34" s="2"/>
      <c r="EX34" s="2"/>
      <c r="EY34" s="2"/>
      <c r="EZ34" s="2"/>
      <c r="FA34" s="2"/>
      <c r="FB34" s="2"/>
      <c r="FC34" s="2"/>
      <c r="FD34" s="2"/>
      <c r="FE34" s="2" t="str">
        <f>IF(ISBLANK(Values!E33),"","3")</f>
        <v/>
      </c>
      <c r="FF34" s="2"/>
      <c r="FG34" s="2"/>
      <c r="FH34" s="2" t="str">
        <f>IF(ISBLANK(Values!E33),"","FALSE")</f>
        <v/>
      </c>
      <c r="FI34" s="37" t="str">
        <f>IF(ISBLANK(Values!E33),"","FALSE")</f>
        <v/>
      </c>
      <c r="FJ34" s="37" t="str">
        <f>IF(ISBLANK(Values!E33),"","FALSE")</f>
        <v/>
      </c>
      <c r="FK34" s="2"/>
      <c r="FL34" s="2"/>
      <c r="FM34" s="2" t="str">
        <f>IF(ISBLANK(Values!E33),"","1")</f>
        <v/>
      </c>
      <c r="FN34" s="2"/>
      <c r="FO34" s="29"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row>
    <row r="35" spans="1:192" s="44" customFormat="1" ht="17" x14ac:dyDescent="0.2">
      <c r="A35" s="28" t="str">
        <f>IF(ISBLANK(Values!E34),"",IF(Values!$B$37="EU","computercomponent","computer"))</f>
        <v/>
      </c>
      <c r="B35" s="38" t="str">
        <f>IF(ISBLANK(Values!E34),"",Values!F34)</f>
        <v/>
      </c>
      <c r="C35" s="33" t="str">
        <f>IF(ISBLANK(Values!E34),"","TellusRem")</f>
        <v/>
      </c>
      <c r="D35" s="31" t="str">
        <f>IF(ISBLANK(Values!E34),"",Values!E34)</f>
        <v/>
      </c>
      <c r="E35" s="32" t="str">
        <f>IF(ISBLANK(Values!E34),"","EAN")</f>
        <v/>
      </c>
      <c r="F35" s="29" t="str">
        <f>IF(ISBLANK(Values!E34),"",IF(Values!J34, SUBSTITUTE(Values!$B$1, "{language}", Values!H34) &amp; " " &amp;Values!$B$3, SUBSTITUTE(Values!$B$2, "{language}", Values!$H34) &amp; " " &amp;Values!$B$3))</f>
        <v/>
      </c>
      <c r="G35" s="33" t="str">
        <f>IF(ISBLANK(Values!E34),"","TellusRem")</f>
        <v/>
      </c>
      <c r="H35" s="28" t="str">
        <f>IF(ISBLANK(Values!E34),"",Values!$B$16)</f>
        <v/>
      </c>
      <c r="I35" s="28" t="str">
        <f>IF(ISBLANK(Values!E34),"","4730574031")</f>
        <v/>
      </c>
      <c r="J35" s="39" t="str">
        <f>IF(ISBLANK(Values!E34),"",Values!F34 )</f>
        <v/>
      </c>
      <c r="K35" s="29" t="str">
        <f>IF(ISBLANK(Values!E34),"",IF(Values!J34, Values!$B$4, Values!$B$5))</f>
        <v/>
      </c>
      <c r="L35" s="40" t="str">
        <f>IF(ISBLANK(Values!E34),"",Values!$B$18)</f>
        <v/>
      </c>
      <c r="M35" s="41" t="str">
        <f>IF(ISBLANK(Values!E34),"",Values!$M34)</f>
        <v/>
      </c>
      <c r="N35" s="41" t="str">
        <f>IF(ISBLANK(Values!$F34),"",Values!N34)</f>
        <v/>
      </c>
      <c r="O35" s="41" t="str">
        <f>IF(ISBLANK(Values!$F34),"",Values!O34)</f>
        <v/>
      </c>
      <c r="P35" s="41" t="str">
        <f>IF(ISBLANK(Values!$F34),"",Values!P34)</f>
        <v/>
      </c>
      <c r="Q35" s="41" t="str">
        <f>IF(ISBLANK(Values!$F34),"",Values!Q34)</f>
        <v/>
      </c>
      <c r="R35" s="41" t="str">
        <f>IF(ISBLANK(Values!$F34),"",Values!R34)</f>
        <v/>
      </c>
      <c r="S35" s="41" t="str">
        <f>IF(ISBLANK(Values!$F34),"",Values!S34)</f>
        <v/>
      </c>
      <c r="T35" s="41" t="str">
        <f>IF(ISBLANK(Values!$F34),"",Values!T34)</f>
        <v/>
      </c>
      <c r="U35" s="41" t="str">
        <f>IF(ISBLANK(Values!$F34),"",Values!U34)</f>
        <v/>
      </c>
      <c r="V35" s="2"/>
      <c r="W35" s="33" t="str">
        <f>IF(ISBLANK(Values!E34),"","Child")</f>
        <v/>
      </c>
      <c r="X35" s="33" t="str">
        <f>IF(ISBLANK(Values!E34),"",Values!$B$13)</f>
        <v/>
      </c>
      <c r="Y35" s="39" t="str">
        <f>IF(ISBLANK(Values!E34),"","Size-Color")</f>
        <v/>
      </c>
      <c r="Z35" s="33" t="str">
        <f>IF(ISBLANK(Values!E34),"","variation")</f>
        <v/>
      </c>
      <c r="AA35" s="37" t="str">
        <f>IF(ISBLANK(Values!E34),"",Values!$B$20)</f>
        <v/>
      </c>
      <c r="AB35" s="37" t="str">
        <f>IF(ISBLANK(Values!E34),"",Values!$B$29)</f>
        <v/>
      </c>
      <c r="AC35" s="2"/>
      <c r="AD35" s="2"/>
      <c r="AE35" s="2"/>
      <c r="AF35" s="2"/>
      <c r="AG35" s="2"/>
      <c r="AH35" s="2"/>
      <c r="AI35" s="42" t="str">
        <f>IF(ISBLANK(Values!E34),"",IF(Values!I34,Values!$B$23,Values!$B$33))</f>
        <v/>
      </c>
      <c r="AJ35" s="4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9" t="str">
        <f>IF(ISBLANK(Values!E34),"",Values!H34)</f>
        <v/>
      </c>
      <c r="AU35" s="2"/>
      <c r="AV35" s="37" t="str">
        <f>IF(ISBLANK(Values!E34),"",IF(Values!J34,"Backlit", "Non-Backlit"))</f>
        <v/>
      </c>
      <c r="AW35" s="2"/>
      <c r="AX35" s="2"/>
      <c r="AY35" s="2"/>
      <c r="AZ35" s="2"/>
      <c r="BA35" s="2"/>
      <c r="BB35" s="2"/>
      <c r="BC35" s="2"/>
      <c r="BD35" s="2"/>
      <c r="BE35" s="28" t="str">
        <f>IF(ISBLANK(Values!E34),"","Professional Audience")</f>
        <v/>
      </c>
      <c r="BF35" s="28" t="str">
        <f>IF(ISBLANK(Values!E34),"","Consumer Audience")</f>
        <v/>
      </c>
      <c r="BG35" s="28" t="str">
        <f>IF(ISBLANK(Values!E34),"","Adults")</f>
        <v/>
      </c>
      <c r="BH35" s="28"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c r="CP35" s="37" t="str">
        <f>IF(ISBLANK(Values!E34),"",Values!$B$7)</f>
        <v/>
      </c>
      <c r="CQ35" s="37" t="str">
        <f>IF(ISBLANK(Values!E34),"",Values!$B$8)</f>
        <v/>
      </c>
      <c r="CR35" s="37"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8" t="str">
        <f>IF(ISBLANK(Values!E34),"","Parts")</f>
        <v/>
      </c>
      <c r="DP35" s="28" t="str">
        <f>IF(ISBLANK(Values!E34),"",Values!$B$31)</f>
        <v/>
      </c>
      <c r="DQ35" s="2"/>
      <c r="DR35" s="2"/>
      <c r="DS35" s="32"/>
      <c r="DT35" s="2"/>
      <c r="DU35" s="2"/>
      <c r="DV35" s="2"/>
      <c r="DW35" s="2"/>
      <c r="DX35" s="2"/>
      <c r="DY35" s="32"/>
      <c r="DZ35" s="32"/>
      <c r="EA35" s="32"/>
      <c r="EB35" s="32"/>
      <c r="EC35" s="3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32" t="str">
        <f>IF(ISBLANK(Values!E34),"","New")</f>
        <v/>
      </c>
      <c r="EW35" s="2"/>
      <c r="EX35" s="2"/>
      <c r="EY35" s="2"/>
      <c r="EZ35" s="2"/>
      <c r="FA35" s="2"/>
      <c r="FB35" s="2"/>
      <c r="FC35" s="2"/>
      <c r="FD35" s="2"/>
      <c r="FE35" s="2" t="str">
        <f>IF(ISBLANK(Values!E34),"","3")</f>
        <v/>
      </c>
      <c r="FF35" s="2"/>
      <c r="FG35" s="2"/>
      <c r="FH35" s="2" t="str">
        <f>IF(ISBLANK(Values!E34),"","FALSE")</f>
        <v/>
      </c>
      <c r="FI35" s="37" t="str">
        <f>IF(ISBLANK(Values!E34),"","FALSE")</f>
        <v/>
      </c>
      <c r="FJ35" s="37" t="str">
        <f>IF(ISBLANK(Values!E34),"","FALSE")</f>
        <v/>
      </c>
      <c r="FK35" s="2"/>
      <c r="FL35" s="2"/>
      <c r="FM35" s="2" t="str">
        <f>IF(ISBLANK(Values!E34),"","1")</f>
        <v/>
      </c>
      <c r="FN35" s="2"/>
      <c r="FO35" s="29"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row>
    <row r="36" spans="1:192" s="44" customFormat="1" ht="17" x14ac:dyDescent="0.2">
      <c r="A36" s="28" t="str">
        <f>IF(ISBLANK(Values!E35),"",IF(Values!$B$37="EU","computercomponent","computer"))</f>
        <v/>
      </c>
      <c r="B36" s="38" t="str">
        <f>IF(ISBLANK(Values!E35),"",Values!F35)</f>
        <v/>
      </c>
      <c r="C36" s="33" t="str">
        <f>IF(ISBLANK(Values!E35),"","TellusRem")</f>
        <v/>
      </c>
      <c r="D36" s="31" t="str">
        <f>IF(ISBLANK(Values!E35),"",Values!E35)</f>
        <v/>
      </c>
      <c r="E36" s="32" t="str">
        <f>IF(ISBLANK(Values!E35),"","EAN")</f>
        <v/>
      </c>
      <c r="F36" s="29" t="str">
        <f>IF(ISBLANK(Values!E35),"",IF(Values!J35, SUBSTITUTE(Values!$B$1, "{language}", Values!H35) &amp; " " &amp;Values!$B$3, SUBSTITUTE(Values!$B$2, "{language}", Values!$H35) &amp; " " &amp;Values!$B$3))</f>
        <v/>
      </c>
      <c r="G36" s="33" t="str">
        <f>IF(ISBLANK(Values!E35),"","TellusRem")</f>
        <v/>
      </c>
      <c r="H36" s="28" t="str">
        <f>IF(ISBLANK(Values!E35),"",Values!$B$16)</f>
        <v/>
      </c>
      <c r="I36" s="28" t="str">
        <f>IF(ISBLANK(Values!E35),"","4730574031")</f>
        <v/>
      </c>
      <c r="J36" s="39" t="str">
        <f>IF(ISBLANK(Values!E35),"",Values!F35 )</f>
        <v/>
      </c>
      <c r="K36" s="29" t="str">
        <f>IF(ISBLANK(Values!E35),"",IF(Values!J35, Values!$B$4, Values!$B$5))</f>
        <v/>
      </c>
      <c r="L36" s="40" t="str">
        <f>IF(ISBLANK(Values!E35),"",Values!$B$18)</f>
        <v/>
      </c>
      <c r="M36" s="41" t="str">
        <f>IF(ISBLANK(Values!E35),"",Values!$M35)</f>
        <v/>
      </c>
      <c r="N36" s="41" t="str">
        <f>IF(ISBLANK(Values!$F35),"",Values!N35)</f>
        <v/>
      </c>
      <c r="O36" s="41" t="str">
        <f>IF(ISBLANK(Values!$F35),"",Values!O35)</f>
        <v/>
      </c>
      <c r="P36" s="41" t="str">
        <f>IF(ISBLANK(Values!$F35),"",Values!P35)</f>
        <v/>
      </c>
      <c r="Q36" s="41" t="str">
        <f>IF(ISBLANK(Values!$F35),"",Values!Q35)</f>
        <v/>
      </c>
      <c r="R36" s="41" t="str">
        <f>IF(ISBLANK(Values!$F35),"",Values!R35)</f>
        <v/>
      </c>
      <c r="S36" s="41" t="str">
        <f>IF(ISBLANK(Values!$F35),"",Values!S35)</f>
        <v/>
      </c>
      <c r="T36" s="41" t="str">
        <f>IF(ISBLANK(Values!$F35),"",Values!T35)</f>
        <v/>
      </c>
      <c r="U36" s="41" t="str">
        <f>IF(ISBLANK(Values!$F35),"",Values!U35)</f>
        <v/>
      </c>
      <c r="V36" s="2"/>
      <c r="W36" s="33" t="str">
        <f>IF(ISBLANK(Values!E35),"","Child")</f>
        <v/>
      </c>
      <c r="X36" s="33" t="str">
        <f>IF(ISBLANK(Values!E35),"",Values!$B$13)</f>
        <v/>
      </c>
      <c r="Y36" s="39" t="str">
        <f>IF(ISBLANK(Values!E35),"","Size-Color")</f>
        <v/>
      </c>
      <c r="Z36" s="33" t="str">
        <f>IF(ISBLANK(Values!E35),"","variation")</f>
        <v/>
      </c>
      <c r="AA36" s="37" t="str">
        <f>IF(ISBLANK(Values!E35),"",Values!$B$20)</f>
        <v/>
      </c>
      <c r="AB36" s="37" t="str">
        <f>IF(ISBLANK(Values!E35),"",Values!$B$29)</f>
        <v/>
      </c>
      <c r="AC36" s="2"/>
      <c r="AD36" s="2"/>
      <c r="AE36" s="2"/>
      <c r="AF36" s="2"/>
      <c r="AG36" s="2"/>
      <c r="AH36" s="2"/>
      <c r="AI36" s="42" t="str">
        <f>IF(ISBLANK(Values!E35),"",IF(Values!I35,Values!$B$23,Values!$B$33))</f>
        <v/>
      </c>
      <c r="AJ36" s="4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9" t="str">
        <f>IF(ISBLANK(Values!E35),"",Values!H35)</f>
        <v/>
      </c>
      <c r="AU36" s="2"/>
      <c r="AV36" s="37" t="str">
        <f>IF(ISBLANK(Values!E35),"",IF(Values!J35,"Backlit", "Non-Backlit"))</f>
        <v/>
      </c>
      <c r="AW36" s="2"/>
      <c r="AX36" s="2"/>
      <c r="AY36" s="2"/>
      <c r="AZ36" s="2"/>
      <c r="BA36" s="2"/>
      <c r="BB36" s="2"/>
      <c r="BC36" s="2"/>
      <c r="BD36" s="2"/>
      <c r="BE36" s="28" t="str">
        <f>IF(ISBLANK(Values!E35),"","Professional Audience")</f>
        <v/>
      </c>
      <c r="BF36" s="28" t="str">
        <f>IF(ISBLANK(Values!E35),"","Consumer Audience")</f>
        <v/>
      </c>
      <c r="BG36" s="28" t="str">
        <f>IF(ISBLANK(Values!E35),"","Adults")</f>
        <v/>
      </c>
      <c r="BH36" s="28"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c r="CP36" s="37" t="str">
        <f>IF(ISBLANK(Values!E35),"",Values!$B$7)</f>
        <v/>
      </c>
      <c r="CQ36" s="37" t="str">
        <f>IF(ISBLANK(Values!E35),"",Values!$B$8)</f>
        <v/>
      </c>
      <c r="CR36" s="37"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8" t="str">
        <f>IF(ISBLANK(Values!E35),"","Parts")</f>
        <v/>
      </c>
      <c r="DP36" s="28" t="str">
        <f>IF(ISBLANK(Values!E35),"",Values!$B$31)</f>
        <v/>
      </c>
      <c r="DQ36" s="2"/>
      <c r="DR36" s="2"/>
      <c r="DS36" s="32"/>
      <c r="DT36" s="2"/>
      <c r="DU36" s="2"/>
      <c r="DV36" s="2"/>
      <c r="DW36" s="2"/>
      <c r="DX36" s="2"/>
      <c r="DY36" s="32"/>
      <c r="DZ36" s="32"/>
      <c r="EA36" s="32"/>
      <c r="EB36" s="32"/>
      <c r="EC36" s="3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32" t="str">
        <f>IF(ISBLANK(Values!E35),"","New")</f>
        <v/>
      </c>
      <c r="EW36" s="2"/>
      <c r="EX36" s="2"/>
      <c r="EY36" s="2"/>
      <c r="EZ36" s="2"/>
      <c r="FA36" s="2"/>
      <c r="FB36" s="2"/>
      <c r="FC36" s="2"/>
      <c r="FD36" s="2"/>
      <c r="FE36" s="2" t="str">
        <f>IF(ISBLANK(Values!E35),"","3")</f>
        <v/>
      </c>
      <c r="FF36" s="2"/>
      <c r="FG36" s="2"/>
      <c r="FH36" s="2" t="str">
        <f>IF(ISBLANK(Values!E35),"","FALSE")</f>
        <v/>
      </c>
      <c r="FI36" s="37" t="str">
        <f>IF(ISBLANK(Values!E35),"","FALSE")</f>
        <v/>
      </c>
      <c r="FJ36" s="37" t="str">
        <f>IF(ISBLANK(Values!E35),"","FALSE")</f>
        <v/>
      </c>
      <c r="FK36" s="2"/>
      <c r="FL36" s="2"/>
      <c r="FM36" s="2" t="str">
        <f>IF(ISBLANK(Values!E35),"","1")</f>
        <v/>
      </c>
      <c r="FN36" s="2"/>
      <c r="FO36" s="29"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row>
    <row r="37" spans="1:192" s="44" customFormat="1" ht="17" x14ac:dyDescent="0.2">
      <c r="A37" s="28" t="str">
        <f>IF(ISBLANK(Values!E36),"",IF(Values!$B$37="EU","computercomponent","computer"))</f>
        <v/>
      </c>
      <c r="B37" s="38" t="str">
        <f>IF(ISBLANK(Values!E36),"",Values!F36)</f>
        <v/>
      </c>
      <c r="C37" s="33" t="str">
        <f>IF(ISBLANK(Values!E36),"","TellusRem")</f>
        <v/>
      </c>
      <c r="D37" s="31" t="str">
        <f>IF(ISBLANK(Values!E36),"",Values!E36)</f>
        <v/>
      </c>
      <c r="E37" s="32" t="str">
        <f>IF(ISBLANK(Values!E36),"","EAN")</f>
        <v/>
      </c>
      <c r="F37" s="29" t="str">
        <f>IF(ISBLANK(Values!E36),"",IF(Values!J36, SUBSTITUTE(Values!$B$1, "{language}", Values!H36) &amp; " " &amp;Values!$B$3, SUBSTITUTE(Values!$B$2, "{language}", Values!$H36) &amp; " " &amp;Values!$B$3))</f>
        <v/>
      </c>
      <c r="G37" s="33" t="str">
        <f>IF(ISBLANK(Values!E36),"","TellusRem")</f>
        <v/>
      </c>
      <c r="H37" s="28" t="str">
        <f>IF(ISBLANK(Values!E36),"",Values!$B$16)</f>
        <v/>
      </c>
      <c r="I37" s="28" t="str">
        <f>IF(ISBLANK(Values!E36),"","4730574031")</f>
        <v/>
      </c>
      <c r="J37" s="39" t="str">
        <f>IF(ISBLANK(Values!E36),"",Values!F36 )</f>
        <v/>
      </c>
      <c r="K37" s="29" t="str">
        <f>IF(ISBLANK(Values!E36),"",IF(Values!J36, Values!$B$4, Values!$B$5))</f>
        <v/>
      </c>
      <c r="L37" s="40" t="str">
        <f>IF(ISBLANK(Values!E36),"",Values!$B$18)</f>
        <v/>
      </c>
      <c r="M37" s="41" t="str">
        <f>IF(ISBLANK(Values!E36),"",Values!$M36)</f>
        <v/>
      </c>
      <c r="N37" s="41" t="str">
        <f>IF(ISBLANK(Values!$F36),"",Values!N36)</f>
        <v/>
      </c>
      <c r="O37" s="41" t="str">
        <f>IF(ISBLANK(Values!$F36),"",Values!O36)</f>
        <v/>
      </c>
      <c r="P37" s="41" t="str">
        <f>IF(ISBLANK(Values!$F36),"",Values!P36)</f>
        <v/>
      </c>
      <c r="Q37" s="41" t="str">
        <f>IF(ISBLANK(Values!$F36),"",Values!Q36)</f>
        <v/>
      </c>
      <c r="R37" s="41" t="str">
        <f>IF(ISBLANK(Values!$F36),"",Values!R36)</f>
        <v/>
      </c>
      <c r="S37" s="41" t="str">
        <f>IF(ISBLANK(Values!$F36),"",Values!S36)</f>
        <v/>
      </c>
      <c r="T37" s="41" t="str">
        <f>IF(ISBLANK(Values!$F36),"",Values!T36)</f>
        <v/>
      </c>
      <c r="U37" s="41" t="str">
        <f>IF(ISBLANK(Values!$F36),"",Values!U36)</f>
        <v/>
      </c>
      <c r="V37" s="2"/>
      <c r="W37" s="33" t="str">
        <f>IF(ISBLANK(Values!E36),"","Child")</f>
        <v/>
      </c>
      <c r="X37" s="33" t="str">
        <f>IF(ISBLANK(Values!E36),"",Values!$B$13)</f>
        <v/>
      </c>
      <c r="Y37" s="39" t="str">
        <f>IF(ISBLANK(Values!E36),"","Size-Color")</f>
        <v/>
      </c>
      <c r="Z37" s="33" t="str">
        <f>IF(ISBLANK(Values!E36),"","variation")</f>
        <v/>
      </c>
      <c r="AA37" s="37" t="str">
        <f>IF(ISBLANK(Values!E36),"",Values!$B$20)</f>
        <v/>
      </c>
      <c r="AB37" s="37" t="str">
        <f>IF(ISBLANK(Values!E36),"",Values!$B$29)</f>
        <v/>
      </c>
      <c r="AC37" s="2"/>
      <c r="AD37" s="2"/>
      <c r="AE37" s="2"/>
      <c r="AF37" s="2"/>
      <c r="AG37" s="2"/>
      <c r="AH37" s="2"/>
      <c r="AI37" s="42" t="str">
        <f>IF(ISBLANK(Values!E36),"",IF(Values!I36,Values!$B$23,Values!$B$33))</f>
        <v/>
      </c>
      <c r="AJ37" s="4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9" t="str">
        <f>IF(ISBLANK(Values!E36),"",Values!H36)</f>
        <v/>
      </c>
      <c r="AU37" s="2"/>
      <c r="AV37" s="37" t="str">
        <f>IF(ISBLANK(Values!E36),"",IF(Values!J36,"Backlit", "Non-Backlit"))</f>
        <v/>
      </c>
      <c r="AW37" s="2"/>
      <c r="AX37" s="2"/>
      <c r="AY37" s="2"/>
      <c r="AZ37" s="2"/>
      <c r="BA37" s="2"/>
      <c r="BB37" s="2"/>
      <c r="BC37" s="2"/>
      <c r="BD37" s="2"/>
      <c r="BE37" s="28" t="str">
        <f>IF(ISBLANK(Values!E36),"","Professional Audience")</f>
        <v/>
      </c>
      <c r="BF37" s="28" t="str">
        <f>IF(ISBLANK(Values!E36),"","Consumer Audience")</f>
        <v/>
      </c>
      <c r="BG37" s="28" t="str">
        <f>IF(ISBLANK(Values!E36),"","Adults")</f>
        <v/>
      </c>
      <c r="BH37" s="28"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c r="CP37" s="37" t="str">
        <f>IF(ISBLANK(Values!E36),"",Values!$B$7)</f>
        <v/>
      </c>
      <c r="CQ37" s="37" t="str">
        <f>IF(ISBLANK(Values!E36),"",Values!$B$8)</f>
        <v/>
      </c>
      <c r="CR37" s="37"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8" t="str">
        <f>IF(ISBLANK(Values!E36),"","Parts")</f>
        <v/>
      </c>
      <c r="DP37" s="28" t="str">
        <f>IF(ISBLANK(Values!E36),"",Values!$B$31)</f>
        <v/>
      </c>
      <c r="DQ37" s="2"/>
      <c r="DR37" s="2"/>
      <c r="DS37" s="32"/>
      <c r="DT37" s="2"/>
      <c r="DU37" s="2"/>
      <c r="DV37" s="2"/>
      <c r="DW37" s="2"/>
      <c r="DX37" s="2"/>
      <c r="DY37" s="32"/>
      <c r="DZ37" s="32"/>
      <c r="EA37" s="32"/>
      <c r="EB37" s="32"/>
      <c r="EC37" s="3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32" t="str">
        <f>IF(ISBLANK(Values!E36),"","New")</f>
        <v/>
      </c>
      <c r="EW37" s="2"/>
      <c r="EX37" s="2"/>
      <c r="EY37" s="2"/>
      <c r="EZ37" s="2"/>
      <c r="FA37" s="2"/>
      <c r="FB37" s="2"/>
      <c r="FC37" s="2"/>
      <c r="FD37" s="2"/>
      <c r="FE37" s="2" t="str">
        <f>IF(ISBLANK(Values!E36),"","3")</f>
        <v/>
      </c>
      <c r="FF37" s="2"/>
      <c r="FG37" s="2"/>
      <c r="FH37" s="2" t="str">
        <f>IF(ISBLANK(Values!E36),"","FALSE")</f>
        <v/>
      </c>
      <c r="FI37" s="37" t="str">
        <f>IF(ISBLANK(Values!E36),"","FALSE")</f>
        <v/>
      </c>
      <c r="FJ37" s="37" t="str">
        <f>IF(ISBLANK(Values!E36),"","FALSE")</f>
        <v/>
      </c>
      <c r="FK37" s="2"/>
      <c r="FL37" s="2"/>
      <c r="FM37" s="2" t="str">
        <f>IF(ISBLANK(Values!E36),"","1")</f>
        <v/>
      </c>
      <c r="FN37" s="2"/>
      <c r="FO37" s="29"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row>
    <row r="38" spans="1:192" s="44" customFormat="1" ht="17" x14ac:dyDescent="0.2">
      <c r="A38" s="28" t="str">
        <f>IF(ISBLANK(Values!E37),"",IF(Values!$B$37="EU","computercomponent","computer"))</f>
        <v/>
      </c>
      <c r="B38" s="38" t="str">
        <f>IF(ISBLANK(Values!E37),"",Values!F37)</f>
        <v/>
      </c>
      <c r="C38" s="33" t="str">
        <f>IF(ISBLANK(Values!E37),"","TellusRem")</f>
        <v/>
      </c>
      <c r="D38" s="31" t="str">
        <f>IF(ISBLANK(Values!E37),"",Values!E37)</f>
        <v/>
      </c>
      <c r="E38" s="32" t="str">
        <f>IF(ISBLANK(Values!E37),"","EAN")</f>
        <v/>
      </c>
      <c r="F38" s="29" t="str">
        <f>IF(ISBLANK(Values!E37),"",IF(Values!J37, SUBSTITUTE(Values!$B$1, "{language}", Values!H37) &amp; " " &amp;Values!$B$3, SUBSTITUTE(Values!$B$2, "{language}", Values!$H37) &amp; " " &amp;Values!$B$3))</f>
        <v/>
      </c>
      <c r="G38" s="33" t="str">
        <f>IF(ISBLANK(Values!E37),"","TellusRem")</f>
        <v/>
      </c>
      <c r="H38" s="28" t="str">
        <f>IF(ISBLANK(Values!E37),"",Values!$B$16)</f>
        <v/>
      </c>
      <c r="I38" s="28" t="str">
        <f>IF(ISBLANK(Values!E37),"","4730574031")</f>
        <v/>
      </c>
      <c r="J38" s="39" t="str">
        <f>IF(ISBLANK(Values!E37),"",Values!F37 )</f>
        <v/>
      </c>
      <c r="K38" s="29" t="str">
        <f>IF(ISBLANK(Values!E37),"",IF(Values!J37, Values!$B$4, Values!$B$5))</f>
        <v/>
      </c>
      <c r="L38" s="40" t="str">
        <f>IF(ISBLANK(Values!E37),"",Values!$B$18)</f>
        <v/>
      </c>
      <c r="M38" s="41" t="str">
        <f>IF(ISBLANK(Values!E37),"",Values!$M37)</f>
        <v/>
      </c>
      <c r="N38" s="41" t="str">
        <f>IF(ISBLANK(Values!$F37),"",Values!N37)</f>
        <v/>
      </c>
      <c r="O38" s="41" t="str">
        <f>IF(ISBLANK(Values!$F37),"",Values!O37)</f>
        <v/>
      </c>
      <c r="P38" s="41" t="str">
        <f>IF(ISBLANK(Values!$F37),"",Values!P37)</f>
        <v/>
      </c>
      <c r="Q38" s="41" t="str">
        <f>IF(ISBLANK(Values!$F37),"",Values!Q37)</f>
        <v/>
      </c>
      <c r="R38" s="41" t="str">
        <f>IF(ISBLANK(Values!$F37),"",Values!R37)</f>
        <v/>
      </c>
      <c r="S38" s="41" t="str">
        <f>IF(ISBLANK(Values!$F37),"",Values!S37)</f>
        <v/>
      </c>
      <c r="T38" s="41" t="str">
        <f>IF(ISBLANK(Values!$F37),"",Values!T37)</f>
        <v/>
      </c>
      <c r="U38" s="41" t="str">
        <f>IF(ISBLANK(Values!$F37),"",Values!U37)</f>
        <v/>
      </c>
      <c r="V38" s="2"/>
      <c r="W38" s="33" t="str">
        <f>IF(ISBLANK(Values!E37),"","Child")</f>
        <v/>
      </c>
      <c r="X38" s="33" t="str">
        <f>IF(ISBLANK(Values!E37),"",Values!$B$13)</f>
        <v/>
      </c>
      <c r="Y38" s="39" t="str">
        <f>IF(ISBLANK(Values!E37),"","Size-Color")</f>
        <v/>
      </c>
      <c r="Z38" s="33" t="str">
        <f>IF(ISBLANK(Values!E37),"","variation")</f>
        <v/>
      </c>
      <c r="AA38" s="37" t="str">
        <f>IF(ISBLANK(Values!E37),"",Values!$B$20)</f>
        <v/>
      </c>
      <c r="AB38" s="37" t="str">
        <f>IF(ISBLANK(Values!E37),"",Values!$B$29)</f>
        <v/>
      </c>
      <c r="AC38" s="2"/>
      <c r="AD38" s="2"/>
      <c r="AE38" s="2"/>
      <c r="AF38" s="2"/>
      <c r="AG38" s="2"/>
      <c r="AH38" s="2"/>
      <c r="AI38" s="42" t="str">
        <f>IF(ISBLANK(Values!E37),"",IF(Values!I37,Values!$B$23,Values!$B$33))</f>
        <v/>
      </c>
      <c r="AJ38" s="4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9" t="str">
        <f>IF(ISBLANK(Values!E37),"",Values!H37)</f>
        <v/>
      </c>
      <c r="AU38" s="2"/>
      <c r="AV38" s="37" t="str">
        <f>IF(ISBLANK(Values!E37),"",IF(Values!J37,"Backlit", "Non-Backlit"))</f>
        <v/>
      </c>
      <c r="AW38" s="2"/>
      <c r="AX38" s="2"/>
      <c r="AY38" s="2"/>
      <c r="AZ38" s="2"/>
      <c r="BA38" s="2"/>
      <c r="BB38" s="2"/>
      <c r="BC38" s="2"/>
      <c r="BD38" s="2"/>
      <c r="BE38" s="28" t="str">
        <f>IF(ISBLANK(Values!E37),"","Professional Audience")</f>
        <v/>
      </c>
      <c r="BF38" s="28" t="str">
        <f>IF(ISBLANK(Values!E37),"","Consumer Audience")</f>
        <v/>
      </c>
      <c r="BG38" s="28" t="str">
        <f>IF(ISBLANK(Values!E37),"","Adults")</f>
        <v/>
      </c>
      <c r="BH38" s="28"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c r="CP38" s="37" t="str">
        <f>IF(ISBLANK(Values!E37),"",Values!$B$7)</f>
        <v/>
      </c>
      <c r="CQ38" s="37" t="str">
        <f>IF(ISBLANK(Values!E37),"",Values!$B$8)</f>
        <v/>
      </c>
      <c r="CR38" s="37"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8" t="str">
        <f>IF(ISBLANK(Values!E37),"","Parts")</f>
        <v/>
      </c>
      <c r="DP38" s="28" t="str">
        <f>IF(ISBLANK(Values!E37),"",Values!$B$31)</f>
        <v/>
      </c>
      <c r="DQ38" s="2"/>
      <c r="DR38" s="2"/>
      <c r="DS38" s="32"/>
      <c r="DT38" s="2"/>
      <c r="DU38" s="2"/>
      <c r="DV38" s="2"/>
      <c r="DW38" s="2"/>
      <c r="DX38" s="2"/>
      <c r="DY38" s="32"/>
      <c r="DZ38" s="32"/>
      <c r="EA38" s="32"/>
      <c r="EB38" s="32"/>
      <c r="EC38" s="3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32" t="str">
        <f>IF(ISBLANK(Values!E37),"","New")</f>
        <v/>
      </c>
      <c r="EW38" s="2"/>
      <c r="EX38" s="2"/>
      <c r="EY38" s="2"/>
      <c r="EZ38" s="2"/>
      <c r="FA38" s="2"/>
      <c r="FB38" s="2"/>
      <c r="FC38" s="2"/>
      <c r="FD38" s="2"/>
      <c r="FE38" s="2" t="str">
        <f>IF(ISBLANK(Values!E37),"","3")</f>
        <v/>
      </c>
      <c r="FF38" s="2"/>
      <c r="FG38" s="2"/>
      <c r="FH38" s="2" t="str">
        <f>IF(ISBLANK(Values!E37),"","FALSE")</f>
        <v/>
      </c>
      <c r="FI38" s="37" t="str">
        <f>IF(ISBLANK(Values!E37),"","FALSE")</f>
        <v/>
      </c>
      <c r="FJ38" s="37" t="str">
        <f>IF(ISBLANK(Values!E37),"","FALSE")</f>
        <v/>
      </c>
      <c r="FK38" s="2"/>
      <c r="FL38" s="2"/>
      <c r="FM38" s="2" t="str">
        <f>IF(ISBLANK(Values!E37),"","1")</f>
        <v/>
      </c>
      <c r="FN38" s="2"/>
      <c r="FO38" s="29"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row>
    <row r="39" spans="1:192" s="44" customFormat="1" ht="17" x14ac:dyDescent="0.2">
      <c r="A39" s="28" t="str">
        <f>IF(ISBLANK(Values!E38),"",IF(Values!$B$37="EU","computercomponent","computer"))</f>
        <v/>
      </c>
      <c r="B39" s="38" t="str">
        <f>IF(ISBLANK(Values!E38),"",Values!F38)</f>
        <v/>
      </c>
      <c r="C39" s="33" t="str">
        <f>IF(ISBLANK(Values!E38),"","TellusRem")</f>
        <v/>
      </c>
      <c r="D39" s="31" t="str">
        <f>IF(ISBLANK(Values!E38),"",Values!E38)</f>
        <v/>
      </c>
      <c r="E39" s="32" t="str">
        <f>IF(ISBLANK(Values!E38),"","EAN")</f>
        <v/>
      </c>
      <c r="F39" s="29" t="str">
        <f>IF(ISBLANK(Values!E38),"",IF(Values!J38, SUBSTITUTE(Values!$B$1, "{language}", Values!H38) &amp; " " &amp;Values!$B$3, SUBSTITUTE(Values!$B$2, "{language}", Values!$H38) &amp; " " &amp;Values!$B$3))</f>
        <v/>
      </c>
      <c r="G39" s="33" t="str">
        <f>IF(ISBLANK(Values!E38),"","TellusRem")</f>
        <v/>
      </c>
      <c r="H39" s="28" t="str">
        <f>IF(ISBLANK(Values!E38),"",Values!$B$16)</f>
        <v/>
      </c>
      <c r="I39" s="28" t="str">
        <f>IF(ISBLANK(Values!E38),"","4730574031")</f>
        <v/>
      </c>
      <c r="J39" s="39" t="str">
        <f>IF(ISBLANK(Values!E38),"",Values!F38 )</f>
        <v/>
      </c>
      <c r="K39" s="29" t="str">
        <f>IF(ISBLANK(Values!E38),"",IF(Values!J38, Values!$B$4, Values!$B$5))</f>
        <v/>
      </c>
      <c r="L39" s="40" t="str">
        <f>IF(ISBLANK(Values!E38),"",Values!$B$18)</f>
        <v/>
      </c>
      <c r="M39" s="41" t="str">
        <f>IF(ISBLANK(Values!E38),"",Values!$M38)</f>
        <v/>
      </c>
      <c r="N39" s="41" t="str">
        <f>IF(ISBLANK(Values!$F38),"",Values!N38)</f>
        <v/>
      </c>
      <c r="O39" s="41" t="str">
        <f>IF(ISBLANK(Values!$F38),"",Values!O38)</f>
        <v/>
      </c>
      <c r="P39" s="41" t="str">
        <f>IF(ISBLANK(Values!$F38),"",Values!P38)</f>
        <v/>
      </c>
      <c r="Q39" s="41" t="str">
        <f>IF(ISBLANK(Values!$F38),"",Values!Q38)</f>
        <v/>
      </c>
      <c r="R39" s="41" t="str">
        <f>IF(ISBLANK(Values!$F38),"",Values!R38)</f>
        <v/>
      </c>
      <c r="S39" s="41" t="str">
        <f>IF(ISBLANK(Values!$F38),"",Values!S38)</f>
        <v/>
      </c>
      <c r="T39" s="41" t="str">
        <f>IF(ISBLANK(Values!$F38),"",Values!T38)</f>
        <v/>
      </c>
      <c r="U39" s="41" t="str">
        <f>IF(ISBLANK(Values!$F38),"",Values!U38)</f>
        <v/>
      </c>
      <c r="V39" s="2"/>
      <c r="W39" s="33" t="str">
        <f>IF(ISBLANK(Values!E38),"","Child")</f>
        <v/>
      </c>
      <c r="X39" s="33" t="str">
        <f>IF(ISBLANK(Values!E38),"",Values!$B$13)</f>
        <v/>
      </c>
      <c r="Y39" s="39" t="str">
        <f>IF(ISBLANK(Values!E38),"","Size-Color")</f>
        <v/>
      </c>
      <c r="Z39" s="33" t="str">
        <f>IF(ISBLANK(Values!E38),"","variation")</f>
        <v/>
      </c>
      <c r="AA39" s="37" t="str">
        <f>IF(ISBLANK(Values!E38),"",Values!$B$20)</f>
        <v/>
      </c>
      <c r="AB39" s="37" t="str">
        <f>IF(ISBLANK(Values!E38),"",Values!$B$29)</f>
        <v/>
      </c>
      <c r="AC39" s="2"/>
      <c r="AD39" s="2"/>
      <c r="AE39" s="2"/>
      <c r="AF39" s="2"/>
      <c r="AG39" s="2"/>
      <c r="AH39" s="2"/>
      <c r="AI39" s="42" t="str">
        <f>IF(ISBLANK(Values!E38),"",IF(Values!I38,Values!$B$23,Values!$B$33))</f>
        <v/>
      </c>
      <c r="AJ39" s="4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9" t="str">
        <f>IF(ISBLANK(Values!E38),"",Values!H38)</f>
        <v/>
      </c>
      <c r="AU39" s="2"/>
      <c r="AV39" s="37" t="str">
        <f>IF(ISBLANK(Values!E38),"",IF(Values!J38,"Backlit", "Non-Backlit"))</f>
        <v/>
      </c>
      <c r="AW39" s="2"/>
      <c r="AX39" s="2"/>
      <c r="AY39" s="2"/>
      <c r="AZ39" s="2"/>
      <c r="BA39" s="2"/>
      <c r="BB39" s="2"/>
      <c r="BC39" s="2"/>
      <c r="BD39" s="2"/>
      <c r="BE39" s="28" t="str">
        <f>IF(ISBLANK(Values!E38),"","Professional Audience")</f>
        <v/>
      </c>
      <c r="BF39" s="28" t="str">
        <f>IF(ISBLANK(Values!E38),"","Consumer Audience")</f>
        <v/>
      </c>
      <c r="BG39" s="28" t="str">
        <f>IF(ISBLANK(Values!E38),"","Adults")</f>
        <v/>
      </c>
      <c r="BH39" s="28"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c r="CP39" s="37" t="str">
        <f>IF(ISBLANK(Values!E38),"",Values!$B$7)</f>
        <v/>
      </c>
      <c r="CQ39" s="37" t="str">
        <f>IF(ISBLANK(Values!E38),"",Values!$B$8)</f>
        <v/>
      </c>
      <c r="CR39" s="37"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8" t="str">
        <f>IF(ISBLANK(Values!E38),"","Parts")</f>
        <v/>
      </c>
      <c r="DP39" s="28" t="str">
        <f>IF(ISBLANK(Values!E38),"",Values!$B$31)</f>
        <v/>
      </c>
      <c r="DQ39" s="2"/>
      <c r="DR39" s="2"/>
      <c r="DS39" s="32"/>
      <c r="DT39" s="2"/>
      <c r="DU39" s="2"/>
      <c r="DV39" s="2"/>
      <c r="DW39" s="2"/>
      <c r="DX39" s="2"/>
      <c r="DY39" s="32"/>
      <c r="DZ39" s="32"/>
      <c r="EA39" s="32"/>
      <c r="EB39" s="32"/>
      <c r="EC39" s="3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32" t="str">
        <f>IF(ISBLANK(Values!E38),"","New")</f>
        <v/>
      </c>
      <c r="EW39" s="2"/>
      <c r="EX39" s="2"/>
      <c r="EY39" s="2"/>
      <c r="EZ39" s="2"/>
      <c r="FA39" s="2"/>
      <c r="FB39" s="2"/>
      <c r="FC39" s="2"/>
      <c r="FD39" s="2"/>
      <c r="FE39" s="2" t="str">
        <f>IF(ISBLANK(Values!E38),"","3")</f>
        <v/>
      </c>
      <c r="FF39" s="2"/>
      <c r="FG39" s="2"/>
      <c r="FH39" s="2" t="str">
        <f>IF(ISBLANK(Values!E38),"","FALSE")</f>
        <v/>
      </c>
      <c r="FI39" s="37" t="str">
        <f>IF(ISBLANK(Values!E38),"","FALSE")</f>
        <v/>
      </c>
      <c r="FJ39" s="37" t="str">
        <f>IF(ISBLANK(Values!E38),"","FALSE")</f>
        <v/>
      </c>
      <c r="FK39" s="2"/>
      <c r="FL39" s="2"/>
      <c r="FM39" s="2" t="str">
        <f>IF(ISBLANK(Values!E38),"","1")</f>
        <v/>
      </c>
      <c r="FN39" s="2"/>
      <c r="FO39" s="29"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row>
    <row r="40" spans="1:192" s="44" customFormat="1" ht="17" x14ac:dyDescent="0.2">
      <c r="A40" s="28" t="str">
        <f>IF(ISBLANK(Values!E39),"",IF(Values!$B$37="EU","computercomponent","computer"))</f>
        <v/>
      </c>
      <c r="B40" s="38" t="str">
        <f>IF(ISBLANK(Values!E39),"",Values!F39)</f>
        <v/>
      </c>
      <c r="C40" s="33" t="str">
        <f>IF(ISBLANK(Values!E39),"","TellusRem")</f>
        <v/>
      </c>
      <c r="D40" s="31" t="str">
        <f>IF(ISBLANK(Values!E39),"",Values!E39)</f>
        <v/>
      </c>
      <c r="E40" s="32" t="str">
        <f>IF(ISBLANK(Values!E39),"","EAN")</f>
        <v/>
      </c>
      <c r="F40" s="29" t="str">
        <f>IF(ISBLANK(Values!E39),"",IF(Values!J39, SUBSTITUTE(Values!$B$1, "{language}", Values!H39) &amp; " " &amp;Values!$B$3, SUBSTITUTE(Values!$B$2, "{language}", Values!$H39) &amp; " " &amp;Values!$B$3))</f>
        <v/>
      </c>
      <c r="G40" s="33" t="str">
        <f>IF(ISBLANK(Values!E39),"","TellusRem")</f>
        <v/>
      </c>
      <c r="H40" s="28" t="str">
        <f>IF(ISBLANK(Values!E39),"",Values!$B$16)</f>
        <v/>
      </c>
      <c r="I40" s="28" t="str">
        <f>IF(ISBLANK(Values!E39),"","4730574031")</f>
        <v/>
      </c>
      <c r="J40" s="39" t="str">
        <f>IF(ISBLANK(Values!E39),"",Values!F39 )</f>
        <v/>
      </c>
      <c r="K40" s="29" t="str">
        <f>IF(ISBLANK(Values!E39),"",IF(Values!J39, Values!$B$4, Values!$B$5))</f>
        <v/>
      </c>
      <c r="L40" s="40" t="str">
        <f>IF(ISBLANK(Values!E39),"",Values!$B$18)</f>
        <v/>
      </c>
      <c r="M40" s="41" t="str">
        <f>IF(ISBLANK(Values!E39),"",Values!$M39)</f>
        <v/>
      </c>
      <c r="N40" s="41" t="str">
        <f>IF(ISBLANK(Values!$F39),"",Values!N39)</f>
        <v/>
      </c>
      <c r="O40" s="41" t="str">
        <f>IF(ISBLANK(Values!$F39),"",Values!O39)</f>
        <v/>
      </c>
      <c r="P40" s="41" t="str">
        <f>IF(ISBLANK(Values!$F39),"",Values!P39)</f>
        <v/>
      </c>
      <c r="Q40" s="41" t="str">
        <f>IF(ISBLANK(Values!$F39),"",Values!Q39)</f>
        <v/>
      </c>
      <c r="R40" s="41" t="str">
        <f>IF(ISBLANK(Values!$F39),"",Values!R39)</f>
        <v/>
      </c>
      <c r="S40" s="41" t="str">
        <f>IF(ISBLANK(Values!$F39),"",Values!S39)</f>
        <v/>
      </c>
      <c r="T40" s="41" t="str">
        <f>IF(ISBLANK(Values!$F39),"",Values!T39)</f>
        <v/>
      </c>
      <c r="U40" s="41" t="str">
        <f>IF(ISBLANK(Values!$F39),"",Values!U39)</f>
        <v/>
      </c>
      <c r="V40" s="2"/>
      <c r="W40" s="33" t="str">
        <f>IF(ISBLANK(Values!E39),"","Child")</f>
        <v/>
      </c>
      <c r="X40" s="33" t="str">
        <f>IF(ISBLANK(Values!E39),"",Values!$B$13)</f>
        <v/>
      </c>
      <c r="Y40" s="39" t="str">
        <f>IF(ISBLANK(Values!E39),"","Size-Color")</f>
        <v/>
      </c>
      <c r="Z40" s="33" t="str">
        <f>IF(ISBLANK(Values!E39),"","variation")</f>
        <v/>
      </c>
      <c r="AA40" s="37" t="str">
        <f>IF(ISBLANK(Values!E39),"",Values!$B$20)</f>
        <v/>
      </c>
      <c r="AB40" s="37" t="str">
        <f>IF(ISBLANK(Values!E39),"",Values!$B$29)</f>
        <v/>
      </c>
      <c r="AC40" s="2"/>
      <c r="AD40" s="2"/>
      <c r="AE40" s="2"/>
      <c r="AF40" s="2"/>
      <c r="AG40" s="2"/>
      <c r="AH40" s="2"/>
      <c r="AI40" s="42" t="str">
        <f>IF(ISBLANK(Values!E39),"",IF(Values!I39,Values!$B$23,Values!$B$33))</f>
        <v/>
      </c>
      <c r="AJ40" s="4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9" t="str">
        <f>IF(ISBLANK(Values!E39),"",Values!H39)</f>
        <v/>
      </c>
      <c r="AU40" s="2"/>
      <c r="AV40" s="37" t="str">
        <f>IF(ISBLANK(Values!E39),"",IF(Values!J39,"Backlit", "Non-Backlit"))</f>
        <v/>
      </c>
      <c r="AW40" s="2"/>
      <c r="AX40" s="2"/>
      <c r="AY40" s="2"/>
      <c r="AZ40" s="2"/>
      <c r="BA40" s="2"/>
      <c r="BB40" s="2"/>
      <c r="BC40" s="2"/>
      <c r="BD40" s="2"/>
      <c r="BE40" s="28" t="str">
        <f>IF(ISBLANK(Values!E39),"","Professional Audience")</f>
        <v/>
      </c>
      <c r="BF40" s="28" t="str">
        <f>IF(ISBLANK(Values!E39),"","Consumer Audience")</f>
        <v/>
      </c>
      <c r="BG40" s="28" t="str">
        <f>IF(ISBLANK(Values!E39),"","Adults")</f>
        <v/>
      </c>
      <c r="BH40" s="28"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c r="CP40" s="37" t="str">
        <f>IF(ISBLANK(Values!E39),"",Values!$B$7)</f>
        <v/>
      </c>
      <c r="CQ40" s="37" t="str">
        <f>IF(ISBLANK(Values!E39),"",Values!$B$8)</f>
        <v/>
      </c>
      <c r="CR40" s="37"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8" t="str">
        <f>IF(ISBLANK(Values!E39),"","Parts")</f>
        <v/>
      </c>
      <c r="DP40" s="28" t="str">
        <f>IF(ISBLANK(Values!E39),"",Values!$B$31)</f>
        <v/>
      </c>
      <c r="DQ40" s="2"/>
      <c r="DR40" s="2"/>
      <c r="DS40" s="32"/>
      <c r="DT40" s="2"/>
      <c r="DU40" s="2"/>
      <c r="DV40" s="2"/>
      <c r="DW40" s="2"/>
      <c r="DX40" s="2"/>
      <c r="DY40" s="32"/>
      <c r="DZ40" s="32"/>
      <c r="EA40" s="32"/>
      <c r="EB40" s="32"/>
      <c r="EC40" s="3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32" t="str">
        <f>IF(ISBLANK(Values!E39),"","New")</f>
        <v/>
      </c>
      <c r="EW40" s="2"/>
      <c r="EX40" s="2"/>
      <c r="EY40" s="2"/>
      <c r="EZ40" s="2"/>
      <c r="FA40" s="2"/>
      <c r="FB40" s="2"/>
      <c r="FC40" s="2"/>
      <c r="FD40" s="2"/>
      <c r="FE40" s="2" t="str">
        <f>IF(ISBLANK(Values!E39),"","3")</f>
        <v/>
      </c>
      <c r="FF40" s="2"/>
      <c r="FG40" s="2"/>
      <c r="FH40" s="2" t="str">
        <f>IF(ISBLANK(Values!E39),"","FALSE")</f>
        <v/>
      </c>
      <c r="FI40" s="37" t="str">
        <f>IF(ISBLANK(Values!E39),"","FALSE")</f>
        <v/>
      </c>
      <c r="FJ40" s="37" t="str">
        <f>IF(ISBLANK(Values!E39),"","FALSE")</f>
        <v/>
      </c>
      <c r="FK40" s="2"/>
      <c r="FL40" s="2"/>
      <c r="FM40" s="2" t="str">
        <f>IF(ISBLANK(Values!E39),"","1")</f>
        <v/>
      </c>
      <c r="FN40" s="2"/>
      <c r="FO40" s="29"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row>
    <row r="41" spans="1:192" s="44" customFormat="1" ht="17" x14ac:dyDescent="0.2">
      <c r="A41" s="28" t="str">
        <f>IF(ISBLANK(Values!E40),"",IF(Values!$B$37="EU","computercomponent","computer"))</f>
        <v/>
      </c>
      <c r="B41" s="38" t="str">
        <f>IF(ISBLANK(Values!E40),"",Values!F40)</f>
        <v/>
      </c>
      <c r="C41" s="33" t="str">
        <f>IF(ISBLANK(Values!E40),"","TellusRem")</f>
        <v/>
      </c>
      <c r="D41" s="31" t="str">
        <f>IF(ISBLANK(Values!E40),"",Values!E40)</f>
        <v/>
      </c>
      <c r="E41" s="32" t="str">
        <f>IF(ISBLANK(Values!E40),"","EAN")</f>
        <v/>
      </c>
      <c r="F41" s="29" t="str">
        <f>IF(ISBLANK(Values!E40),"",IF(Values!J40, SUBSTITUTE(Values!$B$1, "{language}", Values!H40) &amp; " " &amp;Values!$B$3, SUBSTITUTE(Values!$B$2, "{language}", Values!$H40) &amp; " " &amp;Values!$B$3))</f>
        <v/>
      </c>
      <c r="G41" s="33" t="str">
        <f>IF(ISBLANK(Values!E40),"","TellusRem")</f>
        <v/>
      </c>
      <c r="H41" s="28" t="str">
        <f>IF(ISBLANK(Values!E40),"",Values!$B$16)</f>
        <v/>
      </c>
      <c r="I41" s="28" t="str">
        <f>IF(ISBLANK(Values!E40),"","4730574031")</f>
        <v/>
      </c>
      <c r="J41" s="39" t="str">
        <f>IF(ISBLANK(Values!E40),"",Values!F40 )</f>
        <v/>
      </c>
      <c r="K41" s="29" t="str">
        <f>IF(ISBLANK(Values!E40),"",IF(Values!J40, Values!$B$4, Values!$B$5))</f>
        <v/>
      </c>
      <c r="L41" s="40" t="str">
        <f>IF(ISBLANK(Values!E40),"",Values!$B$18)</f>
        <v/>
      </c>
      <c r="M41" s="41" t="str">
        <f>IF(ISBLANK(Values!E40),"",Values!$M40)</f>
        <v/>
      </c>
      <c r="N41" s="41" t="str">
        <f>IF(ISBLANK(Values!$F40),"",Values!N40)</f>
        <v/>
      </c>
      <c r="O41" s="41" t="str">
        <f>IF(ISBLANK(Values!$F40),"",Values!O40)</f>
        <v/>
      </c>
      <c r="P41" s="41" t="str">
        <f>IF(ISBLANK(Values!$F40),"",Values!P40)</f>
        <v/>
      </c>
      <c r="Q41" s="41" t="str">
        <f>IF(ISBLANK(Values!$F40),"",Values!Q40)</f>
        <v/>
      </c>
      <c r="R41" s="41" t="str">
        <f>IF(ISBLANK(Values!$F40),"",Values!R40)</f>
        <v/>
      </c>
      <c r="S41" s="41" t="str">
        <f>IF(ISBLANK(Values!$F40),"",Values!S40)</f>
        <v/>
      </c>
      <c r="T41" s="41" t="str">
        <f>IF(ISBLANK(Values!$F40),"",Values!T40)</f>
        <v/>
      </c>
      <c r="U41" s="41" t="str">
        <f>IF(ISBLANK(Values!$F40),"",Values!U40)</f>
        <v/>
      </c>
      <c r="V41" s="2"/>
      <c r="W41" s="33" t="str">
        <f>IF(ISBLANK(Values!E40),"","Child")</f>
        <v/>
      </c>
      <c r="X41" s="33" t="str">
        <f>IF(ISBLANK(Values!E40),"",Values!$B$13)</f>
        <v/>
      </c>
      <c r="Y41" s="39" t="str">
        <f>IF(ISBLANK(Values!E40),"","Size-Color")</f>
        <v/>
      </c>
      <c r="Z41" s="33" t="str">
        <f>IF(ISBLANK(Values!E40),"","variation")</f>
        <v/>
      </c>
      <c r="AA41" s="37" t="str">
        <f>IF(ISBLANK(Values!E40),"",Values!$B$20)</f>
        <v/>
      </c>
      <c r="AB41" s="37" t="str">
        <f>IF(ISBLANK(Values!E40),"",Values!$B$29)</f>
        <v/>
      </c>
      <c r="AC41" s="2"/>
      <c r="AD41" s="2"/>
      <c r="AE41" s="2"/>
      <c r="AF41" s="2"/>
      <c r="AG41" s="2"/>
      <c r="AH41" s="2"/>
      <c r="AI41" s="42" t="str">
        <f>IF(ISBLANK(Values!E40),"",IF(Values!I40,Values!$B$23,Values!$B$33))</f>
        <v/>
      </c>
      <c r="AJ41" s="4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9" t="str">
        <f>IF(ISBLANK(Values!E40),"",Values!H40)</f>
        <v/>
      </c>
      <c r="AU41" s="2"/>
      <c r="AV41" s="37" t="str">
        <f>IF(ISBLANK(Values!E40),"",IF(Values!J40,"Backlit", "Non-Backlit"))</f>
        <v/>
      </c>
      <c r="AW41" s="2"/>
      <c r="AX41" s="2"/>
      <c r="AY41" s="2"/>
      <c r="AZ41" s="2"/>
      <c r="BA41" s="2"/>
      <c r="BB41" s="2"/>
      <c r="BC41" s="2"/>
      <c r="BD41" s="2"/>
      <c r="BE41" s="28" t="str">
        <f>IF(ISBLANK(Values!E40),"","Professional Audience")</f>
        <v/>
      </c>
      <c r="BF41" s="28" t="str">
        <f>IF(ISBLANK(Values!E40),"","Consumer Audience")</f>
        <v/>
      </c>
      <c r="BG41" s="28" t="str">
        <f>IF(ISBLANK(Values!E40),"","Adults")</f>
        <v/>
      </c>
      <c r="BH41" s="28"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c r="CP41" s="37" t="str">
        <f>IF(ISBLANK(Values!E40),"",Values!$B$7)</f>
        <v/>
      </c>
      <c r="CQ41" s="37" t="str">
        <f>IF(ISBLANK(Values!E40),"",Values!$B$8)</f>
        <v/>
      </c>
      <c r="CR41" s="37"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8" t="str">
        <f>IF(ISBLANK(Values!E40),"","Parts")</f>
        <v/>
      </c>
      <c r="DP41" s="28" t="str">
        <f>IF(ISBLANK(Values!E40),"",Values!$B$31)</f>
        <v/>
      </c>
      <c r="DQ41" s="2"/>
      <c r="DR41" s="2"/>
      <c r="DS41" s="32"/>
      <c r="DT41" s="2"/>
      <c r="DU41" s="2"/>
      <c r="DV41" s="2"/>
      <c r="DW41" s="2"/>
      <c r="DX41" s="2"/>
      <c r="DY41" s="32"/>
      <c r="DZ41" s="32"/>
      <c r="EA41" s="32"/>
      <c r="EB41" s="32"/>
      <c r="EC41" s="3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32" t="str">
        <f>IF(ISBLANK(Values!E40),"","New")</f>
        <v/>
      </c>
      <c r="EW41" s="2"/>
      <c r="EX41" s="2"/>
      <c r="EY41" s="2"/>
      <c r="EZ41" s="2"/>
      <c r="FA41" s="2"/>
      <c r="FB41" s="2"/>
      <c r="FC41" s="2"/>
      <c r="FD41" s="2"/>
      <c r="FE41" s="2" t="str">
        <f>IF(ISBLANK(Values!E40),"","3")</f>
        <v/>
      </c>
      <c r="FF41" s="2"/>
      <c r="FG41" s="2"/>
      <c r="FH41" s="2" t="str">
        <f>IF(ISBLANK(Values!E40),"","FALSE")</f>
        <v/>
      </c>
      <c r="FI41" s="37" t="str">
        <f>IF(ISBLANK(Values!E40),"","FALSE")</f>
        <v/>
      </c>
      <c r="FJ41" s="37" t="str">
        <f>IF(ISBLANK(Values!E40),"","FALSE")</f>
        <v/>
      </c>
      <c r="FK41" s="2"/>
      <c r="FL41" s="2"/>
      <c r="FM41" s="2" t="str">
        <f>IF(ISBLANK(Values!E40),"","1")</f>
        <v/>
      </c>
      <c r="FN41" s="2"/>
      <c r="FO41" s="29"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row>
    <row r="42" spans="1:192" ht="17" x14ac:dyDescent="0.2">
      <c r="A42" s="28" t="str">
        <f>IF(ISBLANK(Values!E41),"",IF(Values!$B$37="EU","computercomponent","computer"))</f>
        <v/>
      </c>
      <c r="B42" s="38" t="str">
        <f>IF(ISBLANK(Values!E41),"",Values!F41)</f>
        <v/>
      </c>
      <c r="C42" s="33" t="str">
        <f>IF(ISBLANK(Values!E41),"","TellusRem")</f>
        <v/>
      </c>
      <c r="D42" s="31" t="str">
        <f>IF(ISBLANK(Values!E41),"",Values!E41)</f>
        <v/>
      </c>
      <c r="E42" s="32" t="str">
        <f>IF(ISBLANK(Values!E41),"","EAN")</f>
        <v/>
      </c>
      <c r="F42" s="29" t="str">
        <f>IF(ISBLANK(Values!E41),"",IF(Values!J41, SUBSTITUTE(Values!$B$1, "{language}", Values!H41) &amp; " " &amp;Values!$B$3, SUBSTITUTE(Values!$B$2, "{language}", Values!$H41) &amp; " " &amp;Values!$B$3))</f>
        <v/>
      </c>
      <c r="G42" s="33" t="str">
        <f>IF(ISBLANK(Values!E41),"","TellusRem")</f>
        <v/>
      </c>
      <c r="H42" s="28" t="str">
        <f>IF(ISBLANK(Values!E41),"",Values!$B$16)</f>
        <v/>
      </c>
      <c r="I42" s="28" t="str">
        <f>IF(ISBLANK(Values!E41),"","4730574031")</f>
        <v/>
      </c>
      <c r="J42" s="39" t="str">
        <f>IF(ISBLANK(Values!E41),"",Values!F41 )</f>
        <v/>
      </c>
      <c r="K42" s="29" t="str">
        <f>IF(ISBLANK(Values!E41),"",IF(Values!J41, Values!$B$4, Values!$B$5))</f>
        <v/>
      </c>
      <c r="L42" s="40" t="str">
        <f>IF(ISBLANK(Values!E41),"",Values!$B$18)</f>
        <v/>
      </c>
      <c r="M42" s="41" t="str">
        <f>IF(ISBLANK(Values!E41),"",Values!$M41)</f>
        <v/>
      </c>
      <c r="N42" s="41" t="str">
        <f>IF(ISBLANK(Values!$F41),"",Values!N41)</f>
        <v/>
      </c>
      <c r="O42" s="41" t="str">
        <f>IF(ISBLANK(Values!$F41),"",Values!O41)</f>
        <v/>
      </c>
      <c r="P42" s="41" t="str">
        <f>IF(ISBLANK(Values!$F41),"",Values!P41)</f>
        <v/>
      </c>
      <c r="Q42" s="41" t="str">
        <f>IF(ISBLANK(Values!$F41),"",Values!Q41)</f>
        <v/>
      </c>
      <c r="R42" s="41" t="str">
        <f>IF(ISBLANK(Values!$F41),"",Values!R41)</f>
        <v/>
      </c>
      <c r="S42" s="41" t="str">
        <f>IF(ISBLANK(Values!$F41),"",Values!S41)</f>
        <v/>
      </c>
      <c r="T42" s="41" t="str">
        <f>IF(ISBLANK(Values!$F41),"",Values!T41)</f>
        <v/>
      </c>
      <c r="U42" s="41" t="str">
        <f>IF(ISBLANK(Values!$F41),"",Values!U41)</f>
        <v/>
      </c>
      <c r="W42" s="33" t="str">
        <f>IF(ISBLANK(Values!E41),"","Child")</f>
        <v/>
      </c>
      <c r="X42" s="33" t="str">
        <f>IF(ISBLANK(Values!E41),"",Values!$B$13)</f>
        <v/>
      </c>
      <c r="Y42" s="39" t="str">
        <f>IF(ISBLANK(Values!E41),"","Size-Color")</f>
        <v/>
      </c>
      <c r="Z42" s="33" t="str">
        <f>IF(ISBLANK(Values!E41),"","variation")</f>
        <v/>
      </c>
      <c r="AA42" s="37" t="str">
        <f>IF(ISBLANK(Values!E41),"",Values!$B$20)</f>
        <v/>
      </c>
      <c r="AB42" s="37" t="str">
        <f>IF(ISBLANK(Values!E41),"",Values!$B$29)</f>
        <v/>
      </c>
      <c r="AI42" s="42" t="str">
        <f>IF(ISBLANK(Values!E41),"",IF(Values!I41,Values!$B$23,Values!$B$33))</f>
        <v/>
      </c>
      <c r="AJ42" s="4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9" t="str">
        <f>IF(ISBLANK(Values!E41),"",Values!H41)</f>
        <v/>
      </c>
      <c r="AV42" s="37" t="str">
        <f>IF(ISBLANK(Values!E41),"",IF(Values!J41,"Backlit", "Non-Backlit"))</f>
        <v/>
      </c>
      <c r="BE42" s="28" t="str">
        <f>IF(ISBLANK(Values!E41),"","Professional Audience")</f>
        <v/>
      </c>
      <c r="BF42" s="28" t="str">
        <f>IF(ISBLANK(Values!E41),"","Consumer Audience")</f>
        <v/>
      </c>
      <c r="BG42" s="28" t="str">
        <f>IF(ISBLANK(Values!E41),"","Adults")</f>
        <v/>
      </c>
      <c r="BH42" s="28"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P42" s="37" t="str">
        <f>IF(ISBLANK(Values!E41),"",Values!$B$7)</f>
        <v/>
      </c>
      <c r="CQ42" s="37" t="str">
        <f>IF(ISBLANK(Values!E41),"",Values!$B$8)</f>
        <v/>
      </c>
      <c r="CR42" s="37"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8" t="str">
        <f>IF(ISBLANK(Values!E41),"","Parts")</f>
        <v/>
      </c>
      <c r="DP42" s="28" t="str">
        <f>IF(ISBLANK(Values!E41),"",Values!$B$31)</f>
        <v/>
      </c>
      <c r="DS42" s="32"/>
      <c r="DY42" s="32"/>
      <c r="DZ42" s="32"/>
      <c r="EA42" s="32"/>
      <c r="EB42" s="32"/>
      <c r="EC42" s="32"/>
      <c r="EI42" s="2" t="str">
        <f>IF(ISBLANK(Values!E41),"",Values!$B$31)</f>
        <v/>
      </c>
      <c r="ES42" s="2" t="str">
        <f>IF(ISBLANK(Values!E41),"","Amazon Tellus UPS")</f>
        <v/>
      </c>
      <c r="EV42" s="32" t="str">
        <f>IF(ISBLANK(Values!E41),"","New")</f>
        <v/>
      </c>
      <c r="FE42" s="2" t="str">
        <f>IF(ISBLANK(Values!E41),"","3")</f>
        <v/>
      </c>
      <c r="FH42" s="2" t="str">
        <f>IF(ISBLANK(Values!E41),"","FALSE")</f>
        <v/>
      </c>
      <c r="FI42" s="37" t="str">
        <f>IF(ISBLANK(Values!E41),"","FALSE")</f>
        <v/>
      </c>
      <c r="FJ42" s="37" t="str">
        <f>IF(ISBLANK(Values!E41),"","FALSE")</f>
        <v/>
      </c>
      <c r="FM42" s="2" t="str">
        <f>IF(ISBLANK(Values!E41),"","1")</f>
        <v/>
      </c>
      <c r="FO42" s="29"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row>
    <row r="43" spans="1:192" ht="17" x14ac:dyDescent="0.2">
      <c r="A43" s="28" t="str">
        <f>IF(ISBLANK(Values!E42),"",IF(Values!$B$37="EU","computercomponent","computer"))</f>
        <v/>
      </c>
      <c r="B43" s="38"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39" t="str">
        <f>IF(ISBLANK(Values!E42),"",Values!F42 )</f>
        <v/>
      </c>
      <c r="K43" s="29" t="str">
        <f>IF(ISBLANK(Values!E42),"",IF(Values!J42, Values!$B$4, Values!$B$5))</f>
        <v/>
      </c>
      <c r="L43" s="40" t="str">
        <f>IF(ISBLANK(Values!E42),"",Values!$B$18)</f>
        <v/>
      </c>
      <c r="M43" s="41" t="str">
        <f>IF(ISBLANK(Values!E42),"",Values!$M42)</f>
        <v/>
      </c>
      <c r="N43" s="41" t="str">
        <f>IF(ISBLANK(Values!$F42),"",Values!N42)</f>
        <v/>
      </c>
      <c r="O43" s="41" t="str">
        <f>IF(ISBLANK(Values!$F42),"",Values!O42)</f>
        <v/>
      </c>
      <c r="P43" s="41" t="str">
        <f>IF(ISBLANK(Values!$F42),"",Values!P42)</f>
        <v/>
      </c>
      <c r="Q43" s="41" t="str">
        <f>IF(ISBLANK(Values!$F42),"",Values!Q42)</f>
        <v/>
      </c>
      <c r="R43" s="41" t="str">
        <f>IF(ISBLANK(Values!$F42),"",Values!R42)</f>
        <v/>
      </c>
      <c r="S43" s="41" t="str">
        <f>IF(ISBLANK(Values!$F42),"",Values!S42)</f>
        <v/>
      </c>
      <c r="T43" s="41" t="str">
        <f>IF(ISBLANK(Values!$F42),"",Values!T42)</f>
        <v/>
      </c>
      <c r="U43" s="41" t="str">
        <f>IF(ISBLANK(Values!$F42),"",Values!U42)</f>
        <v/>
      </c>
      <c r="W43" s="33" t="str">
        <f>IF(ISBLANK(Values!E42),"","Child")</f>
        <v/>
      </c>
      <c r="X43" s="33" t="str">
        <f>IF(ISBLANK(Values!E42),"",Values!$B$13)</f>
        <v/>
      </c>
      <c r="Y43" s="39" t="str">
        <f>IF(ISBLANK(Values!E42),"","Size-Color")</f>
        <v/>
      </c>
      <c r="Z43" s="33" t="str">
        <f>IF(ISBLANK(Values!E42),"","variation")</f>
        <v/>
      </c>
      <c r="AA43" s="37" t="str">
        <f>IF(ISBLANK(Values!E42),"",Values!$B$20)</f>
        <v/>
      </c>
      <c r="AB43" s="37" t="str">
        <f>IF(ISBLANK(Values!E42),"",Values!$B$29)</f>
        <v/>
      </c>
      <c r="AI43" s="42" t="str">
        <f>IF(ISBLANK(Values!E42),"",IF(Values!I42,Values!$B$23,Values!$B$33))</f>
        <v/>
      </c>
      <c r="AJ43" s="4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32"/>
      <c r="DZ43" s="32"/>
      <c r="EA43" s="32"/>
      <c r="EB43" s="32"/>
      <c r="EC43" s="32"/>
      <c r="EI43" s="2" t="str">
        <f>IF(ISBLANK(Values!E42),"",Values!$B$31)</f>
        <v/>
      </c>
      <c r="ES43" s="2" t="str">
        <f>IF(ISBLANK(Values!E42),"","Amazon Tellus UPS")</f>
        <v/>
      </c>
      <c r="EV43" s="32" t="str">
        <f>IF(ISBLANK(Values!E42),"","New")</f>
        <v/>
      </c>
      <c r="FE43" s="2" t="str">
        <f>IF(ISBLANK(Values!E42),"","3")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8"/>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39" t="str">
        <f>IF(ISBLANK(Values!E43),"",Values!F43 )</f>
        <v/>
      </c>
      <c r="K44" s="29" t="str">
        <f>IF(ISBLANK(Values!E43),"",IF(Values!J43, Values!$B$4, Values!$B$5))</f>
        <v/>
      </c>
      <c r="L44" s="40" t="str">
        <f>IF(ISBLANK(Values!E43),"",Values!$B$18)</f>
        <v/>
      </c>
      <c r="M44" s="41" t="str">
        <f>IF(ISBLANK(Values!E43),"",Values!$M43)</f>
        <v/>
      </c>
      <c r="N44" s="41" t="str">
        <f>IF(ISBLANK(Values!$F43),"",Values!N43)</f>
        <v/>
      </c>
      <c r="O44" s="41" t="str">
        <f>IF(ISBLANK(Values!$F43),"",Values!O43)</f>
        <v/>
      </c>
      <c r="P44" s="41" t="str">
        <f>IF(ISBLANK(Values!$F43),"",Values!P43)</f>
        <v/>
      </c>
      <c r="Q44" s="41" t="str">
        <f>IF(ISBLANK(Values!$F43),"",Values!Q43)</f>
        <v/>
      </c>
      <c r="R44" s="41" t="str">
        <f>IF(ISBLANK(Values!$F43),"",Values!R43)</f>
        <v/>
      </c>
      <c r="S44" s="41" t="str">
        <f>IF(ISBLANK(Values!$F43),"",Values!S43)</f>
        <v/>
      </c>
      <c r="T44" s="41" t="str">
        <f>IF(ISBLANK(Values!$F43),"",Values!T43)</f>
        <v/>
      </c>
      <c r="U44" s="41" t="str">
        <f>IF(ISBLANK(Values!$F43),"",Values!U43)</f>
        <v/>
      </c>
      <c r="W44" s="33" t="str">
        <f>IF(ISBLANK(Values!E43),"","Child")</f>
        <v/>
      </c>
      <c r="X44" s="33" t="str">
        <f>IF(ISBLANK(Values!E43),"",Values!$B$13)</f>
        <v/>
      </c>
      <c r="Y44" s="39" t="str">
        <f>IF(ISBLANK(Values!E43),"","Size-Color")</f>
        <v/>
      </c>
      <c r="Z44" s="33" t="str">
        <f>IF(ISBLANK(Values!E43),"","variation")</f>
        <v/>
      </c>
      <c r="AA44" s="37" t="str">
        <f>IF(ISBLANK(Values!E43),"",Values!$B$20)</f>
        <v/>
      </c>
      <c r="AB44" s="37" t="str">
        <f>IF(ISBLANK(Values!E43),"",Values!$B$29)</f>
        <v/>
      </c>
      <c r="AI44" s="42" t="str">
        <f>IF(ISBLANK(Values!E43),"",IF(Values!I43,Values!$B$23,Values!$B$33))</f>
        <v/>
      </c>
      <c r="AJ44" s="4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32"/>
      <c r="DZ44" s="32"/>
      <c r="EA44" s="32"/>
      <c r="EB44" s="32"/>
      <c r="EC44" s="32"/>
      <c r="EI44" s="2" t="str">
        <f>IF(ISBLANK(Values!E43),"",Values!$B$31)</f>
        <v/>
      </c>
      <c r="ES44" s="2" t="str">
        <f>IF(ISBLANK(Values!E43),"","Amazon Tellus UPS")</f>
        <v/>
      </c>
      <c r="EV44" s="32" t="str">
        <f>IF(ISBLANK(Values!E43),"","New")</f>
        <v/>
      </c>
      <c r="FE44" s="2" t="str">
        <f>IF(ISBLANK(Values!E43),"","3")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8"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41" t="str">
        <f>IF(ISBLANK(Values!E44),"",Values!$M44)</f>
        <v/>
      </c>
      <c r="N45" s="41" t="str">
        <f>IF(ISBLANK(Values!$F44),"",Values!N44)</f>
        <v/>
      </c>
      <c r="O45" s="41" t="str">
        <f>IF(ISBLANK(Values!$F44),"",Values!O44)</f>
        <v/>
      </c>
      <c r="P45" s="41" t="str">
        <f>IF(ISBLANK(Values!$F44),"",Values!P44)</f>
        <v/>
      </c>
      <c r="Q45" s="41" t="str">
        <f>IF(ISBLANK(Values!$F44),"",Values!Q44)</f>
        <v/>
      </c>
      <c r="R45" s="41" t="str">
        <f>IF(ISBLANK(Values!$F44),"",Values!R44)</f>
        <v/>
      </c>
      <c r="S45" s="41" t="str">
        <f>IF(ISBLANK(Values!$F44),"",Values!S44)</f>
        <v/>
      </c>
      <c r="T45" s="41" t="str">
        <f>IF(ISBLANK(Values!$F44),"",Values!T44)</f>
        <v/>
      </c>
      <c r="U45" s="41"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2" t="str">
        <f>IF(ISBLANK(Values!E44),"",IF(Values!I44,Values!$B$23,Values!$B$33))</f>
        <v/>
      </c>
      <c r="AJ45" s="4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41" t="str">
        <f>IF(ISBLANK(Values!E45),"",Values!$M45)</f>
        <v/>
      </c>
      <c r="N46" s="41" t="str">
        <f>IF(ISBLANK(Values!$F45),"",Values!N45)</f>
        <v/>
      </c>
      <c r="O46" s="41" t="str">
        <f>IF(ISBLANK(Values!$F45),"",Values!O45)</f>
        <v/>
      </c>
      <c r="P46" s="41" t="str">
        <f>IF(ISBLANK(Values!$F45),"",Values!P45)</f>
        <v/>
      </c>
      <c r="Q46" s="41" t="str">
        <f>IF(ISBLANK(Values!$F45),"",Values!Q45)</f>
        <v/>
      </c>
      <c r="R46" s="41" t="str">
        <f>IF(ISBLANK(Values!$F45),"",Values!R45)</f>
        <v/>
      </c>
      <c r="S46" s="41" t="str">
        <f>IF(ISBLANK(Values!$F45),"",Values!S45)</f>
        <v/>
      </c>
      <c r="T46" s="41" t="str">
        <f>IF(ISBLANK(Values!$F45),"",Values!T45)</f>
        <v/>
      </c>
      <c r="U46" s="41"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2" t="str">
        <f>IF(ISBLANK(Values!E45),"",IF(Values!I45,Values!$B$23,Values!$B$33))</f>
        <v/>
      </c>
      <c r="AJ46" s="4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41" t="str">
        <f>IF(ISBLANK(Values!E46),"",Values!$M46)</f>
        <v/>
      </c>
      <c r="N47" s="41" t="str">
        <f>IF(ISBLANK(Values!$F46),"",Values!N46)</f>
        <v/>
      </c>
      <c r="O47" s="41" t="str">
        <f>IF(ISBLANK(Values!$F46),"",Values!O46)</f>
        <v/>
      </c>
      <c r="P47" s="41" t="str">
        <f>IF(ISBLANK(Values!$F46),"",Values!P46)</f>
        <v/>
      </c>
      <c r="Q47" s="41" t="str">
        <f>IF(ISBLANK(Values!$F46),"",Values!Q46)</f>
        <v/>
      </c>
      <c r="R47" s="41" t="str">
        <f>IF(ISBLANK(Values!$F46),"",Values!R46)</f>
        <v/>
      </c>
      <c r="S47" s="41" t="str">
        <f>IF(ISBLANK(Values!$F46),"",Values!S46)</f>
        <v/>
      </c>
      <c r="T47" s="41" t="str">
        <f>IF(ISBLANK(Values!$F46),"",Values!T46)</f>
        <v/>
      </c>
      <c r="U47" s="41"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2" t="str">
        <f>IF(ISBLANK(Values!E46),"",IF(Values!I46,Values!$B$23,Values!$B$33))</f>
        <v/>
      </c>
      <c r="AJ47" s="4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41" t="str">
        <f>IF(ISBLANK(Values!E47),"",Values!$M47)</f>
        <v/>
      </c>
      <c r="N48" s="41" t="str">
        <f>IF(ISBLANK(Values!$F47),"",Values!N47)</f>
        <v/>
      </c>
      <c r="O48" s="41" t="str">
        <f>IF(ISBLANK(Values!$F47),"",Values!O47)</f>
        <v/>
      </c>
      <c r="P48" s="41" t="str">
        <f>IF(ISBLANK(Values!$F47),"",Values!P47)</f>
        <v/>
      </c>
      <c r="Q48" s="41" t="str">
        <f>IF(ISBLANK(Values!$F47),"",Values!Q47)</f>
        <v/>
      </c>
      <c r="R48" s="41" t="str">
        <f>IF(ISBLANK(Values!$F47),"",Values!R47)</f>
        <v/>
      </c>
      <c r="S48" s="41" t="str">
        <f>IF(ISBLANK(Values!$F47),"",Values!S47)</f>
        <v/>
      </c>
      <c r="T48" s="41" t="str">
        <f>IF(ISBLANK(Values!$F47),"",Values!T47)</f>
        <v/>
      </c>
      <c r="U48" s="41"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2" t="str">
        <f>IF(ISBLANK(Values!E47),"",IF(Values!I47,Values!$B$23,Values!$B$33))</f>
        <v/>
      </c>
      <c r="AJ48" s="4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41" t="str">
        <f>IF(ISBLANK(Values!E48),"",Values!$M48)</f>
        <v/>
      </c>
      <c r="N49" s="41" t="str">
        <f>IF(ISBLANK(Values!$F48),"",Values!N48)</f>
        <v/>
      </c>
      <c r="O49" s="41" t="str">
        <f>IF(ISBLANK(Values!$F48),"",Values!O48)</f>
        <v/>
      </c>
      <c r="P49" s="41" t="str">
        <f>IF(ISBLANK(Values!$F48),"",Values!P48)</f>
        <v/>
      </c>
      <c r="Q49" s="41" t="str">
        <f>IF(ISBLANK(Values!$F48),"",Values!Q48)</f>
        <v/>
      </c>
      <c r="R49" s="41" t="str">
        <f>IF(ISBLANK(Values!$F48),"",Values!R48)</f>
        <v/>
      </c>
      <c r="S49" s="41" t="str">
        <f>IF(ISBLANK(Values!$F48),"",Values!S48)</f>
        <v/>
      </c>
      <c r="T49" s="41" t="str">
        <f>IF(ISBLANK(Values!$F48),"",Values!T48)</f>
        <v/>
      </c>
      <c r="U49" s="41"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2" t="str">
        <f>IF(ISBLANK(Values!E48),"",IF(Values!I48,Values!$B$23,Values!$B$33))</f>
        <v/>
      </c>
      <c r="AJ49" s="4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41" t="str">
        <f>IF(ISBLANK(Values!E49),"",Values!$M49)</f>
        <v/>
      </c>
      <c r="N50" s="41" t="str">
        <f>IF(ISBLANK(Values!$F49),"",Values!N49)</f>
        <v/>
      </c>
      <c r="O50" s="41" t="str">
        <f>IF(ISBLANK(Values!$F49),"",Values!O49)</f>
        <v/>
      </c>
      <c r="P50" s="41" t="str">
        <f>IF(ISBLANK(Values!$F49),"",Values!P49)</f>
        <v/>
      </c>
      <c r="Q50" s="41" t="str">
        <f>IF(ISBLANK(Values!$F49),"",Values!Q49)</f>
        <v/>
      </c>
      <c r="R50" s="41" t="str">
        <f>IF(ISBLANK(Values!$F49),"",Values!R49)</f>
        <v/>
      </c>
      <c r="S50" s="41" t="str">
        <f>IF(ISBLANK(Values!$F49),"",Values!S49)</f>
        <v/>
      </c>
      <c r="T50" s="41" t="str">
        <f>IF(ISBLANK(Values!$F49),"",Values!T49)</f>
        <v/>
      </c>
      <c r="U50" s="41"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2" t="str">
        <f>IF(ISBLANK(Values!E49),"",IF(Values!I49,Values!$B$23,Values!$B$33))</f>
        <v/>
      </c>
      <c r="AJ50" s="4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41" t="str">
        <f>IF(ISBLANK(Values!E50),"",Values!$M50)</f>
        <v/>
      </c>
      <c r="N51" s="41" t="str">
        <f>IF(ISBLANK(Values!$F50),"",Values!N50)</f>
        <v/>
      </c>
      <c r="O51" s="41" t="str">
        <f>IF(ISBLANK(Values!$F50),"",Values!O50)</f>
        <v/>
      </c>
      <c r="P51" s="41" t="str">
        <f>IF(ISBLANK(Values!$F50),"",Values!P50)</f>
        <v/>
      </c>
      <c r="Q51" s="41" t="str">
        <f>IF(ISBLANK(Values!$F50),"",Values!Q50)</f>
        <v/>
      </c>
      <c r="R51" s="41" t="str">
        <f>IF(ISBLANK(Values!$F50),"",Values!R50)</f>
        <v/>
      </c>
      <c r="S51" s="41" t="str">
        <f>IF(ISBLANK(Values!$F50),"",Values!S50)</f>
        <v/>
      </c>
      <c r="T51" s="41" t="str">
        <f>IF(ISBLANK(Values!$F50),"",Values!T50)</f>
        <v/>
      </c>
      <c r="U51" s="41"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2" t="str">
        <f>IF(ISBLANK(Values!E50),"",IF(Values!I50,Values!$B$23,Values!$B$33))</f>
        <v/>
      </c>
      <c r="AJ51" s="4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41" t="str">
        <f>IF(ISBLANK(Values!E51),"",Values!$M51)</f>
        <v/>
      </c>
      <c r="N52" s="41" t="str">
        <f>IF(ISBLANK(Values!$F51),"",Values!N51)</f>
        <v/>
      </c>
      <c r="O52" s="41" t="str">
        <f>IF(ISBLANK(Values!$F51),"",Values!O51)</f>
        <v/>
      </c>
      <c r="P52" s="41" t="str">
        <f>IF(ISBLANK(Values!$F51),"",Values!P51)</f>
        <v/>
      </c>
      <c r="Q52" s="41" t="str">
        <f>IF(ISBLANK(Values!$F51),"",Values!Q51)</f>
        <v/>
      </c>
      <c r="R52" s="41" t="str">
        <f>IF(ISBLANK(Values!$F51),"",Values!R51)</f>
        <v/>
      </c>
      <c r="S52" s="41" t="str">
        <f>IF(ISBLANK(Values!$F51),"",Values!S51)</f>
        <v/>
      </c>
      <c r="T52" s="41" t="str">
        <f>IF(ISBLANK(Values!$F51),"",Values!T51)</f>
        <v/>
      </c>
      <c r="U52" s="41"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2" t="str">
        <f>IF(ISBLANK(Values!E51),"",IF(Values!I51,Values!$B$23,Values!$B$33))</f>
        <v/>
      </c>
      <c r="AJ52" s="4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41" t="str">
        <f>IF(ISBLANK(Values!E52),"",Values!$M52)</f>
        <v/>
      </c>
      <c r="N53" s="41" t="str">
        <f>IF(ISBLANK(Values!$F52),"",Values!N52)</f>
        <v/>
      </c>
      <c r="O53" s="41" t="str">
        <f>IF(ISBLANK(Values!$F52),"",Values!O52)</f>
        <v/>
      </c>
      <c r="P53" s="41" t="str">
        <f>IF(ISBLANK(Values!$F52),"",Values!P52)</f>
        <v/>
      </c>
      <c r="Q53" s="41" t="str">
        <f>IF(ISBLANK(Values!$F52),"",Values!Q52)</f>
        <v/>
      </c>
      <c r="R53" s="41" t="str">
        <f>IF(ISBLANK(Values!$F52),"",Values!R52)</f>
        <v/>
      </c>
      <c r="S53" s="41" t="str">
        <f>IF(ISBLANK(Values!$F52),"",Values!S52)</f>
        <v/>
      </c>
      <c r="T53" s="41" t="str">
        <f>IF(ISBLANK(Values!$F52),"",Values!T52)</f>
        <v/>
      </c>
      <c r="U53" s="41"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2" t="str">
        <f>IF(ISBLANK(Values!E52),"",IF(Values!I52,Values!$B$23,Values!$B$33))</f>
        <v/>
      </c>
      <c r="AJ53" s="4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41" t="str">
        <f>IF(ISBLANK(Values!E53),"",Values!$M53)</f>
        <v/>
      </c>
      <c r="N54" s="41" t="str">
        <f>IF(ISBLANK(Values!$F53),"",Values!N53)</f>
        <v/>
      </c>
      <c r="O54" s="41" t="str">
        <f>IF(ISBLANK(Values!$F53),"",Values!O53)</f>
        <v/>
      </c>
      <c r="P54" s="41" t="str">
        <f>IF(ISBLANK(Values!$F53),"",Values!P53)</f>
        <v/>
      </c>
      <c r="Q54" s="41" t="str">
        <f>IF(ISBLANK(Values!$F53),"",Values!Q53)</f>
        <v/>
      </c>
      <c r="R54" s="41" t="str">
        <f>IF(ISBLANK(Values!$F53),"",Values!R53)</f>
        <v/>
      </c>
      <c r="S54" s="41" t="str">
        <f>IF(ISBLANK(Values!$F53),"",Values!S53)</f>
        <v/>
      </c>
      <c r="T54" s="41" t="str">
        <f>IF(ISBLANK(Values!$F53),"",Values!T53)</f>
        <v/>
      </c>
      <c r="U54" s="41"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2" t="str">
        <f>IF(ISBLANK(Values!E53),"",IF(Values!I53,Values!$B$23,Values!$B$33))</f>
        <v/>
      </c>
      <c r="AJ54" s="4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41" t="str">
        <f>IF(ISBLANK(Values!E54),"",Values!$M54)</f>
        <v/>
      </c>
      <c r="N55" s="41" t="str">
        <f>IF(ISBLANK(Values!$F54),"",Values!N54)</f>
        <v/>
      </c>
      <c r="O55" s="41" t="str">
        <f>IF(ISBLANK(Values!$F54),"",Values!O54)</f>
        <v/>
      </c>
      <c r="P55" s="41" t="str">
        <f>IF(ISBLANK(Values!$F54),"",Values!P54)</f>
        <v/>
      </c>
      <c r="Q55" s="41" t="str">
        <f>IF(ISBLANK(Values!$F54),"",Values!Q54)</f>
        <v/>
      </c>
      <c r="R55" s="41" t="str">
        <f>IF(ISBLANK(Values!$F54),"",Values!R54)</f>
        <v/>
      </c>
      <c r="S55" s="41" t="str">
        <f>IF(ISBLANK(Values!$F54),"",Values!S54)</f>
        <v/>
      </c>
      <c r="T55" s="41" t="str">
        <f>IF(ISBLANK(Values!$F54),"",Values!T54)</f>
        <v/>
      </c>
      <c r="U55" s="41"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2" t="str">
        <f>IF(ISBLANK(Values!E54),"",IF(Values!I54,Values!$B$23,Values!$B$33))</f>
        <v/>
      </c>
      <c r="AJ55" s="4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41" t="str">
        <f>IF(ISBLANK(Values!E55),"",Values!$M55)</f>
        <v/>
      </c>
      <c r="N56" s="41" t="str">
        <f>IF(ISBLANK(Values!$F55),"",Values!N55)</f>
        <v/>
      </c>
      <c r="O56" s="41" t="str">
        <f>IF(ISBLANK(Values!$F55),"",Values!O55)</f>
        <v/>
      </c>
      <c r="P56" s="41" t="str">
        <f>IF(ISBLANK(Values!$F55),"",Values!P55)</f>
        <v/>
      </c>
      <c r="Q56" s="41" t="str">
        <f>IF(ISBLANK(Values!$F55),"",Values!Q55)</f>
        <v/>
      </c>
      <c r="R56" s="41" t="str">
        <f>IF(ISBLANK(Values!$F55),"",Values!R55)</f>
        <v/>
      </c>
      <c r="S56" s="41" t="str">
        <f>IF(ISBLANK(Values!$F55),"",Values!S55)</f>
        <v/>
      </c>
      <c r="T56" s="41" t="str">
        <f>IF(ISBLANK(Values!$F55),"",Values!T55)</f>
        <v/>
      </c>
      <c r="U56" s="41"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2" t="str">
        <f>IF(ISBLANK(Values!E55),"",IF(Values!I55,Values!$B$23,Values!$B$33))</f>
        <v/>
      </c>
      <c r="AJ56" s="4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41" t="str">
        <f>IF(ISBLANK(Values!E56),"",Values!$M56)</f>
        <v/>
      </c>
      <c r="N57" s="41" t="str">
        <f>IF(ISBLANK(Values!$F56),"",Values!N56)</f>
        <v/>
      </c>
      <c r="O57" s="41" t="str">
        <f>IF(ISBLANK(Values!$F56),"",Values!O56)</f>
        <v/>
      </c>
      <c r="P57" s="41" t="str">
        <f>IF(ISBLANK(Values!$F56),"",Values!P56)</f>
        <v/>
      </c>
      <c r="Q57" s="41" t="str">
        <f>IF(ISBLANK(Values!$F56),"",Values!Q56)</f>
        <v/>
      </c>
      <c r="R57" s="41" t="str">
        <f>IF(ISBLANK(Values!$F56),"",Values!R56)</f>
        <v/>
      </c>
      <c r="S57" s="41" t="str">
        <f>IF(ISBLANK(Values!$F56),"",Values!S56)</f>
        <v/>
      </c>
      <c r="T57" s="41" t="str">
        <f>IF(ISBLANK(Values!$F56),"",Values!T56)</f>
        <v/>
      </c>
      <c r="U57" s="41"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2" t="str">
        <f>IF(ISBLANK(Values!E56),"",IF(Values!I56,Values!$B$23,Values!$B$33))</f>
        <v/>
      </c>
      <c r="AJ57" s="4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41" t="str">
        <f>IF(ISBLANK(Values!E57),"",Values!$M57)</f>
        <v/>
      </c>
      <c r="N58" s="41" t="str">
        <f>IF(ISBLANK(Values!$F57),"",Values!N57)</f>
        <v/>
      </c>
      <c r="O58" s="41" t="str">
        <f>IF(ISBLANK(Values!$F57),"",Values!O57)</f>
        <v/>
      </c>
      <c r="P58" s="41" t="str">
        <f>IF(ISBLANK(Values!$F57),"",Values!P57)</f>
        <v/>
      </c>
      <c r="Q58" s="41" t="str">
        <f>IF(ISBLANK(Values!$F57),"",Values!Q57)</f>
        <v/>
      </c>
      <c r="R58" s="41" t="str">
        <f>IF(ISBLANK(Values!$F57),"",Values!R57)</f>
        <v/>
      </c>
      <c r="S58" s="41" t="str">
        <f>IF(ISBLANK(Values!$F57),"",Values!S57)</f>
        <v/>
      </c>
      <c r="T58" s="41" t="str">
        <f>IF(ISBLANK(Values!$F57),"",Values!T57)</f>
        <v/>
      </c>
      <c r="U58" s="41"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2" t="str">
        <f>IF(ISBLANK(Values!E57),"",IF(Values!I57,Values!$B$23,Values!$B$33))</f>
        <v/>
      </c>
      <c r="AJ58" s="4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41" t="str">
        <f>IF(ISBLANK(Values!E58),"",Values!$M58)</f>
        <v/>
      </c>
      <c r="N59" s="41" t="str">
        <f>IF(ISBLANK(Values!$F58),"",Values!N58)</f>
        <v/>
      </c>
      <c r="O59" s="41" t="str">
        <f>IF(ISBLANK(Values!$F58),"",Values!O58)</f>
        <v/>
      </c>
      <c r="P59" s="41" t="str">
        <f>IF(ISBLANK(Values!$F58),"",Values!P58)</f>
        <v/>
      </c>
      <c r="Q59" s="41" t="str">
        <f>IF(ISBLANK(Values!$F58),"",Values!Q58)</f>
        <v/>
      </c>
      <c r="R59" s="41" t="str">
        <f>IF(ISBLANK(Values!$F58),"",Values!R58)</f>
        <v/>
      </c>
      <c r="S59" s="41" t="str">
        <f>IF(ISBLANK(Values!$F58),"",Values!S58)</f>
        <v/>
      </c>
      <c r="T59" s="41" t="str">
        <f>IF(ISBLANK(Values!$F58),"",Values!T58)</f>
        <v/>
      </c>
      <c r="U59" s="41"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2" t="str">
        <f>IF(ISBLANK(Values!E58),"",IF(Values!I58,Values!$B$23,Values!$B$33))</f>
        <v/>
      </c>
      <c r="AJ59" s="4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41" t="str">
        <f>IF(ISBLANK(Values!E59),"",Values!$M59)</f>
        <v/>
      </c>
      <c r="N60" s="41" t="str">
        <f>IF(ISBLANK(Values!$F59),"",Values!N59)</f>
        <v/>
      </c>
      <c r="O60" s="41" t="str">
        <f>IF(ISBLANK(Values!$F59),"",Values!O59)</f>
        <v/>
      </c>
      <c r="P60" s="41" t="str">
        <f>IF(ISBLANK(Values!$F59),"",Values!P59)</f>
        <v/>
      </c>
      <c r="Q60" s="41" t="str">
        <f>IF(ISBLANK(Values!$F59),"",Values!Q59)</f>
        <v/>
      </c>
      <c r="R60" s="41" t="str">
        <f>IF(ISBLANK(Values!$F59),"",Values!R59)</f>
        <v/>
      </c>
      <c r="S60" s="41" t="str">
        <f>IF(ISBLANK(Values!$F59),"",Values!S59)</f>
        <v/>
      </c>
      <c r="T60" s="41" t="str">
        <f>IF(ISBLANK(Values!$F59),"",Values!T59)</f>
        <v/>
      </c>
      <c r="U60" s="41"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2" t="str">
        <f>IF(ISBLANK(Values!E59),"",IF(Values!I59,Values!$B$23,Values!$B$33))</f>
        <v/>
      </c>
      <c r="AJ60" s="4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41" t="str">
        <f>IF(ISBLANK(Values!E60),"",Values!$M60)</f>
        <v/>
      </c>
      <c r="N61" s="41" t="str">
        <f>IF(ISBLANK(Values!$F60),"",Values!N60)</f>
        <v/>
      </c>
      <c r="O61" s="41" t="str">
        <f>IF(ISBLANK(Values!$F60),"",Values!O60)</f>
        <v/>
      </c>
      <c r="P61" s="41" t="str">
        <f>IF(ISBLANK(Values!$F60),"",Values!P60)</f>
        <v/>
      </c>
      <c r="Q61" s="41" t="str">
        <f>IF(ISBLANK(Values!$F60),"",Values!Q60)</f>
        <v/>
      </c>
      <c r="R61" s="41" t="str">
        <f>IF(ISBLANK(Values!$F60),"",Values!R60)</f>
        <v/>
      </c>
      <c r="S61" s="41" t="str">
        <f>IF(ISBLANK(Values!$F60),"",Values!S60)</f>
        <v/>
      </c>
      <c r="T61" s="41" t="str">
        <f>IF(ISBLANK(Values!$F60),"",Values!T60)</f>
        <v/>
      </c>
      <c r="U61" s="41"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2" t="str">
        <f>IF(ISBLANK(Values!E60),"",IF(Values!I60,Values!$B$23,Values!$B$33))</f>
        <v/>
      </c>
      <c r="AJ61" s="4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41" t="str">
        <f>IF(ISBLANK(Values!E61),"",Values!$M61)</f>
        <v/>
      </c>
      <c r="N62" s="41" t="str">
        <f>IF(ISBLANK(Values!$F61),"",Values!N61)</f>
        <v/>
      </c>
      <c r="O62" s="41" t="str">
        <f>IF(ISBLANK(Values!$F61),"",Values!O61)</f>
        <v/>
      </c>
      <c r="P62" s="41" t="str">
        <f>IF(ISBLANK(Values!$F61),"",Values!P61)</f>
        <v/>
      </c>
      <c r="Q62" s="41" t="str">
        <f>IF(ISBLANK(Values!$F61),"",Values!Q61)</f>
        <v/>
      </c>
      <c r="R62" s="41" t="str">
        <f>IF(ISBLANK(Values!$F61),"",Values!R61)</f>
        <v/>
      </c>
      <c r="S62" s="41" t="str">
        <f>IF(ISBLANK(Values!$F61),"",Values!S61)</f>
        <v/>
      </c>
      <c r="T62" s="41" t="str">
        <f>IF(ISBLANK(Values!$F61),"",Values!T61)</f>
        <v/>
      </c>
      <c r="U62" s="41"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2" t="str">
        <f>IF(ISBLANK(Values!E61),"",IF(Values!I61,Values!$B$23,Values!$B$33))</f>
        <v/>
      </c>
      <c r="AJ62" s="4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41" t="str">
        <f>IF(ISBLANK(Values!E62),"",Values!$M62)</f>
        <v/>
      </c>
      <c r="N63" s="41" t="str">
        <f>IF(ISBLANK(Values!$F62),"",Values!N62)</f>
        <v/>
      </c>
      <c r="O63" s="41" t="str">
        <f>IF(ISBLANK(Values!$F62),"",Values!O62)</f>
        <v/>
      </c>
      <c r="P63" s="41" t="str">
        <f>IF(ISBLANK(Values!$F62),"",Values!P62)</f>
        <v/>
      </c>
      <c r="Q63" s="41" t="str">
        <f>IF(ISBLANK(Values!$F62),"",Values!Q62)</f>
        <v/>
      </c>
      <c r="R63" s="41" t="str">
        <f>IF(ISBLANK(Values!$F62),"",Values!R62)</f>
        <v/>
      </c>
      <c r="S63" s="41" t="str">
        <f>IF(ISBLANK(Values!$F62),"",Values!S62)</f>
        <v/>
      </c>
      <c r="T63" s="41" t="str">
        <f>IF(ISBLANK(Values!$F62),"",Values!T62)</f>
        <v/>
      </c>
      <c r="U63" s="41"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2" t="str">
        <f>IF(ISBLANK(Values!E62),"",IF(Values!I62,Values!$B$23,Values!$B$33))</f>
        <v/>
      </c>
      <c r="AJ63" s="4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41" t="str">
        <f>IF(ISBLANK(Values!E63),"",Values!$M63)</f>
        <v/>
      </c>
      <c r="N64" s="41" t="str">
        <f>IF(ISBLANK(Values!$F63),"",Values!N63)</f>
        <v/>
      </c>
      <c r="O64" s="41" t="str">
        <f>IF(ISBLANK(Values!$F63),"",Values!O63)</f>
        <v/>
      </c>
      <c r="P64" s="41" t="str">
        <f>IF(ISBLANK(Values!$F63),"",Values!P63)</f>
        <v/>
      </c>
      <c r="Q64" s="41" t="str">
        <f>IF(ISBLANK(Values!$F63),"",Values!Q63)</f>
        <v/>
      </c>
      <c r="R64" s="41" t="str">
        <f>IF(ISBLANK(Values!$F63),"",Values!R63)</f>
        <v/>
      </c>
      <c r="S64" s="41" t="str">
        <f>IF(ISBLANK(Values!$F63),"",Values!S63)</f>
        <v/>
      </c>
      <c r="T64" s="41" t="str">
        <f>IF(ISBLANK(Values!$F63),"",Values!T63)</f>
        <v/>
      </c>
      <c r="U64" s="41"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2" t="str">
        <f>IF(ISBLANK(Values!E63),"",IF(Values!I63,Values!$B$23,Values!$B$33))</f>
        <v/>
      </c>
      <c r="AJ64" s="4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41" t="str">
        <f>IF(ISBLANK(Values!E64),"",Values!$M64)</f>
        <v/>
      </c>
      <c r="N65" s="41" t="str">
        <f>IF(ISBLANK(Values!$F64),"",Values!N64)</f>
        <v/>
      </c>
      <c r="O65" s="41" t="str">
        <f>IF(ISBLANK(Values!$F64),"",Values!O64)</f>
        <v/>
      </c>
      <c r="P65" s="41" t="str">
        <f>IF(ISBLANK(Values!$F64),"",Values!P64)</f>
        <v/>
      </c>
      <c r="Q65" s="41" t="str">
        <f>IF(ISBLANK(Values!$F64),"",Values!Q64)</f>
        <v/>
      </c>
      <c r="R65" s="41" t="str">
        <f>IF(ISBLANK(Values!$F64),"",Values!R64)</f>
        <v/>
      </c>
      <c r="S65" s="41" t="str">
        <f>IF(ISBLANK(Values!$F64),"",Values!S64)</f>
        <v/>
      </c>
      <c r="T65" s="41" t="str">
        <f>IF(ISBLANK(Values!$F64),"",Values!T64)</f>
        <v/>
      </c>
      <c r="U65" s="41"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2" t="str">
        <f>IF(ISBLANK(Values!E64),"",IF(Values!I64,Values!$B$23,Values!$B$33))</f>
        <v/>
      </c>
      <c r="AJ65" s="4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41" t="str">
        <f>IF(ISBLANK(Values!E65),"",Values!$M65)</f>
        <v/>
      </c>
      <c r="N66" s="41" t="str">
        <f>IF(ISBLANK(Values!$F65),"",Values!N65)</f>
        <v/>
      </c>
      <c r="O66" s="41" t="str">
        <f>IF(ISBLANK(Values!$F65),"",Values!O65)</f>
        <v/>
      </c>
      <c r="P66" s="41" t="str">
        <f>IF(ISBLANK(Values!$F65),"",Values!P65)</f>
        <v/>
      </c>
      <c r="Q66" s="41" t="str">
        <f>IF(ISBLANK(Values!$F65),"",Values!Q65)</f>
        <v/>
      </c>
      <c r="R66" s="41" t="str">
        <f>IF(ISBLANK(Values!$F65),"",Values!R65)</f>
        <v/>
      </c>
      <c r="S66" s="41" t="str">
        <f>IF(ISBLANK(Values!$F65),"",Values!S65)</f>
        <v/>
      </c>
      <c r="T66" s="41" t="str">
        <f>IF(ISBLANK(Values!$F65),"",Values!T65)</f>
        <v/>
      </c>
      <c r="U66" s="41"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2" t="str">
        <f>IF(ISBLANK(Values!E65),"",IF(Values!I65,Values!$B$23,Values!$B$33))</f>
        <v/>
      </c>
      <c r="AJ66" s="4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41" t="str">
        <f>IF(ISBLANK(Values!E66),"",Values!$M66)</f>
        <v/>
      </c>
      <c r="N67" s="41" t="str">
        <f>IF(ISBLANK(Values!$F66),"",Values!N66)</f>
        <v/>
      </c>
      <c r="O67" s="41" t="str">
        <f>IF(ISBLANK(Values!$F66),"",Values!O66)</f>
        <v/>
      </c>
      <c r="P67" s="41" t="str">
        <f>IF(ISBLANK(Values!$F66),"",Values!P66)</f>
        <v/>
      </c>
      <c r="Q67" s="41" t="str">
        <f>IF(ISBLANK(Values!$F66),"",Values!Q66)</f>
        <v/>
      </c>
      <c r="R67" s="41" t="str">
        <f>IF(ISBLANK(Values!$F66),"",Values!R66)</f>
        <v/>
      </c>
      <c r="S67" s="41" t="str">
        <f>IF(ISBLANK(Values!$F66),"",Values!S66)</f>
        <v/>
      </c>
      <c r="T67" s="41" t="str">
        <f>IF(ISBLANK(Values!$F66),"",Values!T66)</f>
        <v/>
      </c>
      <c r="U67" s="41"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2" t="str">
        <f>IF(ISBLANK(Values!E66),"",IF(Values!I66,Values!$B$23,Values!$B$33))</f>
        <v/>
      </c>
      <c r="AJ67" s="4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41" t="str">
        <f>IF(ISBLANK(Values!E67),"",Values!$M67)</f>
        <v/>
      </c>
      <c r="N68" s="41" t="str">
        <f>IF(ISBLANK(Values!$F67),"",Values!N67)</f>
        <v/>
      </c>
      <c r="O68" s="41" t="str">
        <f>IF(ISBLANK(Values!$F67),"",Values!O67)</f>
        <v/>
      </c>
      <c r="P68" s="41" t="str">
        <f>IF(ISBLANK(Values!$F67),"",Values!P67)</f>
        <v/>
      </c>
      <c r="Q68" s="41" t="str">
        <f>IF(ISBLANK(Values!$F67),"",Values!Q67)</f>
        <v/>
      </c>
      <c r="R68" s="41" t="str">
        <f>IF(ISBLANK(Values!$F67),"",Values!R67)</f>
        <v/>
      </c>
      <c r="S68" s="41" t="str">
        <f>IF(ISBLANK(Values!$F67),"",Values!S67)</f>
        <v/>
      </c>
      <c r="T68" s="41" t="str">
        <f>IF(ISBLANK(Values!$F67),"",Values!T67)</f>
        <v/>
      </c>
      <c r="U68" s="41"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2" t="str">
        <f>IF(ISBLANK(Values!E67),"",IF(Values!I67,Values!$B$23,Values!$B$33))</f>
        <v/>
      </c>
      <c r="AJ68" s="4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41" t="str">
        <f>IF(ISBLANK(Values!E68),"",Values!$M68)</f>
        <v/>
      </c>
      <c r="N69" s="41" t="str">
        <f>IF(ISBLANK(Values!$F68),"",Values!N68)</f>
        <v/>
      </c>
      <c r="O69" s="41" t="str">
        <f>IF(ISBLANK(Values!$F68),"",Values!O68)</f>
        <v/>
      </c>
      <c r="P69" s="41" t="str">
        <f>IF(ISBLANK(Values!$F68),"",Values!P68)</f>
        <v/>
      </c>
      <c r="Q69" s="41" t="str">
        <f>IF(ISBLANK(Values!$F68),"",Values!Q68)</f>
        <v/>
      </c>
      <c r="R69" s="41" t="str">
        <f>IF(ISBLANK(Values!$F68),"",Values!R68)</f>
        <v/>
      </c>
      <c r="S69" s="41" t="str">
        <f>IF(ISBLANK(Values!$F68),"",Values!S68)</f>
        <v/>
      </c>
      <c r="T69" s="41" t="str">
        <f>IF(ISBLANK(Values!$F68),"",Values!T68)</f>
        <v/>
      </c>
      <c r="U69" s="41"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2" t="str">
        <f>IF(ISBLANK(Values!E68),"",IF(Values!I68,Values!$B$23,Values!$B$33))</f>
        <v/>
      </c>
      <c r="AJ69" s="4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41" t="str">
        <f>IF(ISBLANK(Values!E69),"",Values!$M69)</f>
        <v/>
      </c>
      <c r="N70" s="41" t="str">
        <f>IF(ISBLANK(Values!$F69),"",Values!N69)</f>
        <v/>
      </c>
      <c r="O70" s="41" t="str">
        <f>IF(ISBLANK(Values!$F69),"",Values!O69)</f>
        <v/>
      </c>
      <c r="P70" s="41" t="str">
        <f>IF(ISBLANK(Values!$F69),"",Values!P69)</f>
        <v/>
      </c>
      <c r="Q70" s="41" t="str">
        <f>IF(ISBLANK(Values!$F69),"",Values!Q69)</f>
        <v/>
      </c>
      <c r="R70" s="41" t="str">
        <f>IF(ISBLANK(Values!$F69),"",Values!R69)</f>
        <v/>
      </c>
      <c r="S70" s="41" t="str">
        <f>IF(ISBLANK(Values!$F69),"",Values!S69)</f>
        <v/>
      </c>
      <c r="T70" s="41" t="str">
        <f>IF(ISBLANK(Values!$F69),"",Values!T69)</f>
        <v/>
      </c>
      <c r="U70" s="41"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2" t="str">
        <f>IF(ISBLANK(Values!E69),"",IF(Values!I69,Values!$B$23,Values!$B$33))</f>
        <v/>
      </c>
      <c r="AJ70" s="4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41" t="str">
        <f>IF(ISBLANK(Values!E70),"",Values!$M70)</f>
        <v/>
      </c>
      <c r="N71" s="41" t="str">
        <f>IF(ISBLANK(Values!$F70),"",Values!N70)</f>
        <v/>
      </c>
      <c r="O71" s="41" t="str">
        <f>IF(ISBLANK(Values!$F70),"",Values!O70)</f>
        <v/>
      </c>
      <c r="P71" s="41" t="str">
        <f>IF(ISBLANK(Values!$F70),"",Values!P70)</f>
        <v/>
      </c>
      <c r="Q71" s="41" t="str">
        <f>IF(ISBLANK(Values!$F70),"",Values!Q70)</f>
        <v/>
      </c>
      <c r="R71" s="41" t="str">
        <f>IF(ISBLANK(Values!$F70),"",Values!R70)</f>
        <v/>
      </c>
      <c r="S71" s="41" t="str">
        <f>IF(ISBLANK(Values!$F70),"",Values!S70)</f>
        <v/>
      </c>
      <c r="T71" s="41" t="str">
        <f>IF(ISBLANK(Values!$F70),"",Values!T70)</f>
        <v/>
      </c>
      <c r="U71" s="41"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2" t="str">
        <f>IF(ISBLANK(Values!E70),"",IF(Values!I70,Values!$B$23,Values!$B$33))</f>
        <v/>
      </c>
      <c r="AJ71" s="4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41" t="str">
        <f>IF(ISBLANK(Values!E71),"",Values!$M71)</f>
        <v/>
      </c>
      <c r="N72" s="41" t="str">
        <f>IF(ISBLANK(Values!$F71),"",Values!N71)</f>
        <v/>
      </c>
      <c r="O72" s="41" t="str">
        <f>IF(ISBLANK(Values!$F71),"",Values!O71)</f>
        <v/>
      </c>
      <c r="P72" s="41" t="str">
        <f>IF(ISBLANK(Values!$F71),"",Values!P71)</f>
        <v/>
      </c>
      <c r="Q72" s="41" t="str">
        <f>IF(ISBLANK(Values!$F71),"",Values!Q71)</f>
        <v/>
      </c>
      <c r="R72" s="41" t="str">
        <f>IF(ISBLANK(Values!$F71),"",Values!R71)</f>
        <v/>
      </c>
      <c r="S72" s="41" t="str">
        <f>IF(ISBLANK(Values!$F71),"",Values!S71)</f>
        <v/>
      </c>
      <c r="T72" s="41" t="str">
        <f>IF(ISBLANK(Values!$F71),"",Values!T71)</f>
        <v/>
      </c>
      <c r="U72" s="41"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2" t="str">
        <f>IF(ISBLANK(Values!E71),"",IF(Values!I71,Values!$B$23,Values!$B$33))</f>
        <v/>
      </c>
      <c r="AJ72" s="4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41" t="str">
        <f>IF(ISBLANK(Values!E72),"",Values!$M72)</f>
        <v/>
      </c>
      <c r="N73" s="41" t="str">
        <f>IF(ISBLANK(Values!$F72),"",Values!N72)</f>
        <v/>
      </c>
      <c r="O73" s="41" t="str">
        <f>IF(ISBLANK(Values!$F72),"",Values!O72)</f>
        <v/>
      </c>
      <c r="P73" s="41" t="str">
        <f>IF(ISBLANK(Values!$F72),"",Values!P72)</f>
        <v/>
      </c>
      <c r="Q73" s="41" t="str">
        <f>IF(ISBLANK(Values!$F72),"",Values!Q72)</f>
        <v/>
      </c>
      <c r="R73" s="41" t="str">
        <f>IF(ISBLANK(Values!$F72),"",Values!R72)</f>
        <v/>
      </c>
      <c r="S73" s="41" t="str">
        <f>IF(ISBLANK(Values!$F72),"",Values!S72)</f>
        <v/>
      </c>
      <c r="T73" s="41" t="str">
        <f>IF(ISBLANK(Values!$F72),"",Values!T72)</f>
        <v/>
      </c>
      <c r="U73" s="41"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2" t="str">
        <f>IF(ISBLANK(Values!E72),"",IF(Values!I72,Values!$B$23,Values!$B$33))</f>
        <v/>
      </c>
      <c r="AJ73" s="4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41" t="str">
        <f>IF(ISBLANK(Values!E73),"",Values!$M73)</f>
        <v/>
      </c>
      <c r="N74" s="41" t="str">
        <f>IF(ISBLANK(Values!$F73),"",Values!N73)</f>
        <v/>
      </c>
      <c r="O74" s="41" t="str">
        <f>IF(ISBLANK(Values!$F73),"",Values!O73)</f>
        <v/>
      </c>
      <c r="P74" s="41" t="str">
        <f>IF(ISBLANK(Values!$F73),"",Values!P73)</f>
        <v/>
      </c>
      <c r="Q74" s="41" t="str">
        <f>IF(ISBLANK(Values!$F73),"",Values!Q73)</f>
        <v/>
      </c>
      <c r="R74" s="41" t="str">
        <f>IF(ISBLANK(Values!$F73),"",Values!R73)</f>
        <v/>
      </c>
      <c r="S74" s="41" t="str">
        <f>IF(ISBLANK(Values!$F73),"",Values!S73)</f>
        <v/>
      </c>
      <c r="T74" s="41" t="str">
        <f>IF(ISBLANK(Values!$F73),"",Values!T73)</f>
        <v/>
      </c>
      <c r="U74" s="41"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2" t="str">
        <f>IF(ISBLANK(Values!E73),"",IF(Values!I73,Values!$B$23,Values!$B$33))</f>
        <v/>
      </c>
      <c r="AJ74" s="4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41" t="str">
        <f>IF(ISBLANK(Values!E74),"",Values!$M74)</f>
        <v/>
      </c>
      <c r="N75" s="41" t="str">
        <f>IF(ISBLANK(Values!$F74),"",Values!N74)</f>
        <v/>
      </c>
      <c r="O75" s="41" t="str">
        <f>IF(ISBLANK(Values!$F74),"",Values!O74)</f>
        <v/>
      </c>
      <c r="P75" s="41" t="str">
        <f>IF(ISBLANK(Values!$F74),"",Values!P74)</f>
        <v/>
      </c>
      <c r="Q75" s="41" t="str">
        <f>IF(ISBLANK(Values!$F74),"",Values!Q74)</f>
        <v/>
      </c>
      <c r="R75" s="41" t="str">
        <f>IF(ISBLANK(Values!$F74),"",Values!R74)</f>
        <v/>
      </c>
      <c r="S75" s="41" t="str">
        <f>IF(ISBLANK(Values!$F74),"",Values!S74)</f>
        <v/>
      </c>
      <c r="T75" s="41" t="str">
        <f>IF(ISBLANK(Values!$F74),"",Values!T74)</f>
        <v/>
      </c>
      <c r="U75" s="41"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2" t="str">
        <f>IF(ISBLANK(Values!E74),"",IF(Values!I74,Values!$B$23,Values!$B$33))</f>
        <v/>
      </c>
      <c r="AJ75" s="4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41" t="str">
        <f>IF(ISBLANK(Values!E75),"",Values!$M75)</f>
        <v/>
      </c>
      <c r="N76" s="41" t="str">
        <f>IF(ISBLANK(Values!$F75),"",Values!N75)</f>
        <v/>
      </c>
      <c r="O76" s="41" t="str">
        <f>IF(ISBLANK(Values!$F75),"",Values!O75)</f>
        <v/>
      </c>
      <c r="P76" s="41" t="str">
        <f>IF(ISBLANK(Values!$F75),"",Values!P75)</f>
        <v/>
      </c>
      <c r="Q76" s="41" t="str">
        <f>IF(ISBLANK(Values!$F75),"",Values!Q75)</f>
        <v/>
      </c>
      <c r="R76" s="41" t="str">
        <f>IF(ISBLANK(Values!$F75),"",Values!R75)</f>
        <v/>
      </c>
      <c r="S76" s="41" t="str">
        <f>IF(ISBLANK(Values!$F75),"",Values!S75)</f>
        <v/>
      </c>
      <c r="T76" s="41" t="str">
        <f>IF(ISBLANK(Values!$F75),"",Values!T75)</f>
        <v/>
      </c>
      <c r="U76" s="41"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2" t="str">
        <f>IF(ISBLANK(Values!E75),"",IF(Values!I75,Values!$B$23,Values!$B$33))</f>
        <v/>
      </c>
      <c r="AJ76" s="4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41" t="str">
        <f>IF(ISBLANK(Values!E76),"",Values!$M76)</f>
        <v/>
      </c>
      <c r="N77" s="41" t="str">
        <f>IF(ISBLANK(Values!$F76),"",Values!N76)</f>
        <v/>
      </c>
      <c r="O77" s="41" t="str">
        <f>IF(ISBLANK(Values!$F76),"",Values!O76)</f>
        <v/>
      </c>
      <c r="P77" s="41" t="str">
        <f>IF(ISBLANK(Values!$F76),"",Values!P76)</f>
        <v/>
      </c>
      <c r="Q77" s="41" t="str">
        <f>IF(ISBLANK(Values!$F76),"",Values!Q76)</f>
        <v/>
      </c>
      <c r="R77" s="41" t="str">
        <f>IF(ISBLANK(Values!$F76),"",Values!R76)</f>
        <v/>
      </c>
      <c r="S77" s="41" t="str">
        <f>IF(ISBLANK(Values!$F76),"",Values!S76)</f>
        <v/>
      </c>
      <c r="T77" s="41" t="str">
        <f>IF(ISBLANK(Values!$F76),"",Values!T76)</f>
        <v/>
      </c>
      <c r="U77" s="41"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2" t="str">
        <f>IF(ISBLANK(Values!E76),"",IF(Values!I76,Values!$B$23,Values!$B$33))</f>
        <v/>
      </c>
      <c r="AJ77" s="4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41" t="str">
        <f>IF(ISBLANK(Values!E77),"",Values!$M77)</f>
        <v/>
      </c>
      <c r="N78" s="41" t="str">
        <f>IF(ISBLANK(Values!$F77),"",Values!N77)</f>
        <v/>
      </c>
      <c r="O78" s="41" t="str">
        <f>IF(ISBLANK(Values!$F77),"",Values!O77)</f>
        <v/>
      </c>
      <c r="P78" s="41" t="str">
        <f>IF(ISBLANK(Values!$F77),"",Values!P77)</f>
        <v/>
      </c>
      <c r="Q78" s="41" t="str">
        <f>IF(ISBLANK(Values!$F77),"",Values!Q77)</f>
        <v/>
      </c>
      <c r="R78" s="41" t="str">
        <f>IF(ISBLANK(Values!$F77),"",Values!R77)</f>
        <v/>
      </c>
      <c r="S78" s="41" t="str">
        <f>IF(ISBLANK(Values!$F77),"",Values!S77)</f>
        <v/>
      </c>
      <c r="T78" s="41" t="str">
        <f>IF(ISBLANK(Values!$F77),"",Values!T77)</f>
        <v/>
      </c>
      <c r="U78" s="41"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2" t="str">
        <f>IF(ISBLANK(Values!E77),"",IF(Values!I77,Values!$B$23,Values!$B$33))</f>
        <v/>
      </c>
      <c r="AJ78" s="4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41" t="str">
        <f>IF(ISBLANK(Values!E78),"",Values!$M78)</f>
        <v/>
      </c>
      <c r="N79" s="41" t="str">
        <f>IF(ISBLANK(Values!$F78),"",Values!N78)</f>
        <v/>
      </c>
      <c r="O79" s="41" t="str">
        <f>IF(ISBLANK(Values!$F78),"",Values!O78)</f>
        <v/>
      </c>
      <c r="P79" s="41" t="str">
        <f>IF(ISBLANK(Values!$F78),"",Values!P78)</f>
        <v/>
      </c>
      <c r="Q79" s="41" t="str">
        <f>IF(ISBLANK(Values!$F78),"",Values!Q78)</f>
        <v/>
      </c>
      <c r="R79" s="41" t="str">
        <f>IF(ISBLANK(Values!$F78),"",Values!R78)</f>
        <v/>
      </c>
      <c r="S79" s="41" t="str">
        <f>IF(ISBLANK(Values!$F78),"",Values!S78)</f>
        <v/>
      </c>
      <c r="T79" s="41" t="str">
        <f>IF(ISBLANK(Values!$F78),"",Values!T78)</f>
        <v/>
      </c>
      <c r="U79" s="41"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2" t="str">
        <f>IF(ISBLANK(Values!E78),"",IF(Values!I78,Values!$B$23,Values!$B$33))</f>
        <v/>
      </c>
      <c r="AJ79" s="4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41" t="str">
        <f>IF(ISBLANK(Values!E79),"",Values!$M79)</f>
        <v/>
      </c>
      <c r="N80" s="41" t="str">
        <f>IF(ISBLANK(Values!$F79),"",Values!N79)</f>
        <v/>
      </c>
      <c r="O80" s="41" t="str">
        <f>IF(ISBLANK(Values!$F79),"",Values!O79)</f>
        <v/>
      </c>
      <c r="P80" s="41" t="str">
        <f>IF(ISBLANK(Values!$F79),"",Values!P79)</f>
        <v/>
      </c>
      <c r="Q80" s="41" t="str">
        <f>IF(ISBLANK(Values!$F79),"",Values!Q79)</f>
        <v/>
      </c>
      <c r="R80" s="41" t="str">
        <f>IF(ISBLANK(Values!$F79),"",Values!R79)</f>
        <v/>
      </c>
      <c r="S80" s="41" t="str">
        <f>IF(ISBLANK(Values!$F79),"",Values!S79)</f>
        <v/>
      </c>
      <c r="T80" s="41" t="str">
        <f>IF(ISBLANK(Values!$F79),"",Values!T79)</f>
        <v/>
      </c>
      <c r="U80" s="41"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2" t="str">
        <f>IF(ISBLANK(Values!E79),"",IF(Values!I79,Values!$B$23,Values!$B$33))</f>
        <v/>
      </c>
      <c r="AJ80" s="4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41" t="str">
        <f>IF(ISBLANK(Values!E80),"",Values!$M80)</f>
        <v/>
      </c>
      <c r="N81" s="41" t="str">
        <f>IF(ISBLANK(Values!$F80),"",Values!N80)</f>
        <v/>
      </c>
      <c r="O81" s="41" t="str">
        <f>IF(ISBLANK(Values!$F80),"",Values!O80)</f>
        <v/>
      </c>
      <c r="P81" s="41" t="str">
        <f>IF(ISBLANK(Values!$F80),"",Values!P80)</f>
        <v/>
      </c>
      <c r="Q81" s="41" t="str">
        <f>IF(ISBLANK(Values!$F80),"",Values!Q80)</f>
        <v/>
      </c>
      <c r="R81" s="41" t="str">
        <f>IF(ISBLANK(Values!$F80),"",Values!R80)</f>
        <v/>
      </c>
      <c r="S81" s="41" t="str">
        <f>IF(ISBLANK(Values!$F80),"",Values!S80)</f>
        <v/>
      </c>
      <c r="T81" s="41" t="str">
        <f>IF(ISBLANK(Values!$F80),"",Values!T80)</f>
        <v/>
      </c>
      <c r="U81" s="41"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2" t="str">
        <f>IF(ISBLANK(Values!E80),"",IF(Values!I80,Values!$B$23,Values!$B$33))</f>
        <v/>
      </c>
      <c r="AJ81" s="4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41" t="str">
        <f>IF(ISBLANK(Values!E81),"",Values!$M81)</f>
        <v/>
      </c>
      <c r="N82" s="41" t="str">
        <f>IF(ISBLANK(Values!$F81),"",Values!N81)</f>
        <v/>
      </c>
      <c r="O82" s="41" t="str">
        <f>IF(ISBLANK(Values!$F81),"",Values!O81)</f>
        <v/>
      </c>
      <c r="P82" s="41" t="str">
        <f>IF(ISBLANK(Values!$F81),"",Values!P81)</f>
        <v/>
      </c>
      <c r="Q82" s="41" t="str">
        <f>IF(ISBLANK(Values!$F81),"",Values!Q81)</f>
        <v/>
      </c>
      <c r="R82" s="41" t="str">
        <f>IF(ISBLANK(Values!$F81),"",Values!R81)</f>
        <v/>
      </c>
      <c r="S82" s="41" t="str">
        <f>IF(ISBLANK(Values!$F81),"",Values!S81)</f>
        <v/>
      </c>
      <c r="T82" s="41" t="str">
        <f>IF(ISBLANK(Values!$F81),"",Values!T81)</f>
        <v/>
      </c>
      <c r="U82" s="41"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2" t="str">
        <f>IF(ISBLANK(Values!E81),"",IF(Values!I81,Values!$B$23,Values!$B$33))</f>
        <v/>
      </c>
      <c r="AJ82" s="4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41" t="str">
        <f>IF(ISBLANK(Values!E82),"",Values!$M82)</f>
        <v/>
      </c>
      <c r="N83" s="41" t="str">
        <f>IF(ISBLANK(Values!$F82),"",Values!N82)</f>
        <v/>
      </c>
      <c r="O83" s="41" t="str">
        <f>IF(ISBLANK(Values!$F82),"",Values!O82)</f>
        <v/>
      </c>
      <c r="P83" s="41" t="str">
        <f>IF(ISBLANK(Values!$F82),"",Values!P82)</f>
        <v/>
      </c>
      <c r="Q83" s="41" t="str">
        <f>IF(ISBLANK(Values!$F82),"",Values!Q82)</f>
        <v/>
      </c>
      <c r="R83" s="41" t="str">
        <f>IF(ISBLANK(Values!$F82),"",Values!R82)</f>
        <v/>
      </c>
      <c r="S83" s="41" t="str">
        <f>IF(ISBLANK(Values!$F82),"",Values!S82)</f>
        <v/>
      </c>
      <c r="T83" s="41" t="str">
        <f>IF(ISBLANK(Values!$F82),"",Values!T82)</f>
        <v/>
      </c>
      <c r="U83" s="41"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2" t="str">
        <f>IF(ISBLANK(Values!E82),"",IF(Values!I82,Values!$B$23,Values!$B$33))</f>
        <v/>
      </c>
      <c r="AJ83" s="4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41" t="str">
        <f>IF(ISBLANK(Values!E83),"",Values!$M83)</f>
        <v/>
      </c>
      <c r="N84" s="41" t="str">
        <f>IF(ISBLANK(Values!$F83),"",Values!N83)</f>
        <v/>
      </c>
      <c r="O84" s="41" t="str">
        <f>IF(ISBLANK(Values!$F83),"",Values!O83)</f>
        <v/>
      </c>
      <c r="P84" s="41" t="str">
        <f>IF(ISBLANK(Values!$F83),"",Values!P83)</f>
        <v/>
      </c>
      <c r="Q84" s="41" t="str">
        <f>IF(ISBLANK(Values!$F83),"",Values!Q83)</f>
        <v/>
      </c>
      <c r="R84" s="41" t="str">
        <f>IF(ISBLANK(Values!$F83),"",Values!R83)</f>
        <v/>
      </c>
      <c r="S84" s="41" t="str">
        <f>IF(ISBLANK(Values!$F83),"",Values!S83)</f>
        <v/>
      </c>
      <c r="T84" s="41" t="str">
        <f>IF(ISBLANK(Values!$F83),"",Values!T83)</f>
        <v/>
      </c>
      <c r="U84" s="41"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2" t="str">
        <f>IF(ISBLANK(Values!E83),"",IF(Values!I83,Values!$B$23,Values!$B$33))</f>
        <v/>
      </c>
      <c r="AJ84" s="4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41" t="str">
        <f>IF(ISBLANK(Values!E84),"",Values!$M84)</f>
        <v/>
      </c>
      <c r="N85" s="41" t="str">
        <f>IF(ISBLANK(Values!$F84),"",Values!N84)</f>
        <v/>
      </c>
      <c r="O85" s="41" t="str">
        <f>IF(ISBLANK(Values!$F84),"",Values!O84)</f>
        <v/>
      </c>
      <c r="P85" s="41" t="str">
        <f>IF(ISBLANK(Values!$F84),"",Values!P84)</f>
        <v/>
      </c>
      <c r="Q85" s="41" t="str">
        <f>IF(ISBLANK(Values!$F84),"",Values!Q84)</f>
        <v/>
      </c>
      <c r="R85" s="41" t="str">
        <f>IF(ISBLANK(Values!$F84),"",Values!R84)</f>
        <v/>
      </c>
      <c r="S85" s="41" t="str">
        <f>IF(ISBLANK(Values!$F84),"",Values!S84)</f>
        <v/>
      </c>
      <c r="T85" s="41" t="str">
        <f>IF(ISBLANK(Values!$F84),"",Values!T84)</f>
        <v/>
      </c>
      <c r="U85" s="41"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2" t="str">
        <f>IF(ISBLANK(Values!E84),"",IF(Values!I84,Values!$B$23,Values!$B$33))</f>
        <v/>
      </c>
      <c r="AJ85" s="4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41" t="str">
        <f>IF(ISBLANK(Values!E85),"",Values!$M85)</f>
        <v/>
      </c>
      <c r="N86" s="41" t="str">
        <f>IF(ISBLANK(Values!$F85),"",Values!N85)</f>
        <v/>
      </c>
      <c r="O86" s="41" t="str">
        <f>IF(ISBLANK(Values!$F85),"",Values!O85)</f>
        <v/>
      </c>
      <c r="P86" s="41" t="str">
        <f>IF(ISBLANK(Values!$F85),"",Values!P85)</f>
        <v/>
      </c>
      <c r="Q86" s="41" t="str">
        <f>IF(ISBLANK(Values!$F85),"",Values!Q85)</f>
        <v/>
      </c>
      <c r="R86" s="41" t="str">
        <f>IF(ISBLANK(Values!$F85),"",Values!R85)</f>
        <v/>
      </c>
      <c r="S86" s="41" t="str">
        <f>IF(ISBLANK(Values!$F85),"",Values!S85)</f>
        <v/>
      </c>
      <c r="T86" s="41" t="str">
        <f>IF(ISBLANK(Values!$F85),"",Values!T85)</f>
        <v/>
      </c>
      <c r="U86" s="41"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2" t="str">
        <f>IF(ISBLANK(Values!E85),"",IF(Values!I85,Values!$B$23,Values!$B$33))</f>
        <v/>
      </c>
      <c r="AJ86" s="4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41" t="str">
        <f>IF(ISBLANK(Values!E86),"",Values!$M86)</f>
        <v/>
      </c>
      <c r="N87" s="41" t="str">
        <f>IF(ISBLANK(Values!$F86),"",Values!N86)</f>
        <v/>
      </c>
      <c r="O87" s="41" t="str">
        <f>IF(ISBLANK(Values!$F86),"",Values!O86)</f>
        <v/>
      </c>
      <c r="P87" s="41" t="str">
        <f>IF(ISBLANK(Values!$F86),"",Values!P86)</f>
        <v/>
      </c>
      <c r="Q87" s="41" t="str">
        <f>IF(ISBLANK(Values!$F86),"",Values!Q86)</f>
        <v/>
      </c>
      <c r="R87" s="41" t="str">
        <f>IF(ISBLANK(Values!$F86),"",Values!R86)</f>
        <v/>
      </c>
      <c r="S87" s="41" t="str">
        <f>IF(ISBLANK(Values!$F86),"",Values!S86)</f>
        <v/>
      </c>
      <c r="T87" s="41" t="str">
        <f>IF(ISBLANK(Values!$F86),"",Values!T86)</f>
        <v/>
      </c>
      <c r="U87" s="41"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2" t="str">
        <f>IF(ISBLANK(Values!E86),"",IF(Values!I86,Values!$B$23,Values!$B$33))</f>
        <v/>
      </c>
      <c r="AJ87" s="4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41" t="str">
        <f>IF(ISBLANK(Values!E87),"",Values!$M87)</f>
        <v/>
      </c>
      <c r="N88" s="41" t="str">
        <f>IF(ISBLANK(Values!$F87),"",Values!N87)</f>
        <v/>
      </c>
      <c r="O88" s="41" t="str">
        <f>IF(ISBLANK(Values!$F87),"",Values!O87)</f>
        <v/>
      </c>
      <c r="P88" s="41" t="str">
        <f>IF(ISBLANK(Values!$F87),"",Values!P87)</f>
        <v/>
      </c>
      <c r="Q88" s="41" t="str">
        <f>IF(ISBLANK(Values!$F87),"",Values!Q87)</f>
        <v/>
      </c>
      <c r="R88" s="41" t="str">
        <f>IF(ISBLANK(Values!$F87),"",Values!R87)</f>
        <v/>
      </c>
      <c r="S88" s="41" t="str">
        <f>IF(ISBLANK(Values!$F87),"",Values!S87)</f>
        <v/>
      </c>
      <c r="T88" s="41" t="str">
        <f>IF(ISBLANK(Values!$F87),"",Values!T87)</f>
        <v/>
      </c>
      <c r="U88" s="41"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2" t="str">
        <f>IF(ISBLANK(Values!E87),"",IF(Values!I87,Values!$B$23,Values!$B$33))</f>
        <v/>
      </c>
      <c r="AJ88" s="4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41" t="str">
        <f>IF(ISBLANK(Values!E88),"",Values!$M88)</f>
        <v/>
      </c>
      <c r="N89" s="41" t="str">
        <f>IF(ISBLANK(Values!$F88),"",Values!N88)</f>
        <v/>
      </c>
      <c r="O89" s="41" t="str">
        <f>IF(ISBLANK(Values!$F88),"",Values!O88)</f>
        <v/>
      </c>
      <c r="P89" s="41" t="str">
        <f>IF(ISBLANK(Values!$F88),"",Values!P88)</f>
        <v/>
      </c>
      <c r="Q89" s="41" t="str">
        <f>IF(ISBLANK(Values!$F88),"",Values!Q88)</f>
        <v/>
      </c>
      <c r="R89" s="41" t="str">
        <f>IF(ISBLANK(Values!$F88),"",Values!R88)</f>
        <v/>
      </c>
      <c r="S89" s="41" t="str">
        <f>IF(ISBLANK(Values!$F88),"",Values!S88)</f>
        <v/>
      </c>
      <c r="T89" s="41" t="str">
        <f>IF(ISBLANK(Values!$F88),"",Values!T88)</f>
        <v/>
      </c>
      <c r="U89" s="41"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2" t="str">
        <f>IF(ISBLANK(Values!E88),"",IF(Values!I88,Values!$B$23,Values!$B$33))</f>
        <v/>
      </c>
      <c r="AJ89" s="4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41" t="str">
        <f>IF(ISBLANK(Values!E89),"",Values!$M89)</f>
        <v/>
      </c>
      <c r="N90" s="41" t="str">
        <f>IF(ISBLANK(Values!$F89),"",Values!N89)</f>
        <v/>
      </c>
      <c r="O90" s="41" t="str">
        <f>IF(ISBLANK(Values!$F89),"",Values!O89)</f>
        <v/>
      </c>
      <c r="P90" s="41" t="str">
        <f>IF(ISBLANK(Values!$F89),"",Values!P89)</f>
        <v/>
      </c>
      <c r="Q90" s="41" t="str">
        <f>IF(ISBLANK(Values!$F89),"",Values!Q89)</f>
        <v/>
      </c>
      <c r="R90" s="41" t="str">
        <f>IF(ISBLANK(Values!$F89),"",Values!R89)</f>
        <v/>
      </c>
      <c r="S90" s="41" t="str">
        <f>IF(ISBLANK(Values!$F89),"",Values!S89)</f>
        <v/>
      </c>
      <c r="T90" s="41" t="str">
        <f>IF(ISBLANK(Values!$F89),"",Values!T89)</f>
        <v/>
      </c>
      <c r="U90" s="41"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2" t="str">
        <f>IF(ISBLANK(Values!E89),"",IF(Values!I89,Values!$B$23,Values!$B$33))</f>
        <v/>
      </c>
      <c r="AJ90" s="4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41" t="str">
        <f>IF(ISBLANK(Values!E90),"",Values!$M90)</f>
        <v/>
      </c>
      <c r="N91" s="41" t="str">
        <f>IF(ISBLANK(Values!$F90),"",Values!N90)</f>
        <v/>
      </c>
      <c r="O91" s="41" t="str">
        <f>IF(ISBLANK(Values!$F90),"",Values!O90)</f>
        <v/>
      </c>
      <c r="P91" s="41" t="str">
        <f>IF(ISBLANK(Values!$F90),"",Values!P90)</f>
        <v/>
      </c>
      <c r="Q91" s="41" t="str">
        <f>IF(ISBLANK(Values!$F90),"",Values!Q90)</f>
        <v/>
      </c>
      <c r="R91" s="41" t="str">
        <f>IF(ISBLANK(Values!$F90),"",Values!R90)</f>
        <v/>
      </c>
      <c r="S91" s="41" t="str">
        <f>IF(ISBLANK(Values!$F90),"",Values!S90)</f>
        <v/>
      </c>
      <c r="T91" s="41" t="str">
        <f>IF(ISBLANK(Values!$F90),"",Values!T90)</f>
        <v/>
      </c>
      <c r="U91" s="41"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2" t="str">
        <f>IF(ISBLANK(Values!E90),"",IF(Values!I90,Values!$B$23,Values!$B$33))</f>
        <v/>
      </c>
      <c r="AJ91" s="4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41" t="str">
        <f>IF(ISBLANK(Values!E91),"",Values!$M91)</f>
        <v/>
      </c>
      <c r="N92" s="41" t="str">
        <f>IF(ISBLANK(Values!$F91),"",Values!N91)</f>
        <v/>
      </c>
      <c r="O92" s="41" t="str">
        <f>IF(ISBLANK(Values!$F91),"",Values!O91)</f>
        <v/>
      </c>
      <c r="P92" s="41" t="str">
        <f>IF(ISBLANK(Values!$F91),"",Values!P91)</f>
        <v/>
      </c>
      <c r="Q92" s="41" t="str">
        <f>IF(ISBLANK(Values!$F91),"",Values!Q91)</f>
        <v/>
      </c>
      <c r="R92" s="41" t="str">
        <f>IF(ISBLANK(Values!$F91),"",Values!R91)</f>
        <v/>
      </c>
      <c r="S92" s="41" t="str">
        <f>IF(ISBLANK(Values!$F91),"",Values!S91)</f>
        <v/>
      </c>
      <c r="T92" s="41" t="str">
        <f>IF(ISBLANK(Values!$F91),"",Values!T91)</f>
        <v/>
      </c>
      <c r="U92" s="41"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2" t="str">
        <f>IF(ISBLANK(Values!E91),"",IF(Values!I91,Values!$B$23,Values!$B$33))</f>
        <v/>
      </c>
      <c r="AJ92" s="4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41" t="str">
        <f>IF(ISBLANK(Values!E92),"",Values!$M92)</f>
        <v/>
      </c>
      <c r="N93" s="41" t="str">
        <f>IF(ISBLANK(Values!$F92),"",Values!N92)</f>
        <v/>
      </c>
      <c r="O93" s="41" t="str">
        <f>IF(ISBLANK(Values!$F92),"",Values!O92)</f>
        <v/>
      </c>
      <c r="P93" s="41" t="str">
        <f>IF(ISBLANK(Values!$F92),"",Values!P92)</f>
        <v/>
      </c>
      <c r="Q93" s="41" t="str">
        <f>IF(ISBLANK(Values!$F92),"",Values!Q92)</f>
        <v/>
      </c>
      <c r="R93" s="41" t="str">
        <f>IF(ISBLANK(Values!$F92),"",Values!R92)</f>
        <v/>
      </c>
      <c r="S93" s="41" t="str">
        <f>IF(ISBLANK(Values!$F92),"",Values!S92)</f>
        <v/>
      </c>
      <c r="T93" s="41" t="str">
        <f>IF(ISBLANK(Values!$F92),"",Values!T92)</f>
        <v/>
      </c>
      <c r="U93" s="41"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2" t="str">
        <f>IF(ISBLANK(Values!E92),"",IF(Values!I92,Values!$B$23,Values!$B$33))</f>
        <v/>
      </c>
      <c r="AJ93" s="4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41" t="str">
        <f>IF(ISBLANK(Values!E93),"",Values!$M93)</f>
        <v/>
      </c>
      <c r="N94" s="41" t="str">
        <f>IF(ISBLANK(Values!$F93),"",Values!N93)</f>
        <v/>
      </c>
      <c r="O94" s="41" t="str">
        <f>IF(ISBLANK(Values!$F93),"",Values!O93)</f>
        <v/>
      </c>
      <c r="P94" s="41" t="str">
        <f>IF(ISBLANK(Values!$F93),"",Values!P93)</f>
        <v/>
      </c>
      <c r="Q94" s="41" t="str">
        <f>IF(ISBLANK(Values!$F93),"",Values!Q93)</f>
        <v/>
      </c>
      <c r="R94" s="41" t="str">
        <f>IF(ISBLANK(Values!$F93),"",Values!R93)</f>
        <v/>
      </c>
      <c r="S94" s="41" t="str">
        <f>IF(ISBLANK(Values!$F93),"",Values!S93)</f>
        <v/>
      </c>
      <c r="T94" s="41" t="str">
        <f>IF(ISBLANK(Values!$F93),"",Values!T93)</f>
        <v/>
      </c>
      <c r="U94" s="41"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2" t="str">
        <f>IF(ISBLANK(Values!E93),"",IF(Values!I93,Values!$B$23,Values!$B$33))</f>
        <v/>
      </c>
      <c r="AJ94" s="4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41" t="str">
        <f>IF(ISBLANK(Values!E94),"",Values!$M94)</f>
        <v/>
      </c>
      <c r="N95" s="41" t="str">
        <f>IF(ISBLANK(Values!$F94),"",Values!N94)</f>
        <v/>
      </c>
      <c r="O95" s="41" t="str">
        <f>IF(ISBLANK(Values!$F94),"",Values!O94)</f>
        <v/>
      </c>
      <c r="P95" s="41" t="str">
        <f>IF(ISBLANK(Values!$F94),"",Values!P94)</f>
        <v/>
      </c>
      <c r="Q95" s="41" t="str">
        <f>IF(ISBLANK(Values!$F94),"",Values!Q94)</f>
        <v/>
      </c>
      <c r="R95" s="41" t="str">
        <f>IF(ISBLANK(Values!$F94),"",Values!R94)</f>
        <v/>
      </c>
      <c r="S95" s="41" t="str">
        <f>IF(ISBLANK(Values!$F94),"",Values!S94)</f>
        <v/>
      </c>
      <c r="T95" s="41" t="str">
        <f>IF(ISBLANK(Values!$F94),"",Values!T94)</f>
        <v/>
      </c>
      <c r="U95" s="41"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2" t="str">
        <f>IF(ISBLANK(Values!E94),"",IF(Values!I94,Values!$B$23,Values!$B$33))</f>
        <v/>
      </c>
      <c r="AJ95" s="4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41" t="str">
        <f>IF(ISBLANK(Values!E95),"",Values!$M95)</f>
        <v/>
      </c>
      <c r="N96" s="41" t="str">
        <f>IF(ISBLANK(Values!$F95),"",Values!N95)</f>
        <v/>
      </c>
      <c r="O96" s="41" t="str">
        <f>IF(ISBLANK(Values!$F95),"",Values!O95)</f>
        <v/>
      </c>
      <c r="P96" s="41" t="str">
        <f>IF(ISBLANK(Values!$F95),"",Values!P95)</f>
        <v/>
      </c>
      <c r="Q96" s="41" t="str">
        <f>IF(ISBLANK(Values!$F95),"",Values!Q95)</f>
        <v/>
      </c>
      <c r="R96" s="41" t="str">
        <f>IF(ISBLANK(Values!$F95),"",Values!R95)</f>
        <v/>
      </c>
      <c r="S96" s="41" t="str">
        <f>IF(ISBLANK(Values!$F95),"",Values!S95)</f>
        <v/>
      </c>
      <c r="T96" s="41" t="str">
        <f>IF(ISBLANK(Values!$F95),"",Values!T95)</f>
        <v/>
      </c>
      <c r="U96" s="41"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2" t="str">
        <f>IF(ISBLANK(Values!E95),"",IF(Values!I95,Values!$B$23,Values!$B$33))</f>
        <v/>
      </c>
      <c r="AJ96" s="4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41" t="str">
        <f>IF(ISBLANK(Values!E96),"",Values!$M96)</f>
        <v/>
      </c>
      <c r="N97" s="41" t="str">
        <f>IF(ISBLANK(Values!$F96),"",Values!N96)</f>
        <v/>
      </c>
      <c r="O97" s="41" t="str">
        <f>IF(ISBLANK(Values!$F96),"",Values!O96)</f>
        <v/>
      </c>
      <c r="P97" s="41" t="str">
        <f>IF(ISBLANK(Values!$F96),"",Values!P96)</f>
        <v/>
      </c>
      <c r="Q97" s="41" t="str">
        <f>IF(ISBLANK(Values!$F96),"",Values!Q96)</f>
        <v/>
      </c>
      <c r="R97" s="41" t="str">
        <f>IF(ISBLANK(Values!$F96),"",Values!R96)</f>
        <v/>
      </c>
      <c r="S97" s="41" t="str">
        <f>IF(ISBLANK(Values!$F96),"",Values!S96)</f>
        <v/>
      </c>
      <c r="T97" s="41" t="str">
        <f>IF(ISBLANK(Values!$F96),"",Values!T96)</f>
        <v/>
      </c>
      <c r="U97" s="41"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2" t="str">
        <f>IF(ISBLANK(Values!E96),"",IF(Values!I96,Values!$B$23,Values!$B$33))</f>
        <v/>
      </c>
      <c r="AJ97" s="4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41" t="str">
        <f>IF(ISBLANK(Values!E97),"",Values!$M97)</f>
        <v/>
      </c>
      <c r="N98" s="41" t="str">
        <f>IF(ISBLANK(Values!$F97),"",Values!N97)</f>
        <v/>
      </c>
      <c r="O98" s="41" t="str">
        <f>IF(ISBLANK(Values!$F97),"",Values!O97)</f>
        <v/>
      </c>
      <c r="P98" s="41" t="str">
        <f>IF(ISBLANK(Values!$F97),"",Values!P97)</f>
        <v/>
      </c>
      <c r="Q98" s="41" t="str">
        <f>IF(ISBLANK(Values!$F97),"",Values!Q97)</f>
        <v/>
      </c>
      <c r="R98" s="41" t="str">
        <f>IF(ISBLANK(Values!$F97),"",Values!R97)</f>
        <v/>
      </c>
      <c r="S98" s="41" t="str">
        <f>IF(ISBLANK(Values!$F97),"",Values!S97)</f>
        <v/>
      </c>
      <c r="T98" s="41" t="str">
        <f>IF(ISBLANK(Values!$F97),"",Values!T97)</f>
        <v/>
      </c>
      <c r="U98" s="41"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2" t="str">
        <f>IF(ISBLANK(Values!E97),"",IF(Values!I97,Values!$B$23,Values!$B$33))</f>
        <v/>
      </c>
      <c r="AJ98" s="4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41" t="str">
        <f>IF(ISBLANK(Values!E98),"",Values!$M98)</f>
        <v/>
      </c>
      <c r="N99" s="41" t="str">
        <f>IF(ISBLANK(Values!$F98),"",Values!N98)</f>
        <v/>
      </c>
      <c r="O99" s="41" t="str">
        <f>IF(ISBLANK(Values!$F98),"",Values!O98)</f>
        <v/>
      </c>
      <c r="P99" s="41" t="str">
        <f>IF(ISBLANK(Values!$F98),"",Values!P98)</f>
        <v/>
      </c>
      <c r="Q99" s="41" t="str">
        <f>IF(ISBLANK(Values!$F98),"",Values!Q98)</f>
        <v/>
      </c>
      <c r="R99" s="41" t="str">
        <f>IF(ISBLANK(Values!$F98),"",Values!R98)</f>
        <v/>
      </c>
      <c r="S99" s="41" t="str">
        <f>IF(ISBLANK(Values!$F98),"",Values!S98)</f>
        <v/>
      </c>
      <c r="T99" s="41" t="str">
        <f>IF(ISBLANK(Values!$F98),"",Values!T98)</f>
        <v/>
      </c>
      <c r="U99" s="41"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2" t="str">
        <f>IF(ISBLANK(Values!E98),"",IF(Values!I98,Values!$B$23,Values!$B$33))</f>
        <v/>
      </c>
      <c r="AJ99" s="4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41" t="str">
        <f>IF(ISBLANK(Values!E99),"",Values!$M99)</f>
        <v/>
      </c>
      <c r="N100" s="41" t="str">
        <f>IF(ISBLANK(Values!$F99),"",Values!N99)</f>
        <v/>
      </c>
      <c r="O100" s="41" t="str">
        <f>IF(ISBLANK(Values!$F99),"",Values!O99)</f>
        <v/>
      </c>
      <c r="P100" s="41" t="str">
        <f>IF(ISBLANK(Values!$F99),"",Values!P99)</f>
        <v/>
      </c>
      <c r="Q100" s="41" t="str">
        <f>IF(ISBLANK(Values!$F99),"",Values!Q99)</f>
        <v/>
      </c>
      <c r="R100" s="41" t="str">
        <f>IF(ISBLANK(Values!$F99),"",Values!R99)</f>
        <v/>
      </c>
      <c r="S100" s="41" t="str">
        <f>IF(ISBLANK(Values!$F99),"",Values!S99)</f>
        <v/>
      </c>
      <c r="T100" s="41" t="str">
        <f>IF(ISBLANK(Values!$F99),"",Values!T99)</f>
        <v/>
      </c>
      <c r="U100" s="41"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2" t="str">
        <f>IF(ISBLANK(Values!E99),"",IF(Values!I99,Values!$B$23,Values!$B$33))</f>
        <v/>
      </c>
      <c r="AJ100" s="4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41" t="str">
        <f>IF(ISBLANK(Values!E100),"",Values!$M100)</f>
        <v/>
      </c>
      <c r="N101" s="41" t="str">
        <f>IF(ISBLANK(Values!$F100),"",Values!N100)</f>
        <v/>
      </c>
      <c r="O101" s="41" t="str">
        <f>IF(ISBLANK(Values!$F100),"",Values!O100)</f>
        <v/>
      </c>
      <c r="P101" s="41" t="str">
        <f>IF(ISBLANK(Values!$F100),"",Values!P100)</f>
        <v/>
      </c>
      <c r="Q101" s="41" t="str">
        <f>IF(ISBLANK(Values!$F100),"",Values!Q100)</f>
        <v/>
      </c>
      <c r="R101" s="41" t="str">
        <f>IF(ISBLANK(Values!$F100),"",Values!R100)</f>
        <v/>
      </c>
      <c r="S101" s="41" t="str">
        <f>IF(ISBLANK(Values!$F100),"",Values!S100)</f>
        <v/>
      </c>
      <c r="T101" s="41" t="str">
        <f>IF(ISBLANK(Values!$F100),"",Values!T100)</f>
        <v/>
      </c>
      <c r="U101" s="41"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2" t="str">
        <f>IF(ISBLANK(Values!E100),"",IF(Values!I100,Values!$B$23,Values!$B$33))</f>
        <v/>
      </c>
      <c r="AJ101" s="4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41" t="str">
        <f>IF(ISBLANK(Values!E101),"",Values!$M101)</f>
        <v/>
      </c>
      <c r="N102" s="41" t="str">
        <f>IF(ISBLANK(Values!$F101),"",Values!N101)</f>
        <v/>
      </c>
      <c r="O102" s="41" t="str">
        <f>IF(ISBLANK(Values!$F101),"",Values!O101)</f>
        <v/>
      </c>
      <c r="P102" s="41" t="str">
        <f>IF(ISBLANK(Values!$F101),"",Values!P101)</f>
        <v/>
      </c>
      <c r="Q102" s="41" t="str">
        <f>IF(ISBLANK(Values!$F101),"",Values!Q101)</f>
        <v/>
      </c>
      <c r="R102" s="41" t="str">
        <f>IF(ISBLANK(Values!$F101),"",Values!R101)</f>
        <v/>
      </c>
      <c r="S102" s="41" t="str">
        <f>IF(ISBLANK(Values!$F101),"",Values!S101)</f>
        <v/>
      </c>
      <c r="T102" s="41" t="str">
        <f>IF(ISBLANK(Values!$F101),"",Values!T101)</f>
        <v/>
      </c>
      <c r="U102" s="41"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2" t="str">
        <f>IF(ISBLANK(Values!E101),"",IF(Values!I101,Values!$B$23,Values!$B$33))</f>
        <v/>
      </c>
      <c r="AJ102" s="4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41" t="str">
        <f>IF(ISBLANK(Values!E102),"",Values!$M102)</f>
        <v/>
      </c>
      <c r="N103" s="41" t="str">
        <f>IF(ISBLANK(Values!$F102),"",Values!N102)</f>
        <v/>
      </c>
      <c r="O103" s="41" t="str">
        <f>IF(ISBLANK(Values!$F102),"",Values!O102)</f>
        <v/>
      </c>
      <c r="P103" s="41" t="str">
        <f>IF(ISBLANK(Values!$F102),"",Values!P102)</f>
        <v/>
      </c>
      <c r="Q103" s="41" t="str">
        <f>IF(ISBLANK(Values!$F102),"",Values!Q102)</f>
        <v/>
      </c>
      <c r="R103" s="41" t="str">
        <f>IF(ISBLANK(Values!$F102),"",Values!R102)</f>
        <v/>
      </c>
      <c r="S103" s="41" t="str">
        <f>IF(ISBLANK(Values!$F102),"",Values!S102)</f>
        <v/>
      </c>
      <c r="T103" s="41" t="str">
        <f>IF(ISBLANK(Values!$F102),"",Values!T102)</f>
        <v/>
      </c>
      <c r="U103" s="41"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2" t="str">
        <f>IF(ISBLANK(Values!E102),"",IF(Values!I102,Values!$B$23,Values!$B$33))</f>
        <v/>
      </c>
      <c r="AJ103" s="4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41" t="str">
        <f>IF(ISBLANK(Values!E103),"",Values!$M103)</f>
        <v/>
      </c>
      <c r="N104" s="41" t="str">
        <f>IF(ISBLANK(Values!$F103),"",Values!N103)</f>
        <v/>
      </c>
      <c r="O104" s="41" t="str">
        <f>IF(ISBLANK(Values!$F103),"",Values!O103)</f>
        <v/>
      </c>
      <c r="P104" s="41" t="str">
        <f>IF(ISBLANK(Values!$F103),"",Values!P103)</f>
        <v/>
      </c>
      <c r="Q104" s="41" t="str">
        <f>IF(ISBLANK(Values!$F103),"",Values!Q103)</f>
        <v/>
      </c>
      <c r="R104" s="41" t="str">
        <f>IF(ISBLANK(Values!$F103),"",Values!R103)</f>
        <v/>
      </c>
      <c r="S104" s="41" t="str">
        <f>IF(ISBLANK(Values!$F103),"",Values!S103)</f>
        <v/>
      </c>
      <c r="T104" s="41" t="str">
        <f>IF(ISBLANK(Values!$F103),"",Values!T103)</f>
        <v/>
      </c>
      <c r="U104" s="41"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2" t="str">
        <f>IF(ISBLANK(Values!E103),"",IF(Values!I103,Values!$B$23,Values!$B$33))</f>
        <v/>
      </c>
      <c r="AJ104" s="4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41" t="str">
        <f>IF(ISBLANK(Values!E104),"",Values!$M104)</f>
        <v/>
      </c>
      <c r="N105" s="41" t="str">
        <f>IF(ISBLANK(Values!$F104),"",Values!N104)</f>
        <v/>
      </c>
      <c r="O105" s="41" t="str">
        <f>IF(ISBLANK(Values!$F104),"",Values!O104)</f>
        <v/>
      </c>
      <c r="P105" s="41" t="str">
        <f>IF(ISBLANK(Values!$F104),"",Values!P104)</f>
        <v/>
      </c>
      <c r="Q105" s="41" t="str">
        <f>IF(ISBLANK(Values!$F104),"",Values!Q104)</f>
        <v/>
      </c>
      <c r="R105" s="41" t="str">
        <f>IF(ISBLANK(Values!$F104),"",Values!R104)</f>
        <v/>
      </c>
      <c r="S105" s="41" t="str">
        <f>IF(ISBLANK(Values!$F104),"",Values!S104)</f>
        <v/>
      </c>
      <c r="T105" s="41" t="str">
        <f>IF(ISBLANK(Values!$F104),"",Values!T104)</f>
        <v/>
      </c>
      <c r="U105" s="41"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2" t="str">
        <f>IF(ISBLANK(Values!E104),"",IF(Values!I104,Values!$B$23,Values!$B$33))</f>
        <v/>
      </c>
      <c r="AJ105" s="4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41" t="str">
        <f>IF(ISBLANK(Values!E105),"",Values!$M105)</f>
        <v/>
      </c>
      <c r="N106" s="41" t="str">
        <f>IF(ISBLANK(Values!$F105),"",Values!N105)</f>
        <v/>
      </c>
      <c r="O106" s="41" t="str">
        <f>IF(ISBLANK(Values!$F105),"",Values!O105)</f>
        <v/>
      </c>
      <c r="P106" s="41" t="str">
        <f>IF(ISBLANK(Values!$F105),"",Values!P105)</f>
        <v/>
      </c>
      <c r="Q106" s="41" t="str">
        <f>IF(ISBLANK(Values!$F105),"",Values!Q105)</f>
        <v/>
      </c>
      <c r="R106" s="41" t="str">
        <f>IF(ISBLANK(Values!$F105),"",Values!R105)</f>
        <v/>
      </c>
      <c r="S106" s="41" t="str">
        <f>IF(ISBLANK(Values!$F105),"",Values!S105)</f>
        <v/>
      </c>
      <c r="T106" s="41" t="str">
        <f>IF(ISBLANK(Values!$F105),"",Values!T105)</f>
        <v/>
      </c>
      <c r="U106" s="41"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2" t="str">
        <f>IF(ISBLANK(Values!E105),"",IF(Values!I105,Values!$B$23,Values!$B$33))</f>
        <v/>
      </c>
      <c r="AJ106" s="4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41" t="str">
        <f>IF(ISBLANK(Values!E106),"",Values!$M106)</f>
        <v/>
      </c>
      <c r="N107" s="41" t="str">
        <f>IF(ISBLANK(Values!$F106),"",Values!N106)</f>
        <v/>
      </c>
      <c r="O107" s="41" t="str">
        <f>IF(ISBLANK(Values!$F106),"",Values!O106)</f>
        <v/>
      </c>
      <c r="P107" s="41" t="str">
        <f>IF(ISBLANK(Values!$F106),"",Values!P106)</f>
        <v/>
      </c>
      <c r="Q107" s="41" t="str">
        <f>IF(ISBLANK(Values!$F106),"",Values!Q106)</f>
        <v/>
      </c>
      <c r="R107" s="41" t="str">
        <f>IF(ISBLANK(Values!$F106),"",Values!R106)</f>
        <v/>
      </c>
      <c r="S107" s="41" t="str">
        <f>IF(ISBLANK(Values!$F106),"",Values!S106)</f>
        <v/>
      </c>
      <c r="T107" s="41" t="str">
        <f>IF(ISBLANK(Values!$F106),"",Values!T106)</f>
        <v/>
      </c>
      <c r="U107" s="41"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2" t="str">
        <f>IF(ISBLANK(Values!E106),"",IF(Values!I106,Values!$B$23,Values!$B$33))</f>
        <v/>
      </c>
      <c r="AJ107" s="4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41" t="str">
        <f>IF(ISBLANK(Values!E107),"",Values!$M107)</f>
        <v/>
      </c>
      <c r="N108" s="41" t="str">
        <f>IF(ISBLANK(Values!$F107),"",Values!N107)</f>
        <v/>
      </c>
      <c r="O108" s="41" t="str">
        <f>IF(ISBLANK(Values!$F107),"",Values!O107)</f>
        <v/>
      </c>
      <c r="P108" s="41" t="str">
        <f>IF(ISBLANK(Values!$F107),"",Values!P107)</f>
        <v/>
      </c>
      <c r="Q108" s="41" t="str">
        <f>IF(ISBLANK(Values!$F107),"",Values!Q107)</f>
        <v/>
      </c>
      <c r="R108" s="41" t="str">
        <f>IF(ISBLANK(Values!$F107),"",Values!R107)</f>
        <v/>
      </c>
      <c r="S108" s="41" t="str">
        <f>IF(ISBLANK(Values!$F107),"",Values!S107)</f>
        <v/>
      </c>
      <c r="T108" s="41" t="str">
        <f>IF(ISBLANK(Values!$F107),"",Values!T107)</f>
        <v/>
      </c>
      <c r="U108" s="41"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2" t="str">
        <f>IF(ISBLANK(Values!E107),"",IF(Values!I107,Values!$B$23,Values!$B$33))</f>
        <v/>
      </c>
      <c r="AJ108" s="4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41" t="str">
        <f>IF(ISBLANK(Values!E108),"",Values!$M108)</f>
        <v/>
      </c>
      <c r="N109" s="41" t="str">
        <f>IF(ISBLANK(Values!$F108),"",Values!N108)</f>
        <v/>
      </c>
      <c r="O109" s="41" t="str">
        <f>IF(ISBLANK(Values!$F108),"",Values!O108)</f>
        <v/>
      </c>
      <c r="P109" s="41" t="str">
        <f>IF(ISBLANK(Values!$F108),"",Values!P108)</f>
        <v/>
      </c>
      <c r="Q109" s="41" t="str">
        <f>IF(ISBLANK(Values!$F108),"",Values!Q108)</f>
        <v/>
      </c>
      <c r="R109" s="41" t="str">
        <f>IF(ISBLANK(Values!$F108),"",Values!R108)</f>
        <v/>
      </c>
      <c r="S109" s="41" t="str">
        <f>IF(ISBLANK(Values!$F108),"",Values!S108)</f>
        <v/>
      </c>
      <c r="T109" s="41" t="str">
        <f>IF(ISBLANK(Values!$F108),"",Values!T108)</f>
        <v/>
      </c>
      <c r="U109" s="41"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2" t="str">
        <f>IF(ISBLANK(Values!E108),"",IF(Values!I108,Values!$B$23,Values!$B$33))</f>
        <v/>
      </c>
      <c r="AJ109" s="4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41" t="str">
        <f>IF(ISBLANK(Values!E109),"",Values!$M109)</f>
        <v/>
      </c>
      <c r="N110" s="41" t="str">
        <f>IF(ISBLANK(Values!$F109),"",Values!N109)</f>
        <v/>
      </c>
      <c r="O110" s="41" t="str">
        <f>IF(ISBLANK(Values!$F109),"",Values!O109)</f>
        <v/>
      </c>
      <c r="P110" s="41" t="str">
        <f>IF(ISBLANK(Values!$F109),"",Values!P109)</f>
        <v/>
      </c>
      <c r="Q110" s="41" t="str">
        <f>IF(ISBLANK(Values!$F109),"",Values!Q109)</f>
        <v/>
      </c>
      <c r="R110" s="41" t="str">
        <f>IF(ISBLANK(Values!$F109),"",Values!R109)</f>
        <v/>
      </c>
      <c r="S110" s="41" t="str">
        <f>IF(ISBLANK(Values!$F109),"",Values!S109)</f>
        <v/>
      </c>
      <c r="T110" s="41" t="str">
        <f>IF(ISBLANK(Values!$F109),"",Values!T109)</f>
        <v/>
      </c>
      <c r="U110" s="41"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2" t="str">
        <f>IF(ISBLANK(Values!E109),"",IF(Values!I109,Values!$B$23,Values!$B$33))</f>
        <v/>
      </c>
      <c r="AJ110" s="4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41" t="str">
        <f>IF(ISBLANK(Values!E110),"",Values!$M110)</f>
        <v/>
      </c>
      <c r="N111" s="41" t="str">
        <f>IF(ISBLANK(Values!$F110),"",Values!N110)</f>
        <v/>
      </c>
      <c r="O111" s="41" t="str">
        <f>IF(ISBLANK(Values!$F110),"",Values!O110)</f>
        <v/>
      </c>
      <c r="P111" s="41" t="str">
        <f>IF(ISBLANK(Values!$F110),"",Values!P110)</f>
        <v/>
      </c>
      <c r="Q111" s="41" t="str">
        <f>IF(ISBLANK(Values!$F110),"",Values!Q110)</f>
        <v/>
      </c>
      <c r="R111" s="41" t="str">
        <f>IF(ISBLANK(Values!$F110),"",Values!R110)</f>
        <v/>
      </c>
      <c r="S111" s="41" t="str">
        <f>IF(ISBLANK(Values!$F110),"",Values!S110)</f>
        <v/>
      </c>
      <c r="T111" s="41" t="str">
        <f>IF(ISBLANK(Values!$F110),"",Values!T110)</f>
        <v/>
      </c>
      <c r="U111" s="41"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2" t="str">
        <f>IF(ISBLANK(Values!E110),"",IF(Values!I110,Values!$B$23,Values!$B$33))</f>
        <v/>
      </c>
      <c r="AJ111" s="4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41" t="str">
        <f>IF(ISBLANK(Values!E111),"",Values!$M111)</f>
        <v/>
      </c>
      <c r="N112" s="41" t="str">
        <f>IF(ISBLANK(Values!$F111),"",Values!N111)</f>
        <v/>
      </c>
      <c r="O112" s="41" t="str">
        <f>IF(ISBLANK(Values!$F111),"",Values!O111)</f>
        <v/>
      </c>
      <c r="P112" s="41" t="str">
        <f>IF(ISBLANK(Values!$F111),"",Values!P111)</f>
        <v/>
      </c>
      <c r="Q112" s="41" t="str">
        <f>IF(ISBLANK(Values!$F111),"",Values!Q111)</f>
        <v/>
      </c>
      <c r="R112" s="41" t="str">
        <f>IF(ISBLANK(Values!$F111),"",Values!R111)</f>
        <v/>
      </c>
      <c r="S112" s="41" t="str">
        <f>IF(ISBLANK(Values!$F111),"",Values!S111)</f>
        <v/>
      </c>
      <c r="T112" s="41" t="str">
        <f>IF(ISBLANK(Values!$F111),"",Values!T111)</f>
        <v/>
      </c>
      <c r="U112" s="41"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2" t="str">
        <f>IF(ISBLANK(Values!E111),"",IF(Values!I111,Values!$B$23,Values!$B$33))</f>
        <v/>
      </c>
      <c r="AJ112" s="4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41" t="str">
        <f>IF(ISBLANK(Values!E112),"",Values!$M112)</f>
        <v/>
      </c>
      <c r="N113" s="41" t="str">
        <f>IF(ISBLANK(Values!$F112),"",Values!N112)</f>
        <v/>
      </c>
      <c r="O113" s="41" t="str">
        <f>IF(ISBLANK(Values!$F112),"",Values!O112)</f>
        <v/>
      </c>
      <c r="P113" s="41" t="str">
        <f>IF(ISBLANK(Values!$F112),"",Values!P112)</f>
        <v/>
      </c>
      <c r="Q113" s="41" t="str">
        <f>IF(ISBLANK(Values!$F112),"",Values!Q112)</f>
        <v/>
      </c>
      <c r="R113" s="41" t="str">
        <f>IF(ISBLANK(Values!$F112),"",Values!R112)</f>
        <v/>
      </c>
      <c r="S113" s="41" t="str">
        <f>IF(ISBLANK(Values!$F112),"",Values!S112)</f>
        <v/>
      </c>
      <c r="T113" s="41" t="str">
        <f>IF(ISBLANK(Values!$F112),"",Values!T112)</f>
        <v/>
      </c>
      <c r="U113" s="41"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2" t="str">
        <f>IF(ISBLANK(Values!E112),"",IF(Values!I112,Values!$B$23,Values!$B$33))</f>
        <v/>
      </c>
      <c r="AJ113" s="4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41" t="str">
        <f>IF(ISBLANK(Values!E113),"",Values!$M113)</f>
        <v/>
      </c>
      <c r="N114" s="41" t="str">
        <f>IF(ISBLANK(Values!$F113),"",Values!N113)</f>
        <v/>
      </c>
      <c r="O114" s="41" t="str">
        <f>IF(ISBLANK(Values!$F113),"",Values!O113)</f>
        <v/>
      </c>
      <c r="P114" s="41" t="str">
        <f>IF(ISBLANK(Values!$F113),"",Values!P113)</f>
        <v/>
      </c>
      <c r="Q114" s="41" t="str">
        <f>IF(ISBLANK(Values!$F113),"",Values!Q113)</f>
        <v/>
      </c>
      <c r="R114" s="41" t="str">
        <f>IF(ISBLANK(Values!$F113),"",Values!R113)</f>
        <v/>
      </c>
      <c r="S114" s="41" t="str">
        <f>IF(ISBLANK(Values!$F113),"",Values!S113)</f>
        <v/>
      </c>
      <c r="T114" s="41" t="str">
        <f>IF(ISBLANK(Values!$F113),"",Values!T113)</f>
        <v/>
      </c>
      <c r="U114" s="41"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2" t="str">
        <f>IF(ISBLANK(Values!E113),"",IF(Values!I113,Values!$B$23,Values!$B$33))</f>
        <v/>
      </c>
      <c r="AJ114" s="4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41" t="str">
        <f>IF(ISBLANK(Values!E114),"",Values!$M114)</f>
        <v/>
      </c>
      <c r="N115" s="41" t="str">
        <f>IF(ISBLANK(Values!$F114),"",Values!N114)</f>
        <v/>
      </c>
      <c r="O115" s="41" t="str">
        <f>IF(ISBLANK(Values!$F114),"",Values!O114)</f>
        <v/>
      </c>
      <c r="P115" s="41" t="str">
        <f>IF(ISBLANK(Values!$F114),"",Values!P114)</f>
        <v/>
      </c>
      <c r="Q115" s="41" t="str">
        <f>IF(ISBLANK(Values!$F114),"",Values!Q114)</f>
        <v/>
      </c>
      <c r="R115" s="41" t="str">
        <f>IF(ISBLANK(Values!$F114),"",Values!R114)</f>
        <v/>
      </c>
      <c r="S115" s="41" t="str">
        <f>IF(ISBLANK(Values!$F114),"",Values!S114)</f>
        <v/>
      </c>
      <c r="T115" s="41" t="str">
        <f>IF(ISBLANK(Values!$F114),"",Values!T114)</f>
        <v/>
      </c>
      <c r="U115" s="41"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2" t="str">
        <f>IF(ISBLANK(Values!E114),"",IF(Values!I114,Values!$B$23,Values!$B$33))</f>
        <v/>
      </c>
      <c r="AJ115" s="4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41" t="str">
        <f>IF(ISBLANK(Values!E115),"",Values!$M115)</f>
        <v/>
      </c>
      <c r="N116" s="41" t="str">
        <f>IF(ISBLANK(Values!$F115),"",Values!N115)</f>
        <v/>
      </c>
      <c r="O116" s="41" t="str">
        <f>IF(ISBLANK(Values!$F115),"",Values!O115)</f>
        <v/>
      </c>
      <c r="P116" s="41" t="str">
        <f>IF(ISBLANK(Values!$F115),"",Values!P115)</f>
        <v/>
      </c>
      <c r="Q116" s="41" t="str">
        <f>IF(ISBLANK(Values!$F115),"",Values!Q115)</f>
        <v/>
      </c>
      <c r="R116" s="41" t="str">
        <f>IF(ISBLANK(Values!$F115),"",Values!R115)</f>
        <v/>
      </c>
      <c r="S116" s="41" t="str">
        <f>IF(ISBLANK(Values!$F115),"",Values!S115)</f>
        <v/>
      </c>
      <c r="T116" s="41" t="str">
        <f>IF(ISBLANK(Values!$F115),"",Values!T115)</f>
        <v/>
      </c>
      <c r="U116" s="41"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2" t="str">
        <f>IF(ISBLANK(Values!E115),"",IF(Values!I115,Values!$B$23,Values!$B$33))</f>
        <v/>
      </c>
      <c r="AJ116" s="4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41" t="str">
        <f>IF(ISBLANK(Values!E116),"",Values!$M116)</f>
        <v/>
      </c>
      <c r="N117" s="41" t="str">
        <f>IF(ISBLANK(Values!$F116),"",Values!N116)</f>
        <v/>
      </c>
      <c r="O117" s="41" t="str">
        <f>IF(ISBLANK(Values!$F116),"",Values!O116)</f>
        <v/>
      </c>
      <c r="P117" s="41" t="str">
        <f>IF(ISBLANK(Values!$F116),"",Values!P116)</f>
        <v/>
      </c>
      <c r="Q117" s="41" t="str">
        <f>IF(ISBLANK(Values!$F116),"",Values!Q116)</f>
        <v/>
      </c>
      <c r="R117" s="41" t="str">
        <f>IF(ISBLANK(Values!$F116),"",Values!R116)</f>
        <v/>
      </c>
      <c r="S117" s="41" t="str">
        <f>IF(ISBLANK(Values!$F116),"",Values!S116)</f>
        <v/>
      </c>
      <c r="T117" s="41" t="str">
        <f>IF(ISBLANK(Values!$F116),"",Values!T116)</f>
        <v/>
      </c>
      <c r="U117" s="41"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2" t="str">
        <f>IF(ISBLANK(Values!E116),"",IF(Values!I116,Values!$B$23,Values!$B$33))</f>
        <v/>
      </c>
      <c r="AJ117" s="4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41" t="str">
        <f>IF(ISBLANK(Values!E117),"",Values!$M117)</f>
        <v/>
      </c>
      <c r="N118" s="41" t="str">
        <f>IF(ISBLANK(Values!$F117),"",Values!N117)</f>
        <v/>
      </c>
      <c r="O118" s="41" t="str">
        <f>IF(ISBLANK(Values!$F117),"",Values!O117)</f>
        <v/>
      </c>
      <c r="P118" s="41" t="str">
        <f>IF(ISBLANK(Values!$F117),"",Values!P117)</f>
        <v/>
      </c>
      <c r="Q118" s="41" t="str">
        <f>IF(ISBLANK(Values!$F117),"",Values!Q117)</f>
        <v/>
      </c>
      <c r="R118" s="41" t="str">
        <f>IF(ISBLANK(Values!$F117),"",Values!R117)</f>
        <v/>
      </c>
      <c r="S118" s="41" t="str">
        <f>IF(ISBLANK(Values!$F117),"",Values!S117)</f>
        <v/>
      </c>
      <c r="T118" s="41" t="str">
        <f>IF(ISBLANK(Values!$F117),"",Values!T117)</f>
        <v/>
      </c>
      <c r="U118" s="41"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2" t="str">
        <f>IF(ISBLANK(Values!E117),"",IF(Values!I117,Values!$B$23,Values!$B$33))</f>
        <v/>
      </c>
      <c r="AJ118" s="4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41" t="str">
        <f>IF(ISBLANK(Values!E118),"",Values!$M118)</f>
        <v/>
      </c>
      <c r="N119" s="41" t="str">
        <f>IF(ISBLANK(Values!$F118),"",Values!N118)</f>
        <v/>
      </c>
      <c r="O119" s="41" t="str">
        <f>IF(ISBLANK(Values!$F118),"",Values!O118)</f>
        <v/>
      </c>
      <c r="P119" s="41" t="str">
        <f>IF(ISBLANK(Values!$F118),"",Values!P118)</f>
        <v/>
      </c>
      <c r="Q119" s="41" t="str">
        <f>IF(ISBLANK(Values!$F118),"",Values!Q118)</f>
        <v/>
      </c>
      <c r="R119" s="41" t="str">
        <f>IF(ISBLANK(Values!$F118),"",Values!R118)</f>
        <v/>
      </c>
      <c r="S119" s="41" t="str">
        <f>IF(ISBLANK(Values!$F118),"",Values!S118)</f>
        <v/>
      </c>
      <c r="T119" s="41" t="str">
        <f>IF(ISBLANK(Values!$F118),"",Values!T118)</f>
        <v/>
      </c>
      <c r="U119" s="41"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2" t="str">
        <f>IF(ISBLANK(Values!E118),"",IF(Values!I118,Values!$B$23,Values!$B$33))</f>
        <v/>
      </c>
      <c r="AJ119" s="4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41" t="str">
        <f>IF(ISBLANK(Values!E119),"",Values!$M119)</f>
        <v/>
      </c>
      <c r="N120" s="41" t="str">
        <f>IF(ISBLANK(Values!$F119),"",Values!N119)</f>
        <v/>
      </c>
      <c r="O120" s="41" t="str">
        <f>IF(ISBLANK(Values!$F119),"",Values!O119)</f>
        <v/>
      </c>
      <c r="P120" s="41" t="str">
        <f>IF(ISBLANK(Values!$F119),"",Values!P119)</f>
        <v/>
      </c>
      <c r="Q120" s="41" t="str">
        <f>IF(ISBLANK(Values!$F119),"",Values!Q119)</f>
        <v/>
      </c>
      <c r="R120" s="41" t="str">
        <f>IF(ISBLANK(Values!$F119),"",Values!R119)</f>
        <v/>
      </c>
      <c r="S120" s="41" t="str">
        <f>IF(ISBLANK(Values!$F119),"",Values!S119)</f>
        <v/>
      </c>
      <c r="T120" s="41" t="str">
        <f>IF(ISBLANK(Values!$F119),"",Values!T119)</f>
        <v/>
      </c>
      <c r="U120" s="41"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2" t="str">
        <f>IF(ISBLANK(Values!E119),"",IF(Values!I119,Values!$B$23,Values!$B$33))</f>
        <v/>
      </c>
      <c r="AJ120" s="4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41" t="str">
        <f>IF(ISBLANK(Values!E120),"",Values!$M120)</f>
        <v/>
      </c>
      <c r="N121" s="41" t="str">
        <f>IF(ISBLANK(Values!$F120),"",Values!N120)</f>
        <v/>
      </c>
      <c r="O121" s="41" t="str">
        <f>IF(ISBLANK(Values!$F120),"",Values!O120)</f>
        <v/>
      </c>
      <c r="P121" s="41" t="str">
        <f>IF(ISBLANK(Values!$F120),"",Values!P120)</f>
        <v/>
      </c>
      <c r="Q121" s="41" t="str">
        <f>IF(ISBLANK(Values!$F120),"",Values!Q120)</f>
        <v/>
      </c>
      <c r="R121" s="41" t="str">
        <f>IF(ISBLANK(Values!$F120),"",Values!R120)</f>
        <v/>
      </c>
      <c r="S121" s="41" t="str">
        <f>IF(ISBLANK(Values!$F120),"",Values!S120)</f>
        <v/>
      </c>
      <c r="T121" s="41" t="str">
        <f>IF(ISBLANK(Values!$F120),"",Values!T120)</f>
        <v/>
      </c>
      <c r="U121" s="41"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2" t="str">
        <f>IF(ISBLANK(Values!E120),"",IF(Values!I120,Values!$B$23,Values!$B$33))</f>
        <v/>
      </c>
      <c r="AJ121" s="4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41" t="str">
        <f>IF(ISBLANK(Values!E121),"",Values!$M121)</f>
        <v/>
      </c>
      <c r="N122" s="41" t="str">
        <f>IF(ISBLANK(Values!$F121),"",Values!N121)</f>
        <v/>
      </c>
      <c r="O122" s="41" t="str">
        <f>IF(ISBLANK(Values!$F121),"",Values!O121)</f>
        <v/>
      </c>
      <c r="P122" s="41" t="str">
        <f>IF(ISBLANK(Values!$F121),"",Values!P121)</f>
        <v/>
      </c>
      <c r="Q122" s="41" t="str">
        <f>IF(ISBLANK(Values!$F121),"",Values!Q121)</f>
        <v/>
      </c>
      <c r="R122" s="41" t="str">
        <f>IF(ISBLANK(Values!$F121),"",Values!R121)</f>
        <v/>
      </c>
      <c r="S122" s="41" t="str">
        <f>IF(ISBLANK(Values!$F121),"",Values!S121)</f>
        <v/>
      </c>
      <c r="T122" s="41" t="str">
        <f>IF(ISBLANK(Values!$F121),"",Values!T121)</f>
        <v/>
      </c>
      <c r="U122" s="41"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2" t="str">
        <f>IF(ISBLANK(Values!E121),"",IF(Values!I121,Values!$B$23,Values!$B$33))</f>
        <v/>
      </c>
      <c r="AJ122" s="4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41" t="str">
        <f>IF(ISBLANK(Values!E122),"",Values!$M122)</f>
        <v/>
      </c>
      <c r="N123" s="41" t="str">
        <f>IF(ISBLANK([1]Values!F122),"",[1]Values!$N122)</f>
        <v/>
      </c>
      <c r="O123" s="2" t="str">
        <f>IF(ISBLANK([1]Values!$F122),"",[1]Values!O122)</f>
        <v/>
      </c>
      <c r="P123" s="46" t="str">
        <f>IF(ISBLANK([1]Values!$F122),"",[1]Values!P122)</f>
        <v/>
      </c>
      <c r="Q123" s="46" t="str">
        <f>IF(ISBLANK([1]Values!$F122),"",[1]Values!Q122)</f>
        <v/>
      </c>
      <c r="R123" s="46" t="str">
        <f>IF(ISBLANK([1]Values!$F122),"",[1]Values!R122)</f>
        <v/>
      </c>
      <c r="S123" s="46" t="str">
        <f>IF(ISBLANK([1]Values!$F122),"",[1]Values!S122)</f>
        <v/>
      </c>
      <c r="T123" s="46" t="str">
        <f>IF(ISBLANK([1]Values!$F122),"",[1]Values!T122)</f>
        <v/>
      </c>
      <c r="U123" s="46"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2" t="str">
        <f>IF(ISBLANK(Values!E122),"",IF(Values!I122,Values!$B$23,Values!$B$33))</f>
        <v/>
      </c>
      <c r="AJ123" s="4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41" t="str">
        <f>IF(ISBLANK(Values!E123),"",Values!$M123)</f>
        <v/>
      </c>
      <c r="N124" s="41" t="str">
        <f>IF(ISBLANK([1]Values!F123),"",[1]Values!$N123)</f>
        <v/>
      </c>
      <c r="O124" s="2" t="str">
        <f>IF(ISBLANK([1]Values!$F123),"",[1]Values!O123)</f>
        <v/>
      </c>
      <c r="P124" s="46" t="str">
        <f>IF(ISBLANK([1]Values!$F123),"",[1]Values!P123)</f>
        <v/>
      </c>
      <c r="Q124" s="46" t="str">
        <f>IF(ISBLANK([1]Values!$F123),"",[1]Values!Q123)</f>
        <v/>
      </c>
      <c r="R124" s="46" t="str">
        <f>IF(ISBLANK([1]Values!$F123),"",[1]Values!R123)</f>
        <v/>
      </c>
      <c r="S124" s="46" t="str">
        <f>IF(ISBLANK([1]Values!$F123),"",[1]Values!S123)</f>
        <v/>
      </c>
      <c r="T124" s="46" t="str">
        <f>IF(ISBLANK([1]Values!$F123),"",[1]Values!T123)</f>
        <v/>
      </c>
      <c r="U124" s="46"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2" t="str">
        <f>IF(ISBLANK(Values!E123),"",IF(Values!I123,Values!$B$23,Values!$B$33))</f>
        <v/>
      </c>
      <c r="AJ124" s="4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41" t="str">
        <f>IF(ISBLANK(Values!E124),"",Values!$M124)</f>
        <v/>
      </c>
      <c r="N125" s="41" t="str">
        <f>IF(ISBLANK([1]Values!F124),"",[1]Values!$N124)</f>
        <v/>
      </c>
      <c r="O125" s="2" t="str">
        <f>IF(ISBLANK([1]Values!$F124),"",[1]Values!O124)</f>
        <v/>
      </c>
      <c r="P125" s="46" t="str">
        <f>IF(ISBLANK([1]Values!$F124),"",[1]Values!P124)</f>
        <v/>
      </c>
      <c r="Q125" s="46" t="str">
        <f>IF(ISBLANK([1]Values!$F124),"",[1]Values!Q124)</f>
        <v/>
      </c>
      <c r="R125" s="46" t="str">
        <f>IF(ISBLANK([1]Values!$F124),"",[1]Values!R124)</f>
        <v/>
      </c>
      <c r="S125" s="46" t="str">
        <f>IF(ISBLANK([1]Values!$F124),"",[1]Values!S124)</f>
        <v/>
      </c>
      <c r="T125" s="46" t="str">
        <f>IF(ISBLANK([1]Values!$F124),"",[1]Values!T124)</f>
        <v/>
      </c>
      <c r="U125" s="46"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2" t="str">
        <f>IF(ISBLANK(Values!E124),"",IF(Values!I124,Values!$B$23,Values!$B$33))</f>
        <v/>
      </c>
      <c r="AJ125" s="4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41" t="str">
        <f>IF(ISBLANK(Values!E125),"",Values!$M125)</f>
        <v/>
      </c>
      <c r="N126" s="41" t="str">
        <f>IF(ISBLANK([1]Values!F125),"",[1]Values!$N125)</f>
        <v/>
      </c>
      <c r="O126" s="2" t="str">
        <f>IF(ISBLANK([1]Values!$F125),"",[1]Values!O125)</f>
        <v/>
      </c>
      <c r="P126" s="46" t="str">
        <f>IF(ISBLANK([1]Values!$F125),"",[1]Values!P125)</f>
        <v/>
      </c>
      <c r="Q126" s="46" t="str">
        <f>IF(ISBLANK([1]Values!$F125),"",[1]Values!Q125)</f>
        <v/>
      </c>
      <c r="R126" s="46" t="str">
        <f>IF(ISBLANK([1]Values!$F125),"",[1]Values!R125)</f>
        <v/>
      </c>
      <c r="S126" s="46" t="str">
        <f>IF(ISBLANK([1]Values!$F125),"",[1]Values!S125)</f>
        <v/>
      </c>
      <c r="T126" s="46" t="str">
        <f>IF(ISBLANK([1]Values!$F125),"",[1]Values!T125)</f>
        <v/>
      </c>
      <c r="U126" s="46"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2" t="str">
        <f>IF(ISBLANK(Values!E125),"",IF(Values!I125,Values!$B$23,Values!$B$33))</f>
        <v/>
      </c>
      <c r="AJ126" s="4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41" t="str">
        <f>IF(ISBLANK(Values!E126),"",Values!$M126)</f>
        <v/>
      </c>
      <c r="N127" s="41" t="str">
        <f>IF(ISBLANK([1]Values!F126),"",[1]Values!$N126)</f>
        <v/>
      </c>
      <c r="O127" s="2" t="str">
        <f>IF(ISBLANK([1]Values!$F126),"",[1]Values!O126)</f>
        <v/>
      </c>
      <c r="P127" s="46" t="str">
        <f>IF(ISBLANK([1]Values!$F126),"",[1]Values!P126)</f>
        <v/>
      </c>
      <c r="Q127" s="46" t="str">
        <f>IF(ISBLANK([1]Values!$F126),"",[1]Values!Q126)</f>
        <v/>
      </c>
      <c r="R127" s="46" t="str">
        <f>IF(ISBLANK([1]Values!$F126),"",[1]Values!R126)</f>
        <v/>
      </c>
      <c r="S127" s="46" t="str">
        <f>IF(ISBLANK([1]Values!$F126),"",[1]Values!S126)</f>
        <v/>
      </c>
      <c r="T127" s="46" t="str">
        <f>IF(ISBLANK([1]Values!$F126),"",[1]Values!T126)</f>
        <v/>
      </c>
      <c r="U127" s="46"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2" t="str">
        <f>IF(ISBLANK(Values!E126),"",IF(Values!I126,Values!$B$23,Values!$B$33))</f>
        <v/>
      </c>
      <c r="AJ127" s="4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41" t="str">
        <f>IF(ISBLANK(Values!E127),"",Values!$M127)</f>
        <v/>
      </c>
      <c r="N128" s="41" t="str">
        <f>IF(ISBLANK([1]Values!F127),"",[1]Values!$N127)</f>
        <v/>
      </c>
      <c r="O128" s="2" t="str">
        <f>IF(ISBLANK([1]Values!$F127),"",[1]Values!O127)</f>
        <v/>
      </c>
      <c r="P128" s="46" t="str">
        <f>IF(ISBLANK([1]Values!$F127),"",[1]Values!P127)</f>
        <v/>
      </c>
      <c r="Q128" s="46" t="str">
        <f>IF(ISBLANK([1]Values!$F127),"",[1]Values!Q127)</f>
        <v/>
      </c>
      <c r="R128" s="46" t="str">
        <f>IF(ISBLANK([1]Values!$F127),"",[1]Values!R127)</f>
        <v/>
      </c>
      <c r="S128" s="46" t="str">
        <f>IF(ISBLANK([1]Values!$F127),"",[1]Values!S127)</f>
        <v/>
      </c>
      <c r="T128" s="46" t="str">
        <f>IF(ISBLANK([1]Values!$F127),"",[1]Values!T127)</f>
        <v/>
      </c>
      <c r="U128" s="46"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2" t="str">
        <f>IF(ISBLANK(Values!E127),"",IF(Values!I127,Values!$B$23,Values!$B$33))</f>
        <v/>
      </c>
      <c r="AJ128" s="4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41" t="str">
        <f>IF(ISBLANK(Values!E128),"",Values!$M128)</f>
        <v/>
      </c>
      <c r="N129" s="41" t="str">
        <f>IF(ISBLANK([1]Values!F128),"",[1]Values!$N128)</f>
        <v/>
      </c>
      <c r="O129" s="2" t="str">
        <f>IF(ISBLANK([1]Values!$F128),"",[1]Values!O128)</f>
        <v/>
      </c>
      <c r="P129" s="46" t="str">
        <f>IF(ISBLANK([1]Values!$F128),"",[1]Values!P128)</f>
        <v/>
      </c>
      <c r="Q129" s="46" t="str">
        <f>IF(ISBLANK([1]Values!$F128),"",[1]Values!Q128)</f>
        <v/>
      </c>
      <c r="R129" s="46" t="str">
        <f>IF(ISBLANK([1]Values!$F128),"",[1]Values!R128)</f>
        <v/>
      </c>
      <c r="S129" s="46" t="str">
        <f>IF(ISBLANK([1]Values!$F128),"",[1]Values!S128)</f>
        <v/>
      </c>
      <c r="T129" s="46" t="str">
        <f>IF(ISBLANK([1]Values!$F128),"",[1]Values!T128)</f>
        <v/>
      </c>
      <c r="U129" s="46"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2" t="str">
        <f>IF(ISBLANK(Values!E128),"",IF(Values!I128,Values!$B$23,Values!$B$33))</f>
        <v/>
      </c>
      <c r="AJ129" s="4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41" t="str">
        <f>IF(ISBLANK(Values!E129),"",Values!$M129)</f>
        <v/>
      </c>
      <c r="N130" s="41" t="str">
        <f>IF(ISBLANK([1]Values!F129),"",[1]Values!$N129)</f>
        <v/>
      </c>
      <c r="O130" s="2" t="str">
        <f>IF(ISBLANK([1]Values!$F129),"",[1]Values!O129)</f>
        <v/>
      </c>
      <c r="P130" s="46" t="str">
        <f>IF(ISBLANK([1]Values!$F129),"",[1]Values!P129)</f>
        <v/>
      </c>
      <c r="Q130" s="46" t="str">
        <f>IF(ISBLANK([1]Values!$F129),"",[1]Values!Q129)</f>
        <v/>
      </c>
      <c r="R130" s="46" t="str">
        <f>IF(ISBLANK([1]Values!$F129),"",[1]Values!R129)</f>
        <v/>
      </c>
      <c r="S130" s="46" t="str">
        <f>IF(ISBLANK([1]Values!$F129),"",[1]Values!S129)</f>
        <v/>
      </c>
      <c r="T130" s="46" t="str">
        <f>IF(ISBLANK([1]Values!$F129),"",[1]Values!T129)</f>
        <v/>
      </c>
      <c r="U130" s="46"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2" t="str">
        <f>IF(ISBLANK(Values!E129),"",IF(Values!I129,Values!$B$23,Values!$B$33))</f>
        <v/>
      </c>
      <c r="AJ130" s="4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41" t="str">
        <f>IF(ISBLANK(Values!E130),"",Values!$M130)</f>
        <v/>
      </c>
      <c r="N131" s="41" t="str">
        <f>IF(ISBLANK([1]Values!F130),"",[1]Values!$N130)</f>
        <v/>
      </c>
      <c r="O131" s="2" t="str">
        <f>IF(ISBLANK([1]Values!$F130),"",[1]Values!O130)</f>
        <v/>
      </c>
      <c r="P131" s="46" t="str">
        <f>IF(ISBLANK([1]Values!$F130),"",[1]Values!P130)</f>
        <v/>
      </c>
      <c r="Q131" s="46" t="str">
        <f>IF(ISBLANK([1]Values!$F130),"",[1]Values!Q130)</f>
        <v/>
      </c>
      <c r="R131" s="46" t="str">
        <f>IF(ISBLANK([1]Values!$F130),"",[1]Values!R130)</f>
        <v/>
      </c>
      <c r="S131" s="46" t="str">
        <f>IF(ISBLANK([1]Values!$F130),"",[1]Values!S130)</f>
        <v/>
      </c>
      <c r="T131" s="46" t="str">
        <f>IF(ISBLANK([1]Values!$F130),"",[1]Values!T130)</f>
        <v/>
      </c>
      <c r="U131" s="46"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2" t="str">
        <f>IF(ISBLANK(Values!E130),"",IF(Values!I130,Values!$B$23,Values!$B$33))</f>
        <v/>
      </c>
      <c r="AJ131" s="4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41" t="str">
        <f>IF(ISBLANK(Values!E131),"",Values!$M131)</f>
        <v/>
      </c>
      <c r="N132" s="41"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2" t="str">
        <f>IF(ISBLANK(Values!E131),"",IF(Values!I131,Values!$B$23,Values!$B$33))</f>
        <v/>
      </c>
      <c r="AJ132" s="4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41" t="str">
        <f>IF(ISBLANK(Values!E132),"",Values!$M132)</f>
        <v/>
      </c>
      <c r="N133" s="41"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2" t="str">
        <f>IF(ISBLANK(Values!E132),"",IF(Values!I132,Values!$B$23,Values!$B$33))</f>
        <v/>
      </c>
      <c r="AJ133" s="4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41" t="str">
        <f>IF(ISBLANK(Values!E133),"",Values!$M133)</f>
        <v/>
      </c>
      <c r="N134" s="41"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2" t="str">
        <f>IF(ISBLANK(Values!E133),"",IF(Values!I133,Values!$B$23,Values!$B$33))</f>
        <v/>
      </c>
      <c r="AJ134" s="4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41" t="str">
        <f>IF(ISBLANK(Values!E134),"",Values!$M134)</f>
        <v/>
      </c>
      <c r="N135" s="41"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2" t="str">
        <f>IF(ISBLANK(Values!E134),"",IF(Values!I134,Values!$B$23,Values!$B$33))</f>
        <v/>
      </c>
      <c r="AJ135" s="4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41" t="str">
        <f>IF(ISBLANK(Values!E135),"",Values!$M135)</f>
        <v/>
      </c>
      <c r="N136" s="41"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2" t="str">
        <f>IF(ISBLANK(Values!E135),"",IF(Values!I135,Values!$B$23,Values!$B$33))</f>
        <v/>
      </c>
      <c r="AJ136" s="4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41" t="str">
        <f>IF(ISBLANK(Values!E136),"",Values!$M136)</f>
        <v/>
      </c>
      <c r="N137" s="41"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2" t="str">
        <f>IF(ISBLANK(Values!E136),"",IF(Values!I136,Values!$B$23,Values!$B$33))</f>
        <v/>
      </c>
      <c r="AJ137" s="4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41" t="str">
        <f>IF(ISBLANK(Values!E137),"",Values!$M137)</f>
        <v/>
      </c>
      <c r="N138" s="41"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2" t="str">
        <f>IF(ISBLANK(Values!E137),"",IF(Values!I137,Values!$B$23,Values!$B$33))</f>
        <v/>
      </c>
      <c r="AJ138" s="4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41" t="str">
        <f>IF(ISBLANK(Values!E138),"",Values!$M138)</f>
        <v/>
      </c>
      <c r="N139" s="41"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2" t="str">
        <f>IF(ISBLANK(Values!E138),"",IF(Values!I138,Values!$B$23,Values!$B$33))</f>
        <v/>
      </c>
      <c r="AJ139" s="4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41" t="str">
        <f>IF(ISBLANK(Values!E139),"",Values!$M139)</f>
        <v/>
      </c>
      <c r="N140" s="41"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2" t="str">
        <f>IF(ISBLANK(Values!E139),"",IF(Values!I139,Values!$B$23,Values!$B$33))</f>
        <v/>
      </c>
      <c r="AJ140" s="4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41" t="str">
        <f>IF(ISBLANK(Values!E140),"",Values!$M140)</f>
        <v/>
      </c>
      <c r="N141" s="41"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2" t="str">
        <f>IF(ISBLANK(Values!E140),"",IF(Values!I140,Values!$B$23,Values!$B$33))</f>
        <v/>
      </c>
      <c r="AJ141" s="4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41" t="str">
        <f>IF(ISBLANK(Values!E141),"",Values!$M141)</f>
        <v/>
      </c>
      <c r="N142" s="41"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2" t="str">
        <f>IF(ISBLANK(Values!E141),"",IF(Values!I141,Values!$B$23,Values!$B$33))</f>
        <v/>
      </c>
      <c r="AJ142" s="4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41" t="str">
        <f>IF(ISBLANK(Values!E142),"",Values!$M142)</f>
        <v/>
      </c>
      <c r="N143" s="41"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2" t="str">
        <f>IF(ISBLANK(Values!E142),"",IF(Values!I142,Values!$B$23,Values!$B$33))</f>
        <v/>
      </c>
      <c r="AJ143" s="4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41" t="str">
        <f>IF(ISBLANK(Values!E143),"",Values!$M143)</f>
        <v/>
      </c>
      <c r="N144" s="41"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2" t="str">
        <f>IF(ISBLANK(Values!E143),"",IF(Values!I143,Values!$B$23,Values!$B$33))</f>
        <v/>
      </c>
      <c r="AJ144" s="4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41" t="str">
        <f>IF(ISBLANK(Values!E144),"",Values!$M144)</f>
        <v/>
      </c>
      <c r="N145" s="41"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2" t="str">
        <f>IF(ISBLANK(Values!E144),"",IF(Values!I144,Values!$B$23,Values!$B$33))</f>
        <v/>
      </c>
      <c r="AJ145" s="4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41" t="str">
        <f>IF(ISBLANK(Values!E145),"",Values!$M145)</f>
        <v/>
      </c>
      <c r="N146" s="41"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2" t="str">
        <f>IF(ISBLANK(Values!E145),"",IF(Values!I145,Values!$B$23,Values!$B$33))</f>
        <v/>
      </c>
      <c r="AJ146" s="4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41" t="str">
        <f>IF(ISBLANK(Values!E146),"",Values!$M146)</f>
        <v/>
      </c>
      <c r="N147" s="41"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2" t="str">
        <f>IF(ISBLANK(Values!E146),"",IF(Values!I146,Values!$B$23,Values!$B$33))</f>
        <v/>
      </c>
      <c r="AJ147" s="4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41" t="str">
        <f>IF(ISBLANK(Values!E147),"",Values!$M147)</f>
        <v/>
      </c>
      <c r="N148" s="41"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2" t="str">
        <f>IF(ISBLANK(Values!E147),"",IF(Values!I147,Values!$B$23,Values!$B$33))</f>
        <v/>
      </c>
      <c r="AJ148" s="4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41" t="str">
        <f>IF(ISBLANK(Values!E148),"",Values!$M148)</f>
        <v/>
      </c>
      <c r="N149" s="41"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2" t="str">
        <f>IF(ISBLANK(Values!E148),"",IF(Values!I148,Values!$B$23,Values!$B$33))</f>
        <v/>
      </c>
      <c r="AJ149" s="4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41" t="str">
        <f>IF(ISBLANK(Values!E149),"",Values!$M149)</f>
        <v/>
      </c>
      <c r="N150" s="41"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2" t="str">
        <f>IF(ISBLANK(Values!E149),"",IF(Values!I149,Values!$B$23,Values!$B$33))</f>
        <v/>
      </c>
      <c r="AJ150" s="4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41" t="str">
        <f>IF(ISBLANK(Values!E150),"",Values!$M150)</f>
        <v/>
      </c>
      <c r="N151" s="41"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2" t="str">
        <f>IF(ISBLANK(Values!E150),"",IF(Values!I150,Values!$B$23,Values!$B$33))</f>
        <v/>
      </c>
      <c r="AJ151" s="4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41" t="str">
        <f>IF(ISBLANK(Values!E151),"",Values!$M151)</f>
        <v/>
      </c>
      <c r="N152" s="41"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2" t="str">
        <f>IF(ISBLANK(Values!E151),"",IF(Values!I151,Values!$B$23,Values!$B$33))</f>
        <v/>
      </c>
      <c r="AJ152" s="4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41" t="str">
        <f>IF(ISBLANK(Values!E152),"",Values!$M152)</f>
        <v/>
      </c>
      <c r="N153" s="41"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2" t="str">
        <f>IF(ISBLANK(Values!E152),"",IF(Values!I152,Values!$B$23,Values!$B$33))</f>
        <v/>
      </c>
      <c r="AJ153" s="4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41" t="str">
        <f>IF(ISBLANK(Values!E153),"",Values!$M153)</f>
        <v/>
      </c>
      <c r="N154" s="41"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2" t="str">
        <f>IF(ISBLANK(Values!E153),"",IF(Values!I153,Values!$B$23,Values!$B$33))</f>
        <v/>
      </c>
      <c r="AJ154" s="4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41" t="str">
        <f>IF(ISBLANK(Values!E154),"",Values!$M154)</f>
        <v/>
      </c>
      <c r="N155" s="41"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2" t="str">
        <f>IF(ISBLANK(Values!E154),"",IF(Values!I154,Values!$B$23,Values!$B$33))</f>
        <v/>
      </c>
      <c r="AJ155" s="4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41" t="str">
        <f>IF(ISBLANK(Values!E155),"",Values!$M155)</f>
        <v/>
      </c>
      <c r="N156" s="41"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2" t="str">
        <f>IF(ISBLANK(Values!E155),"",IF(Values!I155,Values!$B$23,Values!$B$33))</f>
        <v/>
      </c>
      <c r="AJ156" s="4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41" t="str">
        <f>IF(ISBLANK(Values!E156),"",Values!$M156)</f>
        <v/>
      </c>
      <c r="N157" s="41"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2" t="str">
        <f>IF(ISBLANK(Values!E156),"",IF(Values!I156,Values!$B$23,Values!$B$33))</f>
        <v/>
      </c>
      <c r="AJ157" s="4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41" t="str">
        <f>IF(ISBLANK(Values!E157),"",Values!$M157)</f>
        <v/>
      </c>
      <c r="N158" s="41"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2" t="str">
        <f>IF(ISBLANK(Values!E157),"",IF(Values!I157,Values!$B$23,Values!$B$33))</f>
        <v/>
      </c>
      <c r="AJ158" s="4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41" t="str">
        <f>IF(ISBLANK(Values!E158),"",Values!$M158)</f>
        <v/>
      </c>
      <c r="N159" s="41"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2" t="str">
        <f>IF(ISBLANK(Values!E158),"",IF(Values!I158,Values!$B$23,Values!$B$33))</f>
        <v/>
      </c>
      <c r="AJ159" s="4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41" t="str">
        <f>IF(ISBLANK(Values!E159),"",Values!$M159)</f>
        <v/>
      </c>
      <c r="N160" s="41"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2" t="str">
        <f>IF(ISBLANK(Values!E159),"",IF(Values!I159,Values!$B$23,Values!$B$33))</f>
        <v/>
      </c>
      <c r="AJ160" s="4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41" t="str">
        <f>IF(ISBLANK(Values!E160),"",Values!$M160)</f>
        <v/>
      </c>
      <c r="N161" s="41"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2" t="str">
        <f>IF(ISBLANK(Values!E160),"",IF(Values!I160,Values!$B$23,Values!$B$33))</f>
        <v/>
      </c>
      <c r="AJ161" s="4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41" t="str">
        <f>IF(ISBLANK(Values!E161),"",Values!$M161)</f>
        <v/>
      </c>
      <c r="N162" s="41"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2" t="str">
        <f>IF(ISBLANK(Values!E161),"",IF(Values!I161,Values!$B$23,Values!$B$33))</f>
        <v/>
      </c>
      <c r="AJ162" s="4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41" t="str">
        <f>IF(ISBLANK(Values!E162),"",Values!$M162)</f>
        <v/>
      </c>
      <c r="N163" s="41"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2" t="str">
        <f>IF(ISBLANK(Values!E162),"",IF(Values!I162,Values!$B$23,Values!$B$33))</f>
        <v/>
      </c>
      <c r="AJ163" s="4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41" t="str">
        <f>IF(ISBLANK(Values!E163),"",Values!$M163)</f>
        <v/>
      </c>
      <c r="N164" s="41"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2" t="str">
        <f>IF(ISBLANK(Values!E163),"",IF(Values!I163,Values!$B$23,Values!$B$33))</f>
        <v/>
      </c>
      <c r="AJ164" s="4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41" t="str">
        <f>IF(ISBLANK(Values!E164),"",Values!$M164)</f>
        <v/>
      </c>
      <c r="N165" s="41"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2" t="str">
        <f>IF(ISBLANK(Values!E164),"",IF(Values!I164,Values!$B$23,Values!$B$33))</f>
        <v/>
      </c>
      <c r="AJ165" s="4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41" t="str">
        <f>IF(ISBLANK(Values!E165),"",Values!$M165)</f>
        <v/>
      </c>
      <c r="N166" s="41"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2" t="str">
        <f>IF(ISBLANK(Values!E165),"",IF(Values!I165,Values!$B$23,Values!$B$33))</f>
        <v/>
      </c>
      <c r="AJ166" s="4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41" t="str">
        <f>IF(ISBLANK(Values!E166),"",Values!$M166)</f>
        <v/>
      </c>
      <c r="N167" s="41"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2" t="str">
        <f>IF(ISBLANK(Values!E166),"",IF(Values!I166,Values!$B$23,Values!$B$33))</f>
        <v/>
      </c>
      <c r="AJ167" s="4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41"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41" t="str">
        <f>IF(ISBLANK(Values!E167),"",Values!$M167)</f>
        <v/>
      </c>
      <c r="N168" s="41"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2" t="str">
        <f>IF(ISBLANK(Values!E167),"",IF(Values!I167,Values!$B$23,Values!$B$33))</f>
        <v/>
      </c>
      <c r="AJ168" s="4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41"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41" t="str">
        <f>IF(ISBLANK(Values!E168),"",Values!$M168)</f>
        <v/>
      </c>
      <c r="N169" s="41"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2" t="str">
        <f>IF(ISBLANK(Values!E168),"",IF(Values!I168,Values!$B$23,Values!$B$33))</f>
        <v/>
      </c>
      <c r="AJ169" s="4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41"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41" t="str">
        <f>IF(ISBLANK(Values!E169),"",Values!$M169)</f>
        <v/>
      </c>
      <c r="N170" s="41"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2" t="str">
        <f>IF(ISBLANK(Values!E169),"",IF(Values!I169,Values!$B$23,Values!$B$33))</f>
        <v/>
      </c>
      <c r="AJ170" s="4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41"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41" t="str">
        <f>IF(ISBLANK(Values!E170),"",Values!$M170)</f>
        <v/>
      </c>
      <c r="N171" s="41"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2" t="str">
        <f>IF(ISBLANK(Values!E170),"",IF(Values!I170,Values!$B$23,Values!$B$33))</f>
        <v/>
      </c>
      <c r="AJ171" s="4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41"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41" t="str">
        <f>IF(ISBLANK(Values!E171),"",Values!$M171)</f>
        <v/>
      </c>
      <c r="N172" s="41"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2" t="str">
        <f>IF(ISBLANK(Values!E171),"",IF(Values!I171,Values!$B$23,Values!$B$33))</f>
        <v/>
      </c>
      <c r="AJ172" s="4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41"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41" t="str">
        <f>IF(ISBLANK(Values!E172),"",Values!$M172)</f>
        <v/>
      </c>
      <c r="N173" s="41"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2" t="str">
        <f>IF(ISBLANK(Values!E172),"",IF(Values!I172,Values!$B$23,Values!$B$33))</f>
        <v/>
      </c>
      <c r="AJ173" s="4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41"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41" t="str">
        <f>IF(ISBLANK(Values!E173),"",Values!$M173)</f>
        <v/>
      </c>
      <c r="N174" s="41"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2" t="str">
        <f>IF(ISBLANK(Values!E173),"",IF(Values!I173,Values!$B$23,Values!$B$33))</f>
        <v/>
      </c>
      <c r="AJ174" s="4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41"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41" t="str">
        <f>IF(ISBLANK(Values!E174),"",Values!$M174)</f>
        <v/>
      </c>
      <c r="N175" s="41"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2" t="str">
        <f>IF(ISBLANK(Values!E174),"",IF(Values!I174,Values!$B$23,Values!$B$33))</f>
        <v/>
      </c>
      <c r="AJ175" s="4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41"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41" t="str">
        <f>IF(ISBLANK(Values!E175),"",Values!$M175)</f>
        <v/>
      </c>
      <c r="N176" s="41"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2" t="str">
        <f>IF(ISBLANK(Values!E175),"",IF(Values!I175,Values!$B$23,Values!$B$33))</f>
        <v/>
      </c>
      <c r="AJ176" s="4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41"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41" t="str">
        <f>IF(ISBLANK(Values!E176),"",Values!$M176)</f>
        <v/>
      </c>
      <c r="N177" s="41"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2" t="str">
        <f>IF(ISBLANK(Values!E176),"",IF(Values!I176,Values!$B$23,Values!$B$33))</f>
        <v/>
      </c>
      <c r="AJ177" s="4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41"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41" t="str">
        <f>IF(ISBLANK(Values!E177),"",Values!$M177)</f>
        <v/>
      </c>
      <c r="N178" s="41"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2" t="str">
        <f>IF(ISBLANK(Values!E177),"",IF(Values!I177,Values!$B$23,Values!$B$33))</f>
        <v/>
      </c>
      <c r="AJ178" s="4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41"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41" t="str">
        <f>IF(ISBLANK(Values!E178),"",Values!$M178)</f>
        <v/>
      </c>
      <c r="N179" s="41"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2" t="str">
        <f>IF(ISBLANK(Values!E178),"",IF(Values!I178,Values!$B$23,Values!$B$33))</f>
        <v/>
      </c>
      <c r="AJ179" s="4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41"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41" t="str">
        <f>IF(ISBLANK(Values!E179),"",Values!$M179)</f>
        <v/>
      </c>
      <c r="N180" s="41"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2" t="str">
        <f>IF(ISBLANK(Values!E179),"",IF(Values!I179,Values!$B$23,Values!$B$33))</f>
        <v/>
      </c>
      <c r="AJ180" s="4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41"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41" t="str">
        <f>IF(ISBLANK(Values!E180),"",Values!$M180)</f>
        <v/>
      </c>
      <c r="N181" s="41"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2" t="str">
        <f>IF(ISBLANK(Values!E180),"",IF(Values!I180,Values!$B$23,Values!$B$33))</f>
        <v/>
      </c>
      <c r="AJ181" s="4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41"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41" t="str">
        <f>IF(ISBLANK(Values!E181),"",Values!$M181)</f>
        <v/>
      </c>
      <c r="N182" s="41"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2" t="str">
        <f>IF(ISBLANK(Values!E181),"",IF(Values!I181,Values!$B$23,Values!$B$33))</f>
        <v/>
      </c>
      <c r="AJ182" s="4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41"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41" t="str">
        <f>IF(ISBLANK(Values!E182),"",Values!$M182)</f>
        <v/>
      </c>
      <c r="N183" s="41"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2" t="str">
        <f>IF(ISBLANK(Values!E182),"",IF(Values!I182,Values!$B$23,Values!$B$33))</f>
        <v/>
      </c>
      <c r="AJ183" s="4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41"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41" t="str">
        <f>IF(ISBLANK(Values!E183),"",Values!$M183)</f>
        <v/>
      </c>
      <c r="N184" s="41"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2" t="str">
        <f>IF(ISBLANK(Values!E183),"",IF(Values!I183,Values!$B$23,Values!$B$33))</f>
        <v/>
      </c>
      <c r="AJ184" s="4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41"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41" t="str">
        <f>IF(ISBLANK(Values!E184),"",Values!$M184)</f>
        <v/>
      </c>
      <c r="N185" s="41"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2" t="str">
        <f>IF(ISBLANK(Values!E184),"",IF(Values!I184,Values!$B$23,Values!$B$33))</f>
        <v/>
      </c>
      <c r="AJ185" s="4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41"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41" t="str">
        <f>IF(ISBLANK(Values!E185),"",Values!$M185)</f>
        <v/>
      </c>
      <c r="N186" s="41"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2" t="str">
        <f>IF(ISBLANK(Values!E185),"",IF(Values!I185,Values!$B$23,Values!$B$33))</f>
        <v/>
      </c>
      <c r="AJ186" s="4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41"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41" t="str">
        <f>IF(ISBLANK(Values!E186),"",Values!$M186)</f>
        <v/>
      </c>
      <c r="N187" s="41"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2" t="str">
        <f>IF(ISBLANK(Values!E186),"",IF(Values!I186,Values!$B$23,Values!$B$33))</f>
        <v/>
      </c>
      <c r="AJ187" s="4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41"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41" t="str">
        <f>IF(ISBLANK(Values!E187),"",Values!$M187)</f>
        <v/>
      </c>
      <c r="N188" s="41"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2" t="str">
        <f>IF(ISBLANK(Values!E187),"",IF(Values!I187,Values!$B$23,Values!$B$33))</f>
        <v/>
      </c>
      <c r="AJ188" s="4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41"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41" t="str">
        <f>IF(ISBLANK(Values!E188),"",Values!$M188)</f>
        <v/>
      </c>
      <c r="N189" s="41"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2" t="str">
        <f>IF(ISBLANK(Values!E188),"",IF(Values!I188,Values!$B$23,Values!$B$33))</f>
        <v/>
      </c>
      <c r="AJ189" s="4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41"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41" t="str">
        <f>IF(ISBLANK(Values!E189),"",Values!$M189)</f>
        <v/>
      </c>
      <c r="N190" s="41"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2" t="str">
        <f>IF(ISBLANK(Values!E189),"",IF(Values!I189,Values!$B$23,Values!$B$33))</f>
        <v/>
      </c>
      <c r="AJ190" s="4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41"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41" t="str">
        <f>IF(ISBLANK(Values!E190),"",Values!$M190)</f>
        <v/>
      </c>
      <c r="N191" s="41"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2" t="str">
        <f>IF(ISBLANK(Values!E190),"",IF(Values!I190,Values!$B$23,Values!$B$33))</f>
        <v/>
      </c>
      <c r="AJ191" s="4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41"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41" t="str">
        <f>IF(ISBLANK(Values!E191),"",Values!$M191)</f>
        <v/>
      </c>
      <c r="N192" s="41"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2" t="str">
        <f>IF(ISBLANK(Values!E191),"",IF(Values!I191,Values!$B$23,Values!$B$33))</f>
        <v/>
      </c>
      <c r="AJ192" s="4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41"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41" t="str">
        <f>IF(ISBLANK(Values!E192),"",Values!$M192)</f>
        <v/>
      </c>
      <c r="N193" s="41"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2" t="str">
        <f>IF(ISBLANK(Values!E192),"",IF(Values!I192,Values!$B$23,Values!$B$33))</f>
        <v/>
      </c>
      <c r="AJ193" s="4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41"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41" t="str">
        <f>IF(ISBLANK(Values!E193),"",Values!$M193)</f>
        <v/>
      </c>
      <c r="N194" s="41"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2" t="str">
        <f>IF(ISBLANK(Values!E193),"",IF(Values!I193,Values!$B$23,Values!$B$33))</f>
        <v/>
      </c>
      <c r="AJ194" s="4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41"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41" t="str">
        <f>IF(ISBLANK(Values!E194),"",Values!$M194)</f>
        <v/>
      </c>
      <c r="N195" s="41"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2" t="str">
        <f>IF(ISBLANK(Values!E194),"",IF(Values!I194,Values!$B$23,Values!$B$33))</f>
        <v/>
      </c>
      <c r="AJ195" s="4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41"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41" t="str">
        <f>IF(ISBLANK(Values!E195),"",Values!$M195)</f>
        <v/>
      </c>
      <c r="N196" s="41"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2" t="str">
        <f>IF(ISBLANK(Values!E195),"",IF(Values!I195,Values!$B$23,Values!$B$33))</f>
        <v/>
      </c>
      <c r="AJ196" s="4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41"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41" t="str">
        <f>IF(ISBLANK(Values!E196),"",Values!$M196)</f>
        <v/>
      </c>
      <c r="N197" s="41"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2" t="str">
        <f>IF(ISBLANK(Values!E196),"",IF(Values!I196,Values!$B$23,Values!$B$33))</f>
        <v/>
      </c>
      <c r="AJ197" s="4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41"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41" t="str">
        <f>IF(ISBLANK(Values!E197),"",Values!$M197)</f>
        <v/>
      </c>
      <c r="N198" s="41"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2" t="str">
        <f>IF(ISBLANK(Values!E197),"",IF(Values!I197,Values!$B$23,Values!$B$33))</f>
        <v/>
      </c>
      <c r="AJ198" s="4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41"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41" t="str">
        <f>IF(ISBLANK(Values!E198),"",Values!$M198)</f>
        <v/>
      </c>
      <c r="N199" s="41"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2" t="str">
        <f>IF(ISBLANK(Values!E198),"",IF(Values!I198,Values!$B$23,Values!$B$33))</f>
        <v/>
      </c>
      <c r="AJ199" s="4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41"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41" t="str">
        <f>IF(ISBLANK(Values!E199),"",Values!$M199)</f>
        <v/>
      </c>
      <c r="N200" s="41"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2" t="str">
        <f>IF(ISBLANK(Values!E199),"",IF(Values!I199,Values!$B$23,Values!$B$33))</f>
        <v/>
      </c>
      <c r="AJ200" s="4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41"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41" t="str">
        <f>IF(ISBLANK(Values!E200),"",Values!$M200)</f>
        <v/>
      </c>
      <c r="N201" s="41"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2" t="str">
        <f>IF(ISBLANK(Values!E200),"",IF(Values!I200,Values!$B$23,Values!$B$33))</f>
        <v/>
      </c>
      <c r="AJ201" s="4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41"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41" t="str">
        <f>IF(ISBLANK(Values!E201),"",Values!$M201)</f>
        <v/>
      </c>
      <c r="N202" s="41"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2" t="str">
        <f>IF(ISBLANK(Values!E201),"",IF(Values!I201,Values!$B$23,Values!$B$33))</f>
        <v/>
      </c>
      <c r="AJ202" s="4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41"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41" t="str">
        <f>IF(ISBLANK(Values!E202),"",Values!$M202)</f>
        <v/>
      </c>
      <c r="N203" s="41"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2" t="str">
        <f>IF(ISBLANK(Values!E202),"",IF(Values!I202,Values!$B$23,Values!$B$33))</f>
        <v/>
      </c>
      <c r="AJ203" s="4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41"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41" t="str">
        <f>IF(ISBLANK(Values!E203),"",Values!$M203)</f>
        <v/>
      </c>
      <c r="N204" s="41"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2" t="str">
        <f>IF(ISBLANK(Values!E203),"",IF(Values!I203,Values!$B$23,Values!$B$33))</f>
        <v/>
      </c>
      <c r="AJ204" s="4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41"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3"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3"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3"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3"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3"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3"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3"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3"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4 FK4:FO4 FQ4:FZ1041 GB4:GE1041 GG4:GJ1041 C5:C1041 AB5:AB1041 AI5:AI1041 AK5:AS221 DP5:DP1041 FC5:FO204 F24:F1041 G25:G1041 AT167:AT1041 B205:B1041 D205:D1041 J205:V1041 AC205:AC1041 AV205:AV1041 FC205:FI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20" sqref="B20"/>
    </sheetView>
  </sheetViews>
  <sheetFormatPr baseColWidth="10" defaultColWidth="12" defaultRowHeight="13" x14ac:dyDescent="0.15"/>
  <cols>
    <col min="1" max="1" width="18.83203125" customWidth="1"/>
    <col min="2" max="2" width="63.1640625" style="4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8" t="s">
        <v>345</v>
      </c>
      <c r="B1" s="49"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E1" s="1" t="s">
        <v>346</v>
      </c>
      <c r="F1" s="1"/>
      <c r="G1" s="1"/>
      <c r="H1" s="50"/>
      <c r="I1" s="50"/>
    </row>
    <row r="2" spans="1:22" ht="14" x14ac:dyDescent="0.15">
      <c r="A2" s="48" t="s">
        <v>347</v>
      </c>
      <c r="B2" s="49"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2" ht="28" x14ac:dyDescent="0.15">
      <c r="A3" s="48" t="s">
        <v>348</v>
      </c>
      <c r="B3" s="49" t="s">
        <v>349</v>
      </c>
      <c r="C3" s="48" t="s">
        <v>350</v>
      </c>
      <c r="D3" s="48" t="s">
        <v>351</v>
      </c>
      <c r="E3" s="48" t="s">
        <v>352</v>
      </c>
      <c r="F3" s="48" t="s">
        <v>353</v>
      </c>
      <c r="G3" s="48" t="s">
        <v>354</v>
      </c>
      <c r="H3" s="48" t="s">
        <v>355</v>
      </c>
      <c r="I3" s="48" t="s">
        <v>356</v>
      </c>
      <c r="J3" s="48" t="s">
        <v>357</v>
      </c>
      <c r="K3" s="48" t="s">
        <v>358</v>
      </c>
      <c r="L3" s="48" t="s">
        <v>359</v>
      </c>
      <c r="M3" s="48" t="s">
        <v>360</v>
      </c>
      <c r="N3" s="48" t="s">
        <v>361</v>
      </c>
      <c r="O3" s="48" t="s">
        <v>362</v>
      </c>
      <c r="V3" t="s">
        <v>363</v>
      </c>
    </row>
    <row r="4" spans="1:22" ht="28" x14ac:dyDescent="0.15">
      <c r="A4" s="48" t="s">
        <v>364</v>
      </c>
      <c r="B4" s="51"/>
      <c r="C4" s="52" t="b">
        <f>FALSE()</f>
        <v>0</v>
      </c>
      <c r="D4" s="53" t="b">
        <f>TRUE()</f>
        <v>1</v>
      </c>
      <c r="E4" s="54">
        <v>5714401510017</v>
      </c>
      <c r="F4" s="54" t="s">
        <v>365</v>
      </c>
      <c r="G4" s="55" t="s">
        <v>366</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6" t="b">
        <f>TRUE()</f>
        <v>1</v>
      </c>
      <c r="J4" s="57" t="b">
        <f>FALSE()</f>
        <v>0</v>
      </c>
      <c r="K4" s="54" t="s">
        <v>367</v>
      </c>
      <c r="L4" s="58" t="b">
        <f>TRUE()</f>
        <v>1</v>
      </c>
      <c r="M4" s="59" t="str">
        <f t="shared" ref="M4:M35" si="0">IF(ISBLANK(K4),"",IF(L4, "https://raw.githubusercontent.com/PatrickVibild/TellusAmazonPictures/master/pictures/"&amp;K4&amp;"/1.jpg","https://download.lenovo.com/Images/Parts/"&amp;K4&amp;"/"&amp;K4&amp;"_A.jpg"))</f>
        <v>https://raw.githubusercontent.com/PatrickVibild/TellusAmazonPictures/master/pictures/Lenovo/T510%20/RG/DE/1.jpg</v>
      </c>
      <c r="N4" s="59" t="str">
        <f t="shared" ref="N4:N35" si="1">IF(ISBLANK(K4),"",IF(L4, "https://raw.githubusercontent.com/PatrickVibild/TellusAmazonPictures/master/pictures/"&amp;K4&amp;"/2.jpg","https://download.lenovo.com/Images/Parts/"&amp;K4&amp;"/"&amp;K4&amp;"_B.jpg"))</f>
        <v>https://raw.githubusercontent.com/PatrickVibild/TellusAmazonPictures/master/pictures/Lenovo/T510%20/RG/DE/2.jpg</v>
      </c>
      <c r="O4" s="60" t="str">
        <f t="shared" ref="O4:O35" si="2">IF(ISBLANK(K4),"",IF(L4, "https://raw.githubusercontent.com/PatrickVibild/TellusAmazonPictures/master/pictures/"&amp;K4&amp;"/3.jpg","https://download.lenovo.com/Images/Parts/"&amp;K4&amp;"/"&amp;K4&amp;"_details.jpg"))</f>
        <v>https://raw.githubusercontent.com/PatrickVibild/TellusAmazonPictures/master/pictures/Lenovo/T510%20/RG/DE/3.jpg</v>
      </c>
      <c r="P4" t="str">
        <f t="shared" ref="P4:P35" si="3">IF(ISBLANK(K4),"",IF(L4, "https://raw.githubusercontent.com/PatrickVibild/TellusAmazonPictures/master/pictures/"&amp;K4&amp;"/4.jpg", ""))</f>
        <v>https://raw.githubusercontent.com/PatrickVibild/TellusAmazonPictures/master/pictures/Lenovo/T510%20/RG/DE/4.jpg</v>
      </c>
      <c r="Q4" t="str">
        <f t="shared" ref="Q4:Q35" si="4">IF(ISBLANK(K4),"",IF(L4, "https://raw.githubusercontent.com/PatrickVibild/TellusAmazonPictures/master/pictures/"&amp;K4&amp;"/5.jpg", ""))</f>
        <v>https://raw.githubusercontent.com/PatrickVibild/TellusAmazonPictures/master/pictures/Lenovo/T510%20/RG/DE/5.jpg</v>
      </c>
      <c r="R4" t="str">
        <f t="shared" ref="R4:R35" si="5">IF(ISBLANK(K4),"",IF(L4, "https://raw.githubusercontent.com/PatrickVibild/TellusAmazonPictures/master/pictures/"&amp;K4&amp;"/6.jpg", ""))</f>
        <v>https://raw.githubusercontent.com/PatrickVibild/TellusAmazonPictures/master/pictures/Lenovo/T510%20/RG/DE/6.jpg</v>
      </c>
      <c r="S4" t="str">
        <f t="shared" ref="S4:S35" si="6">IF(ISBLANK(K4),"",IF(L4, "https://raw.githubusercontent.com/PatrickVibild/TellusAmazonPictures/master/pictures/"&amp;K4&amp;"/7.jpg", ""))</f>
        <v>https://raw.githubusercontent.com/PatrickVibild/TellusAmazonPictures/master/pictures/Lenovo/T510%20/RG/DE/7.jpg</v>
      </c>
      <c r="T4" t="str">
        <f t="shared" ref="T4:T35" si="7">IF(ISBLANK(K4),"",IF(L4, "https://raw.githubusercontent.com/PatrickVibild/TellusAmazonPictures/master/pictures/"&amp;K4&amp;"/8.jpg",""))</f>
        <v>https://raw.githubusercontent.com/PatrickVibild/TellusAmazonPictures/master/pictures/Lenovo/T510%20/RG/DE/8.jpg</v>
      </c>
      <c r="U4" t="str">
        <f t="shared" ref="U4:U35" si="8">IF(ISBLANK(K4),"",IF(L4, "https://raw.githubusercontent.com/PatrickVibild/TellusAmazonPictures/master/pictures/"&amp;K4&amp;"/9.jpg", ""))</f>
        <v>https://raw.githubusercontent.com/PatrickVibild/TellusAmazonPictures/master/pictures/Lenovo/T510%20/RG/DE/9.jpg</v>
      </c>
      <c r="V4" s="61">
        <f>MATCH(G4,options!$D$1:$D$20,0)</f>
        <v>1</v>
      </c>
    </row>
    <row r="5" spans="1:22" ht="28" x14ac:dyDescent="0.15">
      <c r="A5" s="48" t="s">
        <v>368</v>
      </c>
      <c r="B5" s="51"/>
      <c r="C5" s="52" t="b">
        <f>FALSE()</f>
        <v>0</v>
      </c>
      <c r="D5" s="52" t="b">
        <f>TRUE()</f>
        <v>1</v>
      </c>
      <c r="E5" s="54">
        <v>5714401510024</v>
      </c>
      <c r="F5" s="54" t="s">
        <v>369</v>
      </c>
      <c r="G5" s="55" t="s">
        <v>370</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6" t="b">
        <f>TRUE()</f>
        <v>1</v>
      </c>
      <c r="J5" s="57" t="b">
        <f>FALSE()</f>
        <v>0</v>
      </c>
      <c r="K5" s="54" t="s">
        <v>371</v>
      </c>
      <c r="L5" s="58" t="b">
        <f>TRUE()</f>
        <v>1</v>
      </c>
      <c r="M5" s="59" t="str">
        <f t="shared" si="0"/>
        <v>https://raw.githubusercontent.com/PatrickVibild/TellusAmazonPictures/master/pictures/Lenovo/T510%20/RG/FR/1.jpg</v>
      </c>
      <c r="N5" s="59" t="str">
        <f t="shared" si="1"/>
        <v>https://raw.githubusercontent.com/PatrickVibild/TellusAmazonPictures/master/pictures/Lenovo/T510%20/RG/FR/2.jpg</v>
      </c>
      <c r="O5" s="60" t="str">
        <f t="shared" si="2"/>
        <v>https://raw.githubusercontent.com/PatrickVibild/TellusAmazonPictures/master/pictures/Lenovo/T510%20/RG/FR/3.jpg</v>
      </c>
      <c r="P5" t="str">
        <f t="shared" si="3"/>
        <v>https://raw.githubusercontent.com/PatrickVibild/TellusAmazonPictures/master/pictures/Lenovo/T510%20/RG/FR/4.jpg</v>
      </c>
      <c r="Q5" t="str">
        <f t="shared" si="4"/>
        <v>https://raw.githubusercontent.com/PatrickVibild/TellusAmazonPictures/master/pictures/Lenovo/T510%20/RG/FR/5.jpg</v>
      </c>
      <c r="R5" t="str">
        <f t="shared" si="5"/>
        <v>https://raw.githubusercontent.com/PatrickVibild/TellusAmazonPictures/master/pictures/Lenovo/T510%20/RG/FR/6.jpg</v>
      </c>
      <c r="S5" t="str">
        <f t="shared" si="6"/>
        <v>https://raw.githubusercontent.com/PatrickVibild/TellusAmazonPictures/master/pictures/Lenovo/T510%20/RG/FR/7.jpg</v>
      </c>
      <c r="T5" t="str">
        <f t="shared" si="7"/>
        <v>https://raw.githubusercontent.com/PatrickVibild/TellusAmazonPictures/master/pictures/Lenovo/T510%20/RG/FR/8.jpg</v>
      </c>
      <c r="U5" t="str">
        <f t="shared" si="8"/>
        <v>https://raw.githubusercontent.com/PatrickVibild/TellusAmazonPictures/master/pictures/Lenovo/T510%20/RG/FR/9.jpg</v>
      </c>
      <c r="V5" s="61">
        <f>MATCH(G5,options!$D$1:$D$20,0)</f>
        <v>2</v>
      </c>
    </row>
    <row r="6" spans="1:22" ht="28" x14ac:dyDescent="0.15">
      <c r="A6" s="48" t="s">
        <v>372</v>
      </c>
      <c r="B6" s="62" t="s">
        <v>373</v>
      </c>
      <c r="C6" s="52" t="b">
        <f>FALSE()</f>
        <v>0</v>
      </c>
      <c r="D6" s="52" t="b">
        <f>TRUE()</f>
        <v>1</v>
      </c>
      <c r="E6" s="54">
        <v>5714401510031</v>
      </c>
      <c r="F6" s="54" t="s">
        <v>374</v>
      </c>
      <c r="G6" s="55"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6" t="b">
        <f>TRUE()</f>
        <v>1</v>
      </c>
      <c r="J6" s="57" t="b">
        <f>FALSE()</f>
        <v>0</v>
      </c>
      <c r="K6" s="54" t="s">
        <v>376</v>
      </c>
      <c r="L6" s="58" t="b">
        <f>TRUE()</f>
        <v>1</v>
      </c>
      <c r="M6" s="59" t="str">
        <f t="shared" si="0"/>
        <v>https://raw.githubusercontent.com/PatrickVibild/TellusAmazonPictures/master/pictures/Lenovo/T510%20/RG/IT/1.jpg</v>
      </c>
      <c r="N6" s="59" t="str">
        <f t="shared" si="1"/>
        <v>https://raw.githubusercontent.com/PatrickVibild/TellusAmazonPictures/master/pictures/Lenovo/T510%20/RG/IT/2.jpg</v>
      </c>
      <c r="O6" s="60" t="str">
        <f t="shared" si="2"/>
        <v>https://raw.githubusercontent.com/PatrickVibild/TellusAmazonPictures/master/pictures/Lenovo/T510%20/RG/IT/3.jpg</v>
      </c>
      <c r="P6" t="str">
        <f t="shared" si="3"/>
        <v>https://raw.githubusercontent.com/PatrickVibild/TellusAmazonPictures/master/pictures/Lenovo/T510%20/RG/IT/4.jpg</v>
      </c>
      <c r="Q6" t="str">
        <f t="shared" si="4"/>
        <v>https://raw.githubusercontent.com/PatrickVibild/TellusAmazonPictures/master/pictures/Lenovo/T510%20/RG/IT/5.jpg</v>
      </c>
      <c r="R6" t="str">
        <f t="shared" si="5"/>
        <v>https://raw.githubusercontent.com/PatrickVibild/TellusAmazonPictures/master/pictures/Lenovo/T510%20/RG/IT/6.jpg</v>
      </c>
      <c r="S6" t="str">
        <f t="shared" si="6"/>
        <v>https://raw.githubusercontent.com/PatrickVibild/TellusAmazonPictures/master/pictures/Lenovo/T510%20/RG/IT/7.jpg</v>
      </c>
      <c r="T6" t="str">
        <f t="shared" si="7"/>
        <v>https://raw.githubusercontent.com/PatrickVibild/TellusAmazonPictures/master/pictures/Lenovo/T510%20/RG/IT/8.jpg</v>
      </c>
      <c r="U6" t="str">
        <f t="shared" si="8"/>
        <v>https://raw.githubusercontent.com/PatrickVibild/TellusAmazonPictures/master/pictures/Lenovo/T510%20/RG/IT/9.jpg</v>
      </c>
      <c r="V6" s="61">
        <f>MATCH(G6,options!$D$1:$D$20,0)</f>
        <v>3</v>
      </c>
    </row>
    <row r="7" spans="1:22" ht="28" x14ac:dyDescent="0.15">
      <c r="A7" s="48" t="s">
        <v>377</v>
      </c>
      <c r="B7" s="63" t="str">
        <f>IF(B6=options!C1,"41","41")</f>
        <v>41</v>
      </c>
      <c r="C7" s="52" t="b">
        <f>FALSE()</f>
        <v>0</v>
      </c>
      <c r="D7" s="52" t="b">
        <f>TRUE()</f>
        <v>1</v>
      </c>
      <c r="E7" s="54">
        <v>5714401510048</v>
      </c>
      <c r="F7" s="54" t="s">
        <v>378</v>
      </c>
      <c r="G7" s="55"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6" t="b">
        <f>TRUE()</f>
        <v>1</v>
      </c>
      <c r="J7" s="57" t="b">
        <f>FALSE()</f>
        <v>0</v>
      </c>
      <c r="K7" s="54" t="s">
        <v>380</v>
      </c>
      <c r="L7" s="58" t="b">
        <f>TRUE()</f>
        <v>1</v>
      </c>
      <c r="M7" s="59" t="str">
        <f t="shared" si="0"/>
        <v>https://raw.githubusercontent.com/PatrickVibild/TellusAmazonPictures/master/pictures/Lenovo/T510%20/RG/ES/1.jpg</v>
      </c>
      <c r="N7" s="59" t="str">
        <f t="shared" si="1"/>
        <v>https://raw.githubusercontent.com/PatrickVibild/TellusAmazonPictures/master/pictures/Lenovo/T510%20/RG/ES/2.jpg</v>
      </c>
      <c r="O7" s="60" t="str">
        <f t="shared" si="2"/>
        <v>https://raw.githubusercontent.com/PatrickVibild/TellusAmazonPictures/master/pictures/Lenovo/T510%20/RG/ES/3.jpg</v>
      </c>
      <c r="P7" t="str">
        <f t="shared" si="3"/>
        <v>https://raw.githubusercontent.com/PatrickVibild/TellusAmazonPictures/master/pictures/Lenovo/T510%20/RG/ES/4.jpg</v>
      </c>
      <c r="Q7" t="str">
        <f t="shared" si="4"/>
        <v>https://raw.githubusercontent.com/PatrickVibild/TellusAmazonPictures/master/pictures/Lenovo/T510%20/RG/ES/5.jpg</v>
      </c>
      <c r="R7" t="str">
        <f t="shared" si="5"/>
        <v>https://raw.githubusercontent.com/PatrickVibild/TellusAmazonPictures/master/pictures/Lenovo/T510%20/RG/ES/6.jpg</v>
      </c>
      <c r="S7" t="str">
        <f t="shared" si="6"/>
        <v>https://raw.githubusercontent.com/PatrickVibild/TellusAmazonPictures/master/pictures/Lenovo/T510%20/RG/ES/7.jpg</v>
      </c>
      <c r="T7" t="str">
        <f t="shared" si="7"/>
        <v>https://raw.githubusercontent.com/PatrickVibild/TellusAmazonPictures/master/pictures/Lenovo/T510%20/RG/ES/8.jpg</v>
      </c>
      <c r="U7" t="str">
        <f t="shared" si="8"/>
        <v>https://raw.githubusercontent.com/PatrickVibild/TellusAmazonPictures/master/pictures/Lenovo/T510%20/RG/ES/9.jpg</v>
      </c>
      <c r="V7" s="61">
        <f>MATCH(G7,options!$D$1:$D$20,0)</f>
        <v>4</v>
      </c>
    </row>
    <row r="8" spans="1:22" ht="28" x14ac:dyDescent="0.15">
      <c r="A8" s="48" t="s">
        <v>381</v>
      </c>
      <c r="B8" s="63" t="str">
        <f>IF(B6=options!C1,"17","17")</f>
        <v>17</v>
      </c>
      <c r="C8" s="52" t="b">
        <f>FALSE()</f>
        <v>0</v>
      </c>
      <c r="D8" s="52" t="b">
        <f>TRUE()</f>
        <v>1</v>
      </c>
      <c r="E8" s="54">
        <v>5714401510055</v>
      </c>
      <c r="F8" s="54" t="s">
        <v>382</v>
      </c>
      <c r="G8" s="55" t="s">
        <v>383</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6" t="b">
        <f>TRUE()</f>
        <v>1</v>
      </c>
      <c r="J8" s="57" t="b">
        <f>FALSE()</f>
        <v>0</v>
      </c>
      <c r="K8" s="54" t="s">
        <v>384</v>
      </c>
      <c r="L8" s="58" t="b">
        <f>TRUE()</f>
        <v>1</v>
      </c>
      <c r="M8" s="59" t="str">
        <f t="shared" si="0"/>
        <v>https://raw.githubusercontent.com/PatrickVibild/TellusAmazonPictures/master/pictures/Lenovo/T510%20/RG/UK/1.jpg</v>
      </c>
      <c r="N8" s="59" t="str">
        <f t="shared" si="1"/>
        <v>https://raw.githubusercontent.com/PatrickVibild/TellusAmazonPictures/master/pictures/Lenovo/T510%20/RG/UK/2.jpg</v>
      </c>
      <c r="O8" s="60" t="str">
        <f t="shared" si="2"/>
        <v>https://raw.githubusercontent.com/PatrickVibild/TellusAmazonPictures/master/pictures/Lenovo/T510%20/RG/UK/3.jpg</v>
      </c>
      <c r="P8" t="str">
        <f t="shared" si="3"/>
        <v>https://raw.githubusercontent.com/PatrickVibild/TellusAmazonPictures/master/pictures/Lenovo/T510%20/RG/UK/4.jpg</v>
      </c>
      <c r="Q8" t="str">
        <f t="shared" si="4"/>
        <v>https://raw.githubusercontent.com/PatrickVibild/TellusAmazonPictures/master/pictures/Lenovo/T510%20/RG/UK/5.jpg</v>
      </c>
      <c r="R8" t="str">
        <f t="shared" si="5"/>
        <v>https://raw.githubusercontent.com/PatrickVibild/TellusAmazonPictures/master/pictures/Lenovo/T510%20/RG/UK/6.jpg</v>
      </c>
      <c r="S8" t="str">
        <f t="shared" si="6"/>
        <v>https://raw.githubusercontent.com/PatrickVibild/TellusAmazonPictures/master/pictures/Lenovo/T510%20/RG/UK/7.jpg</v>
      </c>
      <c r="T8" t="str">
        <f t="shared" si="7"/>
        <v>https://raw.githubusercontent.com/PatrickVibild/TellusAmazonPictures/master/pictures/Lenovo/T510%20/RG/UK/8.jpg</v>
      </c>
      <c r="U8" t="str">
        <f t="shared" si="8"/>
        <v>https://raw.githubusercontent.com/PatrickVibild/TellusAmazonPictures/master/pictures/Lenovo/T510%20/RG/UK/9.jpg</v>
      </c>
      <c r="V8" s="61">
        <f>MATCH(G8,options!$D$1:$D$20,0)</f>
        <v>5</v>
      </c>
    </row>
    <row r="9" spans="1:22" ht="28" x14ac:dyDescent="0.15">
      <c r="A9" s="48" t="s">
        <v>385</v>
      </c>
      <c r="B9" s="63" t="str">
        <f>IF(B6=options!C1,"5","5")</f>
        <v>5</v>
      </c>
      <c r="C9" s="53" t="b">
        <f>FALSE()</f>
        <v>0</v>
      </c>
      <c r="D9" s="53" t="b">
        <f>FALSE()</f>
        <v>0</v>
      </c>
      <c r="E9" s="54">
        <v>5714401510062</v>
      </c>
      <c r="F9" s="54" t="s">
        <v>386</v>
      </c>
      <c r="G9" s="55" t="s">
        <v>387</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6" t="b">
        <f>TRUE()</f>
        <v>1</v>
      </c>
      <c r="J9" s="57" t="b">
        <f>FALSE()</f>
        <v>0</v>
      </c>
      <c r="K9" s="54" t="s">
        <v>388</v>
      </c>
      <c r="L9" s="58" t="b">
        <f>TRUE()</f>
        <v>1</v>
      </c>
      <c r="M9" s="59" t="str">
        <f t="shared" si="0"/>
        <v>https://raw.githubusercontent.com/PatrickVibild/TellusAmazonPictures/master/pictures/Lenovo/T510%20/RG/NOR/1.jpg</v>
      </c>
      <c r="N9" s="59" t="str">
        <f t="shared" si="1"/>
        <v>https://raw.githubusercontent.com/PatrickVibild/TellusAmazonPictures/master/pictures/Lenovo/T510%20/RG/NOR/2.jpg</v>
      </c>
      <c r="O9" s="60" t="str">
        <f t="shared" si="2"/>
        <v>https://raw.githubusercontent.com/PatrickVibild/TellusAmazonPictures/master/pictures/Lenovo/T510%20/RG/NOR/3.jpg</v>
      </c>
      <c r="P9" t="str">
        <f t="shared" si="3"/>
        <v>https://raw.githubusercontent.com/PatrickVibild/TellusAmazonPictures/master/pictures/Lenovo/T510%20/RG/NOR/4.jpg</v>
      </c>
      <c r="Q9" t="str">
        <f t="shared" si="4"/>
        <v>https://raw.githubusercontent.com/PatrickVibild/TellusAmazonPictures/master/pictures/Lenovo/T510%20/RG/NOR/5.jpg</v>
      </c>
      <c r="R9" t="str">
        <f t="shared" si="5"/>
        <v>https://raw.githubusercontent.com/PatrickVibild/TellusAmazonPictures/master/pictures/Lenovo/T510%20/RG/NOR/6.jpg</v>
      </c>
      <c r="S9" t="str">
        <f t="shared" si="6"/>
        <v>https://raw.githubusercontent.com/PatrickVibild/TellusAmazonPictures/master/pictures/Lenovo/T510%20/RG/NOR/7.jpg</v>
      </c>
      <c r="T9" t="str">
        <f t="shared" si="7"/>
        <v>https://raw.githubusercontent.com/PatrickVibild/TellusAmazonPictures/master/pictures/Lenovo/T510%20/RG/NOR/8.jpg</v>
      </c>
      <c r="U9" t="str">
        <f t="shared" si="8"/>
        <v>https://raw.githubusercontent.com/PatrickVibild/TellusAmazonPictures/master/pictures/Lenovo/T510%20/RG/NOR/9.jpg</v>
      </c>
      <c r="V9" s="61">
        <f>MATCH(G9,options!$D$1:$D$20,0)</f>
        <v>6</v>
      </c>
    </row>
    <row r="10" spans="1:22" ht="14" x14ac:dyDescent="0.15">
      <c r="A10" t="s">
        <v>389</v>
      </c>
      <c r="B10" s="64"/>
      <c r="C10" s="52" t="b">
        <f>FALSE()</f>
        <v>0</v>
      </c>
      <c r="D10" s="52" t="b">
        <f>FALSE()</f>
        <v>0</v>
      </c>
      <c r="E10" s="54">
        <v>5714401510079</v>
      </c>
      <c r="F10" s="54" t="s">
        <v>390</v>
      </c>
      <c r="G10" s="55"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6" t="b">
        <f>TRUE()</f>
        <v>1</v>
      </c>
      <c r="J10" s="57" t="b">
        <f>FALSE()</f>
        <v>0</v>
      </c>
      <c r="K10" s="54"/>
      <c r="L10" s="58" t="b">
        <f>TRUE()</f>
        <v>1</v>
      </c>
      <c r="M10" s="59" t="str">
        <f t="shared" si="0"/>
        <v/>
      </c>
      <c r="N10" s="59" t="str">
        <f t="shared" si="1"/>
        <v/>
      </c>
      <c r="O10" s="60" t="str">
        <f t="shared" si="2"/>
        <v/>
      </c>
      <c r="P10" t="str">
        <f t="shared" si="3"/>
        <v/>
      </c>
      <c r="Q10" t="str">
        <f t="shared" si="4"/>
        <v/>
      </c>
      <c r="R10" t="str">
        <f t="shared" si="5"/>
        <v/>
      </c>
      <c r="S10" t="str">
        <f t="shared" si="6"/>
        <v/>
      </c>
      <c r="T10" t="str">
        <f t="shared" si="7"/>
        <v/>
      </c>
      <c r="U10" t="str">
        <f t="shared" si="8"/>
        <v/>
      </c>
      <c r="V10" s="61">
        <f>MATCH(G10,options!$D$1:$D$20,0)</f>
        <v>7</v>
      </c>
    </row>
    <row r="11" spans="1:22" ht="14" x14ac:dyDescent="0.15">
      <c r="A11" s="48" t="s">
        <v>392</v>
      </c>
      <c r="B11" s="65">
        <v>150</v>
      </c>
      <c r="C11" s="52" t="b">
        <f>FALSE()</f>
        <v>0</v>
      </c>
      <c r="D11" s="52" t="b">
        <f>FALSE()</f>
        <v>0</v>
      </c>
      <c r="E11" s="54">
        <v>5714401510086</v>
      </c>
      <c r="F11" s="54" t="s">
        <v>393</v>
      </c>
      <c r="G11" s="55" t="s">
        <v>394</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6" t="b">
        <f>TRUE()</f>
        <v>1</v>
      </c>
      <c r="J11" s="57" t="b">
        <f>FALSE()</f>
        <v>0</v>
      </c>
      <c r="K11" s="54"/>
      <c r="L11" s="58" t="b">
        <f>TRUE()</f>
        <v>1</v>
      </c>
      <c r="M11" s="59" t="str">
        <f t="shared" si="0"/>
        <v/>
      </c>
      <c r="N11" s="59" t="str">
        <f t="shared" si="1"/>
        <v/>
      </c>
      <c r="O11" s="60" t="str">
        <f t="shared" si="2"/>
        <v/>
      </c>
      <c r="P11" t="str">
        <f t="shared" si="3"/>
        <v/>
      </c>
      <c r="Q11" t="str">
        <f t="shared" si="4"/>
        <v/>
      </c>
      <c r="R11" t="str">
        <f t="shared" si="5"/>
        <v/>
      </c>
      <c r="S11" t="str">
        <f t="shared" si="6"/>
        <v/>
      </c>
      <c r="T11" t="str">
        <f t="shared" si="7"/>
        <v/>
      </c>
      <c r="U11" t="str">
        <f t="shared" si="8"/>
        <v/>
      </c>
      <c r="V11" s="61">
        <f>MATCH(G11,options!$D$1:$D$20,0)</f>
        <v>8</v>
      </c>
    </row>
    <row r="12" spans="1:22" ht="14" x14ac:dyDescent="0.15">
      <c r="B12" s="64"/>
      <c r="C12" s="52" t="b">
        <f>FALSE()</f>
        <v>0</v>
      </c>
      <c r="D12" s="52" t="b">
        <f>FALSE()</f>
        <v>0</v>
      </c>
      <c r="E12" s="54">
        <v>5714401510093</v>
      </c>
      <c r="F12" s="54" t="s">
        <v>395</v>
      </c>
      <c r="G12" s="55" t="s">
        <v>396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6" t="b">
        <f>TRUE()</f>
        <v>1</v>
      </c>
      <c r="J12" s="57" t="b">
        <f>FALSE()</f>
        <v>0</v>
      </c>
      <c r="K12" s="54"/>
      <c r="L12" s="58" t="b">
        <f>TRUE()</f>
        <v>1</v>
      </c>
      <c r="M12" s="59" t="str">
        <f t="shared" si="0"/>
        <v/>
      </c>
      <c r="N12" s="59" t="str">
        <f t="shared" si="1"/>
        <v/>
      </c>
      <c r="O12" s="60" t="str">
        <f t="shared" si="2"/>
        <v/>
      </c>
      <c r="P12" t="str">
        <f t="shared" si="3"/>
        <v/>
      </c>
      <c r="Q12" t="str">
        <f t="shared" si="4"/>
        <v/>
      </c>
      <c r="R12" t="str">
        <f t="shared" si="5"/>
        <v/>
      </c>
      <c r="S12" t="str">
        <f t="shared" si="6"/>
        <v/>
      </c>
      <c r="T12" t="str">
        <f t="shared" si="7"/>
        <v/>
      </c>
      <c r="U12" t="str">
        <f t="shared" si="8"/>
        <v/>
      </c>
      <c r="V12" s="61">
        <f>MATCH(G12,options!$D$1:$D$20,0)</f>
        <v>20</v>
      </c>
    </row>
    <row r="13" spans="1:22" ht="14" x14ac:dyDescent="0.15">
      <c r="A13" s="48" t="s">
        <v>397</v>
      </c>
      <c r="B13" s="54" t="s">
        <v>398</v>
      </c>
      <c r="C13" s="52" t="b">
        <f>FALSE()</f>
        <v>0</v>
      </c>
      <c r="D13" s="52" t="b">
        <f>FALSE()</f>
        <v>0</v>
      </c>
      <c r="E13" s="54">
        <v>5714401510109</v>
      </c>
      <c r="F13" s="54" t="s">
        <v>399</v>
      </c>
      <c r="G13" s="55" t="s">
        <v>400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6" t="b">
        <f>TRUE()</f>
        <v>1</v>
      </c>
      <c r="J13" s="57" t="b">
        <f>FALSE()</f>
        <v>0</v>
      </c>
      <c r="K13" s="54"/>
      <c r="L13" s="58" t="b">
        <f>TRUE()</f>
        <v>1</v>
      </c>
      <c r="M13" s="59" t="str">
        <f t="shared" si="0"/>
        <v/>
      </c>
      <c r="N13" s="59" t="str">
        <f t="shared" si="1"/>
        <v/>
      </c>
      <c r="O13" s="60" t="str">
        <f t="shared" si="2"/>
        <v/>
      </c>
      <c r="P13" t="str">
        <f t="shared" si="3"/>
        <v/>
      </c>
      <c r="Q13" t="str">
        <f t="shared" si="4"/>
        <v/>
      </c>
      <c r="R13" t="str">
        <f t="shared" si="5"/>
        <v/>
      </c>
      <c r="S13" t="str">
        <f t="shared" si="6"/>
        <v/>
      </c>
      <c r="T13" t="str">
        <f t="shared" si="7"/>
        <v/>
      </c>
      <c r="U13" t="str">
        <f t="shared" si="8"/>
        <v/>
      </c>
      <c r="V13" s="61">
        <f>MATCH(G13,options!$D$1:$D$20,0)</f>
        <v>9</v>
      </c>
    </row>
    <row r="14" spans="1:22" ht="14" x14ac:dyDescent="0.15">
      <c r="A14" s="48" t="s">
        <v>401</v>
      </c>
      <c r="B14" s="54">
        <v>5714401510222</v>
      </c>
      <c r="C14" s="52" t="b">
        <f>FALSE()</f>
        <v>0</v>
      </c>
      <c r="D14" s="52" t="b">
        <f>FALSE()</f>
        <v>0</v>
      </c>
      <c r="E14" s="54">
        <v>5714401510116</v>
      </c>
      <c r="F14" s="54" t="s">
        <v>402</v>
      </c>
      <c r="G14" s="55" t="s">
        <v>403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6" t="b">
        <f>TRUE()</f>
        <v>1</v>
      </c>
      <c r="J14" s="57" t="b">
        <f>FALSE()</f>
        <v>0</v>
      </c>
      <c r="K14" s="54"/>
      <c r="L14" s="58" t="b">
        <f>TRUE()</f>
        <v>1</v>
      </c>
      <c r="M14" s="59" t="str">
        <f t="shared" si="0"/>
        <v/>
      </c>
      <c r="N14" s="59" t="str">
        <f t="shared" si="1"/>
        <v/>
      </c>
      <c r="O14" s="60" t="str">
        <f t="shared" si="2"/>
        <v/>
      </c>
      <c r="P14" t="str">
        <f t="shared" si="3"/>
        <v/>
      </c>
      <c r="Q14" t="str">
        <f t="shared" si="4"/>
        <v/>
      </c>
      <c r="R14" t="str">
        <f t="shared" si="5"/>
        <v/>
      </c>
      <c r="S14" t="str">
        <f t="shared" si="6"/>
        <v/>
      </c>
      <c r="T14" t="str">
        <f t="shared" si="7"/>
        <v/>
      </c>
      <c r="U14" t="str">
        <f t="shared" si="8"/>
        <v/>
      </c>
      <c r="V14" s="61">
        <f>MATCH(G14,options!$D$1:$D$20,0)</f>
        <v>19</v>
      </c>
    </row>
    <row r="15" spans="1:22" ht="14" x14ac:dyDescent="0.15">
      <c r="B15" s="64"/>
      <c r="C15" s="52" t="b">
        <f>FALSE()</f>
        <v>0</v>
      </c>
      <c r="D15" s="52" t="b">
        <f>FALSE()</f>
        <v>0</v>
      </c>
      <c r="E15" s="54">
        <v>5714401510123</v>
      </c>
      <c r="F15" s="54" t="s">
        <v>404</v>
      </c>
      <c r="G15" s="55" t="s">
        <v>405</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6" t="b">
        <f>TRUE()</f>
        <v>1</v>
      </c>
      <c r="J15" s="57" t="b">
        <f>FALSE()</f>
        <v>0</v>
      </c>
      <c r="K15" s="54"/>
      <c r="L15" s="58" t="b">
        <f>TRUE()</f>
        <v>1</v>
      </c>
      <c r="M15" s="59" t="str">
        <f t="shared" si="0"/>
        <v/>
      </c>
      <c r="N15" s="59" t="str">
        <f t="shared" si="1"/>
        <v/>
      </c>
      <c r="O15" s="60" t="str">
        <f t="shared" si="2"/>
        <v/>
      </c>
      <c r="P15" t="str">
        <f t="shared" si="3"/>
        <v/>
      </c>
      <c r="Q15" t="str">
        <f t="shared" si="4"/>
        <v/>
      </c>
      <c r="R15" t="str">
        <f t="shared" si="5"/>
        <v/>
      </c>
      <c r="S15" t="str">
        <f t="shared" si="6"/>
        <v/>
      </c>
      <c r="T15" t="str">
        <f t="shared" si="7"/>
        <v/>
      </c>
      <c r="U15" t="str">
        <f t="shared" si="8"/>
        <v/>
      </c>
      <c r="V15" s="61">
        <f>MATCH(G15,options!$D$1:$D$20,0)</f>
        <v>10</v>
      </c>
    </row>
    <row r="16" spans="1:22" ht="14" x14ac:dyDescent="0.15">
      <c r="A16" s="48" t="s">
        <v>406</v>
      </c>
      <c r="B16" s="49" t="s">
        <v>407</v>
      </c>
      <c r="C16" s="52" t="b">
        <f>FALSE()</f>
        <v>0</v>
      </c>
      <c r="D16" s="52" t="b">
        <f>FALSE()</f>
        <v>0</v>
      </c>
      <c r="E16" s="54">
        <v>5714401510130</v>
      </c>
      <c r="F16" s="54" t="s">
        <v>408</v>
      </c>
      <c r="G16" s="55" t="s">
        <v>409</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6" t="b">
        <f>TRUE()</f>
        <v>1</v>
      </c>
      <c r="J16" s="57" t="b">
        <f>FALSE()</f>
        <v>0</v>
      </c>
      <c r="K16" s="54"/>
      <c r="L16" s="58" t="b">
        <f>TRUE()</f>
        <v>1</v>
      </c>
      <c r="M16" s="59" t="str">
        <f t="shared" si="0"/>
        <v/>
      </c>
      <c r="N16" s="59" t="str">
        <f t="shared" si="1"/>
        <v/>
      </c>
      <c r="O16" s="60" t="str">
        <f t="shared" si="2"/>
        <v/>
      </c>
      <c r="P16" t="str">
        <f t="shared" si="3"/>
        <v/>
      </c>
      <c r="Q16" t="str">
        <f t="shared" si="4"/>
        <v/>
      </c>
      <c r="R16" t="str">
        <f t="shared" si="5"/>
        <v/>
      </c>
      <c r="S16" t="str">
        <f t="shared" si="6"/>
        <v/>
      </c>
      <c r="T16" t="str">
        <f t="shared" si="7"/>
        <v/>
      </c>
      <c r="U16" t="str">
        <f t="shared" si="8"/>
        <v/>
      </c>
      <c r="V16" s="61">
        <f>MATCH(G16,options!$D$1:$D$20,0)</f>
        <v>11</v>
      </c>
    </row>
    <row r="17" spans="1:22" ht="14" x14ac:dyDescent="0.15">
      <c r="B17" s="64"/>
      <c r="C17" s="52" t="b">
        <f>FALSE()</f>
        <v>0</v>
      </c>
      <c r="D17" s="52" t="b">
        <f>FALSE()</f>
        <v>0</v>
      </c>
      <c r="E17" s="54">
        <v>5714401510147</v>
      </c>
      <c r="F17" s="54" t="s">
        <v>410</v>
      </c>
      <c r="G17" s="55" t="s">
        <v>411</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6" t="b">
        <f>TRUE()</f>
        <v>1</v>
      </c>
      <c r="J17" s="57" t="b">
        <f>FALSE()</f>
        <v>0</v>
      </c>
      <c r="K17" s="54"/>
      <c r="L17" s="58" t="b">
        <f>TRUE()</f>
        <v>1</v>
      </c>
      <c r="M17" s="59" t="str">
        <f t="shared" si="0"/>
        <v/>
      </c>
      <c r="N17" s="59" t="str">
        <f t="shared" si="1"/>
        <v/>
      </c>
      <c r="O17" s="60" t="str">
        <f t="shared" si="2"/>
        <v/>
      </c>
      <c r="P17" t="str">
        <f t="shared" si="3"/>
        <v/>
      </c>
      <c r="Q17" t="str">
        <f t="shared" si="4"/>
        <v/>
      </c>
      <c r="R17" t="str">
        <f t="shared" si="5"/>
        <v/>
      </c>
      <c r="S17" t="str">
        <f t="shared" si="6"/>
        <v/>
      </c>
      <c r="T17" t="str">
        <f t="shared" si="7"/>
        <v/>
      </c>
      <c r="U17" t="str">
        <f t="shared" si="8"/>
        <v/>
      </c>
      <c r="V17" s="61">
        <f>MATCH(G17,options!$D$1:$D$20,0)</f>
        <v>12</v>
      </c>
    </row>
    <row r="18" spans="1:22" ht="14" x14ac:dyDescent="0.15">
      <c r="A18" s="48" t="s">
        <v>412</v>
      </c>
      <c r="B18" s="65">
        <v>5</v>
      </c>
      <c r="C18" s="52" t="b">
        <f>FALSE()</f>
        <v>0</v>
      </c>
      <c r="D18" s="52" t="b">
        <f>FALSE()</f>
        <v>0</v>
      </c>
      <c r="E18" s="54">
        <v>5714401510154</v>
      </c>
      <c r="F18" s="54" t="s">
        <v>413</v>
      </c>
      <c r="G18" s="55" t="s">
        <v>414</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6" t="b">
        <f>TRUE()</f>
        <v>1</v>
      </c>
      <c r="J18" s="57" t="b">
        <f>FALSE()</f>
        <v>0</v>
      </c>
      <c r="K18" s="54"/>
      <c r="L18" s="58" t="b">
        <f>TRUE()</f>
        <v>1</v>
      </c>
      <c r="M18" s="59" t="str">
        <f t="shared" si="0"/>
        <v/>
      </c>
      <c r="N18" s="59" t="str">
        <f t="shared" si="1"/>
        <v/>
      </c>
      <c r="O18" s="60" t="str">
        <f t="shared" si="2"/>
        <v/>
      </c>
      <c r="P18" t="str">
        <f t="shared" si="3"/>
        <v/>
      </c>
      <c r="Q18" t="str">
        <f t="shared" si="4"/>
        <v/>
      </c>
      <c r="R18" t="str">
        <f t="shared" si="5"/>
        <v/>
      </c>
      <c r="S18" t="str">
        <f t="shared" si="6"/>
        <v/>
      </c>
      <c r="T18" t="str">
        <f t="shared" si="7"/>
        <v/>
      </c>
      <c r="U18" t="str">
        <f t="shared" si="8"/>
        <v/>
      </c>
      <c r="V18" s="61">
        <f>MATCH(G18,options!$D$1:$D$20,0)</f>
        <v>13</v>
      </c>
    </row>
    <row r="19" spans="1:22" ht="14" x14ac:dyDescent="0.15">
      <c r="B19" s="64"/>
      <c r="C19" s="52" t="b">
        <f>FALSE()</f>
        <v>0</v>
      </c>
      <c r="D19" s="52" t="b">
        <f>FALSE()</f>
        <v>0</v>
      </c>
      <c r="E19" s="54">
        <v>5714401510161</v>
      </c>
      <c r="F19" s="54" t="s">
        <v>415</v>
      </c>
      <c r="G19" s="55" t="s">
        <v>416</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6" t="b">
        <f>TRUE()</f>
        <v>1</v>
      </c>
      <c r="J19" s="57" t="b">
        <f>FALSE()</f>
        <v>0</v>
      </c>
      <c r="K19" s="54"/>
      <c r="L19" s="58" t="b">
        <f>TRUE()</f>
        <v>1</v>
      </c>
      <c r="M19" s="59" t="str">
        <f t="shared" si="0"/>
        <v/>
      </c>
      <c r="N19" s="59" t="str">
        <f t="shared" si="1"/>
        <v/>
      </c>
      <c r="O19" s="60" t="str">
        <f t="shared" si="2"/>
        <v/>
      </c>
      <c r="P19" t="str">
        <f t="shared" si="3"/>
        <v/>
      </c>
      <c r="Q19" t="str">
        <f t="shared" si="4"/>
        <v/>
      </c>
      <c r="R19" t="str">
        <f t="shared" si="5"/>
        <v/>
      </c>
      <c r="S19" t="str">
        <f t="shared" si="6"/>
        <v/>
      </c>
      <c r="T19" t="str">
        <f t="shared" si="7"/>
        <v/>
      </c>
      <c r="U19" t="str">
        <f t="shared" si="8"/>
        <v/>
      </c>
      <c r="V19" s="61">
        <f>MATCH(G19,options!$D$1:$D$20,0)</f>
        <v>14</v>
      </c>
    </row>
    <row r="20" spans="1:22" ht="14" x14ac:dyDescent="0.15">
      <c r="A20" s="48" t="s">
        <v>417</v>
      </c>
      <c r="B20" s="66" t="s">
        <v>438</v>
      </c>
      <c r="C20" s="52" t="b">
        <f>FALSE()</f>
        <v>0</v>
      </c>
      <c r="D20" s="52" t="b">
        <f>FALSE()</f>
        <v>0</v>
      </c>
      <c r="E20" s="54">
        <v>5714401510178</v>
      </c>
      <c r="F20" s="54" t="s">
        <v>419</v>
      </c>
      <c r="G20" s="55" t="s">
        <v>420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6" t="b">
        <f>TRUE()</f>
        <v>1</v>
      </c>
      <c r="J20" s="57" t="b">
        <f>FALSE()</f>
        <v>0</v>
      </c>
      <c r="K20" s="54"/>
      <c r="L20" s="58" t="b">
        <f>TRUE()</f>
        <v>1</v>
      </c>
      <c r="M20" s="59" t="str">
        <f t="shared" si="0"/>
        <v/>
      </c>
      <c r="N20" s="59" t="str">
        <f t="shared" si="1"/>
        <v/>
      </c>
      <c r="O20" s="60" t="str">
        <f t="shared" si="2"/>
        <v/>
      </c>
      <c r="P20" t="str">
        <f t="shared" si="3"/>
        <v/>
      </c>
      <c r="Q20" t="str">
        <f t="shared" si="4"/>
        <v/>
      </c>
      <c r="R20" t="str">
        <f t="shared" si="5"/>
        <v/>
      </c>
      <c r="S20" t="str">
        <f t="shared" si="6"/>
        <v/>
      </c>
      <c r="T20" t="str">
        <f t="shared" si="7"/>
        <v/>
      </c>
      <c r="U20" t="str">
        <f t="shared" si="8"/>
        <v/>
      </c>
      <c r="V20" s="61">
        <f>MATCH(G20,options!$D$1:$D$20,0)</f>
        <v>15</v>
      </c>
    </row>
    <row r="21" spans="1:22" ht="28" x14ac:dyDescent="0.15">
      <c r="B21" s="64"/>
      <c r="C21" s="52" t="b">
        <f>FALSE()</f>
        <v>0</v>
      </c>
      <c r="D21" s="52" t="b">
        <f>FALSE()</f>
        <v>0</v>
      </c>
      <c r="E21" s="54">
        <v>5714401510185</v>
      </c>
      <c r="F21" s="54" t="s">
        <v>421</v>
      </c>
      <c r="G21" s="55" t="s">
        <v>422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6" t="b">
        <f>TRUE()</f>
        <v>1</v>
      </c>
      <c r="J21" s="57" t="b">
        <f>FALSE()</f>
        <v>0</v>
      </c>
      <c r="K21" s="54" t="s">
        <v>423</v>
      </c>
      <c r="L21" s="58" t="b">
        <f>TRUE()</f>
        <v>1</v>
      </c>
      <c r="M21" s="59" t="str">
        <f t="shared" si="0"/>
        <v>https://raw.githubusercontent.com/PatrickVibild/TellusAmazonPictures/master/pictures/Lenovo/T510%20/RG/USI/1.jpg</v>
      </c>
      <c r="N21" s="59" t="str">
        <f t="shared" si="1"/>
        <v>https://raw.githubusercontent.com/PatrickVibild/TellusAmazonPictures/master/pictures/Lenovo/T510%20/RG/USI/2.jpg</v>
      </c>
      <c r="O21" s="60" t="str">
        <f t="shared" si="2"/>
        <v>https://raw.githubusercontent.com/PatrickVibild/TellusAmazonPictures/master/pictures/Lenovo/T510%20/RG/USI/3.jpg</v>
      </c>
      <c r="P21" t="str">
        <f t="shared" si="3"/>
        <v>https://raw.githubusercontent.com/PatrickVibild/TellusAmazonPictures/master/pictures/Lenovo/T510%20/RG/USI/4.jpg</v>
      </c>
      <c r="Q21" t="str">
        <f t="shared" si="4"/>
        <v>https://raw.githubusercontent.com/PatrickVibild/TellusAmazonPictures/master/pictures/Lenovo/T510%20/RG/USI/5.jpg</v>
      </c>
      <c r="R21" t="str">
        <f t="shared" si="5"/>
        <v>https://raw.githubusercontent.com/PatrickVibild/TellusAmazonPictures/master/pictures/Lenovo/T510%20/RG/USI/6.jpg</v>
      </c>
      <c r="S21" t="str">
        <f t="shared" si="6"/>
        <v>https://raw.githubusercontent.com/PatrickVibild/TellusAmazonPictures/master/pictures/Lenovo/T510%20/RG/USI/7.jpg</v>
      </c>
      <c r="T21" t="str">
        <f t="shared" si="7"/>
        <v>https://raw.githubusercontent.com/PatrickVibild/TellusAmazonPictures/master/pictures/Lenovo/T510%20/RG/USI/8.jpg</v>
      </c>
      <c r="U21" t="str">
        <f t="shared" si="8"/>
        <v>https://raw.githubusercontent.com/PatrickVibild/TellusAmazonPictures/master/pictures/Lenovo/T510%20/RG/USI/9.jpg</v>
      </c>
      <c r="V21" s="61">
        <f>MATCH(G21,options!$D$1:$D$20,0)</f>
        <v>16</v>
      </c>
    </row>
    <row r="22" spans="1:22" ht="14" x14ac:dyDescent="0.15">
      <c r="B22" s="64"/>
      <c r="C22" s="52" t="b">
        <f>FALSE()</f>
        <v>0</v>
      </c>
      <c r="D22" s="52" t="b">
        <f>FALSE()</f>
        <v>0</v>
      </c>
      <c r="E22" s="54">
        <v>5714401510192</v>
      </c>
      <c r="F22" s="54" t="s">
        <v>424</v>
      </c>
      <c r="G22" s="55" t="s">
        <v>425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6" t="b">
        <f>TRUE()</f>
        <v>1</v>
      </c>
      <c r="J22" s="57" t="b">
        <f>FALSE()</f>
        <v>0</v>
      </c>
      <c r="K22" s="54"/>
      <c r="L22" s="58" t="b">
        <f>TRUE()</f>
        <v>1</v>
      </c>
      <c r="M22" s="59" t="str">
        <f t="shared" si="0"/>
        <v/>
      </c>
      <c r="N22" s="59" t="str">
        <f t="shared" si="1"/>
        <v/>
      </c>
      <c r="O22" s="60" t="str">
        <f t="shared" si="2"/>
        <v/>
      </c>
      <c r="P22" t="str">
        <f t="shared" si="3"/>
        <v/>
      </c>
      <c r="Q22" t="str">
        <f t="shared" si="4"/>
        <v/>
      </c>
      <c r="R22" t="str">
        <f t="shared" si="5"/>
        <v/>
      </c>
      <c r="S22" t="str">
        <f t="shared" si="6"/>
        <v/>
      </c>
      <c r="T22" t="str">
        <f t="shared" si="7"/>
        <v/>
      </c>
      <c r="U22" t="str">
        <f t="shared" si="8"/>
        <v/>
      </c>
      <c r="V22" s="61">
        <f>MATCH(G22,options!$D$1:$D$20,0)</f>
        <v>17</v>
      </c>
    </row>
    <row r="23" spans="1:22" ht="56" x14ac:dyDescent="0.15">
      <c r="A23" s="48" t="s">
        <v>426</v>
      </c>
      <c r="B23" s="49"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52" t="b">
        <f>TRUE()</f>
        <v>1</v>
      </c>
      <c r="D23" s="52" t="b">
        <f>FALSE()</f>
        <v>0</v>
      </c>
      <c r="E23" s="54">
        <v>5714401510208</v>
      </c>
      <c r="F23" s="54" t="s">
        <v>427</v>
      </c>
      <c r="G23" s="55" t="s">
        <v>428</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56" t="b">
        <f>TRUE()</f>
        <v>1</v>
      </c>
      <c r="J23" s="57" t="b">
        <f>FALSE()</f>
        <v>0</v>
      </c>
      <c r="K23" s="54" t="s">
        <v>429</v>
      </c>
      <c r="L23" s="58" t="b">
        <f>TRUE()</f>
        <v>1</v>
      </c>
      <c r="M23" s="59" t="str">
        <f t="shared" si="0"/>
        <v>https://raw.githubusercontent.com/PatrickVibild/TellusAmazonPictures/master/pictures/Lenovo/T510%20/RG/US/1.jpg</v>
      </c>
      <c r="N23" s="59" t="str">
        <f t="shared" si="1"/>
        <v>https://raw.githubusercontent.com/PatrickVibild/TellusAmazonPictures/master/pictures/Lenovo/T510%20/RG/US/2.jpg</v>
      </c>
      <c r="O23" s="60" t="str">
        <f t="shared" si="2"/>
        <v>https://raw.githubusercontent.com/PatrickVibild/TellusAmazonPictures/master/pictures/Lenovo/T510%20/RG/US/3.jpg</v>
      </c>
      <c r="P23" t="str">
        <f t="shared" si="3"/>
        <v>https://raw.githubusercontent.com/PatrickVibild/TellusAmazonPictures/master/pictures/Lenovo/T510%20/RG/US/4.jpg</v>
      </c>
      <c r="Q23" t="str">
        <f t="shared" si="4"/>
        <v>https://raw.githubusercontent.com/PatrickVibild/TellusAmazonPictures/master/pictures/Lenovo/T510%20/RG/US/5.jpg</v>
      </c>
      <c r="R23" t="str">
        <f t="shared" si="5"/>
        <v>https://raw.githubusercontent.com/PatrickVibild/TellusAmazonPictures/master/pictures/Lenovo/T510%20/RG/US/6.jpg</v>
      </c>
      <c r="S23" t="str">
        <f t="shared" si="6"/>
        <v>https://raw.githubusercontent.com/PatrickVibild/TellusAmazonPictures/master/pictures/Lenovo/T510%20/RG/US/7.jpg</v>
      </c>
      <c r="T23" t="str">
        <f t="shared" si="7"/>
        <v>https://raw.githubusercontent.com/PatrickVibild/TellusAmazonPictures/master/pictures/Lenovo/T510%20/RG/US/8.jpg</v>
      </c>
      <c r="U23" t="str">
        <f t="shared" si="8"/>
        <v>https://raw.githubusercontent.com/PatrickVibild/TellusAmazonPictures/master/pictures/Lenovo/T510%20/RG/US/9.jpg</v>
      </c>
      <c r="V23" s="61">
        <f>MATCH(G23,options!$D$1:$D$20,0)</f>
        <v>18</v>
      </c>
    </row>
    <row r="24" spans="1:22" ht="70" x14ac:dyDescent="0.15">
      <c r="A24" s="48" t="s">
        <v>430</v>
      </c>
      <c r="B24" s="49"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E24" s="54"/>
      <c r="F24" s="54"/>
      <c r="G24" s="55" t="s">
        <v>366</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6" t="b">
        <f>TRUE()</f>
        <v>1</v>
      </c>
      <c r="J24" s="57" t="b">
        <f>FALSE()</f>
        <v>0</v>
      </c>
      <c r="K24" s="54"/>
      <c r="L24" s="58" t="b">
        <f>FALSE()</f>
        <v>0</v>
      </c>
      <c r="M24" s="59" t="str">
        <f t="shared" si="0"/>
        <v/>
      </c>
      <c r="N24" s="59" t="str">
        <f t="shared" si="1"/>
        <v/>
      </c>
      <c r="O24" s="60" t="str">
        <f t="shared" si="2"/>
        <v/>
      </c>
      <c r="P24" t="str">
        <f t="shared" si="3"/>
        <v/>
      </c>
      <c r="Q24" t="str">
        <f t="shared" si="4"/>
        <v/>
      </c>
      <c r="R24" t="str">
        <f t="shared" si="5"/>
        <v/>
      </c>
      <c r="S24" t="str">
        <f t="shared" si="6"/>
        <v/>
      </c>
      <c r="T24" t="str">
        <f t="shared" si="7"/>
        <v/>
      </c>
      <c r="U24" t="str">
        <f t="shared" si="8"/>
        <v/>
      </c>
      <c r="V24" s="61">
        <f>MATCH(G24,options!$D$1:$D$20,0)</f>
        <v>1</v>
      </c>
    </row>
    <row r="25" spans="1:22" ht="42" x14ac:dyDescent="0.15">
      <c r="A25" s="48" t="s">
        <v>431</v>
      </c>
      <c r="B25" s="49"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E25" s="54"/>
      <c r="F25" s="54"/>
      <c r="G25" s="55" t="s">
        <v>370</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6" t="b">
        <f>TRUE()</f>
        <v>1</v>
      </c>
      <c r="J25" s="57" t="b">
        <f>FALSE()</f>
        <v>0</v>
      </c>
      <c r="K25" s="54"/>
      <c r="L25" s="58" t="b">
        <f>FALSE()</f>
        <v>0</v>
      </c>
      <c r="M25" s="59" t="str">
        <f t="shared" si="0"/>
        <v/>
      </c>
      <c r="N25" s="59" t="str">
        <f t="shared" si="1"/>
        <v/>
      </c>
      <c r="O25" s="60" t="str">
        <f t="shared" si="2"/>
        <v/>
      </c>
      <c r="P25" t="str">
        <f t="shared" si="3"/>
        <v/>
      </c>
      <c r="Q25" t="str">
        <f t="shared" si="4"/>
        <v/>
      </c>
      <c r="R25" t="str">
        <f t="shared" si="5"/>
        <v/>
      </c>
      <c r="S25" t="str">
        <f t="shared" si="6"/>
        <v/>
      </c>
      <c r="T25" t="str">
        <f t="shared" si="7"/>
        <v/>
      </c>
      <c r="U25" t="str">
        <f t="shared" si="8"/>
        <v/>
      </c>
      <c r="V25" s="61">
        <f>MATCH(G25,options!$D$1:$D$20,0)</f>
        <v>2</v>
      </c>
    </row>
    <row r="26" spans="1:22" ht="14" x14ac:dyDescent="0.15">
      <c r="A26" s="48" t="s">
        <v>432</v>
      </c>
      <c r="B26" s="49"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E26" s="54"/>
      <c r="F26" s="54"/>
      <c r="G26" s="55"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6" t="b">
        <f>TRUE()</f>
        <v>1</v>
      </c>
      <c r="J26" s="57" t="b">
        <f>FALSE()</f>
        <v>0</v>
      </c>
      <c r="K26" s="54"/>
      <c r="L26" s="58" t="b">
        <f>FALSE()</f>
        <v>0</v>
      </c>
      <c r="M26" s="59" t="str">
        <f t="shared" si="0"/>
        <v/>
      </c>
      <c r="N26" s="59" t="str">
        <f t="shared" si="1"/>
        <v/>
      </c>
      <c r="O26" s="60" t="str">
        <f t="shared" si="2"/>
        <v/>
      </c>
      <c r="P26" t="str">
        <f t="shared" si="3"/>
        <v/>
      </c>
      <c r="Q26" t="str">
        <f t="shared" si="4"/>
        <v/>
      </c>
      <c r="R26" t="str">
        <f t="shared" si="5"/>
        <v/>
      </c>
      <c r="S26" t="str">
        <f t="shared" si="6"/>
        <v/>
      </c>
      <c r="T26" t="str">
        <f t="shared" si="7"/>
        <v/>
      </c>
      <c r="U26" t="str">
        <f t="shared" si="8"/>
        <v/>
      </c>
      <c r="V26" s="61">
        <f>MATCH(G26,options!$D$1:$D$20,0)</f>
        <v>3</v>
      </c>
    </row>
    <row r="27" spans="1:22" ht="56" x14ac:dyDescent="0.15">
      <c r="A27" s="48" t="s">
        <v>431</v>
      </c>
      <c r="B27" s="49"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E27" s="54"/>
      <c r="F27" s="54"/>
      <c r="G27" s="55"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6" t="b">
        <f>TRUE()</f>
        <v>1</v>
      </c>
      <c r="J27" s="57" t="b">
        <f>FALSE()</f>
        <v>0</v>
      </c>
      <c r="K27" s="54"/>
      <c r="L27" s="58" t="b">
        <f>FALSE()</f>
        <v>0</v>
      </c>
      <c r="M27" s="59" t="str">
        <f t="shared" si="0"/>
        <v/>
      </c>
      <c r="N27" s="59" t="str">
        <f t="shared" si="1"/>
        <v/>
      </c>
      <c r="O27" s="60" t="str">
        <f t="shared" si="2"/>
        <v/>
      </c>
      <c r="P27" t="str">
        <f t="shared" si="3"/>
        <v/>
      </c>
      <c r="Q27" t="str">
        <f t="shared" si="4"/>
        <v/>
      </c>
      <c r="R27" t="str">
        <f t="shared" si="5"/>
        <v/>
      </c>
      <c r="S27" t="str">
        <f t="shared" si="6"/>
        <v/>
      </c>
      <c r="T27" t="str">
        <f t="shared" si="7"/>
        <v/>
      </c>
      <c r="U27" t="str">
        <f t="shared" si="8"/>
        <v/>
      </c>
      <c r="V27" s="61">
        <f>MATCH(G27,options!$D$1:$D$20,0)</f>
        <v>4</v>
      </c>
    </row>
    <row r="28" spans="1:22" x14ac:dyDescent="0.15">
      <c r="B28" s="67"/>
      <c r="E28" s="54"/>
      <c r="F28" s="54"/>
      <c r="G28" s="55" t="s">
        <v>383</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6" t="b">
        <f>TRUE()</f>
        <v>1</v>
      </c>
      <c r="J28" s="57" t="b">
        <f>FALSE()</f>
        <v>0</v>
      </c>
      <c r="K28" s="54"/>
      <c r="L28" s="58" t="b">
        <f>FALSE()</f>
        <v>0</v>
      </c>
      <c r="M28" s="59" t="str">
        <f t="shared" si="0"/>
        <v/>
      </c>
      <c r="N28" s="59" t="str">
        <f t="shared" si="1"/>
        <v/>
      </c>
      <c r="O28" s="60" t="str">
        <f t="shared" si="2"/>
        <v/>
      </c>
      <c r="P28" t="str">
        <f t="shared" si="3"/>
        <v/>
      </c>
      <c r="Q28" t="str">
        <f t="shared" si="4"/>
        <v/>
      </c>
      <c r="R28" t="str">
        <f t="shared" si="5"/>
        <v/>
      </c>
      <c r="S28" t="str">
        <f t="shared" si="6"/>
        <v/>
      </c>
      <c r="T28" t="str">
        <f t="shared" si="7"/>
        <v/>
      </c>
      <c r="U28" t="str">
        <f t="shared" si="8"/>
        <v/>
      </c>
      <c r="V28" s="61">
        <f>MATCH(G28,options!$D$1:$D$20,0)</f>
        <v>5</v>
      </c>
    </row>
    <row r="29" spans="1:22" ht="56" x14ac:dyDescent="0.15">
      <c r="A29" s="48" t="s">
        <v>433</v>
      </c>
      <c r="B29" s="49"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E29" s="54"/>
      <c r="F29" s="54"/>
      <c r="G29" s="55" t="s">
        <v>387</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6" t="b">
        <f>TRUE()</f>
        <v>1</v>
      </c>
      <c r="J29" s="57" t="b">
        <f>FALSE()</f>
        <v>0</v>
      </c>
      <c r="K29" s="68"/>
      <c r="L29" s="58" t="b">
        <f>FALSE()</f>
        <v>0</v>
      </c>
      <c r="M29" s="59" t="str">
        <f t="shared" si="0"/>
        <v/>
      </c>
      <c r="N29" s="59" t="str">
        <f t="shared" si="1"/>
        <v/>
      </c>
      <c r="O29" s="60" t="str">
        <f t="shared" si="2"/>
        <v/>
      </c>
      <c r="P29" t="str">
        <f t="shared" si="3"/>
        <v/>
      </c>
      <c r="Q29" t="str">
        <f t="shared" si="4"/>
        <v/>
      </c>
      <c r="R29" t="str">
        <f t="shared" si="5"/>
        <v/>
      </c>
      <c r="S29" t="str">
        <f t="shared" si="6"/>
        <v/>
      </c>
      <c r="T29" t="str">
        <f t="shared" si="7"/>
        <v/>
      </c>
      <c r="U29" t="str">
        <f t="shared" si="8"/>
        <v/>
      </c>
      <c r="V29" s="61">
        <f>MATCH(G29,options!$D$1:$D$20,0)</f>
        <v>6</v>
      </c>
    </row>
    <row r="30" spans="1:22" x14ac:dyDescent="0.15">
      <c r="B30" s="67"/>
      <c r="E30" s="54"/>
      <c r="F30" s="54"/>
      <c r="G30" s="55" t="s">
        <v>391</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6" t="b">
        <f>TRUE()</f>
        <v>1</v>
      </c>
      <c r="J30" s="57" t="b">
        <f>FALSE()</f>
        <v>0</v>
      </c>
      <c r="K30" s="54"/>
      <c r="L30" s="58" t="b">
        <f>FALSE()</f>
        <v>0</v>
      </c>
      <c r="M30" s="59" t="str">
        <f t="shared" si="0"/>
        <v/>
      </c>
      <c r="N30" s="59" t="str">
        <f t="shared" si="1"/>
        <v/>
      </c>
      <c r="O30" s="60" t="str">
        <f t="shared" si="2"/>
        <v/>
      </c>
      <c r="P30" t="str">
        <f t="shared" si="3"/>
        <v/>
      </c>
      <c r="Q30" t="str">
        <f t="shared" si="4"/>
        <v/>
      </c>
      <c r="R30" t="str">
        <f t="shared" si="5"/>
        <v/>
      </c>
      <c r="S30" t="str">
        <f t="shared" si="6"/>
        <v/>
      </c>
      <c r="T30" t="str">
        <f t="shared" si="7"/>
        <v/>
      </c>
      <c r="U30" t="str">
        <f t="shared" si="8"/>
        <v/>
      </c>
      <c r="V30" s="61">
        <f>MATCH(G30,options!$D$1:$D$20,0)</f>
        <v>7</v>
      </c>
    </row>
    <row r="31" spans="1:22" ht="56" x14ac:dyDescent="0.15">
      <c r="A31" s="48" t="s">
        <v>434</v>
      </c>
      <c r="B31" s="49"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E31" s="54"/>
      <c r="F31" s="54"/>
      <c r="G31" s="55" t="s">
        <v>394</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6" t="b">
        <f>TRUE()</f>
        <v>1</v>
      </c>
      <c r="J31" s="57" t="b">
        <f>FALSE()</f>
        <v>0</v>
      </c>
      <c r="K31" s="54"/>
      <c r="L31" s="58" t="b">
        <f>FALSE()</f>
        <v>0</v>
      </c>
      <c r="M31" s="59" t="str">
        <f t="shared" si="0"/>
        <v/>
      </c>
      <c r="N31" s="59" t="str">
        <f t="shared" si="1"/>
        <v/>
      </c>
      <c r="O31" s="60" t="str">
        <f t="shared" si="2"/>
        <v/>
      </c>
      <c r="P31" t="str">
        <f t="shared" si="3"/>
        <v/>
      </c>
      <c r="Q31" t="str">
        <f t="shared" si="4"/>
        <v/>
      </c>
      <c r="R31" t="str">
        <f t="shared" si="5"/>
        <v/>
      </c>
      <c r="S31" t="str">
        <f t="shared" si="6"/>
        <v/>
      </c>
      <c r="T31" t="str">
        <f t="shared" si="7"/>
        <v/>
      </c>
      <c r="U31" t="str">
        <f t="shared" si="8"/>
        <v/>
      </c>
      <c r="V31" s="61">
        <f>MATCH(G31,options!$D$1:$D$20,0)</f>
        <v>8</v>
      </c>
    </row>
    <row r="32" spans="1:22" x14ac:dyDescent="0.15">
      <c r="E32" s="54"/>
      <c r="F32" s="54"/>
      <c r="G32" s="55" t="s">
        <v>396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6" t="b">
        <f>TRUE()</f>
        <v>1</v>
      </c>
      <c r="J32" s="57" t="b">
        <f>FALSE()</f>
        <v>0</v>
      </c>
      <c r="K32" s="54"/>
      <c r="L32" s="58" t="b">
        <f>FALSE()</f>
        <v>0</v>
      </c>
      <c r="M32" s="59" t="str">
        <f t="shared" si="0"/>
        <v/>
      </c>
      <c r="N32" s="59" t="str">
        <f t="shared" si="1"/>
        <v/>
      </c>
      <c r="O32" s="60" t="str">
        <f t="shared" si="2"/>
        <v/>
      </c>
      <c r="P32" t="str">
        <f t="shared" si="3"/>
        <v/>
      </c>
      <c r="Q32" t="str">
        <f t="shared" si="4"/>
        <v/>
      </c>
      <c r="R32" t="str">
        <f t="shared" si="5"/>
        <v/>
      </c>
      <c r="S32" t="str">
        <f t="shared" si="6"/>
        <v/>
      </c>
      <c r="T32" t="str">
        <f t="shared" si="7"/>
        <v/>
      </c>
      <c r="U32" t="str">
        <f t="shared" si="8"/>
        <v/>
      </c>
      <c r="V32" s="61">
        <f>MATCH(G32,options!$D$1:$D$20,0)</f>
        <v>20</v>
      </c>
    </row>
    <row r="33" spans="1:22" ht="14" x14ac:dyDescent="0.15">
      <c r="A33" s="48" t="s">
        <v>435</v>
      </c>
      <c r="B33" s="49"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E33" s="54"/>
      <c r="F33" s="54"/>
      <c r="G33" s="55" t="s">
        <v>400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6" t="b">
        <f>TRUE()</f>
        <v>1</v>
      </c>
      <c r="J33" s="57" t="b">
        <f>FALSE()</f>
        <v>0</v>
      </c>
      <c r="K33" s="54"/>
      <c r="L33" s="58" t="b">
        <f>FALSE()</f>
        <v>0</v>
      </c>
      <c r="M33" s="59" t="str">
        <f t="shared" si="0"/>
        <v/>
      </c>
      <c r="N33" s="59" t="str">
        <f t="shared" si="1"/>
        <v/>
      </c>
      <c r="O33" s="60" t="str">
        <f t="shared" si="2"/>
        <v/>
      </c>
      <c r="P33" t="str">
        <f t="shared" si="3"/>
        <v/>
      </c>
      <c r="Q33" t="str">
        <f t="shared" si="4"/>
        <v/>
      </c>
      <c r="R33" t="str">
        <f t="shared" si="5"/>
        <v/>
      </c>
      <c r="S33" t="str">
        <f t="shared" si="6"/>
        <v/>
      </c>
      <c r="T33" t="str">
        <f t="shared" si="7"/>
        <v/>
      </c>
      <c r="U33" t="str">
        <f t="shared" si="8"/>
        <v/>
      </c>
      <c r="V33" s="61">
        <f>MATCH(G33,options!$D$1:$D$20,0)</f>
        <v>9</v>
      </c>
    </row>
    <row r="34" spans="1:22" x14ac:dyDescent="0.15">
      <c r="E34" s="54"/>
      <c r="F34" s="54"/>
      <c r="G34" s="55" t="s">
        <v>403</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6" t="b">
        <f>TRUE()</f>
        <v>1</v>
      </c>
      <c r="J34" s="57" t="b">
        <f>FALSE()</f>
        <v>0</v>
      </c>
      <c r="K34" s="54"/>
      <c r="L34" s="58" t="b">
        <f>FALSE()</f>
        <v>0</v>
      </c>
      <c r="M34" s="59" t="str">
        <f t="shared" si="0"/>
        <v/>
      </c>
      <c r="N34" s="59" t="str">
        <f t="shared" si="1"/>
        <v/>
      </c>
      <c r="O34" s="60" t="str">
        <f t="shared" si="2"/>
        <v/>
      </c>
      <c r="P34" t="str">
        <f t="shared" si="3"/>
        <v/>
      </c>
      <c r="Q34" t="str">
        <f t="shared" si="4"/>
        <v/>
      </c>
      <c r="R34" t="str">
        <f t="shared" si="5"/>
        <v/>
      </c>
      <c r="S34" t="str">
        <f t="shared" si="6"/>
        <v/>
      </c>
      <c r="T34" t="str">
        <f t="shared" si="7"/>
        <v/>
      </c>
      <c r="U34" t="str">
        <f t="shared" si="8"/>
        <v/>
      </c>
      <c r="V34" s="61">
        <f>MATCH(G34,options!$D$1:$D$20,0)</f>
        <v>19</v>
      </c>
    </row>
    <row r="35" spans="1:22" x14ac:dyDescent="0.15">
      <c r="E35" s="54"/>
      <c r="F35" s="54"/>
      <c r="G35" s="55" t="s">
        <v>405</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6" t="b">
        <f>TRUE()</f>
        <v>1</v>
      </c>
      <c r="J35" s="57" t="b">
        <f>FALSE()</f>
        <v>0</v>
      </c>
      <c r="K35" s="54"/>
      <c r="L35" s="58" t="b">
        <f>FALSE()</f>
        <v>0</v>
      </c>
      <c r="M35" s="59" t="str">
        <f t="shared" si="0"/>
        <v/>
      </c>
      <c r="N35" s="59" t="str">
        <f t="shared" si="1"/>
        <v/>
      </c>
      <c r="O35" s="60" t="str">
        <f t="shared" si="2"/>
        <v/>
      </c>
      <c r="P35" t="str">
        <f t="shared" si="3"/>
        <v/>
      </c>
      <c r="Q35" t="str">
        <f t="shared" si="4"/>
        <v/>
      </c>
      <c r="R35" t="str">
        <f t="shared" si="5"/>
        <v/>
      </c>
      <c r="S35" t="str">
        <f t="shared" si="6"/>
        <v/>
      </c>
      <c r="T35" t="str">
        <f t="shared" si="7"/>
        <v/>
      </c>
      <c r="U35" t="str">
        <f t="shared" si="8"/>
        <v/>
      </c>
      <c r="V35" s="61">
        <f>MATCH(G35,options!$D$1:$D$20,0)</f>
        <v>10</v>
      </c>
    </row>
    <row r="36" spans="1:22" ht="14" x14ac:dyDescent="0.15">
      <c r="A36" s="48" t="s">
        <v>436</v>
      </c>
      <c r="B36" s="66" t="s">
        <v>366</v>
      </c>
      <c r="E36" s="54"/>
      <c r="F36" s="54"/>
      <c r="G36" s="55" t="s">
        <v>409</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6" t="b">
        <f>TRUE()</f>
        <v>1</v>
      </c>
      <c r="J36" s="57" t="b">
        <f>FALSE()</f>
        <v>0</v>
      </c>
      <c r="K36" s="54"/>
      <c r="L36" s="58" t="b">
        <f>FALSE()</f>
        <v>0</v>
      </c>
      <c r="M36" s="59" t="str">
        <f t="shared" ref="M36:M67" si="9">IF(ISBLANK(K36),"",IF(L36, "https://raw.githubusercontent.com/PatrickVibild/TellusAmazonPictures/master/pictures/"&amp;K36&amp;"/1.jpg","https://download.lenovo.com/Images/Parts/"&amp;K36&amp;"/"&amp;K36&amp;"_A.jpg"))</f>
        <v/>
      </c>
      <c r="N36" s="59" t="str">
        <f t="shared" ref="N36:N67" si="10">IF(ISBLANK(K36),"",IF(L36, "https://raw.githubusercontent.com/PatrickVibild/TellusAmazonPictures/master/pictures/"&amp;K36&amp;"/2.jpg","https://download.lenovo.com/Images/Parts/"&amp;K36&amp;"/"&amp;K36&amp;"_B.jpg"))</f>
        <v/>
      </c>
      <c r="O36" s="60"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61">
        <f>MATCH(G36,options!$D$1:$D$20,0)</f>
        <v>11</v>
      </c>
    </row>
    <row r="37" spans="1:22" ht="14" x14ac:dyDescent="0.15">
      <c r="A37" t="s">
        <v>437</v>
      </c>
      <c r="B37" s="66" t="s">
        <v>428</v>
      </c>
      <c r="E37" s="54"/>
      <c r="F37" s="54"/>
      <c r="G37" s="55" t="s">
        <v>411</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6" t="b">
        <f>TRUE()</f>
        <v>1</v>
      </c>
      <c r="J37" s="57" t="b">
        <f>FALSE()</f>
        <v>0</v>
      </c>
      <c r="K37" s="54"/>
      <c r="L37" s="58" t="b">
        <f>FALSE()</f>
        <v>0</v>
      </c>
      <c r="M37" s="59" t="str">
        <f t="shared" si="9"/>
        <v/>
      </c>
      <c r="N37" s="59" t="str">
        <f t="shared" si="10"/>
        <v/>
      </c>
      <c r="O37" s="60" t="str">
        <f t="shared" si="11"/>
        <v/>
      </c>
      <c r="P37" t="str">
        <f t="shared" si="12"/>
        <v/>
      </c>
      <c r="Q37" t="str">
        <f t="shared" si="13"/>
        <v/>
      </c>
      <c r="R37" t="str">
        <f t="shared" si="14"/>
        <v/>
      </c>
      <c r="S37" t="str">
        <f t="shared" si="15"/>
        <v/>
      </c>
      <c r="T37" t="str">
        <f t="shared" si="16"/>
        <v/>
      </c>
      <c r="U37" t="str">
        <f t="shared" si="17"/>
        <v/>
      </c>
      <c r="V37" s="61">
        <f>MATCH(G37,options!$D$1:$D$20,0)</f>
        <v>12</v>
      </c>
    </row>
    <row r="38" spans="1:22" x14ac:dyDescent="0.15">
      <c r="E38" s="54"/>
      <c r="F38" s="54"/>
      <c r="G38" s="55" t="s">
        <v>414</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6" t="b">
        <f>TRUE()</f>
        <v>1</v>
      </c>
      <c r="J38" s="57" t="b">
        <f>FALSE()</f>
        <v>0</v>
      </c>
      <c r="K38" s="54"/>
      <c r="L38" s="58" t="b">
        <f>FALSE()</f>
        <v>0</v>
      </c>
      <c r="M38" s="59" t="str">
        <f t="shared" si="9"/>
        <v/>
      </c>
      <c r="N38" s="59" t="str">
        <f t="shared" si="10"/>
        <v/>
      </c>
      <c r="O38" s="60" t="str">
        <f t="shared" si="11"/>
        <v/>
      </c>
      <c r="P38" t="str">
        <f t="shared" si="12"/>
        <v/>
      </c>
      <c r="Q38" t="str">
        <f t="shared" si="13"/>
        <v/>
      </c>
      <c r="R38" t="str">
        <f t="shared" si="14"/>
        <v/>
      </c>
      <c r="S38" t="str">
        <f t="shared" si="15"/>
        <v/>
      </c>
      <c r="T38" t="str">
        <f t="shared" si="16"/>
        <v/>
      </c>
      <c r="U38" t="str">
        <f t="shared" si="17"/>
        <v/>
      </c>
      <c r="V38" s="61">
        <f>MATCH(G38,options!$D$1:$D$20,0)</f>
        <v>13</v>
      </c>
    </row>
    <row r="39" spans="1:22" x14ac:dyDescent="0.15">
      <c r="E39" s="54"/>
      <c r="F39" s="54"/>
      <c r="G39" s="55" t="s">
        <v>416</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6" t="b">
        <f>TRUE()</f>
        <v>1</v>
      </c>
      <c r="J39" s="57" t="b">
        <f>FALSE()</f>
        <v>0</v>
      </c>
      <c r="K39" s="54"/>
      <c r="L39" s="58" t="b">
        <f>FALSE()</f>
        <v>0</v>
      </c>
      <c r="M39" s="59" t="str">
        <f t="shared" si="9"/>
        <v/>
      </c>
      <c r="N39" s="59" t="str">
        <f t="shared" si="10"/>
        <v/>
      </c>
      <c r="O39" s="60" t="str">
        <f t="shared" si="11"/>
        <v/>
      </c>
      <c r="P39" t="str">
        <f t="shared" si="12"/>
        <v/>
      </c>
      <c r="Q39" t="str">
        <f t="shared" si="13"/>
        <v/>
      </c>
      <c r="R39" t="str">
        <f t="shared" si="14"/>
        <v/>
      </c>
      <c r="S39" t="str">
        <f t="shared" si="15"/>
        <v/>
      </c>
      <c r="T39" t="str">
        <f t="shared" si="16"/>
        <v/>
      </c>
      <c r="U39" t="str">
        <f t="shared" si="17"/>
        <v/>
      </c>
      <c r="V39" s="61">
        <f>MATCH(G39,options!$D$1:$D$20,0)</f>
        <v>14</v>
      </c>
    </row>
    <row r="40" spans="1:22" x14ac:dyDescent="0.15">
      <c r="E40" s="54"/>
      <c r="F40" s="54"/>
      <c r="G40" s="55" t="s">
        <v>420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6" t="b">
        <f>TRUE()</f>
        <v>1</v>
      </c>
      <c r="J40" s="57" t="b">
        <f>FALSE()</f>
        <v>0</v>
      </c>
      <c r="K40" s="54"/>
      <c r="L40" s="58" t="b">
        <f>FALSE()</f>
        <v>0</v>
      </c>
      <c r="M40" s="59" t="str">
        <f t="shared" si="9"/>
        <v/>
      </c>
      <c r="N40" s="59" t="str">
        <f t="shared" si="10"/>
        <v/>
      </c>
      <c r="O40" s="60" t="str">
        <f t="shared" si="11"/>
        <v/>
      </c>
      <c r="P40" t="str">
        <f t="shared" si="12"/>
        <v/>
      </c>
      <c r="Q40" t="str">
        <f t="shared" si="13"/>
        <v/>
      </c>
      <c r="R40" t="str">
        <f t="shared" si="14"/>
        <v/>
      </c>
      <c r="S40" t="str">
        <f t="shared" si="15"/>
        <v/>
      </c>
      <c r="T40" t="str">
        <f t="shared" si="16"/>
        <v/>
      </c>
      <c r="U40" t="str">
        <f t="shared" si="17"/>
        <v/>
      </c>
      <c r="V40" s="61">
        <f>MATCH(G40,options!$D$1:$D$20,0)</f>
        <v>15</v>
      </c>
    </row>
    <row r="41" spans="1:22" x14ac:dyDescent="0.15">
      <c r="E41" s="54"/>
      <c r="F41" s="54"/>
      <c r="G41" s="55" t="s">
        <v>422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6" t="b">
        <f>TRUE()</f>
        <v>1</v>
      </c>
      <c r="J41" s="57" t="b">
        <f>FALSE()</f>
        <v>0</v>
      </c>
      <c r="K41" s="54"/>
      <c r="L41" s="58" t="b">
        <f>FALSE()</f>
        <v>0</v>
      </c>
      <c r="M41" s="59" t="str">
        <f t="shared" si="9"/>
        <v/>
      </c>
      <c r="N41" s="59" t="str">
        <f t="shared" si="10"/>
        <v/>
      </c>
      <c r="O41" s="60" t="str">
        <f t="shared" si="11"/>
        <v/>
      </c>
      <c r="P41" t="str">
        <f t="shared" si="12"/>
        <v/>
      </c>
      <c r="Q41" t="str">
        <f t="shared" si="13"/>
        <v/>
      </c>
      <c r="R41" t="str">
        <f t="shared" si="14"/>
        <v/>
      </c>
      <c r="S41" t="str">
        <f t="shared" si="15"/>
        <v/>
      </c>
      <c r="T41" t="str">
        <f t="shared" si="16"/>
        <v/>
      </c>
      <c r="U41" t="str">
        <f t="shared" si="17"/>
        <v/>
      </c>
      <c r="V41" s="61">
        <f>MATCH(G41,options!$D$1:$D$20,0)</f>
        <v>16</v>
      </c>
    </row>
    <row r="42" spans="1:22" x14ac:dyDescent="0.15">
      <c r="E42" s="54"/>
      <c r="F42" s="54"/>
      <c r="G42" s="55" t="s">
        <v>425</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6" t="b">
        <f>TRUE()</f>
        <v>1</v>
      </c>
      <c r="J42" s="57" t="b">
        <f>FALSE()</f>
        <v>0</v>
      </c>
      <c r="K42" s="54"/>
      <c r="L42" s="58" t="b">
        <f>FALSE()</f>
        <v>0</v>
      </c>
      <c r="M42" s="59" t="str">
        <f t="shared" si="9"/>
        <v/>
      </c>
      <c r="N42" s="59" t="str">
        <f t="shared" si="10"/>
        <v/>
      </c>
      <c r="O42" s="60" t="str">
        <f t="shared" si="11"/>
        <v/>
      </c>
      <c r="P42" t="str">
        <f t="shared" si="12"/>
        <v/>
      </c>
      <c r="Q42" t="str">
        <f t="shared" si="13"/>
        <v/>
      </c>
      <c r="R42" t="str">
        <f t="shared" si="14"/>
        <v/>
      </c>
      <c r="S42" t="str">
        <f t="shared" si="15"/>
        <v/>
      </c>
      <c r="T42" t="str">
        <f t="shared" si="16"/>
        <v/>
      </c>
      <c r="U42" t="str">
        <f t="shared" si="17"/>
        <v/>
      </c>
      <c r="V42" s="61">
        <f>MATCH(G42,options!$D$1:$D$20,0)</f>
        <v>17</v>
      </c>
    </row>
    <row r="43" spans="1:22" x14ac:dyDescent="0.15">
      <c r="E43" s="54"/>
      <c r="F43" s="54"/>
      <c r="G43" s="55" t="s">
        <v>428</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56" t="b">
        <f>TRUE()</f>
        <v>1</v>
      </c>
      <c r="J43" s="57" t="b">
        <f>FALSE()</f>
        <v>0</v>
      </c>
      <c r="K43" s="54"/>
      <c r="L43" s="58" t="b">
        <f>FALSE()</f>
        <v>0</v>
      </c>
      <c r="M43" s="59" t="str">
        <f t="shared" si="9"/>
        <v/>
      </c>
      <c r="N43" s="59" t="str">
        <f t="shared" si="10"/>
        <v/>
      </c>
      <c r="O43" s="60" t="str">
        <f t="shared" si="11"/>
        <v/>
      </c>
      <c r="P43" t="str">
        <f t="shared" si="12"/>
        <v/>
      </c>
      <c r="Q43" t="str">
        <f t="shared" si="13"/>
        <v/>
      </c>
      <c r="R43" t="str">
        <f t="shared" si="14"/>
        <v/>
      </c>
      <c r="S43" t="str">
        <f t="shared" si="15"/>
        <v/>
      </c>
      <c r="T43" t="str">
        <f t="shared" si="16"/>
        <v/>
      </c>
      <c r="U43" t="str">
        <f t="shared" si="17"/>
        <v/>
      </c>
      <c r="V43" s="61">
        <f>MATCH(G43,options!$D$1:$D$20,0)</f>
        <v>18</v>
      </c>
    </row>
    <row r="44" spans="1:22" x14ac:dyDescent="0.15">
      <c r="E44" s="69"/>
      <c r="F44" s="70"/>
      <c r="G44" s="70"/>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9"/>
      <c r="L44" s="68"/>
      <c r="M44" s="59" t="str">
        <f t="shared" si="9"/>
        <v/>
      </c>
      <c r="N44" s="59" t="str">
        <f t="shared" si="10"/>
        <v/>
      </c>
      <c r="O44" s="60" t="str">
        <f t="shared" si="11"/>
        <v/>
      </c>
      <c r="P44" t="str">
        <f t="shared" si="12"/>
        <v/>
      </c>
      <c r="Q44" t="str">
        <f t="shared" si="13"/>
        <v/>
      </c>
      <c r="R44" t="str">
        <f t="shared" si="14"/>
        <v/>
      </c>
      <c r="S44" t="str">
        <f t="shared" si="15"/>
        <v/>
      </c>
      <c r="T44" t="str">
        <f t="shared" si="16"/>
        <v/>
      </c>
      <c r="U44" t="str">
        <f t="shared" si="17"/>
        <v/>
      </c>
      <c r="V44" s="61" t="e">
        <f>MATCH(G44,options!$D$1:$D$20,0)</f>
        <v>#N/A</v>
      </c>
    </row>
    <row r="45" spans="1:22" x14ac:dyDescent="0.15">
      <c r="E45" s="69"/>
      <c r="F45" s="70"/>
      <c r="G45" s="70"/>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9"/>
      <c r="L45" s="68"/>
      <c r="M45" s="59" t="str">
        <f t="shared" si="9"/>
        <v/>
      </c>
      <c r="N45" s="59" t="str">
        <f t="shared" si="10"/>
        <v/>
      </c>
      <c r="O45" s="60" t="str">
        <f t="shared" si="11"/>
        <v/>
      </c>
      <c r="P45" t="str">
        <f t="shared" si="12"/>
        <v/>
      </c>
      <c r="Q45" t="str">
        <f t="shared" si="13"/>
        <v/>
      </c>
      <c r="R45" t="str">
        <f t="shared" si="14"/>
        <v/>
      </c>
      <c r="S45" t="str">
        <f t="shared" si="15"/>
        <v/>
      </c>
      <c r="T45" t="str">
        <f t="shared" si="16"/>
        <v/>
      </c>
      <c r="U45" t="str">
        <f t="shared" si="17"/>
        <v/>
      </c>
      <c r="V45" s="61" t="e">
        <f>MATCH(G45,options!$D$1:$D$20,0)</f>
        <v>#N/A</v>
      </c>
    </row>
    <row r="46" spans="1:22" x14ac:dyDescent="0.15">
      <c r="E46" s="69"/>
      <c r="F46" s="70"/>
      <c r="G46" s="70"/>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9"/>
      <c r="L46" s="68"/>
      <c r="M46" s="59" t="str">
        <f t="shared" si="9"/>
        <v/>
      </c>
      <c r="N46" s="59" t="str">
        <f t="shared" si="10"/>
        <v/>
      </c>
      <c r="O46" s="60" t="str">
        <f t="shared" si="11"/>
        <v/>
      </c>
      <c r="P46" t="str">
        <f t="shared" si="12"/>
        <v/>
      </c>
      <c r="Q46" t="str">
        <f t="shared" si="13"/>
        <v/>
      </c>
      <c r="R46" t="str">
        <f t="shared" si="14"/>
        <v/>
      </c>
      <c r="S46" t="str">
        <f t="shared" si="15"/>
        <v/>
      </c>
      <c r="T46" t="str">
        <f t="shared" si="16"/>
        <v/>
      </c>
      <c r="U46" t="str">
        <f t="shared" si="17"/>
        <v/>
      </c>
      <c r="V46" s="61" t="e">
        <f>MATCH(G46,options!$D$1:$D$20,0)</f>
        <v>#N/A</v>
      </c>
    </row>
    <row r="47" spans="1:22" x14ac:dyDescent="0.15">
      <c r="E47" s="69"/>
      <c r="F47" s="70"/>
      <c r="G47" s="70"/>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9"/>
      <c r="L47" s="68"/>
      <c r="M47" s="59" t="str">
        <f t="shared" si="9"/>
        <v/>
      </c>
      <c r="N47" s="59" t="str">
        <f t="shared" si="10"/>
        <v/>
      </c>
      <c r="O47" s="60" t="str">
        <f t="shared" si="11"/>
        <v/>
      </c>
      <c r="P47" t="str">
        <f t="shared" si="12"/>
        <v/>
      </c>
      <c r="Q47" t="str">
        <f t="shared" si="13"/>
        <v/>
      </c>
      <c r="R47" t="str">
        <f t="shared" si="14"/>
        <v/>
      </c>
      <c r="S47" t="str">
        <f t="shared" si="15"/>
        <v/>
      </c>
      <c r="T47" t="str">
        <f t="shared" si="16"/>
        <v/>
      </c>
      <c r="U47" t="str">
        <f t="shared" si="17"/>
        <v/>
      </c>
      <c r="V47" s="61" t="e">
        <f>MATCH(G47,options!$D$1:$D$20,0)</f>
        <v>#N/A</v>
      </c>
    </row>
    <row r="48" spans="1:22" x14ac:dyDescent="0.15">
      <c r="E48" s="69"/>
      <c r="F48" s="70"/>
      <c r="G48" s="70"/>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9"/>
      <c r="L48" s="68"/>
      <c r="M48" s="59" t="str">
        <f t="shared" si="9"/>
        <v/>
      </c>
      <c r="N48" s="59" t="str">
        <f t="shared" si="10"/>
        <v/>
      </c>
      <c r="O48" s="60" t="str">
        <f t="shared" si="11"/>
        <v/>
      </c>
      <c r="P48" t="str">
        <f t="shared" si="12"/>
        <v/>
      </c>
      <c r="Q48" t="str">
        <f t="shared" si="13"/>
        <v/>
      </c>
      <c r="R48" t="str">
        <f t="shared" si="14"/>
        <v/>
      </c>
      <c r="S48" t="str">
        <f t="shared" si="15"/>
        <v/>
      </c>
      <c r="T48" t="str">
        <f t="shared" si="16"/>
        <v/>
      </c>
      <c r="U48" t="str">
        <f t="shared" si="17"/>
        <v/>
      </c>
      <c r="V48" s="61" t="e">
        <f>MATCH(G48,options!$D$1:$D$20,0)</f>
        <v>#N/A</v>
      </c>
    </row>
    <row r="49" spans="5:22" x14ac:dyDescent="0.15">
      <c r="E49" s="69"/>
      <c r="F49" s="70"/>
      <c r="G49" s="70"/>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9"/>
      <c r="L49" s="68"/>
      <c r="M49" s="59" t="str">
        <f t="shared" si="9"/>
        <v/>
      </c>
      <c r="N49" s="59" t="str">
        <f t="shared" si="10"/>
        <v/>
      </c>
      <c r="O49" s="60" t="str">
        <f t="shared" si="11"/>
        <v/>
      </c>
      <c r="P49" t="str">
        <f t="shared" si="12"/>
        <v/>
      </c>
      <c r="Q49" t="str">
        <f t="shared" si="13"/>
        <v/>
      </c>
      <c r="R49" t="str">
        <f t="shared" si="14"/>
        <v/>
      </c>
      <c r="S49" t="str">
        <f t="shared" si="15"/>
        <v/>
      </c>
      <c r="T49" t="str">
        <f t="shared" si="16"/>
        <v/>
      </c>
      <c r="U49" t="str">
        <f t="shared" si="17"/>
        <v/>
      </c>
      <c r="V49" s="61" t="e">
        <f>MATCH(G49,options!$D$1:$D$20,0)</f>
        <v>#N/A</v>
      </c>
    </row>
    <row r="50" spans="5:22" x14ac:dyDescent="0.15">
      <c r="E50" s="69"/>
      <c r="F50" s="70"/>
      <c r="G50" s="70"/>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9"/>
      <c r="L50" s="68"/>
      <c r="M50" s="59" t="str">
        <f t="shared" si="9"/>
        <v/>
      </c>
      <c r="N50" s="59" t="str">
        <f t="shared" si="10"/>
        <v/>
      </c>
      <c r="O50" s="60" t="str">
        <f t="shared" si="11"/>
        <v/>
      </c>
      <c r="P50" t="str">
        <f t="shared" si="12"/>
        <v/>
      </c>
      <c r="Q50" t="str">
        <f t="shared" si="13"/>
        <v/>
      </c>
      <c r="R50" t="str">
        <f t="shared" si="14"/>
        <v/>
      </c>
      <c r="S50" t="str">
        <f t="shared" si="15"/>
        <v/>
      </c>
      <c r="T50" t="str">
        <f t="shared" si="16"/>
        <v/>
      </c>
      <c r="U50" t="str">
        <f t="shared" si="17"/>
        <v/>
      </c>
      <c r="V50" s="61" t="e">
        <f>MATCH(G50,options!$D$1:$D$20,0)</f>
        <v>#N/A</v>
      </c>
    </row>
    <row r="51" spans="5:22" x14ac:dyDescent="0.15">
      <c r="E51" s="69"/>
      <c r="F51" s="70"/>
      <c r="G51" s="70"/>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9"/>
      <c r="L51" s="68"/>
      <c r="M51" s="59" t="str">
        <f t="shared" si="9"/>
        <v/>
      </c>
      <c r="N51" s="59" t="str">
        <f t="shared" si="10"/>
        <v/>
      </c>
      <c r="O51" s="60" t="str">
        <f t="shared" si="11"/>
        <v/>
      </c>
      <c r="P51" t="str">
        <f t="shared" si="12"/>
        <v/>
      </c>
      <c r="Q51" t="str">
        <f t="shared" si="13"/>
        <v/>
      </c>
      <c r="R51" t="str">
        <f t="shared" si="14"/>
        <v/>
      </c>
      <c r="S51" t="str">
        <f t="shared" si="15"/>
        <v/>
      </c>
      <c r="T51" t="str">
        <f t="shared" si="16"/>
        <v/>
      </c>
      <c r="U51" t="str">
        <f t="shared" si="17"/>
        <v/>
      </c>
      <c r="V51" s="61" t="e">
        <f>MATCH(G51,options!$D$1:$D$20,0)</f>
        <v>#N/A</v>
      </c>
    </row>
    <row r="52" spans="5:22" x14ac:dyDescent="0.15">
      <c r="E52" s="69"/>
      <c r="F52" s="70"/>
      <c r="G52" s="70"/>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9"/>
      <c r="L52" s="68"/>
      <c r="M52" s="59" t="str">
        <f t="shared" si="9"/>
        <v/>
      </c>
      <c r="N52" s="59" t="str">
        <f t="shared" si="10"/>
        <v/>
      </c>
      <c r="O52" s="60" t="str">
        <f t="shared" si="11"/>
        <v/>
      </c>
      <c r="P52" t="str">
        <f t="shared" si="12"/>
        <v/>
      </c>
      <c r="Q52" t="str">
        <f t="shared" si="13"/>
        <v/>
      </c>
      <c r="R52" t="str">
        <f t="shared" si="14"/>
        <v/>
      </c>
      <c r="S52" t="str">
        <f t="shared" si="15"/>
        <v/>
      </c>
      <c r="T52" t="str">
        <f t="shared" si="16"/>
        <v/>
      </c>
      <c r="U52" t="str">
        <f t="shared" si="17"/>
        <v/>
      </c>
      <c r="V52" s="61" t="e">
        <f>MATCH(G52,options!$D$1:$D$20,0)</f>
        <v>#N/A</v>
      </c>
    </row>
    <row r="53" spans="5:22" x14ac:dyDescent="0.15">
      <c r="E53" s="69"/>
      <c r="F53" s="70"/>
      <c r="G53" s="70"/>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9"/>
      <c r="L53" s="68"/>
      <c r="M53" s="59" t="str">
        <f t="shared" si="9"/>
        <v/>
      </c>
      <c r="N53" s="59" t="str">
        <f t="shared" si="10"/>
        <v/>
      </c>
      <c r="O53" s="60" t="str">
        <f t="shared" si="11"/>
        <v/>
      </c>
      <c r="P53" t="str">
        <f t="shared" si="12"/>
        <v/>
      </c>
      <c r="Q53" t="str">
        <f t="shared" si="13"/>
        <v/>
      </c>
      <c r="R53" t="str">
        <f t="shared" si="14"/>
        <v/>
      </c>
      <c r="S53" t="str">
        <f t="shared" si="15"/>
        <v/>
      </c>
      <c r="T53" t="str">
        <f t="shared" si="16"/>
        <v/>
      </c>
      <c r="U53" t="str">
        <f t="shared" si="17"/>
        <v/>
      </c>
      <c r="V53" s="61" t="e">
        <f>MATCH(G53,options!$D$1:$D$20,0)</f>
        <v>#N/A</v>
      </c>
    </row>
    <row r="54" spans="5:22" x14ac:dyDescent="0.15">
      <c r="E54" s="69"/>
      <c r="F54" s="70"/>
      <c r="G54" s="70"/>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9"/>
      <c r="L54" s="68"/>
      <c r="M54" s="59" t="str">
        <f t="shared" si="9"/>
        <v/>
      </c>
      <c r="N54" s="59" t="str">
        <f t="shared" si="10"/>
        <v/>
      </c>
      <c r="O54" s="60" t="str">
        <f t="shared" si="11"/>
        <v/>
      </c>
      <c r="P54" t="str">
        <f t="shared" si="12"/>
        <v/>
      </c>
      <c r="Q54" t="str">
        <f t="shared" si="13"/>
        <v/>
      </c>
      <c r="R54" t="str">
        <f t="shared" si="14"/>
        <v/>
      </c>
      <c r="S54" t="str">
        <f t="shared" si="15"/>
        <v/>
      </c>
      <c r="T54" t="str">
        <f t="shared" si="16"/>
        <v/>
      </c>
      <c r="U54" t="str">
        <f t="shared" si="17"/>
        <v/>
      </c>
      <c r="V54" s="61" t="e">
        <f>MATCH(G54,options!$D$1:$D$20,0)</f>
        <v>#N/A</v>
      </c>
    </row>
    <row r="55" spans="5:22" x14ac:dyDescent="0.15">
      <c r="E55" s="69"/>
      <c r="F55" s="70"/>
      <c r="G55" s="70"/>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9"/>
      <c r="L55" s="68"/>
      <c r="M55" s="59" t="str">
        <f t="shared" si="9"/>
        <v/>
      </c>
      <c r="N55" s="59" t="str">
        <f t="shared" si="10"/>
        <v/>
      </c>
      <c r="O55" s="60" t="str">
        <f t="shared" si="11"/>
        <v/>
      </c>
      <c r="P55" t="str">
        <f t="shared" si="12"/>
        <v/>
      </c>
      <c r="Q55" t="str">
        <f t="shared" si="13"/>
        <v/>
      </c>
      <c r="R55" t="str">
        <f t="shared" si="14"/>
        <v/>
      </c>
      <c r="S55" t="str">
        <f t="shared" si="15"/>
        <v/>
      </c>
      <c r="T55" t="str">
        <f t="shared" si="16"/>
        <v/>
      </c>
      <c r="U55" t="str">
        <f t="shared" si="17"/>
        <v/>
      </c>
      <c r="V55" s="61" t="e">
        <f>MATCH(G55,options!$D$1:$D$20,0)</f>
        <v>#N/A</v>
      </c>
    </row>
    <row r="56" spans="5:22" x14ac:dyDescent="0.15">
      <c r="E56" s="69"/>
      <c r="F56" s="70"/>
      <c r="G56" s="70"/>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9"/>
      <c r="L56" s="68"/>
      <c r="M56" s="59" t="str">
        <f t="shared" si="9"/>
        <v/>
      </c>
      <c r="N56" s="59" t="str">
        <f t="shared" si="10"/>
        <v/>
      </c>
      <c r="O56" s="60" t="str">
        <f t="shared" si="11"/>
        <v/>
      </c>
      <c r="P56" t="str">
        <f t="shared" si="12"/>
        <v/>
      </c>
      <c r="Q56" t="str">
        <f t="shared" si="13"/>
        <v/>
      </c>
      <c r="R56" t="str">
        <f t="shared" si="14"/>
        <v/>
      </c>
      <c r="S56" t="str">
        <f t="shared" si="15"/>
        <v/>
      </c>
      <c r="T56" t="str">
        <f t="shared" si="16"/>
        <v/>
      </c>
      <c r="U56" t="str">
        <f t="shared" si="17"/>
        <v/>
      </c>
      <c r="V56" s="61" t="e">
        <f>MATCH(G56,options!$D$1:$D$20,0)</f>
        <v>#N/A</v>
      </c>
    </row>
    <row r="57" spans="5:22" x14ac:dyDescent="0.15">
      <c r="E57" s="69"/>
      <c r="F57" s="70"/>
      <c r="G57" s="70"/>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9"/>
      <c r="L57" s="68"/>
      <c r="M57" s="59" t="str">
        <f t="shared" si="9"/>
        <v/>
      </c>
      <c r="N57" s="59" t="str">
        <f t="shared" si="10"/>
        <v/>
      </c>
      <c r="O57" s="60" t="str">
        <f t="shared" si="11"/>
        <v/>
      </c>
      <c r="P57" t="str">
        <f t="shared" si="12"/>
        <v/>
      </c>
      <c r="Q57" t="str">
        <f t="shared" si="13"/>
        <v/>
      </c>
      <c r="R57" t="str">
        <f t="shared" si="14"/>
        <v/>
      </c>
      <c r="S57" t="str">
        <f t="shared" si="15"/>
        <v/>
      </c>
      <c r="T57" t="str">
        <f t="shared" si="16"/>
        <v/>
      </c>
      <c r="U57" t="str">
        <f t="shared" si="17"/>
        <v/>
      </c>
      <c r="V57" s="61" t="e">
        <f>MATCH(G57,options!$D$1:$D$20,0)</f>
        <v>#N/A</v>
      </c>
    </row>
    <row r="58" spans="5:22" x14ac:dyDescent="0.15">
      <c r="E58" s="69"/>
      <c r="F58" s="70"/>
      <c r="G58" s="70"/>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9"/>
      <c r="L58" s="68"/>
      <c r="M58" s="59" t="str">
        <f t="shared" si="9"/>
        <v/>
      </c>
      <c r="N58" s="59" t="str">
        <f t="shared" si="10"/>
        <v/>
      </c>
      <c r="O58" s="60" t="str">
        <f t="shared" si="11"/>
        <v/>
      </c>
      <c r="P58" t="str">
        <f t="shared" si="12"/>
        <v/>
      </c>
      <c r="Q58" t="str">
        <f t="shared" si="13"/>
        <v/>
      </c>
      <c r="R58" t="str">
        <f t="shared" si="14"/>
        <v/>
      </c>
      <c r="S58" t="str">
        <f t="shared" si="15"/>
        <v/>
      </c>
      <c r="T58" t="str">
        <f t="shared" si="16"/>
        <v/>
      </c>
      <c r="U58" t="str">
        <f t="shared" si="17"/>
        <v/>
      </c>
      <c r="V58" s="61" t="e">
        <f>MATCH(G58,options!$D$1:$D$20,0)</f>
        <v>#N/A</v>
      </c>
    </row>
    <row r="59" spans="5:22" x14ac:dyDescent="0.15">
      <c r="E59" s="69"/>
      <c r="F59" s="70"/>
      <c r="G59" s="70"/>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9"/>
      <c r="L59" s="68"/>
      <c r="M59" s="59" t="str">
        <f t="shared" si="9"/>
        <v/>
      </c>
      <c r="N59" s="59" t="str">
        <f t="shared" si="10"/>
        <v/>
      </c>
      <c r="O59" s="60" t="str">
        <f t="shared" si="11"/>
        <v/>
      </c>
      <c r="P59" t="str">
        <f t="shared" si="12"/>
        <v/>
      </c>
      <c r="Q59" t="str">
        <f t="shared" si="13"/>
        <v/>
      </c>
      <c r="R59" t="str">
        <f t="shared" si="14"/>
        <v/>
      </c>
      <c r="S59" t="str">
        <f t="shared" si="15"/>
        <v/>
      </c>
      <c r="T59" t="str">
        <f t="shared" si="16"/>
        <v/>
      </c>
      <c r="U59" t="str">
        <f t="shared" si="17"/>
        <v/>
      </c>
      <c r="V59" s="61" t="e">
        <f>MATCH(G59,options!$D$1:$D$20,0)</f>
        <v>#N/A</v>
      </c>
    </row>
    <row r="60" spans="5:22" x14ac:dyDescent="0.15">
      <c r="E60" s="69"/>
      <c r="F60" s="70"/>
      <c r="G60" s="70"/>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9"/>
      <c r="L60" s="68"/>
      <c r="M60" s="59" t="str">
        <f t="shared" si="9"/>
        <v/>
      </c>
      <c r="N60" s="59" t="str">
        <f t="shared" si="10"/>
        <v/>
      </c>
      <c r="O60" s="60" t="str">
        <f t="shared" si="11"/>
        <v/>
      </c>
      <c r="P60" t="str">
        <f t="shared" si="12"/>
        <v/>
      </c>
      <c r="Q60" t="str">
        <f t="shared" si="13"/>
        <v/>
      </c>
      <c r="R60" t="str">
        <f t="shared" si="14"/>
        <v/>
      </c>
      <c r="S60" t="str">
        <f t="shared" si="15"/>
        <v/>
      </c>
      <c r="T60" t="str">
        <f t="shared" si="16"/>
        <v/>
      </c>
      <c r="U60" t="str">
        <f t="shared" si="17"/>
        <v/>
      </c>
      <c r="V60" s="61" t="e">
        <f>MATCH(G60,options!$D$1:$D$20,0)</f>
        <v>#N/A</v>
      </c>
    </row>
    <row r="61" spans="5:22" x14ac:dyDescent="0.15">
      <c r="E61" s="69"/>
      <c r="F61" s="70"/>
      <c r="G61" s="70"/>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9"/>
      <c r="L61" s="68"/>
      <c r="M61" s="59" t="str">
        <f t="shared" si="9"/>
        <v/>
      </c>
      <c r="N61" s="59" t="str">
        <f t="shared" si="10"/>
        <v/>
      </c>
      <c r="O61" s="60" t="str">
        <f t="shared" si="11"/>
        <v/>
      </c>
      <c r="P61" t="str">
        <f t="shared" si="12"/>
        <v/>
      </c>
      <c r="Q61" t="str">
        <f t="shared" si="13"/>
        <v/>
      </c>
      <c r="R61" t="str">
        <f t="shared" si="14"/>
        <v/>
      </c>
      <c r="S61" t="str">
        <f t="shared" si="15"/>
        <v/>
      </c>
      <c r="T61" t="str">
        <f t="shared" si="16"/>
        <v/>
      </c>
      <c r="U61" t="str">
        <f t="shared" si="17"/>
        <v/>
      </c>
      <c r="V61" s="61" t="e">
        <f>MATCH(G61,options!$D$1:$D$20,0)</f>
        <v>#N/A</v>
      </c>
    </row>
    <row r="62" spans="5:22" x14ac:dyDescent="0.15">
      <c r="E62" s="69"/>
      <c r="F62" s="70"/>
      <c r="G62" s="70"/>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9"/>
      <c r="L62" s="68"/>
      <c r="M62" s="59" t="str">
        <f t="shared" si="9"/>
        <v/>
      </c>
      <c r="N62" s="59" t="str">
        <f t="shared" si="10"/>
        <v/>
      </c>
      <c r="O62" s="60" t="str">
        <f t="shared" si="11"/>
        <v/>
      </c>
      <c r="P62" t="str">
        <f t="shared" si="12"/>
        <v/>
      </c>
      <c r="Q62" t="str">
        <f t="shared" si="13"/>
        <v/>
      </c>
      <c r="R62" t="str">
        <f t="shared" si="14"/>
        <v/>
      </c>
      <c r="S62" t="str">
        <f t="shared" si="15"/>
        <v/>
      </c>
      <c r="T62" t="str">
        <f t="shared" si="16"/>
        <v/>
      </c>
      <c r="U62" t="str">
        <f t="shared" si="17"/>
        <v/>
      </c>
      <c r="V62" s="61" t="e">
        <f>MATCH(G62,options!$D$1:$D$20,0)</f>
        <v>#N/A</v>
      </c>
    </row>
    <row r="63" spans="5:22" x14ac:dyDescent="0.15">
      <c r="E63" s="69"/>
      <c r="F63" s="70"/>
      <c r="G63" s="70"/>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9"/>
      <c r="L63" s="68"/>
      <c r="M63" s="59" t="str">
        <f t="shared" si="9"/>
        <v/>
      </c>
      <c r="N63" s="59" t="str">
        <f t="shared" si="10"/>
        <v/>
      </c>
      <c r="O63" s="60" t="str">
        <f t="shared" si="11"/>
        <v/>
      </c>
      <c r="P63" t="str">
        <f t="shared" si="12"/>
        <v/>
      </c>
      <c r="Q63" t="str">
        <f t="shared" si="13"/>
        <v/>
      </c>
      <c r="R63" t="str">
        <f t="shared" si="14"/>
        <v/>
      </c>
      <c r="S63" t="str">
        <f t="shared" si="15"/>
        <v/>
      </c>
      <c r="T63" t="str">
        <f t="shared" si="16"/>
        <v/>
      </c>
      <c r="U63" t="str">
        <f t="shared" si="17"/>
        <v/>
      </c>
      <c r="V63" s="61" t="e">
        <f>MATCH(G63,options!$D$1:$D$20,0)</f>
        <v>#N/A</v>
      </c>
    </row>
    <row r="64" spans="5:22" x14ac:dyDescent="0.15">
      <c r="E64" s="69"/>
      <c r="F64" s="70"/>
      <c r="G64" s="70"/>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9"/>
      <c r="L64" s="68"/>
      <c r="M64" s="59" t="str">
        <f t="shared" si="9"/>
        <v/>
      </c>
      <c r="N64" s="59" t="str">
        <f t="shared" si="10"/>
        <v/>
      </c>
      <c r="O64" s="60" t="str">
        <f t="shared" si="11"/>
        <v/>
      </c>
      <c r="P64" t="str">
        <f t="shared" si="12"/>
        <v/>
      </c>
      <c r="Q64" t="str">
        <f t="shared" si="13"/>
        <v/>
      </c>
      <c r="R64" t="str">
        <f t="shared" si="14"/>
        <v/>
      </c>
      <c r="S64" t="str">
        <f t="shared" si="15"/>
        <v/>
      </c>
      <c r="T64" t="str">
        <f t="shared" si="16"/>
        <v/>
      </c>
      <c r="U64" t="str">
        <f t="shared" si="17"/>
        <v/>
      </c>
      <c r="V64" s="61" t="e">
        <f>MATCH(G64,options!$D$1:$D$20,0)</f>
        <v>#N/A</v>
      </c>
    </row>
    <row r="65" spans="5:22" x14ac:dyDescent="0.15">
      <c r="E65" s="69"/>
      <c r="F65" s="70"/>
      <c r="G65" s="70"/>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9"/>
      <c r="L65" s="68"/>
      <c r="M65" s="59" t="str">
        <f t="shared" si="9"/>
        <v/>
      </c>
      <c r="N65" s="59" t="str">
        <f t="shared" si="10"/>
        <v/>
      </c>
      <c r="O65" s="60" t="str">
        <f t="shared" si="11"/>
        <v/>
      </c>
      <c r="P65" t="str">
        <f t="shared" si="12"/>
        <v/>
      </c>
      <c r="Q65" t="str">
        <f t="shared" si="13"/>
        <v/>
      </c>
      <c r="R65" t="str">
        <f t="shared" si="14"/>
        <v/>
      </c>
      <c r="S65" t="str">
        <f t="shared" si="15"/>
        <v/>
      </c>
      <c r="T65" t="str">
        <f t="shared" si="16"/>
        <v/>
      </c>
      <c r="U65" t="str">
        <f t="shared" si="17"/>
        <v/>
      </c>
      <c r="V65" s="61" t="e">
        <f>MATCH(G65,options!$D$1:$D$20,0)</f>
        <v>#N/A</v>
      </c>
    </row>
    <row r="66" spans="5:22" x14ac:dyDescent="0.15">
      <c r="E66" s="69"/>
      <c r="F66" s="70"/>
      <c r="G66" s="70"/>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9"/>
      <c r="L66" s="68"/>
      <c r="M66" s="59" t="str">
        <f t="shared" si="9"/>
        <v/>
      </c>
      <c r="N66" s="59" t="str">
        <f t="shared" si="10"/>
        <v/>
      </c>
      <c r="O66" s="60" t="str">
        <f t="shared" si="11"/>
        <v/>
      </c>
      <c r="P66" t="str">
        <f t="shared" si="12"/>
        <v/>
      </c>
      <c r="Q66" t="str">
        <f t="shared" si="13"/>
        <v/>
      </c>
      <c r="R66" t="str">
        <f t="shared" si="14"/>
        <v/>
      </c>
      <c r="S66" t="str">
        <f t="shared" si="15"/>
        <v/>
      </c>
      <c r="T66" t="str">
        <f t="shared" si="16"/>
        <v/>
      </c>
      <c r="U66" t="str">
        <f t="shared" si="17"/>
        <v/>
      </c>
      <c r="V66" s="61" t="e">
        <f>MATCH(G66,options!$D$1:$D$20,0)</f>
        <v>#N/A</v>
      </c>
    </row>
    <row r="67" spans="5:22" x14ac:dyDescent="0.15">
      <c r="E67" s="69"/>
      <c r="F67" s="70"/>
      <c r="G67" s="70"/>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9"/>
      <c r="L67" s="68"/>
      <c r="M67" s="59" t="str">
        <f t="shared" si="9"/>
        <v/>
      </c>
      <c r="N67" s="59" t="str">
        <f t="shared" si="10"/>
        <v/>
      </c>
      <c r="O67" s="60" t="str">
        <f t="shared" si="11"/>
        <v/>
      </c>
      <c r="P67" t="str">
        <f t="shared" si="12"/>
        <v/>
      </c>
      <c r="Q67" t="str">
        <f t="shared" si="13"/>
        <v/>
      </c>
      <c r="R67" t="str">
        <f t="shared" si="14"/>
        <v/>
      </c>
      <c r="S67" t="str">
        <f t="shared" si="15"/>
        <v/>
      </c>
      <c r="T67" t="str">
        <f t="shared" si="16"/>
        <v/>
      </c>
      <c r="U67" t="str">
        <f t="shared" si="17"/>
        <v/>
      </c>
      <c r="V67" s="61" t="e">
        <f>MATCH(G67,options!$D$1:$D$20,0)</f>
        <v>#N/A</v>
      </c>
    </row>
    <row r="68" spans="5:22" x14ac:dyDescent="0.15">
      <c r="E68" s="69"/>
      <c r="F68" s="70"/>
      <c r="G68" s="70"/>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9"/>
      <c r="L68" s="68"/>
      <c r="M68" s="59" t="str">
        <f t="shared" ref="M68:M99" si="18">IF(ISBLANK(K68),"",IF(L68, "https://raw.githubusercontent.com/PatrickVibild/TellusAmazonPictures/master/pictures/"&amp;K68&amp;"/1.jpg","https://download.lenovo.com/Images/Parts/"&amp;K68&amp;"/"&amp;K68&amp;"_A.jpg"))</f>
        <v/>
      </c>
      <c r="N68" s="59" t="str">
        <f t="shared" ref="N68:N103" si="19">IF(ISBLANK(K68),"",IF(L68, "https://raw.githubusercontent.com/PatrickVibild/TellusAmazonPictures/master/pictures/"&amp;K68&amp;"/2.jpg","https://download.lenovo.com/Images/Parts/"&amp;K68&amp;"/"&amp;K68&amp;"_B.jpg"))</f>
        <v/>
      </c>
      <c r="O68" s="60"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61" t="e">
        <f>MATCH(G68,options!$D$1:$D$20,0)</f>
        <v>#N/A</v>
      </c>
    </row>
    <row r="69" spans="5:22" x14ac:dyDescent="0.15">
      <c r="E69" s="69"/>
      <c r="F69" s="70"/>
      <c r="G69" s="70"/>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9"/>
      <c r="L69" s="68"/>
      <c r="M69" s="59" t="str">
        <f t="shared" si="18"/>
        <v/>
      </c>
      <c r="N69" s="59" t="str">
        <f t="shared" si="19"/>
        <v/>
      </c>
      <c r="O69" s="60" t="str">
        <f t="shared" si="20"/>
        <v/>
      </c>
      <c r="P69" t="str">
        <f t="shared" si="21"/>
        <v/>
      </c>
      <c r="Q69" t="str">
        <f t="shared" si="22"/>
        <v/>
      </c>
      <c r="R69" t="str">
        <f t="shared" si="23"/>
        <v/>
      </c>
      <c r="S69" t="str">
        <f t="shared" si="24"/>
        <v/>
      </c>
      <c r="T69" t="str">
        <f t="shared" si="25"/>
        <v/>
      </c>
      <c r="U69" t="str">
        <f t="shared" si="26"/>
        <v/>
      </c>
      <c r="V69" s="61" t="e">
        <f>MATCH(G69,options!$D$1:$D$20,0)</f>
        <v>#N/A</v>
      </c>
    </row>
    <row r="70" spans="5:22" x14ac:dyDescent="0.15">
      <c r="E70" s="69"/>
      <c r="F70" s="70"/>
      <c r="G70" s="70"/>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9"/>
      <c r="L70" s="68"/>
      <c r="M70" s="59" t="str">
        <f t="shared" si="18"/>
        <v/>
      </c>
      <c r="N70" s="59" t="str">
        <f t="shared" si="19"/>
        <v/>
      </c>
      <c r="O70" s="60" t="str">
        <f t="shared" si="20"/>
        <v/>
      </c>
      <c r="P70" t="str">
        <f t="shared" si="21"/>
        <v/>
      </c>
      <c r="Q70" t="str">
        <f t="shared" si="22"/>
        <v/>
      </c>
      <c r="R70" t="str">
        <f t="shared" si="23"/>
        <v/>
      </c>
      <c r="S70" t="str">
        <f t="shared" si="24"/>
        <v/>
      </c>
      <c r="T70" t="str">
        <f t="shared" si="25"/>
        <v/>
      </c>
      <c r="U70" t="str">
        <f t="shared" si="26"/>
        <v/>
      </c>
      <c r="V70" s="61" t="e">
        <f>MATCH(G70,options!$D$1:$D$20,0)</f>
        <v>#N/A</v>
      </c>
    </row>
    <row r="71" spans="5:22" x14ac:dyDescent="0.15">
      <c r="E71" s="69"/>
      <c r="F71" s="70"/>
      <c r="G71" s="70"/>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9"/>
      <c r="L71" s="68"/>
      <c r="M71" s="59" t="str">
        <f t="shared" si="18"/>
        <v/>
      </c>
      <c r="N71" s="59" t="str">
        <f t="shared" si="19"/>
        <v/>
      </c>
      <c r="O71" s="60" t="str">
        <f t="shared" si="20"/>
        <v/>
      </c>
      <c r="P71" t="str">
        <f t="shared" si="21"/>
        <v/>
      </c>
      <c r="Q71" t="str">
        <f t="shared" si="22"/>
        <v/>
      </c>
      <c r="R71" t="str">
        <f t="shared" si="23"/>
        <v/>
      </c>
      <c r="S71" t="str">
        <f t="shared" si="24"/>
        <v/>
      </c>
      <c r="T71" t="str">
        <f t="shared" si="25"/>
        <v/>
      </c>
      <c r="U71" t="str">
        <f t="shared" si="26"/>
        <v/>
      </c>
      <c r="V71" s="61" t="e">
        <f>MATCH(G71,options!$D$1:$D$20,0)</f>
        <v>#N/A</v>
      </c>
    </row>
    <row r="72" spans="5:22" x14ac:dyDescent="0.15">
      <c r="E72" s="69"/>
      <c r="F72" s="70"/>
      <c r="G72" s="70"/>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9"/>
      <c r="L72" s="68"/>
      <c r="M72" s="59" t="str">
        <f t="shared" si="18"/>
        <v/>
      </c>
      <c r="N72" s="59" t="str">
        <f t="shared" si="19"/>
        <v/>
      </c>
      <c r="O72" s="60" t="str">
        <f t="shared" si="20"/>
        <v/>
      </c>
      <c r="P72" t="str">
        <f t="shared" si="21"/>
        <v/>
      </c>
      <c r="Q72" t="str">
        <f t="shared" si="22"/>
        <v/>
      </c>
      <c r="R72" t="str">
        <f t="shared" si="23"/>
        <v/>
      </c>
      <c r="S72" t="str">
        <f t="shared" si="24"/>
        <v/>
      </c>
      <c r="T72" t="str">
        <f t="shared" si="25"/>
        <v/>
      </c>
      <c r="U72" t="str">
        <f t="shared" si="26"/>
        <v/>
      </c>
      <c r="V72" s="61" t="e">
        <f>MATCH(G72,options!$D$1:$D$20,0)</f>
        <v>#N/A</v>
      </c>
    </row>
    <row r="73" spans="5:22" x14ac:dyDescent="0.15">
      <c r="E73" s="69"/>
      <c r="F73" s="70"/>
      <c r="G73" s="70"/>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9"/>
      <c r="L73" s="68"/>
      <c r="M73" s="59" t="str">
        <f t="shared" si="18"/>
        <v/>
      </c>
      <c r="N73" s="59" t="str">
        <f t="shared" si="19"/>
        <v/>
      </c>
      <c r="O73" s="60" t="str">
        <f t="shared" si="20"/>
        <v/>
      </c>
      <c r="P73" t="str">
        <f t="shared" si="21"/>
        <v/>
      </c>
      <c r="Q73" t="str">
        <f t="shared" si="22"/>
        <v/>
      </c>
      <c r="R73" t="str">
        <f t="shared" si="23"/>
        <v/>
      </c>
      <c r="S73" t="str">
        <f t="shared" si="24"/>
        <v/>
      </c>
      <c r="T73" t="str">
        <f t="shared" si="25"/>
        <v/>
      </c>
      <c r="U73" t="str">
        <f t="shared" si="26"/>
        <v/>
      </c>
      <c r="V73" s="61" t="e">
        <f>MATCH(G73,options!$D$1:$D$20,0)</f>
        <v>#N/A</v>
      </c>
    </row>
    <row r="74" spans="5:22" x14ac:dyDescent="0.15">
      <c r="E74" s="69"/>
      <c r="F74" s="70"/>
      <c r="G74" s="70"/>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9"/>
      <c r="L74" s="68"/>
      <c r="M74" s="59" t="str">
        <f t="shared" si="18"/>
        <v/>
      </c>
      <c r="N74" s="59" t="str">
        <f t="shared" si="19"/>
        <v/>
      </c>
      <c r="O74" s="60" t="str">
        <f t="shared" si="20"/>
        <v/>
      </c>
      <c r="P74" t="str">
        <f t="shared" si="21"/>
        <v/>
      </c>
      <c r="Q74" t="str">
        <f t="shared" si="22"/>
        <v/>
      </c>
      <c r="R74" t="str">
        <f t="shared" si="23"/>
        <v/>
      </c>
      <c r="S74" t="str">
        <f t="shared" si="24"/>
        <v/>
      </c>
      <c r="T74" t="str">
        <f t="shared" si="25"/>
        <v/>
      </c>
      <c r="U74" t="str">
        <f t="shared" si="26"/>
        <v/>
      </c>
      <c r="V74" s="61" t="e">
        <f>MATCH(G74,options!$D$1:$D$20,0)</f>
        <v>#N/A</v>
      </c>
    </row>
    <row r="75" spans="5:22" x14ac:dyDescent="0.15">
      <c r="E75" s="69"/>
      <c r="F75" s="70"/>
      <c r="G75" s="70"/>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9"/>
      <c r="L75" s="68"/>
      <c r="M75" s="59" t="str">
        <f t="shared" si="18"/>
        <v/>
      </c>
      <c r="N75" s="59" t="str">
        <f t="shared" si="19"/>
        <v/>
      </c>
      <c r="O75" s="60" t="str">
        <f t="shared" si="20"/>
        <v/>
      </c>
      <c r="P75" t="str">
        <f t="shared" si="21"/>
        <v/>
      </c>
      <c r="Q75" t="str">
        <f t="shared" si="22"/>
        <v/>
      </c>
      <c r="R75" t="str">
        <f t="shared" si="23"/>
        <v/>
      </c>
      <c r="S75" t="str">
        <f t="shared" si="24"/>
        <v/>
      </c>
      <c r="T75" t="str">
        <f t="shared" si="25"/>
        <v/>
      </c>
      <c r="U75" t="str">
        <f t="shared" si="26"/>
        <v/>
      </c>
      <c r="V75" s="61" t="e">
        <f>MATCH(G75,options!$D$1:$D$20,0)</f>
        <v>#N/A</v>
      </c>
    </row>
    <row r="76" spans="5:22" x14ac:dyDescent="0.15">
      <c r="E76" s="69"/>
      <c r="F76" s="70"/>
      <c r="G76" s="70"/>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9"/>
      <c r="L76" s="68"/>
      <c r="M76" s="59" t="str">
        <f t="shared" si="18"/>
        <v/>
      </c>
      <c r="N76" s="59" t="str">
        <f t="shared" si="19"/>
        <v/>
      </c>
      <c r="O76" s="60" t="str">
        <f t="shared" si="20"/>
        <v/>
      </c>
      <c r="P76" t="str">
        <f t="shared" si="21"/>
        <v/>
      </c>
      <c r="Q76" t="str">
        <f t="shared" si="22"/>
        <v/>
      </c>
      <c r="R76" t="str">
        <f t="shared" si="23"/>
        <v/>
      </c>
      <c r="S76" t="str">
        <f t="shared" si="24"/>
        <v/>
      </c>
      <c r="T76" t="str">
        <f t="shared" si="25"/>
        <v/>
      </c>
      <c r="U76" t="str">
        <f t="shared" si="26"/>
        <v/>
      </c>
      <c r="V76" s="61" t="e">
        <f>MATCH(G76,options!$D$1:$D$20,0)</f>
        <v>#N/A</v>
      </c>
    </row>
    <row r="77" spans="5:22" x14ac:dyDescent="0.15">
      <c r="E77" s="69"/>
      <c r="F77" s="70"/>
      <c r="G77" s="70"/>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9"/>
      <c r="L77" s="68"/>
      <c r="M77" s="59" t="str">
        <f t="shared" si="18"/>
        <v/>
      </c>
      <c r="N77" s="59" t="str">
        <f t="shared" si="19"/>
        <v/>
      </c>
      <c r="O77" s="60" t="str">
        <f t="shared" si="20"/>
        <v/>
      </c>
      <c r="P77" t="str">
        <f t="shared" si="21"/>
        <v/>
      </c>
      <c r="Q77" t="str">
        <f t="shared" si="22"/>
        <v/>
      </c>
      <c r="R77" t="str">
        <f t="shared" si="23"/>
        <v/>
      </c>
      <c r="S77" t="str">
        <f t="shared" si="24"/>
        <v/>
      </c>
      <c r="T77" t="str">
        <f t="shared" si="25"/>
        <v/>
      </c>
      <c r="U77" t="str">
        <f t="shared" si="26"/>
        <v/>
      </c>
      <c r="V77" s="61" t="e">
        <f>MATCH(G77,options!$D$1:$D$20,0)</f>
        <v>#N/A</v>
      </c>
    </row>
    <row r="78" spans="5:22" x14ac:dyDescent="0.15">
      <c r="E78" s="69"/>
      <c r="F78" s="70"/>
      <c r="G78" s="70"/>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9"/>
      <c r="L78" s="68"/>
      <c r="M78" s="59" t="str">
        <f t="shared" si="18"/>
        <v/>
      </c>
      <c r="N78" s="59" t="str">
        <f t="shared" si="19"/>
        <v/>
      </c>
      <c r="O78" s="60" t="str">
        <f t="shared" si="20"/>
        <v/>
      </c>
      <c r="P78" t="str">
        <f t="shared" si="21"/>
        <v/>
      </c>
      <c r="Q78" t="str">
        <f t="shared" si="22"/>
        <v/>
      </c>
      <c r="R78" t="str">
        <f t="shared" si="23"/>
        <v/>
      </c>
      <c r="S78" t="str">
        <f t="shared" si="24"/>
        <v/>
      </c>
      <c r="T78" t="str">
        <f t="shared" si="25"/>
        <v/>
      </c>
      <c r="U78" t="str">
        <f t="shared" si="26"/>
        <v/>
      </c>
      <c r="V78" s="61" t="e">
        <f>MATCH(G78,options!$D$1:$D$20,0)</f>
        <v>#N/A</v>
      </c>
    </row>
    <row r="79" spans="5:22" x14ac:dyDescent="0.15">
      <c r="E79" s="69"/>
      <c r="F79" s="70"/>
      <c r="G79" s="70"/>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9"/>
      <c r="L79" s="68"/>
      <c r="M79" s="59" t="str">
        <f t="shared" si="18"/>
        <v/>
      </c>
      <c r="N79" s="59" t="str">
        <f t="shared" si="19"/>
        <v/>
      </c>
      <c r="O79" s="60" t="str">
        <f t="shared" si="20"/>
        <v/>
      </c>
      <c r="P79" t="str">
        <f t="shared" si="21"/>
        <v/>
      </c>
      <c r="Q79" t="str">
        <f t="shared" si="22"/>
        <v/>
      </c>
      <c r="R79" t="str">
        <f t="shared" si="23"/>
        <v/>
      </c>
      <c r="S79" t="str">
        <f t="shared" si="24"/>
        <v/>
      </c>
      <c r="T79" t="str">
        <f t="shared" si="25"/>
        <v/>
      </c>
      <c r="U79" t="str">
        <f t="shared" si="26"/>
        <v/>
      </c>
      <c r="V79" s="61" t="e">
        <f>MATCH(G79,options!$D$1:$D$20,0)</f>
        <v>#N/A</v>
      </c>
    </row>
    <row r="80" spans="5:22" x14ac:dyDescent="0.15">
      <c r="E80" s="69"/>
      <c r="F80" s="70"/>
      <c r="G80" s="70"/>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9"/>
      <c r="L80" s="68"/>
      <c r="M80" s="59" t="str">
        <f t="shared" si="18"/>
        <v/>
      </c>
      <c r="N80" s="59" t="str">
        <f t="shared" si="19"/>
        <v/>
      </c>
      <c r="O80" s="60" t="str">
        <f t="shared" si="20"/>
        <v/>
      </c>
      <c r="P80" t="str">
        <f t="shared" si="21"/>
        <v/>
      </c>
      <c r="Q80" t="str">
        <f t="shared" si="22"/>
        <v/>
      </c>
      <c r="R80" t="str">
        <f t="shared" si="23"/>
        <v/>
      </c>
      <c r="S80" t="str">
        <f t="shared" si="24"/>
        <v/>
      </c>
      <c r="T80" t="str">
        <f t="shared" si="25"/>
        <v/>
      </c>
      <c r="U80" t="str">
        <f t="shared" si="26"/>
        <v/>
      </c>
      <c r="V80" s="61" t="e">
        <f>MATCH(G80,options!$D$1:$D$20,0)</f>
        <v>#N/A</v>
      </c>
    </row>
    <row r="81" spans="5:22" x14ac:dyDescent="0.15">
      <c r="E81" s="69"/>
      <c r="F81" s="70"/>
      <c r="G81" s="70"/>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9"/>
      <c r="L81" s="68"/>
      <c r="M81" s="59" t="str">
        <f t="shared" si="18"/>
        <v/>
      </c>
      <c r="N81" s="59" t="str">
        <f t="shared" si="19"/>
        <v/>
      </c>
      <c r="O81" s="60" t="str">
        <f t="shared" si="20"/>
        <v/>
      </c>
      <c r="P81" t="str">
        <f t="shared" si="21"/>
        <v/>
      </c>
      <c r="Q81" t="str">
        <f t="shared" si="22"/>
        <v/>
      </c>
      <c r="R81" t="str">
        <f t="shared" si="23"/>
        <v/>
      </c>
      <c r="S81" t="str">
        <f t="shared" si="24"/>
        <v/>
      </c>
      <c r="T81" t="str">
        <f t="shared" si="25"/>
        <v/>
      </c>
      <c r="U81" t="str">
        <f t="shared" si="26"/>
        <v/>
      </c>
      <c r="V81" s="61" t="e">
        <f>MATCH(G81,options!$D$1:$D$20,0)</f>
        <v>#N/A</v>
      </c>
    </row>
    <row r="82" spans="5:22" x14ac:dyDescent="0.15">
      <c r="E82" s="69"/>
      <c r="F82" s="70"/>
      <c r="G82" s="70"/>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9"/>
      <c r="L82" s="68"/>
      <c r="M82" s="59" t="str">
        <f t="shared" si="18"/>
        <v/>
      </c>
      <c r="N82" s="59" t="str">
        <f t="shared" si="19"/>
        <v/>
      </c>
      <c r="O82" s="60" t="str">
        <f t="shared" si="20"/>
        <v/>
      </c>
      <c r="P82" t="str">
        <f t="shared" si="21"/>
        <v/>
      </c>
      <c r="Q82" t="str">
        <f t="shared" si="22"/>
        <v/>
      </c>
      <c r="R82" t="str">
        <f t="shared" si="23"/>
        <v/>
      </c>
      <c r="S82" t="str">
        <f t="shared" si="24"/>
        <v/>
      </c>
      <c r="T82" t="str">
        <f t="shared" si="25"/>
        <v/>
      </c>
      <c r="U82" t="str">
        <f t="shared" si="26"/>
        <v/>
      </c>
      <c r="V82" s="61" t="e">
        <f>MATCH(G82,options!$D$1:$D$20,0)</f>
        <v>#N/A</v>
      </c>
    </row>
    <row r="83" spans="5:22" x14ac:dyDescent="0.15">
      <c r="E83" s="69"/>
      <c r="F83" s="70"/>
      <c r="G83" s="70"/>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9"/>
      <c r="L83" s="68"/>
      <c r="M83" s="59" t="str">
        <f t="shared" si="18"/>
        <v/>
      </c>
      <c r="N83" s="59" t="str">
        <f t="shared" si="19"/>
        <v/>
      </c>
      <c r="O83" s="60" t="str">
        <f t="shared" si="20"/>
        <v/>
      </c>
      <c r="P83" t="str">
        <f t="shared" si="21"/>
        <v/>
      </c>
      <c r="Q83" t="str">
        <f t="shared" si="22"/>
        <v/>
      </c>
      <c r="R83" t="str">
        <f t="shared" si="23"/>
        <v/>
      </c>
      <c r="S83" t="str">
        <f t="shared" si="24"/>
        <v/>
      </c>
      <c r="T83" t="str">
        <f t="shared" si="25"/>
        <v/>
      </c>
      <c r="U83" t="str">
        <f t="shared" si="26"/>
        <v/>
      </c>
      <c r="V83" s="61" t="e">
        <f>MATCH(G83,options!$D$1:$D$20,0)</f>
        <v>#N/A</v>
      </c>
    </row>
    <row r="84" spans="5:22" x14ac:dyDescent="0.15">
      <c r="E84" s="69"/>
      <c r="F84" s="70"/>
      <c r="G84" s="70"/>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9"/>
      <c r="L84" s="68"/>
      <c r="M84" s="59" t="str">
        <f t="shared" si="18"/>
        <v/>
      </c>
      <c r="N84" s="59" t="str">
        <f t="shared" si="19"/>
        <v/>
      </c>
      <c r="O84" s="60" t="str">
        <f t="shared" si="20"/>
        <v/>
      </c>
      <c r="P84" t="str">
        <f t="shared" si="21"/>
        <v/>
      </c>
      <c r="Q84" t="str">
        <f t="shared" si="22"/>
        <v/>
      </c>
      <c r="R84" t="str">
        <f t="shared" si="23"/>
        <v/>
      </c>
      <c r="S84" t="str">
        <f t="shared" si="24"/>
        <v/>
      </c>
      <c r="T84" t="str">
        <f t="shared" si="25"/>
        <v/>
      </c>
      <c r="U84" t="str">
        <f t="shared" si="26"/>
        <v/>
      </c>
      <c r="V84" s="61" t="e">
        <f>MATCH(G84,options!$D$1:$D$20,0)</f>
        <v>#N/A</v>
      </c>
    </row>
    <row r="85" spans="5:22" x14ac:dyDescent="0.15">
      <c r="E85" s="69"/>
      <c r="F85" s="70"/>
      <c r="G85" s="70"/>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9"/>
      <c r="L85" s="68"/>
      <c r="M85" s="59" t="str">
        <f t="shared" si="18"/>
        <v/>
      </c>
      <c r="N85" s="59" t="str">
        <f t="shared" si="19"/>
        <v/>
      </c>
      <c r="O85" s="60" t="str">
        <f t="shared" si="20"/>
        <v/>
      </c>
      <c r="P85" t="str">
        <f t="shared" si="21"/>
        <v/>
      </c>
      <c r="Q85" t="str">
        <f t="shared" si="22"/>
        <v/>
      </c>
      <c r="R85" t="str">
        <f t="shared" si="23"/>
        <v/>
      </c>
      <c r="S85" t="str">
        <f t="shared" si="24"/>
        <v/>
      </c>
      <c r="T85" t="str">
        <f t="shared" si="25"/>
        <v/>
      </c>
      <c r="U85" t="str">
        <f t="shared" si="26"/>
        <v/>
      </c>
      <c r="V85" s="61" t="e">
        <f>MATCH(G85,options!$D$1:$D$20,0)</f>
        <v>#N/A</v>
      </c>
    </row>
    <row r="86" spans="5:22" x14ac:dyDescent="0.15">
      <c r="E86" s="69"/>
      <c r="F86" s="70"/>
      <c r="G86" s="70"/>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9"/>
      <c r="L86" s="68"/>
      <c r="M86" s="59" t="str">
        <f t="shared" si="18"/>
        <v/>
      </c>
      <c r="N86" s="59" t="str">
        <f t="shared" si="19"/>
        <v/>
      </c>
      <c r="O86" s="60" t="str">
        <f t="shared" si="20"/>
        <v/>
      </c>
      <c r="P86" t="str">
        <f t="shared" si="21"/>
        <v/>
      </c>
      <c r="Q86" t="str">
        <f t="shared" si="22"/>
        <v/>
      </c>
      <c r="R86" t="str">
        <f t="shared" si="23"/>
        <v/>
      </c>
      <c r="S86" t="str">
        <f t="shared" si="24"/>
        <v/>
      </c>
      <c r="T86" t="str">
        <f t="shared" si="25"/>
        <v/>
      </c>
      <c r="U86" t="str">
        <f t="shared" si="26"/>
        <v/>
      </c>
      <c r="V86" s="61" t="e">
        <f>MATCH(G86,options!$D$1:$D$20,0)</f>
        <v>#N/A</v>
      </c>
    </row>
    <row r="87" spans="5:22" x14ac:dyDescent="0.15">
      <c r="E87" s="69"/>
      <c r="F87" s="70"/>
      <c r="G87" s="70"/>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9"/>
      <c r="L87" s="68"/>
      <c r="M87" s="59" t="str">
        <f t="shared" si="18"/>
        <v/>
      </c>
      <c r="N87" s="59" t="str">
        <f t="shared" si="19"/>
        <v/>
      </c>
      <c r="O87" s="60" t="str">
        <f t="shared" si="20"/>
        <v/>
      </c>
      <c r="P87" t="str">
        <f t="shared" si="21"/>
        <v/>
      </c>
      <c r="Q87" t="str">
        <f t="shared" si="22"/>
        <v/>
      </c>
      <c r="R87" t="str">
        <f t="shared" si="23"/>
        <v/>
      </c>
      <c r="S87" t="str">
        <f t="shared" si="24"/>
        <v/>
      </c>
      <c r="T87" t="str">
        <f t="shared" si="25"/>
        <v/>
      </c>
      <c r="U87" t="str">
        <f t="shared" si="26"/>
        <v/>
      </c>
      <c r="V87" s="61" t="e">
        <f>MATCH(G87,options!$D$1:$D$20,0)</f>
        <v>#N/A</v>
      </c>
    </row>
    <row r="88" spans="5:22" x14ac:dyDescent="0.15">
      <c r="E88" s="69"/>
      <c r="F88" s="70"/>
      <c r="G88" s="70"/>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9"/>
      <c r="L88" s="68"/>
      <c r="M88" s="59" t="str">
        <f t="shared" si="18"/>
        <v/>
      </c>
      <c r="N88" s="59" t="str">
        <f t="shared" si="19"/>
        <v/>
      </c>
      <c r="O88" s="60" t="str">
        <f t="shared" si="20"/>
        <v/>
      </c>
      <c r="P88" t="str">
        <f t="shared" si="21"/>
        <v/>
      </c>
      <c r="Q88" t="str">
        <f t="shared" si="22"/>
        <v/>
      </c>
      <c r="R88" t="str">
        <f t="shared" si="23"/>
        <v/>
      </c>
      <c r="S88" t="str">
        <f t="shared" si="24"/>
        <v/>
      </c>
      <c r="T88" t="str">
        <f t="shared" si="25"/>
        <v/>
      </c>
      <c r="U88" t="str">
        <f t="shared" si="26"/>
        <v/>
      </c>
      <c r="V88" s="61" t="e">
        <f>MATCH(G88,options!$D$1:$D$20,0)</f>
        <v>#N/A</v>
      </c>
    </row>
    <row r="89" spans="5:22" x14ac:dyDescent="0.15">
      <c r="E89" s="69"/>
      <c r="F89" s="70"/>
      <c r="G89" s="70"/>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9"/>
      <c r="L89" s="68"/>
      <c r="M89" s="59" t="str">
        <f t="shared" si="18"/>
        <v/>
      </c>
      <c r="N89" s="59" t="str">
        <f t="shared" si="19"/>
        <v/>
      </c>
      <c r="O89" s="60" t="str">
        <f t="shared" si="20"/>
        <v/>
      </c>
      <c r="P89" t="str">
        <f t="shared" si="21"/>
        <v/>
      </c>
      <c r="Q89" t="str">
        <f t="shared" si="22"/>
        <v/>
      </c>
      <c r="R89" t="str">
        <f t="shared" si="23"/>
        <v/>
      </c>
      <c r="S89" t="str">
        <f t="shared" si="24"/>
        <v/>
      </c>
      <c r="T89" t="str">
        <f t="shared" si="25"/>
        <v/>
      </c>
      <c r="U89" t="str">
        <f t="shared" si="26"/>
        <v/>
      </c>
      <c r="V89" s="61" t="e">
        <f>MATCH(G89,options!$D$1:$D$20,0)</f>
        <v>#N/A</v>
      </c>
    </row>
    <row r="90" spans="5:22" x14ac:dyDescent="0.15">
      <c r="E90" s="69"/>
      <c r="F90" s="70"/>
      <c r="G90" s="70"/>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9"/>
      <c r="L90" s="68"/>
      <c r="M90" s="59" t="str">
        <f t="shared" si="18"/>
        <v/>
      </c>
      <c r="N90" s="59" t="str">
        <f t="shared" si="19"/>
        <v/>
      </c>
      <c r="O90" s="60" t="str">
        <f t="shared" si="20"/>
        <v/>
      </c>
      <c r="P90" t="str">
        <f t="shared" si="21"/>
        <v/>
      </c>
      <c r="Q90" t="str">
        <f t="shared" si="22"/>
        <v/>
      </c>
      <c r="R90" t="str">
        <f t="shared" si="23"/>
        <v/>
      </c>
      <c r="S90" t="str">
        <f t="shared" si="24"/>
        <v/>
      </c>
      <c r="T90" t="str">
        <f t="shared" si="25"/>
        <v/>
      </c>
      <c r="U90" t="str">
        <f t="shared" si="26"/>
        <v/>
      </c>
      <c r="V90" s="61" t="e">
        <f>MATCH(G90,options!$D$1:$D$20,0)</f>
        <v>#N/A</v>
      </c>
    </row>
    <row r="91" spans="5:22" x14ac:dyDescent="0.15">
      <c r="E91" s="69"/>
      <c r="F91" s="70"/>
      <c r="G91" s="70"/>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9"/>
      <c r="L91" s="68"/>
      <c r="M91" s="59" t="str">
        <f t="shared" si="18"/>
        <v/>
      </c>
      <c r="N91" s="59" t="str">
        <f t="shared" si="19"/>
        <v/>
      </c>
      <c r="O91" s="60" t="str">
        <f t="shared" si="20"/>
        <v/>
      </c>
      <c r="P91" t="str">
        <f t="shared" si="21"/>
        <v/>
      </c>
      <c r="Q91" t="str">
        <f t="shared" si="22"/>
        <v/>
      </c>
      <c r="R91" t="str">
        <f t="shared" si="23"/>
        <v/>
      </c>
      <c r="S91" t="str">
        <f t="shared" si="24"/>
        <v/>
      </c>
      <c r="T91" t="str">
        <f t="shared" si="25"/>
        <v/>
      </c>
      <c r="U91" t="str">
        <f t="shared" si="26"/>
        <v/>
      </c>
      <c r="V91" s="61" t="e">
        <f>MATCH(G91,options!$D$1:$D$20,0)</f>
        <v>#N/A</v>
      </c>
    </row>
    <row r="92" spans="5:22" x14ac:dyDescent="0.15">
      <c r="E92" s="69"/>
      <c r="F92" s="70"/>
      <c r="G92" s="70"/>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9"/>
      <c r="L92" s="68"/>
      <c r="M92" s="59" t="str">
        <f t="shared" si="18"/>
        <v/>
      </c>
      <c r="N92" s="59" t="str">
        <f t="shared" si="19"/>
        <v/>
      </c>
      <c r="O92" s="60" t="str">
        <f t="shared" si="20"/>
        <v/>
      </c>
      <c r="P92" t="str">
        <f t="shared" si="21"/>
        <v/>
      </c>
      <c r="Q92" t="str">
        <f t="shared" si="22"/>
        <v/>
      </c>
      <c r="R92" t="str">
        <f t="shared" si="23"/>
        <v/>
      </c>
      <c r="S92" t="str">
        <f t="shared" si="24"/>
        <v/>
      </c>
      <c r="T92" t="str">
        <f t="shared" si="25"/>
        <v/>
      </c>
      <c r="U92" t="str">
        <f t="shared" si="26"/>
        <v/>
      </c>
      <c r="V92" s="61" t="e">
        <f>MATCH(G92,options!$D$1:$D$20,0)</f>
        <v>#N/A</v>
      </c>
    </row>
    <row r="93" spans="5:22" x14ac:dyDescent="0.15">
      <c r="E93" s="69"/>
      <c r="F93" s="70"/>
      <c r="G93" s="70"/>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9"/>
      <c r="L93" s="68"/>
      <c r="M93" s="59" t="str">
        <f t="shared" si="18"/>
        <v/>
      </c>
      <c r="N93" s="59" t="str">
        <f t="shared" si="19"/>
        <v/>
      </c>
      <c r="O93" s="60" t="str">
        <f t="shared" si="20"/>
        <v/>
      </c>
      <c r="P93" t="str">
        <f t="shared" si="21"/>
        <v/>
      </c>
      <c r="Q93" t="str">
        <f t="shared" si="22"/>
        <v/>
      </c>
      <c r="R93" t="str">
        <f t="shared" si="23"/>
        <v/>
      </c>
      <c r="S93" t="str">
        <f t="shared" si="24"/>
        <v/>
      </c>
      <c r="T93" t="str">
        <f t="shared" si="25"/>
        <v/>
      </c>
      <c r="U93" t="str">
        <f t="shared" si="26"/>
        <v/>
      </c>
      <c r="V93" s="61" t="e">
        <f>MATCH(G93,options!$D$1:$D$20,0)</f>
        <v>#N/A</v>
      </c>
    </row>
    <row r="94" spans="5:22" x14ac:dyDescent="0.15">
      <c r="E94" s="69"/>
      <c r="F94" s="70"/>
      <c r="G94" s="70"/>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9"/>
      <c r="L94" s="68"/>
      <c r="M94" s="59" t="str">
        <f t="shared" si="18"/>
        <v/>
      </c>
      <c r="N94" s="59" t="str">
        <f t="shared" si="19"/>
        <v/>
      </c>
      <c r="O94" s="60" t="str">
        <f t="shared" si="20"/>
        <v/>
      </c>
      <c r="P94" t="str">
        <f t="shared" si="21"/>
        <v/>
      </c>
      <c r="Q94" t="str">
        <f t="shared" si="22"/>
        <v/>
      </c>
      <c r="R94" t="str">
        <f t="shared" si="23"/>
        <v/>
      </c>
      <c r="S94" t="str">
        <f t="shared" si="24"/>
        <v/>
      </c>
      <c r="T94" t="str">
        <f t="shared" si="25"/>
        <v/>
      </c>
      <c r="U94" t="str">
        <f t="shared" si="26"/>
        <v/>
      </c>
      <c r="V94" s="61" t="e">
        <f>MATCH(G94,options!$D$1:$D$20,0)</f>
        <v>#N/A</v>
      </c>
    </row>
    <row r="95" spans="5:22" x14ac:dyDescent="0.15">
      <c r="E95" s="69"/>
      <c r="F95" s="70"/>
      <c r="G95" s="70"/>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9"/>
      <c r="L95" s="68"/>
      <c r="M95" s="59" t="str">
        <f t="shared" si="18"/>
        <v/>
      </c>
      <c r="N95" s="59" t="str">
        <f t="shared" si="19"/>
        <v/>
      </c>
      <c r="O95" s="60" t="str">
        <f t="shared" si="20"/>
        <v/>
      </c>
      <c r="P95" t="str">
        <f t="shared" si="21"/>
        <v/>
      </c>
      <c r="Q95" t="str">
        <f t="shared" si="22"/>
        <v/>
      </c>
      <c r="R95" t="str">
        <f t="shared" si="23"/>
        <v/>
      </c>
      <c r="S95" t="str">
        <f t="shared" si="24"/>
        <v/>
      </c>
      <c r="T95" t="str">
        <f t="shared" si="25"/>
        <v/>
      </c>
      <c r="U95" t="str">
        <f t="shared" si="26"/>
        <v/>
      </c>
      <c r="V95" s="61" t="e">
        <f>MATCH(G95,options!$D$1:$D$20,0)</f>
        <v>#N/A</v>
      </c>
    </row>
    <row r="96" spans="5:22" x14ac:dyDescent="0.15">
      <c r="E96" s="69"/>
      <c r="F96" s="70"/>
      <c r="G96" s="70"/>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9"/>
      <c r="L96" s="68"/>
      <c r="M96" s="59" t="str">
        <f t="shared" si="18"/>
        <v/>
      </c>
      <c r="N96" s="59" t="str">
        <f t="shared" si="19"/>
        <v/>
      </c>
      <c r="O96" s="60" t="str">
        <f t="shared" si="20"/>
        <v/>
      </c>
      <c r="P96" t="str">
        <f t="shared" si="21"/>
        <v/>
      </c>
      <c r="Q96" t="str">
        <f t="shared" si="22"/>
        <v/>
      </c>
      <c r="R96" t="str">
        <f t="shared" si="23"/>
        <v/>
      </c>
      <c r="S96" t="str">
        <f t="shared" si="24"/>
        <v/>
      </c>
      <c r="T96" t="str">
        <f t="shared" si="25"/>
        <v/>
      </c>
      <c r="U96" t="str">
        <f t="shared" si="26"/>
        <v/>
      </c>
      <c r="V96" s="61" t="e">
        <f>MATCH(G96,options!$D$1:$D$20,0)</f>
        <v>#N/A</v>
      </c>
    </row>
    <row r="97" spans="5:22" x14ac:dyDescent="0.15">
      <c r="E97" s="69"/>
      <c r="F97" s="70"/>
      <c r="G97" s="70"/>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9"/>
      <c r="L97" s="68"/>
      <c r="M97" s="59" t="str">
        <f t="shared" si="18"/>
        <v/>
      </c>
      <c r="N97" s="59" t="str">
        <f t="shared" si="19"/>
        <v/>
      </c>
      <c r="O97" s="60" t="str">
        <f t="shared" si="20"/>
        <v/>
      </c>
      <c r="P97" t="str">
        <f t="shared" si="21"/>
        <v/>
      </c>
      <c r="Q97" t="str">
        <f t="shared" si="22"/>
        <v/>
      </c>
      <c r="R97" t="str">
        <f t="shared" si="23"/>
        <v/>
      </c>
      <c r="S97" t="str">
        <f t="shared" si="24"/>
        <v/>
      </c>
      <c r="T97" t="str">
        <f t="shared" si="25"/>
        <v/>
      </c>
      <c r="U97" t="str">
        <f t="shared" si="26"/>
        <v/>
      </c>
      <c r="V97" s="61" t="e">
        <f>MATCH(G97,options!$D$1:$D$20,0)</f>
        <v>#N/A</v>
      </c>
    </row>
    <row r="98" spans="5:22" x14ac:dyDescent="0.15">
      <c r="E98" s="69"/>
      <c r="F98" s="70"/>
      <c r="G98" s="70"/>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9"/>
      <c r="L98" s="68"/>
      <c r="M98" s="59" t="str">
        <f t="shared" si="18"/>
        <v/>
      </c>
      <c r="N98" s="59" t="str">
        <f t="shared" si="19"/>
        <v/>
      </c>
      <c r="O98" s="60" t="str">
        <f t="shared" si="20"/>
        <v/>
      </c>
      <c r="P98" t="str">
        <f t="shared" si="21"/>
        <v/>
      </c>
      <c r="Q98" t="str">
        <f t="shared" si="22"/>
        <v/>
      </c>
      <c r="R98" t="str">
        <f t="shared" si="23"/>
        <v/>
      </c>
      <c r="S98" t="str">
        <f t="shared" si="24"/>
        <v/>
      </c>
      <c r="T98" t="str">
        <f t="shared" si="25"/>
        <v/>
      </c>
      <c r="U98" t="str">
        <f t="shared" si="26"/>
        <v/>
      </c>
      <c r="V98" s="61" t="e">
        <f>MATCH(G98,options!$D$1:$D$20,0)</f>
        <v>#N/A</v>
      </c>
    </row>
    <row r="99" spans="5:22" x14ac:dyDescent="0.15">
      <c r="E99" s="69"/>
      <c r="F99" s="70"/>
      <c r="G99" s="70"/>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9"/>
      <c r="L99" s="68"/>
      <c r="M99" s="59" t="str">
        <f t="shared" si="18"/>
        <v/>
      </c>
      <c r="N99" s="59" t="str">
        <f t="shared" si="19"/>
        <v/>
      </c>
      <c r="O99" s="60" t="str">
        <f t="shared" si="20"/>
        <v/>
      </c>
      <c r="P99" t="str">
        <f t="shared" si="21"/>
        <v/>
      </c>
      <c r="Q99" t="str">
        <f t="shared" si="22"/>
        <v/>
      </c>
      <c r="R99" t="str">
        <f t="shared" si="23"/>
        <v/>
      </c>
      <c r="S99" t="str">
        <f t="shared" si="24"/>
        <v/>
      </c>
      <c r="T99" t="str">
        <f t="shared" si="25"/>
        <v/>
      </c>
      <c r="U99" t="str">
        <f t="shared" si="26"/>
        <v/>
      </c>
      <c r="V99" s="61" t="e">
        <f>MATCH(G99,options!$D$1:$D$20,0)</f>
        <v>#N/A</v>
      </c>
    </row>
    <row r="100" spans="5:22" x14ac:dyDescent="0.15">
      <c r="E100" s="69"/>
      <c r="F100" s="70"/>
      <c r="G100" s="70"/>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9"/>
      <c r="L100" s="68"/>
      <c r="M100" s="59" t="str">
        <f t="shared" ref="M100:M131" si="27">IF(ISBLANK(K100),"",IF(L100, "https://raw.githubusercontent.com/PatrickVibild/TellusAmazonPictures/master/pictures/"&amp;K100&amp;"/1.jpg","https://download.lenovo.com/Images/Parts/"&amp;K100&amp;"/"&amp;K100&amp;"_A.jpg"))</f>
        <v/>
      </c>
      <c r="N100" s="59" t="str">
        <f t="shared" si="19"/>
        <v/>
      </c>
      <c r="O100" s="60" t="str">
        <f t="shared" si="20"/>
        <v/>
      </c>
      <c r="P100" t="str">
        <f t="shared" si="21"/>
        <v/>
      </c>
      <c r="Q100" t="str">
        <f t="shared" si="22"/>
        <v/>
      </c>
      <c r="R100" t="str">
        <f t="shared" si="23"/>
        <v/>
      </c>
      <c r="S100" t="str">
        <f t="shared" si="24"/>
        <v/>
      </c>
      <c r="T100" t="str">
        <f t="shared" si="25"/>
        <v/>
      </c>
      <c r="U100" t="str">
        <f t="shared" si="26"/>
        <v/>
      </c>
      <c r="V100" s="61" t="e">
        <f>MATCH(G100,options!$D$1:$D$20,0)</f>
        <v>#N/A</v>
      </c>
    </row>
    <row r="101" spans="5:22" x14ac:dyDescent="0.15">
      <c r="E101" s="69"/>
      <c r="F101" s="70"/>
      <c r="G101" s="70"/>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9"/>
      <c r="L101" s="68"/>
      <c r="M101" s="59" t="str">
        <f t="shared" si="27"/>
        <v/>
      </c>
      <c r="N101" s="59" t="str">
        <f t="shared" si="19"/>
        <v/>
      </c>
      <c r="O101" s="60" t="str">
        <f t="shared" si="20"/>
        <v/>
      </c>
      <c r="P101" t="str">
        <f t="shared" si="21"/>
        <v/>
      </c>
      <c r="Q101" t="str">
        <f t="shared" si="22"/>
        <v/>
      </c>
      <c r="R101" t="str">
        <f t="shared" si="23"/>
        <v/>
      </c>
      <c r="S101" t="str">
        <f t="shared" si="24"/>
        <v/>
      </c>
      <c r="T101" t="str">
        <f t="shared" si="25"/>
        <v/>
      </c>
      <c r="U101" t="str">
        <f t="shared" si="26"/>
        <v/>
      </c>
      <c r="V101" s="61" t="e">
        <f>MATCH(G101,options!$D$1:$D$20,0)</f>
        <v>#N/A</v>
      </c>
    </row>
    <row r="102" spans="5:22" x14ac:dyDescent="0.15">
      <c r="E102" s="69"/>
      <c r="F102" s="70"/>
      <c r="G102" s="70"/>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9"/>
      <c r="L102" s="68"/>
      <c r="M102" s="59" t="str">
        <f t="shared" si="27"/>
        <v/>
      </c>
      <c r="N102" s="59" t="str">
        <f t="shared" si="19"/>
        <v/>
      </c>
      <c r="O102" s="60" t="str">
        <f t="shared" si="20"/>
        <v/>
      </c>
      <c r="P102" t="str">
        <f t="shared" si="21"/>
        <v/>
      </c>
      <c r="Q102" t="str">
        <f t="shared" si="22"/>
        <v/>
      </c>
      <c r="R102" t="str">
        <f t="shared" si="23"/>
        <v/>
      </c>
      <c r="S102" t="str">
        <f t="shared" si="24"/>
        <v/>
      </c>
      <c r="T102" t="str">
        <f t="shared" si="25"/>
        <v/>
      </c>
      <c r="U102" t="str">
        <f t="shared" si="26"/>
        <v/>
      </c>
      <c r="V102" s="61" t="e">
        <f>MATCH(G102,options!$D$1:$D$20,0)</f>
        <v>#N/A</v>
      </c>
    </row>
    <row r="103" spans="5:22" x14ac:dyDescent="0.15">
      <c r="E103" s="69"/>
      <c r="F103" s="70"/>
      <c r="G103" s="70"/>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9"/>
      <c r="L103" s="68"/>
      <c r="M103" s="59" t="str">
        <f t="shared" si="27"/>
        <v/>
      </c>
      <c r="N103" s="59" t="str">
        <f t="shared" si="19"/>
        <v/>
      </c>
      <c r="O103" s="60" t="str">
        <f t="shared" si="20"/>
        <v/>
      </c>
      <c r="P103" t="str">
        <f t="shared" si="21"/>
        <v/>
      </c>
      <c r="Q103" t="str">
        <f t="shared" si="22"/>
        <v/>
      </c>
      <c r="R103" t="str">
        <f t="shared" si="23"/>
        <v/>
      </c>
      <c r="S103" t="str">
        <f t="shared" si="24"/>
        <v/>
      </c>
      <c r="T103" t="str">
        <f t="shared" si="25"/>
        <v/>
      </c>
      <c r="U103" t="str">
        <f t="shared" si="26"/>
        <v/>
      </c>
      <c r="V103" s="61" t="e">
        <f>MATCH(G103,options!$D$1:$D$20,0)</f>
        <v>#N/A</v>
      </c>
    </row>
    <row r="104" spans="5:22" x14ac:dyDescent="0.15">
      <c r="E104" s="69"/>
      <c r="F104" s="70"/>
      <c r="G104" s="70"/>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9"/>
      <c r="L104" s="68"/>
      <c r="M104" s="59" t="str">
        <f>IF(ISBLANK(K104),"","https://download.lenovo.com/Images/Parts/"&amp;K104&amp;"/"&amp;K104&amp;"_A.jpg")</f>
        <v/>
      </c>
      <c r="N104" s="59" t="str">
        <f>IF(ISBLANK(K104),"","https://download.lenovo.com/Images/Parts/"&amp;K104&amp;"/"&amp;K104&amp;"_B.jpg")</f>
        <v/>
      </c>
      <c r="O104" s="60" t="str">
        <f>IF(ISBLANK(K104),"","https://download.lenovo.com/Images/Parts/"&amp;K104&amp;"/"&amp;K104&amp;"_details.jpg")</f>
        <v/>
      </c>
      <c r="V104" s="61"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438</v>
      </c>
      <c r="B1" s="52" t="b">
        <f>TRUE()</f>
        <v>1</v>
      </c>
      <c r="C1" t="s">
        <v>439</v>
      </c>
      <c r="D1" s="55" t="s">
        <v>366</v>
      </c>
      <c r="E1" t="s">
        <v>440</v>
      </c>
      <c r="F1" t="s">
        <v>441</v>
      </c>
      <c r="G1" t="s">
        <v>442</v>
      </c>
    </row>
    <row r="2" spans="1:7" x14ac:dyDescent="0.15">
      <c r="A2" t="s">
        <v>418</v>
      </c>
      <c r="B2" s="52" t="b">
        <f>FALSE()</f>
        <v>0</v>
      </c>
      <c r="C2" t="s">
        <v>373</v>
      </c>
      <c r="D2" s="55" t="s">
        <v>370</v>
      </c>
      <c r="E2" t="s">
        <v>443</v>
      </c>
      <c r="F2" t="s">
        <v>370</v>
      </c>
      <c r="G2" t="s">
        <v>428</v>
      </c>
    </row>
    <row r="3" spans="1:7" x14ac:dyDescent="0.15">
      <c r="A3" t="s">
        <v>444</v>
      </c>
      <c r="D3" s="55" t="s">
        <v>375</v>
      </c>
      <c r="E3" t="s">
        <v>445</v>
      </c>
      <c r="F3" t="s">
        <v>366</v>
      </c>
    </row>
    <row r="4" spans="1:7" x14ac:dyDescent="0.15">
      <c r="D4" s="55" t="s">
        <v>379</v>
      </c>
      <c r="E4" t="s">
        <v>446</v>
      </c>
      <c r="F4" t="s">
        <v>375</v>
      </c>
    </row>
    <row r="5" spans="1:7" x14ac:dyDescent="0.15">
      <c r="D5" s="55" t="s">
        <v>383</v>
      </c>
      <c r="E5" t="s">
        <v>447</v>
      </c>
      <c r="F5" t="s">
        <v>379</v>
      </c>
    </row>
    <row r="6" spans="1:7" x14ac:dyDescent="0.15">
      <c r="D6" s="55" t="s">
        <v>387</v>
      </c>
      <c r="E6" t="s">
        <v>448</v>
      </c>
      <c r="F6" t="s">
        <v>405</v>
      </c>
    </row>
    <row r="7" spans="1:7" x14ac:dyDescent="0.15">
      <c r="D7" s="55" t="s">
        <v>391</v>
      </c>
      <c r="E7" t="s">
        <v>449</v>
      </c>
    </row>
    <row r="8" spans="1:7" x14ac:dyDescent="0.15">
      <c r="D8" s="55" t="s">
        <v>394</v>
      </c>
      <c r="E8" t="s">
        <v>450</v>
      </c>
    </row>
    <row r="9" spans="1:7" x14ac:dyDescent="0.15">
      <c r="D9" s="55" t="s">
        <v>400</v>
      </c>
      <c r="E9" t="s">
        <v>451</v>
      </c>
    </row>
    <row r="10" spans="1:7" x14ac:dyDescent="0.15">
      <c r="D10" s="55" t="s">
        <v>405</v>
      </c>
      <c r="E10" t="s">
        <v>452</v>
      </c>
    </row>
    <row r="11" spans="1:7" x14ac:dyDescent="0.15">
      <c r="D11" s="55" t="s">
        <v>409</v>
      </c>
      <c r="E11" t="s">
        <v>453</v>
      </c>
    </row>
    <row r="12" spans="1:7" x14ac:dyDescent="0.15">
      <c r="D12" s="55" t="s">
        <v>411</v>
      </c>
      <c r="E12" t="s">
        <v>454</v>
      </c>
    </row>
    <row r="13" spans="1:7" x14ac:dyDescent="0.15">
      <c r="D13" s="55" t="s">
        <v>414</v>
      </c>
      <c r="E13" t="s">
        <v>455</v>
      </c>
    </row>
    <row r="14" spans="1:7" x14ac:dyDescent="0.15">
      <c r="D14" s="55" t="s">
        <v>416</v>
      </c>
      <c r="E14" t="s">
        <v>456</v>
      </c>
    </row>
    <row r="15" spans="1:7" x14ac:dyDescent="0.15">
      <c r="D15" s="55" t="s">
        <v>420</v>
      </c>
      <c r="E15" t="s">
        <v>457</v>
      </c>
    </row>
    <row r="16" spans="1:7" x14ac:dyDescent="0.15">
      <c r="D16" s="55" t="s">
        <v>422</v>
      </c>
      <c r="E16" s="71" t="s">
        <v>458</v>
      </c>
    </row>
    <row r="17" spans="4:5" x14ac:dyDescent="0.15">
      <c r="D17" s="55" t="s">
        <v>425</v>
      </c>
      <c r="E17" t="s">
        <v>459</v>
      </c>
    </row>
    <row r="18" spans="4:5" x14ac:dyDescent="0.15">
      <c r="D18" s="55" t="s">
        <v>428</v>
      </c>
      <c r="E18" t="s">
        <v>460</v>
      </c>
    </row>
    <row r="19" spans="4:5" x14ac:dyDescent="0.15">
      <c r="D19" s="55" t="s">
        <v>403</v>
      </c>
      <c r="E19" t="s">
        <v>461</v>
      </c>
    </row>
    <row r="20" spans="4:5" x14ac:dyDescent="0.15">
      <c r="D20" s="55" t="s">
        <v>396</v>
      </c>
      <c r="E20" t="s">
        <v>462</v>
      </c>
    </row>
    <row r="50" spans="2:2" ht="16" x14ac:dyDescent="0.2">
      <c r="B50" s="72"/>
    </row>
    <row r="51" spans="2:2" ht="16" x14ac:dyDescent="0.2">
      <c r="B51" s="72"/>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441</v>
      </c>
    </row>
    <row r="3" spans="1:2" x14ac:dyDescent="0.15">
      <c r="B3" s="73" t="s">
        <v>463</v>
      </c>
    </row>
    <row r="4" spans="1:2" x14ac:dyDescent="0.15">
      <c r="B4" s="73" t="s">
        <v>464</v>
      </c>
    </row>
    <row r="5" spans="1:2" x14ac:dyDescent="0.15">
      <c r="B5" s="73" t="s">
        <v>465</v>
      </c>
    </row>
    <row r="6" spans="1:2" x14ac:dyDescent="0.15">
      <c r="A6" t="s">
        <v>466</v>
      </c>
      <c r="B6" s="73" t="s">
        <v>467</v>
      </c>
    </row>
    <row r="7" spans="1:2" x14ac:dyDescent="0.15">
      <c r="B7" s="73" t="s">
        <v>468</v>
      </c>
    </row>
    <row r="8" spans="1:2" x14ac:dyDescent="0.15">
      <c r="A8" t="s">
        <v>40</v>
      </c>
      <c r="B8" s="73" t="s">
        <v>469</v>
      </c>
    </row>
    <row r="9" spans="1:2" x14ac:dyDescent="0.15">
      <c r="A9" t="s">
        <v>470</v>
      </c>
      <c r="B9" s="73" t="s">
        <v>471</v>
      </c>
    </row>
    <row r="10" spans="1:2" x14ac:dyDescent="0.15">
      <c r="B10" t="s">
        <v>472</v>
      </c>
    </row>
    <row r="11" spans="1:2" x14ac:dyDescent="0.15">
      <c r="B11" t="s">
        <v>473</v>
      </c>
    </row>
    <row r="14" spans="1:2" x14ac:dyDescent="0.15">
      <c r="B14" s="73" t="s">
        <v>474</v>
      </c>
    </row>
    <row r="20" spans="2:2" x14ac:dyDescent="0.15">
      <c r="B20" s="55" t="s">
        <v>366</v>
      </c>
    </row>
    <row r="21" spans="2:2" x14ac:dyDescent="0.15">
      <c r="B21" s="55" t="s">
        <v>370</v>
      </c>
    </row>
    <row r="22" spans="2:2" x14ac:dyDescent="0.15">
      <c r="B22" s="55" t="s">
        <v>375</v>
      </c>
    </row>
    <row r="23" spans="2:2" x14ac:dyDescent="0.15">
      <c r="B23" s="55" t="s">
        <v>379</v>
      </c>
    </row>
    <row r="24" spans="2:2" x14ac:dyDescent="0.15">
      <c r="B24" s="55" t="s">
        <v>383</v>
      </c>
    </row>
    <row r="25" spans="2:2" x14ac:dyDescent="0.15">
      <c r="B25" s="55" t="s">
        <v>387</v>
      </c>
    </row>
    <row r="26" spans="2:2" x14ac:dyDescent="0.15">
      <c r="B26" s="55" t="s">
        <v>391</v>
      </c>
    </row>
    <row r="27" spans="2:2" x14ac:dyDescent="0.15">
      <c r="B27" s="55" t="s">
        <v>394</v>
      </c>
    </row>
    <row r="28" spans="2:2" x14ac:dyDescent="0.15">
      <c r="B28" s="55" t="s">
        <v>400</v>
      </c>
    </row>
    <row r="29" spans="2:2" x14ac:dyDescent="0.15">
      <c r="B29" s="55" t="s">
        <v>405</v>
      </c>
    </row>
    <row r="30" spans="2:2" x14ac:dyDescent="0.15">
      <c r="B30" s="55" t="s">
        <v>409</v>
      </c>
    </row>
    <row r="31" spans="2:2" x14ac:dyDescent="0.15">
      <c r="B31" s="55" t="s">
        <v>411</v>
      </c>
    </row>
    <row r="32" spans="2:2" x14ac:dyDescent="0.15">
      <c r="B32" s="55" t="s">
        <v>414</v>
      </c>
    </row>
    <row r="33" spans="2:4" x14ac:dyDescent="0.15">
      <c r="B33" s="55" t="s">
        <v>416</v>
      </c>
    </row>
    <row r="34" spans="2:4" x14ac:dyDescent="0.15">
      <c r="B34" s="55" t="s">
        <v>420</v>
      </c>
      <c r="D34" s="73"/>
    </row>
    <row r="35" spans="2:4" x14ac:dyDescent="0.15">
      <c r="B35" s="55" t="s">
        <v>422</v>
      </c>
      <c r="D35" s="73"/>
    </row>
    <row r="36" spans="2:4" x14ac:dyDescent="0.15">
      <c r="B36" s="55" t="s">
        <v>425</v>
      </c>
      <c r="D36" s="73"/>
    </row>
    <row r="37" spans="2:4" x14ac:dyDescent="0.15">
      <c r="B37" s="55" t="s">
        <v>428</v>
      </c>
      <c r="D37" s="73"/>
    </row>
    <row r="38" spans="2:4" x14ac:dyDescent="0.15">
      <c r="B38" s="55" t="s">
        <v>403</v>
      </c>
      <c r="D38" s="73"/>
    </row>
    <row r="39" spans="2:4" x14ac:dyDescent="0.15">
      <c r="B39" s="55" t="s">
        <v>396</v>
      </c>
      <c r="D39" s="73"/>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366</v>
      </c>
    </row>
    <row r="3" spans="1:2" ht="16" x14ac:dyDescent="0.2">
      <c r="B3" s="72" t="s">
        <v>475</v>
      </c>
    </row>
    <row r="4" spans="1:2" ht="16" x14ac:dyDescent="0.2">
      <c r="B4" s="72" t="s">
        <v>476</v>
      </c>
    </row>
    <row r="5" spans="1:2" ht="16" x14ac:dyDescent="0.2">
      <c r="B5" s="72" t="s">
        <v>477</v>
      </c>
    </row>
    <row r="6" spans="1:2" ht="16" x14ac:dyDescent="0.2">
      <c r="B6" s="72" t="s">
        <v>478</v>
      </c>
    </row>
    <row r="7" spans="1:2" ht="16" x14ac:dyDescent="0.2">
      <c r="B7" s="72" t="s">
        <v>479</v>
      </c>
    </row>
    <row r="8" spans="1:2" x14ac:dyDescent="0.15">
      <c r="A8" t="s">
        <v>480</v>
      </c>
      <c r="B8" t="s">
        <v>481</v>
      </c>
    </row>
    <row r="9" spans="1:2" x14ac:dyDescent="0.15">
      <c r="A9" t="s">
        <v>482</v>
      </c>
      <c r="B9" t="s">
        <v>483</v>
      </c>
    </row>
    <row r="10" spans="1:2" x14ac:dyDescent="0.15">
      <c r="B10" t="s">
        <v>484</v>
      </c>
    </row>
    <row r="11" spans="1:2" x14ac:dyDescent="0.15">
      <c r="B11" t="s">
        <v>485</v>
      </c>
    </row>
    <row r="14" spans="1:2" x14ac:dyDescent="0.15">
      <c r="B14" t="s">
        <v>486</v>
      </c>
    </row>
    <row r="20" spans="2:2" x14ac:dyDescent="0.15">
      <c r="B20" t="s">
        <v>487</v>
      </c>
    </row>
    <row r="21" spans="2:2" x14ac:dyDescent="0.15">
      <c r="B21" t="s">
        <v>488</v>
      </c>
    </row>
    <row r="22" spans="2:2" x14ac:dyDescent="0.15">
      <c r="B22" t="s">
        <v>489</v>
      </c>
    </row>
    <row r="23" spans="2:2" x14ac:dyDescent="0.15">
      <c r="B23" t="s">
        <v>490</v>
      </c>
    </row>
    <row r="24" spans="2:2" x14ac:dyDescent="0.15">
      <c r="B24" t="s">
        <v>383</v>
      </c>
    </row>
    <row r="25" spans="2:2" x14ac:dyDescent="0.15">
      <c r="B25" t="s">
        <v>491</v>
      </c>
    </row>
    <row r="26" spans="2:2" x14ac:dyDescent="0.15">
      <c r="B26" t="s">
        <v>492</v>
      </c>
    </row>
    <row r="27" spans="2:2" x14ac:dyDescent="0.15">
      <c r="B27" t="s">
        <v>493</v>
      </c>
    </row>
    <row r="28" spans="2:2" x14ac:dyDescent="0.15">
      <c r="B28" t="s">
        <v>494</v>
      </c>
    </row>
    <row r="29" spans="2:2" x14ac:dyDescent="0.15">
      <c r="B29" t="s">
        <v>495</v>
      </c>
    </row>
    <row r="30" spans="2:2" x14ac:dyDescent="0.15">
      <c r="B30" t="s">
        <v>496</v>
      </c>
    </row>
    <row r="31" spans="2:2" x14ac:dyDescent="0.15">
      <c r="B31" t="s">
        <v>497</v>
      </c>
    </row>
    <row r="32" spans="2:2" x14ac:dyDescent="0.15">
      <c r="B32" t="s">
        <v>498</v>
      </c>
    </row>
    <row r="33" spans="2:2" x14ac:dyDescent="0.15">
      <c r="B33" t="s">
        <v>499</v>
      </c>
    </row>
    <row r="34" spans="2:2" x14ac:dyDescent="0.15">
      <c r="B34" t="s">
        <v>500</v>
      </c>
    </row>
    <row r="35" spans="2:2" x14ac:dyDescent="0.15">
      <c r="B35" t="s">
        <v>422</v>
      </c>
    </row>
    <row r="36" spans="2:2" x14ac:dyDescent="0.15">
      <c r="B36" t="s">
        <v>501</v>
      </c>
    </row>
    <row r="37" spans="2:2" x14ac:dyDescent="0.15">
      <c r="B37" t="s">
        <v>502</v>
      </c>
    </row>
    <row r="38" spans="2:2" x14ac:dyDescent="0.15">
      <c r="B38" t="s">
        <v>503</v>
      </c>
    </row>
    <row r="39" spans="2:2" x14ac:dyDescent="0.15">
      <c r="B39" t="s">
        <v>504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73"/>
    </row>
    <row r="2" spans="1:2" x14ac:dyDescent="0.15">
      <c r="B2" s="73" t="s">
        <v>379</v>
      </c>
    </row>
    <row r="3" spans="1:2" x14ac:dyDescent="0.15">
      <c r="B3" s="73" t="s">
        <v>505</v>
      </c>
    </row>
    <row r="4" spans="1:2" x14ac:dyDescent="0.15">
      <c r="B4" s="73" t="s">
        <v>506</v>
      </c>
    </row>
    <row r="5" spans="1:2" x14ac:dyDescent="0.15">
      <c r="B5" s="73" t="s">
        <v>507</v>
      </c>
    </row>
    <row r="6" spans="1:2" x14ac:dyDescent="0.15">
      <c r="B6" s="73" t="s">
        <v>508</v>
      </c>
    </row>
    <row r="7" spans="1:2" x14ac:dyDescent="0.15">
      <c r="B7" s="73" t="s">
        <v>509</v>
      </c>
    </row>
    <row r="8" spans="1:2" x14ac:dyDescent="0.15">
      <c r="A8" t="s">
        <v>480</v>
      </c>
      <c r="B8" s="73" t="s">
        <v>510</v>
      </c>
    </row>
    <row r="9" spans="1:2" x14ac:dyDescent="0.15">
      <c r="A9" t="s">
        <v>482</v>
      </c>
      <c r="B9" s="73" t="s">
        <v>511</v>
      </c>
    </row>
    <row r="10" spans="1:2" x14ac:dyDescent="0.15">
      <c r="B10" s="73" t="s">
        <v>512</v>
      </c>
    </row>
    <row r="11" spans="1:2" x14ac:dyDescent="0.15">
      <c r="B11" s="73" t="s">
        <v>513</v>
      </c>
    </row>
    <row r="12" spans="1:2" x14ac:dyDescent="0.15">
      <c r="B12" s="73"/>
    </row>
    <row r="13" spans="1:2" x14ac:dyDescent="0.15">
      <c r="B13" s="73"/>
    </row>
    <row r="14" spans="1:2" x14ac:dyDescent="0.15">
      <c r="B14" s="73" t="s">
        <v>514</v>
      </c>
    </row>
    <row r="15" spans="1:2" x14ac:dyDescent="0.15">
      <c r="B15" s="73"/>
    </row>
    <row r="20" spans="2:2" x14ac:dyDescent="0.15">
      <c r="B20" t="s">
        <v>515</v>
      </c>
    </row>
    <row r="21" spans="2:2" x14ac:dyDescent="0.15">
      <c r="B21" t="s">
        <v>516</v>
      </c>
    </row>
    <row r="22" spans="2:2" x14ac:dyDescent="0.15">
      <c r="B22" t="s">
        <v>517</v>
      </c>
    </row>
    <row r="23" spans="2:2" x14ac:dyDescent="0.15">
      <c r="B23" t="s">
        <v>518</v>
      </c>
    </row>
    <row r="24" spans="2:2" x14ac:dyDescent="0.15">
      <c r="B24" t="s">
        <v>519</v>
      </c>
    </row>
    <row r="25" spans="2:2" x14ac:dyDescent="0.15">
      <c r="B25" t="s">
        <v>520</v>
      </c>
    </row>
    <row r="26" spans="2:2" x14ac:dyDescent="0.15">
      <c r="B26" t="s">
        <v>521</v>
      </c>
    </row>
    <row r="27" spans="2:2" x14ac:dyDescent="0.15">
      <c r="B27" t="s">
        <v>522</v>
      </c>
    </row>
    <row r="28" spans="2:2" x14ac:dyDescent="0.15">
      <c r="B28" t="s">
        <v>523</v>
      </c>
    </row>
    <row r="29" spans="2:2" x14ac:dyDescent="0.15">
      <c r="B29" t="s">
        <v>524</v>
      </c>
    </row>
    <row r="30" spans="2:2" x14ac:dyDescent="0.15">
      <c r="B30" t="s">
        <v>525</v>
      </c>
    </row>
    <row r="31" spans="2:2" x14ac:dyDescent="0.15">
      <c r="B31" t="s">
        <v>526</v>
      </c>
    </row>
    <row r="32" spans="2:2" x14ac:dyDescent="0.15">
      <c r="B32" t="s">
        <v>527</v>
      </c>
    </row>
    <row r="33" spans="2:2" x14ac:dyDescent="0.15">
      <c r="B33" t="s">
        <v>528</v>
      </c>
    </row>
    <row r="34" spans="2:2" x14ac:dyDescent="0.15">
      <c r="B34" t="s">
        <v>529</v>
      </c>
    </row>
    <row r="35" spans="2:2" x14ac:dyDescent="0.15">
      <c r="B35" t="s">
        <v>530</v>
      </c>
    </row>
    <row r="36" spans="2:2" x14ac:dyDescent="0.15">
      <c r="B36" t="s">
        <v>531</v>
      </c>
    </row>
    <row r="37" spans="2:2" x14ac:dyDescent="0.15">
      <c r="B37" t="s">
        <v>428</v>
      </c>
    </row>
    <row r="38" spans="2:2" x14ac:dyDescent="0.15">
      <c r="B38" t="s">
        <v>532</v>
      </c>
    </row>
    <row r="39" spans="2:2" x14ac:dyDescent="0.15">
      <c r="B39" t="s">
        <v>533</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370</v>
      </c>
    </row>
    <row r="3" spans="2:2" x14ac:dyDescent="0.15">
      <c r="B3" t="s">
        <v>534</v>
      </c>
    </row>
    <row r="4" spans="2:2" x14ac:dyDescent="0.15">
      <c r="B4" t="s">
        <v>535</v>
      </c>
    </row>
    <row r="5" spans="2:2" x14ac:dyDescent="0.15">
      <c r="B5" t="s">
        <v>536</v>
      </c>
    </row>
    <row r="6" spans="2:2" x14ac:dyDescent="0.15">
      <c r="B6" t="s">
        <v>537</v>
      </c>
    </row>
    <row r="7" spans="2:2" x14ac:dyDescent="0.15">
      <c r="B7" t="s">
        <v>538</v>
      </c>
    </row>
    <row r="8" spans="2:2" ht="16" x14ac:dyDescent="0.2">
      <c r="B8" s="72" t="s">
        <v>539</v>
      </c>
    </row>
    <row r="9" spans="2:2" x14ac:dyDescent="0.15">
      <c r="B9" t="s">
        <v>540</v>
      </c>
    </row>
    <row r="10" spans="2:2" x14ac:dyDescent="0.15">
      <c r="B10" s="73" t="s">
        <v>541</v>
      </c>
    </row>
    <row r="11" spans="2:2" x14ac:dyDescent="0.15">
      <c r="B11" s="73" t="s">
        <v>542</v>
      </c>
    </row>
    <row r="14" spans="2:2" x14ac:dyDescent="0.15">
      <c r="B14" t="s">
        <v>543</v>
      </c>
    </row>
    <row r="20" spans="2:2" x14ac:dyDescent="0.15">
      <c r="B20" t="s">
        <v>544</v>
      </c>
    </row>
    <row r="21" spans="2:2" x14ac:dyDescent="0.15">
      <c r="B21" t="s">
        <v>545</v>
      </c>
    </row>
    <row r="22" spans="2:2" x14ac:dyDescent="0.15">
      <c r="B22" t="s">
        <v>546</v>
      </c>
    </row>
    <row r="23" spans="2:2" x14ac:dyDescent="0.15">
      <c r="B23" t="s">
        <v>547</v>
      </c>
    </row>
    <row r="24" spans="2:2" x14ac:dyDescent="0.15">
      <c r="B24" t="s">
        <v>383</v>
      </c>
    </row>
    <row r="25" spans="2:2" x14ac:dyDescent="0.15">
      <c r="B25" t="s">
        <v>548</v>
      </c>
    </row>
    <row r="26" spans="2:2" x14ac:dyDescent="0.15">
      <c r="B26" t="s">
        <v>549</v>
      </c>
    </row>
    <row r="27" spans="2:2" x14ac:dyDescent="0.15">
      <c r="B27" t="s">
        <v>550</v>
      </c>
    </row>
    <row r="28" spans="2:2" x14ac:dyDescent="0.15">
      <c r="B28" t="s">
        <v>551</v>
      </c>
    </row>
    <row r="29" spans="2:2" x14ac:dyDescent="0.15">
      <c r="B29" t="s">
        <v>552</v>
      </c>
    </row>
    <row r="30" spans="2:2" x14ac:dyDescent="0.15">
      <c r="B30" t="s">
        <v>553</v>
      </c>
    </row>
    <row r="31" spans="2:2" x14ac:dyDescent="0.15">
      <c r="B31" t="s">
        <v>554</v>
      </c>
    </row>
    <row r="32" spans="2:2" x14ac:dyDescent="0.15">
      <c r="B32" t="s">
        <v>555</v>
      </c>
    </row>
    <row r="33" spans="2:2" x14ac:dyDescent="0.15">
      <c r="B33" t="s">
        <v>556</v>
      </c>
    </row>
    <row r="34" spans="2:2" x14ac:dyDescent="0.15">
      <c r="B34" t="s">
        <v>557</v>
      </c>
    </row>
    <row r="35" spans="2:2" x14ac:dyDescent="0.15">
      <c r="B35" t="s">
        <v>558</v>
      </c>
    </row>
    <row r="36" spans="2:2" x14ac:dyDescent="0.15">
      <c r="B36" t="s">
        <v>559</v>
      </c>
    </row>
    <row r="37" spans="2:2" x14ac:dyDescent="0.15">
      <c r="B37" t="s">
        <v>428</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375</v>
      </c>
    </row>
    <row r="3" spans="2:2" ht="16" x14ac:dyDescent="0.2">
      <c r="B3" s="72" t="s">
        <v>562</v>
      </c>
    </row>
    <row r="4" spans="2:2" ht="16" x14ac:dyDescent="0.2">
      <c r="B4" s="72" t="s">
        <v>563</v>
      </c>
    </row>
    <row r="5" spans="2:2" x14ac:dyDescent="0.15">
      <c r="B5" t="s">
        <v>564</v>
      </c>
    </row>
    <row r="6" spans="2:2" ht="16" x14ac:dyDescent="0.2">
      <c r="B6" s="72" t="s">
        <v>565</v>
      </c>
    </row>
    <row r="7" spans="2:2" ht="16" x14ac:dyDescent="0.2">
      <c r="B7" s="72" t="s">
        <v>566</v>
      </c>
    </row>
    <row r="8" spans="2:2" x14ac:dyDescent="0.15">
      <c r="B8" t="s">
        <v>567</v>
      </c>
    </row>
    <row r="9" spans="2:2" x14ac:dyDescent="0.15">
      <c r="B9" s="74" t="s">
        <v>568</v>
      </c>
    </row>
    <row r="10" spans="2:2" x14ac:dyDescent="0.15">
      <c r="B10" t="s">
        <v>569</v>
      </c>
    </row>
    <row r="11" spans="2:2" x14ac:dyDescent="0.15">
      <c r="B11" t="s">
        <v>570</v>
      </c>
    </row>
    <row r="14" spans="2:2" ht="16" x14ac:dyDescent="0.2">
      <c r="B14" s="72" t="s">
        <v>571</v>
      </c>
    </row>
    <row r="20" spans="2:2" x14ac:dyDescent="0.15">
      <c r="B20" t="s">
        <v>572</v>
      </c>
    </row>
    <row r="21" spans="2:2" x14ac:dyDescent="0.15">
      <c r="B21" t="s">
        <v>573</v>
      </c>
    </row>
    <row r="22" spans="2:2" x14ac:dyDescent="0.15">
      <c r="B22" t="s">
        <v>517</v>
      </c>
    </row>
    <row r="23" spans="2:2" x14ac:dyDescent="0.15">
      <c r="B23" t="s">
        <v>574</v>
      </c>
    </row>
    <row r="24" spans="2:2" x14ac:dyDescent="0.15">
      <c r="B24" t="s">
        <v>383</v>
      </c>
    </row>
    <row r="25" spans="2:2" x14ac:dyDescent="0.15">
      <c r="B25" t="s">
        <v>575</v>
      </c>
    </row>
    <row r="26" spans="2:2" x14ac:dyDescent="0.15">
      <c r="B26" t="s">
        <v>521</v>
      </c>
    </row>
    <row r="27" spans="2:2" x14ac:dyDescent="0.15">
      <c r="B27" t="s">
        <v>576</v>
      </c>
    </row>
    <row r="28" spans="2:2" x14ac:dyDescent="0.15">
      <c r="B28" t="s">
        <v>577</v>
      </c>
    </row>
    <row r="29" spans="2:2" x14ac:dyDescent="0.15">
      <c r="B29" t="s">
        <v>578</v>
      </c>
    </row>
    <row r="30" spans="2:2" x14ac:dyDescent="0.15">
      <c r="B30" t="s">
        <v>579</v>
      </c>
    </row>
    <row r="31" spans="2:2" x14ac:dyDescent="0.15">
      <c r="B31" t="s">
        <v>580</v>
      </c>
    </row>
    <row r="32" spans="2:2" x14ac:dyDescent="0.15">
      <c r="B32" t="s">
        <v>581</v>
      </c>
    </row>
    <row r="33" spans="2:2" x14ac:dyDescent="0.15">
      <c r="B33" t="s">
        <v>582</v>
      </c>
    </row>
    <row r="34" spans="2:2" x14ac:dyDescent="0.15">
      <c r="B34" t="s">
        <v>583</v>
      </c>
    </row>
    <row r="35" spans="2:2" x14ac:dyDescent="0.15">
      <c r="B35" t="s">
        <v>558</v>
      </c>
    </row>
    <row r="36" spans="2:2" x14ac:dyDescent="0.15">
      <c r="B36" t="s">
        <v>584</v>
      </c>
    </row>
    <row r="37" spans="2:2" x14ac:dyDescent="0.15">
      <c r="B37" t="s">
        <v>502</v>
      </c>
    </row>
    <row r="38" spans="2:2" x14ac:dyDescent="0.15">
      <c r="B38" t="s">
        <v>585</v>
      </c>
    </row>
    <row r="39" spans="2:2" x14ac:dyDescent="0.15">
      <c r="B39" t="s">
        <v>586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405</v>
      </c>
    </row>
    <row r="3" spans="2:2" x14ac:dyDescent="0.15">
      <c r="B3" t="s">
        <v>587</v>
      </c>
    </row>
    <row r="4" spans="2:2" x14ac:dyDescent="0.15">
      <c r="B4" t="s">
        <v>588</v>
      </c>
    </row>
    <row r="5" spans="2:2" x14ac:dyDescent="0.15">
      <c r="B5" t="s">
        <v>589</v>
      </c>
    </row>
    <row r="6" spans="2:2" x14ac:dyDescent="0.15">
      <c r="B6" t="s">
        <v>590</v>
      </c>
    </row>
    <row r="7" spans="2:2" x14ac:dyDescent="0.15">
      <c r="B7" t="s">
        <v>591</v>
      </c>
    </row>
    <row r="8" spans="2:2" x14ac:dyDescent="0.15">
      <c r="B8" t="s">
        <v>592</v>
      </c>
    </row>
    <row r="9" spans="2:2" x14ac:dyDescent="0.15">
      <c r="B9" t="s">
        <v>593</v>
      </c>
    </row>
    <row r="10" spans="2:2" x14ac:dyDescent="0.15">
      <c r="B10" t="s">
        <v>594</v>
      </c>
    </row>
    <row r="11" spans="2:2" x14ac:dyDescent="0.15">
      <c r="B11" t="s">
        <v>595</v>
      </c>
    </row>
    <row r="14" spans="2:2" x14ac:dyDescent="0.15">
      <c r="B14" t="s">
        <v>596</v>
      </c>
    </row>
    <row r="20" spans="2:2" x14ac:dyDescent="0.15">
      <c r="B20" t="s">
        <v>597</v>
      </c>
    </row>
    <row r="21" spans="2:2" x14ac:dyDescent="0.15">
      <c r="B21" t="s">
        <v>598</v>
      </c>
    </row>
    <row r="22" spans="2:2" x14ac:dyDescent="0.15">
      <c r="B22" t="s">
        <v>599</v>
      </c>
    </row>
    <row r="23" spans="2:2" x14ac:dyDescent="0.15">
      <c r="B23" t="s">
        <v>600</v>
      </c>
    </row>
    <row r="24" spans="2:2" x14ac:dyDescent="0.15">
      <c r="B24" t="s">
        <v>383</v>
      </c>
    </row>
    <row r="25" spans="2:2" x14ac:dyDescent="0.15">
      <c r="B25" t="s">
        <v>601</v>
      </c>
    </row>
    <row r="26" spans="2:2" x14ac:dyDescent="0.15">
      <c r="B26" t="s">
        <v>602</v>
      </c>
    </row>
    <row r="27" spans="2:2" x14ac:dyDescent="0.15">
      <c r="B27" t="s">
        <v>603</v>
      </c>
    </row>
    <row r="28" spans="2:2" x14ac:dyDescent="0.15">
      <c r="B28" t="s">
        <v>604</v>
      </c>
    </row>
    <row r="29" spans="2:2" x14ac:dyDescent="0.15">
      <c r="B29" t="s">
        <v>605</v>
      </c>
    </row>
    <row r="30" spans="2:2" x14ac:dyDescent="0.15">
      <c r="B30" t="s">
        <v>606</v>
      </c>
    </row>
    <row r="31" spans="2:2" x14ac:dyDescent="0.15">
      <c r="B31" t="s">
        <v>607</v>
      </c>
    </row>
    <row r="32" spans="2:2" x14ac:dyDescent="0.15">
      <c r="B32" t="s">
        <v>608</v>
      </c>
    </row>
    <row r="33" spans="2:2" x14ac:dyDescent="0.15">
      <c r="B33" t="s">
        <v>609</v>
      </c>
    </row>
    <row r="34" spans="2:2" x14ac:dyDescent="0.15">
      <c r="B34" t="s">
        <v>610</v>
      </c>
    </row>
    <row r="35" spans="2:2" x14ac:dyDescent="0.15">
      <c r="B35" t="s">
        <v>611</v>
      </c>
    </row>
    <row r="36" spans="2:2" x14ac:dyDescent="0.15">
      <c r="B36" t="s">
        <v>501</v>
      </c>
    </row>
    <row r="37" spans="2:2" x14ac:dyDescent="0.15">
      <c r="B37" t="s">
        <v>428</v>
      </c>
    </row>
    <row r="38" spans="2:2" x14ac:dyDescent="0.15">
      <c r="B38" t="s">
        <v>612</v>
      </c>
    </row>
    <row r="39" spans="2:2" x14ac:dyDescent="0.15">
      <c r="B39" t="s">
        <v>613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825</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105</cp:revision>
  <dcterms:created xsi:type="dcterms:W3CDTF">2020-07-27T15:42:24Z</dcterms:created>
  <dcterms:modified xsi:type="dcterms:W3CDTF">2022-08-29T01:34:00Z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