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repo/TellusAmazonPictures/after-big-bang-files/Lenovo/T480s/regular silver/"/>
    </mc:Choice>
  </mc:AlternateContent>
  <xr:revisionPtr revIDLastSave="0" documentId="8_{2423D6CC-2741-8447-999B-810328F3962B}"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EI10" i="1" s="1"/>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AK8" i="1" s="1"/>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AI9" i="1" s="1"/>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U10" i="2"/>
  <c r="T10" i="2"/>
  <c r="S10" i="2"/>
  <c r="R10" i="2"/>
  <c r="Q10" i="2"/>
  <c r="P10" i="2"/>
  <c r="O10" i="2"/>
  <c r="N10" i="2"/>
  <c r="M10" i="2"/>
  <c r="J10" i="2"/>
  <c r="I10" i="2"/>
  <c r="D10" i="2"/>
  <c r="C10" i="2"/>
  <c r="V9" i="2"/>
  <c r="H9" i="2" s="1"/>
  <c r="F10" i="1" s="1"/>
  <c r="U9" i="2"/>
  <c r="U10" i="1" s="1"/>
  <c r="T9" i="2"/>
  <c r="S9" i="2"/>
  <c r="R9" i="2"/>
  <c r="R10" i="1" s="1"/>
  <c r="Q9" i="2"/>
  <c r="P9" i="2"/>
  <c r="O9" i="2"/>
  <c r="N9" i="2"/>
  <c r="M9" i="2"/>
  <c r="J9" i="2"/>
  <c r="I9" i="2"/>
  <c r="D9" i="2"/>
  <c r="C9" i="2"/>
  <c r="B9" i="2"/>
  <c r="V8" i="2"/>
  <c r="H8" i="2" s="1"/>
  <c r="F9" i="1" s="1"/>
  <c r="U8" i="2"/>
  <c r="T8" i="2"/>
  <c r="S8" i="2"/>
  <c r="R8" i="2"/>
  <c r="Q8" i="2"/>
  <c r="P8" i="2"/>
  <c r="O8" i="2"/>
  <c r="N8" i="2"/>
  <c r="M8" i="2"/>
  <c r="J8" i="2"/>
  <c r="I8" i="2"/>
  <c r="D8" i="2"/>
  <c r="C8" i="2"/>
  <c r="B8" i="2"/>
  <c r="V7" i="2"/>
  <c r="U7" i="2"/>
  <c r="T7" i="2"/>
  <c r="S7" i="2"/>
  <c r="S8" i="1" s="1"/>
  <c r="R7" i="2"/>
  <c r="Q7" i="2"/>
  <c r="P7" i="2"/>
  <c r="O7" i="2"/>
  <c r="N7" i="2"/>
  <c r="M7" i="2"/>
  <c r="J7" i="2"/>
  <c r="I7" i="2"/>
  <c r="H7" i="2"/>
  <c r="D7" i="2"/>
  <c r="C7" i="2"/>
  <c r="B7" i="2"/>
  <c r="V6" i="2"/>
  <c r="H6" i="2" s="1"/>
  <c r="U6" i="2"/>
  <c r="U7" i="1" s="1"/>
  <c r="T6" i="2"/>
  <c r="S6" i="2"/>
  <c r="R6" i="2"/>
  <c r="Q6" i="2"/>
  <c r="P6" i="2"/>
  <c r="O6" i="2"/>
  <c r="O7" i="1" s="1"/>
  <c r="N6" i="2"/>
  <c r="N7" i="1" s="1"/>
  <c r="M6" i="2"/>
  <c r="J6" i="2"/>
  <c r="I6" i="2"/>
  <c r="D6" i="2"/>
  <c r="C6" i="2"/>
  <c r="V5" i="2"/>
  <c r="H5" i="2" s="1"/>
  <c r="AT6" i="1" s="1"/>
  <c r="U5" i="2"/>
  <c r="T5" i="2"/>
  <c r="S5" i="2"/>
  <c r="R5" i="2"/>
  <c r="R6" i="1" s="1"/>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GK24" i="1" s="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GK23" i="1" s="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GK22" i="1" s="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GK21" i="1" s="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GK20" i="1" s="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GK19" i="1" s="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GK18" i="1" s="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GK17" i="1" s="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GK16" i="1" s="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GK15" i="1" s="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GK14" i="1" s="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GK13" i="1" s="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GK12" i="1" s="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O11" i="1"/>
  <c r="DA11" i="1"/>
  <c r="CZ11" i="1"/>
  <c r="CV11" i="1"/>
  <c r="CU11" i="1"/>
  <c r="CT11" i="1"/>
  <c r="CS11" i="1"/>
  <c r="CR11" i="1"/>
  <c r="CQ11" i="1"/>
  <c r="CP11" i="1"/>
  <c r="CO11" i="1"/>
  <c r="CL11" i="1"/>
  <c r="CK11" i="1"/>
  <c r="CJ11" i="1"/>
  <c r="CI11" i="1"/>
  <c r="CH11" i="1"/>
  <c r="CG11" i="1"/>
  <c r="BH11" i="1"/>
  <c r="BG11" i="1"/>
  <c r="BF11" i="1"/>
  <c r="BE11" i="1"/>
  <c r="AV11" i="1"/>
  <c r="AM11" i="1"/>
  <c r="AL11" i="1"/>
  <c r="AK11" i="1"/>
  <c r="AJ11" i="1"/>
  <c r="AI11" i="1"/>
  <c r="AB11" i="1"/>
  <c r="AA11" i="1"/>
  <c r="Z11" i="1"/>
  <c r="Y11" i="1"/>
  <c r="X11" i="1"/>
  <c r="W11" i="1"/>
  <c r="U11" i="1"/>
  <c r="T11" i="1"/>
  <c r="S11" i="1"/>
  <c r="R11" i="1"/>
  <c r="Q11" i="1"/>
  <c r="P11" i="1"/>
  <c r="O11" i="1"/>
  <c r="N11" i="1"/>
  <c r="M11" i="1"/>
  <c r="L11" i="1"/>
  <c r="K11" i="1"/>
  <c r="GK11" i="1" s="1"/>
  <c r="J11" i="1"/>
  <c r="I11" i="1"/>
  <c r="H11" i="1"/>
  <c r="G11" i="1"/>
  <c r="E11" i="1"/>
  <c r="D11" i="1"/>
  <c r="C11" i="1"/>
  <c r="B11" i="1"/>
  <c r="A11" i="1"/>
  <c r="FV10" i="1"/>
  <c r="FU10" i="1"/>
  <c r="FT10" i="1"/>
  <c r="FS10" i="1"/>
  <c r="FR10" i="1"/>
  <c r="FQ10" i="1"/>
  <c r="FP10" i="1"/>
  <c r="FO10" i="1"/>
  <c r="FM10" i="1"/>
  <c r="FJ10" i="1"/>
  <c r="FI10" i="1"/>
  <c r="FH10" i="1"/>
  <c r="FE10" i="1"/>
  <c r="EV10" i="1"/>
  <c r="ES10" i="1"/>
  <c r="DY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T10" i="1"/>
  <c r="S10" i="1"/>
  <c r="Q10" i="1"/>
  <c r="P10" i="1"/>
  <c r="O10" i="1"/>
  <c r="N10" i="1"/>
  <c r="M10" i="1"/>
  <c r="L10" i="1"/>
  <c r="K10" i="1"/>
  <c r="GK10" i="1" s="1"/>
  <c r="J10" i="1"/>
  <c r="I10" i="1"/>
  <c r="H10" i="1"/>
  <c r="G10" i="1"/>
  <c r="E10" i="1"/>
  <c r="D10" i="1"/>
  <c r="C10" i="1"/>
  <c r="B10" i="1"/>
  <c r="A10" i="1"/>
  <c r="FV9" i="1"/>
  <c r="FU9" i="1"/>
  <c r="FT9" i="1"/>
  <c r="FS9" i="1"/>
  <c r="FR9" i="1"/>
  <c r="FQ9" i="1"/>
  <c r="FP9" i="1"/>
  <c r="FO9" i="1"/>
  <c r="FM9" i="1"/>
  <c r="FJ9" i="1"/>
  <c r="FI9" i="1"/>
  <c r="FH9" i="1"/>
  <c r="FE9" i="1"/>
  <c r="EV9" i="1"/>
  <c r="ES9" i="1"/>
  <c r="DY9" i="1"/>
  <c r="DO9" i="1"/>
  <c r="DA9" i="1"/>
  <c r="CZ9" i="1"/>
  <c r="CV9" i="1"/>
  <c r="CU9" i="1"/>
  <c r="CT9" i="1"/>
  <c r="CS9" i="1"/>
  <c r="CR9" i="1"/>
  <c r="CQ9" i="1"/>
  <c r="CP9" i="1"/>
  <c r="CO9" i="1"/>
  <c r="CL9" i="1"/>
  <c r="CK9" i="1"/>
  <c r="CJ9" i="1"/>
  <c r="CI9" i="1"/>
  <c r="CH9" i="1"/>
  <c r="CG9" i="1"/>
  <c r="BH9" i="1"/>
  <c r="BG9" i="1"/>
  <c r="BF9" i="1"/>
  <c r="BE9" i="1"/>
  <c r="AV9" i="1"/>
  <c r="AT9" i="1"/>
  <c r="AM9" i="1"/>
  <c r="AJ9" i="1"/>
  <c r="AB9" i="1"/>
  <c r="AA9" i="1"/>
  <c r="Z9" i="1"/>
  <c r="Y9" i="1"/>
  <c r="X9" i="1"/>
  <c r="W9" i="1"/>
  <c r="U9" i="1"/>
  <c r="T9" i="1"/>
  <c r="S9" i="1"/>
  <c r="R9" i="1"/>
  <c r="Q9" i="1"/>
  <c r="P9" i="1"/>
  <c r="O9" i="1"/>
  <c r="N9" i="1"/>
  <c r="M9" i="1"/>
  <c r="L9" i="1"/>
  <c r="K9" i="1"/>
  <c r="GK9" i="1" s="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FE8" i="1" s="1"/>
  <c r="CL8" i="1"/>
  <c r="CK8" i="1"/>
  <c r="CJ8" i="1"/>
  <c r="CI8" i="1"/>
  <c r="CH8" i="1"/>
  <c r="CG8" i="1"/>
  <c r="BH8" i="1"/>
  <c r="BG8" i="1"/>
  <c r="BF8" i="1"/>
  <c r="BE8" i="1"/>
  <c r="AV8" i="1"/>
  <c r="AT8" i="1"/>
  <c r="AM8" i="1"/>
  <c r="AL8" i="1"/>
  <c r="AJ8" i="1"/>
  <c r="AI8" i="1"/>
  <c r="AB8" i="1"/>
  <c r="AA8" i="1"/>
  <c r="Z8" i="1"/>
  <c r="Y8" i="1"/>
  <c r="X8" i="1"/>
  <c r="W8" i="1"/>
  <c r="U8" i="1"/>
  <c r="T8" i="1"/>
  <c r="R8" i="1"/>
  <c r="Q8" i="1"/>
  <c r="P8" i="1"/>
  <c r="O8" i="1"/>
  <c r="N8" i="1"/>
  <c r="M8" i="1"/>
  <c r="L8" i="1"/>
  <c r="K8" i="1"/>
  <c r="GK8" i="1" s="1"/>
  <c r="J8" i="1"/>
  <c r="I8" i="1"/>
  <c r="H8" i="1"/>
  <c r="G8" i="1"/>
  <c r="F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T7" i="1"/>
  <c r="S7" i="1"/>
  <c r="R7" i="1"/>
  <c r="Q7" i="1"/>
  <c r="P7" i="1"/>
  <c r="M7" i="1"/>
  <c r="L7" i="1"/>
  <c r="K7" i="1"/>
  <c r="GK7" i="1" s="1"/>
  <c r="J7" i="1"/>
  <c r="I7" i="1"/>
  <c r="H7" i="1"/>
  <c r="G7" i="1"/>
  <c r="F7" i="1"/>
  <c r="E7" i="1"/>
  <c r="D7" i="1"/>
  <c r="C7" i="1"/>
  <c r="B7" i="1"/>
  <c r="A7" i="1"/>
  <c r="FV6" i="1"/>
  <c r="FU6" i="1"/>
  <c r="FT6" i="1"/>
  <c r="FS6" i="1"/>
  <c r="FR6" i="1"/>
  <c r="FQ6" i="1"/>
  <c r="FP6" i="1"/>
  <c r="FO6" i="1"/>
  <c r="FM6" i="1"/>
  <c r="FJ6" i="1"/>
  <c r="FI6" i="1"/>
  <c r="FH6" i="1"/>
  <c r="FE6" i="1"/>
  <c r="EV6" i="1"/>
  <c r="ES6" i="1"/>
  <c r="DY6" i="1"/>
  <c r="DO6" i="1"/>
  <c r="DA6" i="1"/>
  <c r="CZ6" i="1"/>
  <c r="CV6" i="1"/>
  <c r="CU6" i="1"/>
  <c r="CT6" i="1"/>
  <c r="CS6" i="1"/>
  <c r="CR6" i="1"/>
  <c r="CQ6" i="1"/>
  <c r="CP6" i="1"/>
  <c r="CO6" i="1"/>
  <c r="L6" i="1" s="1"/>
  <c r="CL6" i="1"/>
  <c r="CK6" i="1"/>
  <c r="CJ6" i="1"/>
  <c r="CI6" i="1"/>
  <c r="CH6" i="1"/>
  <c r="CG6" i="1"/>
  <c r="BH6" i="1"/>
  <c r="BG6" i="1"/>
  <c r="BF6" i="1"/>
  <c r="BE6" i="1"/>
  <c r="AV6" i="1"/>
  <c r="AM6" i="1"/>
  <c r="AK6" i="1"/>
  <c r="AJ6" i="1"/>
  <c r="AB6" i="1"/>
  <c r="AA6" i="1"/>
  <c r="Z6" i="1"/>
  <c r="Y6" i="1"/>
  <c r="X6" i="1"/>
  <c r="W6" i="1"/>
  <c r="U6" i="1"/>
  <c r="T6" i="1"/>
  <c r="S6" i="1"/>
  <c r="Q6" i="1"/>
  <c r="P6" i="1"/>
  <c r="O6" i="1"/>
  <c r="N6" i="1"/>
  <c r="M6" i="1"/>
  <c r="K6" i="1"/>
  <c r="GK6" i="1" s="1"/>
  <c r="J6" i="1"/>
  <c r="I6" i="1"/>
  <c r="H6" i="1"/>
  <c r="G6" i="1"/>
  <c r="E6" i="1"/>
  <c r="D6" i="1"/>
  <c r="C6" i="1"/>
  <c r="B6" i="1"/>
  <c r="A6" i="1"/>
  <c r="FV5" i="1"/>
  <c r="FU5" i="1"/>
  <c r="FT5" i="1"/>
  <c r="FS5" i="1"/>
  <c r="FR5" i="1"/>
  <c r="FQ5" i="1"/>
  <c r="FP5" i="1"/>
  <c r="FO5" i="1"/>
  <c r="FM5" i="1"/>
  <c r="FJ5" i="1"/>
  <c r="FI5" i="1"/>
  <c r="FH5" i="1"/>
  <c r="FE5" i="1"/>
  <c r="EV5" i="1"/>
  <c r="ES5" i="1"/>
  <c r="DY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GK5" i="1" s="1"/>
  <c r="J5" i="1"/>
  <c r="I5" i="1"/>
  <c r="H5" i="1"/>
  <c r="G5" i="1"/>
  <c r="F5" i="1"/>
  <c r="E5" i="1"/>
  <c r="D5" i="1"/>
  <c r="C5" i="1"/>
  <c r="B5" i="1"/>
  <c r="A5" i="1"/>
  <c r="AA4" i="1"/>
  <c r="J4" i="1"/>
  <c r="I4" i="1"/>
  <c r="H4" i="1"/>
  <c r="F4" i="1"/>
  <c r="D4" i="1"/>
  <c r="B4" i="1"/>
  <c r="A4" i="1"/>
  <c r="AL10" i="1" l="1"/>
  <c r="F6" i="1"/>
  <c r="EI5" i="1"/>
  <c r="EI6" i="1"/>
  <c r="AL9" i="1"/>
  <c r="AL6" i="1"/>
  <c r="AT10" i="1"/>
  <c r="DP7" i="1"/>
  <c r="DP8" i="1"/>
  <c r="DP10" i="1"/>
  <c r="EI8" i="1"/>
  <c r="EI9" i="1"/>
  <c r="DP11" i="1"/>
  <c r="DP9" i="1"/>
  <c r="EI7" i="1"/>
  <c r="DP5" i="1"/>
  <c r="DP6" i="1"/>
  <c r="AL7" i="1"/>
  <c r="F11" i="1"/>
  <c r="AT7" i="1"/>
  <c r="AK9" i="1"/>
  <c r="AI6" i="1"/>
  <c r="AI7" i="1"/>
  <c r="AT11"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<sst xmlns="http://schemas.openxmlformats.org/spreadsheetml/2006/main" count="863" uniqueCount="694">
  <si>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</si>
  <si>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</si>
  <si>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</si>
  <si>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</si>
  <si>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</si>
  <si>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</si>
  <si>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</si>
  <si>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</si>
  <si>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</si>
  <si>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</si>
  <si>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</si>
  <si>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</si>
  <si>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</si>
  <si>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</si>
  <si>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</si>
  <si>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</si>
  <si>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</si>
  <si>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</si>
  <si>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</si>
  <si>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</si>
  <si>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</si>
  <si>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</si>
  <si>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</si>
  <si>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</si>
  <si>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</si>
  <si>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</si>
  <si>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</si>
  <si>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</si>
  <si>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</si>
  <si>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</si>
  <si>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</si>
  <si>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</si>
  <si>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</si>
  <si>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</si>
  <si>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</si>
  <si>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</si>
  <si>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</si>
  <si>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</si>
  <si>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</si>
  <si>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</si>
  <si>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</si>
  <si>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</si>
  <si>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</si>
  <si>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</si>
  <si>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</si>
  <si>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</si>
  <si>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</si>
  <si>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</si>
  <si>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</si>
  <si>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</si>
  <si>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</si>
  <si>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</si>
  <si>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</si>
  <si>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</si>
  <si>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</si>
  <si>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</si>
  <si>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</si>
  <si>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</si>
  <si>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</si>
  <si>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</si>
  <si>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</si>
  <si>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</si>
  <si>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</si>
  <si>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</si>
  <si>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</si>
  <si>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</si>
  <si>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</si>
  <si>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</si>
  <si>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</si>
  <si>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</si>
  <si>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</si>
  <si>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</si>
  <si>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</si>
  <si>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</si>
  <si>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</si>
  <si>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</si>
  <si>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</si>
  <si>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</si>
  <si>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</si>
  <si>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</si>
  <si>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</si>
  <si>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</si>
  <si>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</si>
  <si>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</si>
  <si>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</si>
  <si>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</si>
  <si>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</si>
  <si>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</si>
  <si>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</si>
  <si>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</si>
  <si>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</si>
  <si>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</si>
  <si>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</si>
  <si>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</si>
  <si>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</si>
  <si>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</si>
  <si>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</si>
  <si>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</si>
  <si>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</si>
  <si>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</si>
  <si>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</si>
  <si>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</si>
  <si>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</si>
  <si>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</si>
  <si>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</si>
  <si>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</si>
  <si>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</si>
  <si>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</si>
  <si>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</si>
  <si>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</si>
  <si>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</si>
  <si>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</si>
  <si>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</si>
  <si>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</si>
  <si>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</si>
  <si>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</si>
  <si>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</si>
  <si>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</si>
  <si>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</si>
  <si>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</si>
  <si>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</si>
  <si>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</si>
  <si>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</si>
  <si>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</si>
  <si>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</si>
  <si>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</si>
  <si>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</si>
  <si>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</si>
  <si>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</si>
  <si>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</si>
  <si>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</si>
  <si>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</si>
  <si>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</si>
  <si>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</si>
  <si>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</si>
  <si>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</si>
  <si>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</si>
  <si>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</si>
  <si>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</si>
  <si>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</si>
  <si>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</si>
  <si>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</si>
  <si>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</si>
  <si>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</si>
  <si>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</si>
  <si>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</si>
  <si>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</si>
  <si>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</si>
  <si>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</si>
  <si>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</si>
  <si>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</si>
  <si>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</si>
  <si>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</si>
  <si>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</si>
  <si>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</si>
  <si>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</si>
  <si>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</si>
  <si>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</si>
  <si>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</si>
  <si>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</si>
  <si>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</si>
  <si>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</si>
  <si>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</si>
  <si>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</si>
  <si>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</si>
  <si>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</si>
  <si>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</si>
  <si>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</si>
  <si>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</si>
  <si>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</si>
  <si>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</si>
  <si>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</si>
  <si>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</si>
  <si>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</si>
  <si>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</si>
  <si>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</si>
  <si>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</si>
  <si>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</si>
  <si>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</si>
  <si>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</si>
  <si>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</si>
  <si>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</si>
  <si>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</si>
  <si>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</si>
  <si>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</si>
  <si>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</si>
  <si>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</si>
  <si>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</si>
  <si>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</si>
  <si>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</si>
  <si>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</si>
  <si>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</si>
  <si>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</si>
  <si>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</si>
  <si>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</si>
  <si>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</si>
  <si>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</si>
  <si>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</si>
  <si>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</si>
  <si>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</si>
  <si>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</si>
  <si>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</si>
  <si>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</si>
  <si>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</si>
  <si>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</si>
  <si>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</si>
  <si>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</si>
  <si>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</si>
  <si>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</si>
  <si>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</si>
  <si>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</si>
  <si>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</si>
  <si>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</si>
  <si>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</si>
  <si>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</si>
  <si>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</si>
  <si>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</si>
  <si>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</si>
  <si>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</si>
  <si>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</si>
  <si>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</si>
  <si>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</si>
  <si>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</si>
  <si>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</si>
  <si>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</si>
  <si>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</si>
  <si>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</si>
  <si>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</si>
  <si>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</si>
  <si>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</si>
  <si>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</si>
  <si>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</si>
  <si>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</si>
  <si>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</si>
  <si>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</si>
  <si>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</si>
  <si>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</si>
  <si>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</si>
  <si>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</si>
  <si>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</si>
  <si>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</si>
  <si>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</si>
  <si>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</si>
  <si>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</si>
  <si>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</si>
  <si>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</si>
  <si>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</si>
  <si>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</si>
  <si>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</si>
  <si>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</si>
  <si>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</si>
  <si>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</si>
  <si>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</si>
  <si>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</si>
  <si>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</si>
  <si>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</si>
  <si>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</si>
  <si>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</si>
  <si>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</si>
  <si>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</si>
  <si>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</si>
  <si>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</si>
  <si>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</si>
  <si>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</si>
  <si>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</si>
  <si>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</si>
  <si>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</si>
  <si>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</si>
  <si>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</si>
  <si>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</si>
  <si>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</si>
  <si>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</si>
  <si>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</si>
  <si>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</si>
  <si>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</si>
  <si>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</si>
  <si>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</si>
  <si>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</si>
  <si>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</si>
  <si>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</si>
  <si>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</si>
  <si>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</si>
  <si>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</si>
  <si>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</si>
  <si>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</si>
  <si>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</si>
  <si>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</si>
  <si>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</si>
  <si>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</si>
  <si>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</si>
  <si>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</si>
  <si>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</si>
  <si>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</si>
  <si>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</si>
  <si>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</si>
  <si>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</si>
  <si>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</si>
  <si>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</si>
  <si>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</si>
  <si>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</si>
  <si>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</si>
  <si>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</si>
  <si>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</si>
  <si>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</si>
  <si>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</si>
  <si>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</si>
  <si>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</si>
  <si>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</si>
  <si>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</si>
  <si>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</si>
  <si>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</si>
  <si>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</si>
  <si>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</si>
  <si>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</si>
  <si>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</si>
  <si>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</si>
  <si>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</si>
  <si>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</si>
  <si>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</si>
  <si>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</si>
  <si>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</si>
  <si>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</si>
  <si>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</si>
  <si>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</si>
  <si>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</si>
  <si>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</si>
  <si>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</si>
  <si>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</si>
  <si>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</si>
  <si>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</si>
  <si>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</si>
  <si>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</si>
  <si>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</si>
  <si>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</si>
  <si>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</si>
  <si>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</si>
  <si>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</si>
  <si>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</si>
  <si>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</si>
  <si>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</si>
  <si>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</si>
  <si>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</si>
  <si>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</si>
  <si>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</si>
  <si>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</si>
  <si>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</si>
  <si>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</si>
  <si>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</si>
  <si>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</si>
  <si>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</si>
  <si>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</si>
  <si>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</si>
  <si>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</si>
  <si>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</si>
  <si>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</si>
  <si>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</si>
  <si>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</si>
  <si>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</si>
  <si>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</si>
  <si>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</si>
  <si>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</si>
  <si>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</si>
  <si>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</si>
  <si>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</si>
  <si>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</si>
  <si>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</si>
  <si>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</si>
  <si>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</si>
  <si>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</si>
  <si>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</si>
  <si>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</si>
  <si>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</si>
  <si>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</si>
  <si>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</si>
  <si>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</si>
  <si>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</si>
  <si>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</si>
  <si>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</si>
  <si>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</si>
  <si>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</si>
  <si>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</si>
  <si>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</si>
  <si>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</si>
  <si>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</si>
  <si>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</si>
  <si>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</si>
  <si>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</si>
  <si>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</si>
  <si>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</si>
  <si>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</si>
  <si>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</si>
  <si>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</si>
  <si>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</si>
  <si>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</si>
  <si>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</si>
  <si>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</si>
  <si>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</si>
  <si>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</si>
  <si>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</si>
  <si>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</si>
  <si>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</si>
  <si>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</si>
  <si>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</si>
  <si>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</si>
  <si>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</si>
  <si>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</si>
  <si>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</si>
  <si>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</si>
  <si>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</si>
  <si>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</si>
  <si>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</si>
  <si>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</si>
  <si>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</si>
  <si>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</si>
  <si>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</si>
  <si>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</si>
  <si>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</si>
  <si>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</si>
  <si>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</si>
  <si>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</si>
  <si>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</si>
  <si>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</si>
  <si>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</si>
  <si>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</si>
  <si>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</si>
  <si>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</si>
  <si>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</si>
  <si>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</si>
  <si>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</si>
  <si>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</si>
  <si>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</si>
  <si>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</si>
  <si>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</si>
  <si>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</si>
  <si>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</si>
  <si>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</si>
  <si>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</si>
  <si>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</si>
  <si>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</si>
  <si>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</si>
  <si>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</si>
  <si>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</si>
  <si>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</si>
  <si>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</si>
  <si>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</si>
  <si>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</si>
  <si>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</si>
  <si>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</si>
  <si>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</si>
  <si>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</si>
  <si>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</si>
  <si>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</si>
  <si>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</si>
  <si>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</si>
  <si>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</si>
  <si>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</si>
  <si>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</si>
  <si>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</si>
  <si>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</si>
  <si>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</si>
  <si>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</si>
  <si>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</si>
  <si>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</si>
  <si>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</si>
  <si>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</si>
  <si>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</si>
  <si>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</si>
  <si>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</si>
  <si>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</si>
  <si>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</si>
  <si>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</si>
  <si>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</si>
  <si>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</si>
  <si>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</si>
  <si>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</si>
  <si>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</si>
  <si>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</si>
  <si>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</si>
  <si>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</si>
  <si>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</si>
  <si>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</si>
  <si>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</si>
  <si>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</si>
  <si>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</si>
  <si>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</si>
  <si>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</si>
  <si>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</si>
  <si>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</si>
  <si>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</si>
  <si>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</si>
  <si>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</si>
  <si>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</si>
  <si>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</si>
  <si>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</si>
  <si>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</si>
  <si>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</si>
  <si>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</si>
  <si>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</si>
  <si>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</si>
  <si>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</si>
  <si>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</si>
  <si>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</si>
  <si>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</si>
  <si>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</si>
  <si>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</si>
  <si>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</si>
  <si>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</si>
  <si>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</si>
  <si>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</si>
  <si>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</si>
  <si>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</si>
  <si>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</si>
  <si>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</si>
  <si>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</si>
  <si>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</si>
  <si>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</si>
  <si>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</si>
  <si>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</si>
  <si>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</si>
  <si>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</si>
  <si>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</si>
  <si>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</si>
  <si>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</si>
  <si>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</si>
  <si>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</si>
  <si>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</si>
  <si>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</si>
  <si>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</si>
  <si>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</si>
  <si>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</si>
  <si>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</si>
  <si>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</si>
  <si>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</si>
  <si>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</si>
  <si>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</si>
  <si>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</si>
  <si>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</si>
  <si>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</si>
  <si>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</si>
  <si>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</si>
  <si>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</si>
  <si>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</si>
  <si>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</si>
  <si>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</si>
  <si>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</si>
  <si>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</si>
  <si>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</si>
  <si>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</si>
  <si>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</si>
  <si>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</si>
  <si>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</si>
  <si>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</si>
  <si>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</si>
  <si>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</si>
  <si>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</si>
  <si>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</si>
  <si>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</si>
  <si>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</si>
  <si>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</si>
  <si>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</si>
  <si>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</si>
  <si>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</si>
  <si>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</si>
  <si>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</si>
  <si>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</si>
  <si>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</si>
  <si>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</si>
  <si>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</si>
  <si>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</si>
  <si>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</si>
  <si>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</si>
  <si>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</si>
  <si>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</si>
  <si>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</si>
  <si>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</si>
  <si>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</si>
  <si>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</si>
  <si>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</si>
  <si>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</si>
  <si>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</si>
  <si>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</si>
  <si>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</si>
  <si>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</si>
  <si>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</si>
  <si>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</si>
  <si>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</si>
  <si>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</si>
  <si>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</si>
  <si>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</si>
  <si>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</si>
  <si>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</si>
  <si>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</si>
  <si>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</si>
  <si>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</si>
  <si>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</si>
  <si>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</si>
  <si>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</si>
  <si>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</si>
  <si>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</si>
  <si>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</si>
  <si>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</si>
  <si>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</si>
  <si>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</si>
  <si>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</si>
  <si>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</si>
  <si>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</si>
  <si>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</si>
  <si>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</si>
  <si>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</si>
  <si>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</si>
  <si>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</si>
  <si>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</si>
  <si>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</si>
  <si>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</si>
  <si>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</si>
  <si>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</si>
  <si>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</si>
  <si>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</si>
  <si>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</si>
  <si>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</si>
  <si>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</si>
  <si>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</si>
  <si>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</si>
  <si>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</si>
  <si>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</si>
  <si>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</si>
  <si>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</si>
  <si>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</si>
  <si>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</si>
  <si>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</si>
  <si>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</si>
  <si>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</si>
  <si>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</si>
  <si>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</si>
  <si>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</si>
  <si>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</si>
  <si>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</si>
  <si>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</si>
  <si>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</si>
  <si>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</si>
  <si>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</si>
  <si>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</si>
  <si>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</si>
  <si>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</si>
  <si>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</si>
  <si>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</si>
  <si>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</si>
  <si>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</si>
  <si>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</si>
  <si>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</si>
  <si>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</si>
  <si>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</si>
  <si>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</si>
  <si>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</si>
  <si>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</si>
  <si>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</si>
  <si>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</si>
  <si>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</si>
  <si>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</si>
  <si>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</si>
  <si>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</si>
  <si>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</si>
  <si>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</si>
  <si>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</si>
  <si>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</si>
  <si>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</si>
  <si>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</si>
  <si>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</si>
  <si>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</si>
  <si>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</si>
  <si>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</si>
  <si>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</si>
  <si>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</si>
  <si>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</si>
  <si>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</si>
  <si>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</si>
  <si>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</si>
  <si>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</si>
  <si>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Lenovo T480s Regular Silver - DE</t>
  </si>
  <si>
    <t>Lenovo T480s Regular Silver - FR</t>
  </si>
  <si>
    <t>Lenovo T480s Regular Silver - IT</t>
  </si>
  <si>
    <t>Lenovo T480s Regular Silver - ES</t>
  </si>
  <si>
    <t>Lenovo T480s Regular Silver - UK</t>
  </si>
  <si>
    <t>Lenovo T480s Regular Silver - NOR</t>
  </si>
  <si>
    <t>Lenovo T480s Regular Silver - US</t>
  </si>
  <si>
    <t>Lenovo/T480S/RG SILVER/DE</t>
  </si>
  <si>
    <t>Lenovo/T480S/RG SILVER/FR</t>
  </si>
  <si>
    <t>Lenovo/T480S/RG SILVER/IT</t>
  </si>
  <si>
    <t>Lenovo/T480S/RG SILVER/ES</t>
  </si>
  <si>
    <t>Lenovo/T480S/RG SILVER/UK</t>
  </si>
  <si>
    <t>Lenovo/T480S/RG SILVER/NOR</t>
  </si>
  <si>
    <t>Lenovo/T480S/RG SILVER/US</t>
  </si>
  <si>
    <t>Lenovo T480s RG Silver Parent</t>
  </si>
  <si>
    <t>T480s, T490, E490, L480, L490, L380, L390, L380 Yoga, L390 Yoga, E490, E480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</si>
</sst>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7" fillId="0" borderId="0" xfId="0" applyFont="1"/>
    <xf numFmtId="0" fontId="8" fillId="0" borderId="0" xfId="0" applyFon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Lenovo T480s RG Silver Parent</v>
      </c>
      <c r="C4" s="27" t="s">
        <v>347</v>
      </c>
      <c r="D4" s="28">
        <f>Values!B14</f>
        <v>5714401483991</v>
      </c>
      <c r="E4" s="1" t="s">
        <v>348</v>
      </c>
      <c r="F4" s="27" t="str">
        <f>SUBSTITUTE(Values!B1, "{language}", "") &amp; " " &amp; Values!B3</f>
        <v>sostituzione della tastiera  retroilluminata per Lenovo Thinkpad T480s, T490, E490, L480, L490, L380, L390, L380 Yoga, L390 Yoga, E490, E480</v>
      </c>
      <c r="G4" s="27" t="s">
        <v>347</v>
      </c>
      <c r="H4" s="1" t="str">
        <f>Values!B16</f>
        <v>computer-keyboards</v>
      </c>
      <c r="I4" s="1" t="str">
        <f>IF(ISBLANK(Values!E3),"","4730574031")</f>
        <v>4730574031</v>
      </c>
      <c r="J4" s="29" t="str">
        <f>Values!B13</f>
        <v>Lenovo T480s RG Silver Parent</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 t="shared" ref="GK4:GK49" si="0">K4</f>
        <v>0</v>
      </c>
    </row>
    <row r="5" spans="1:193" ht="17" customHeight="1" x14ac:dyDescent="0.2">
      <c r="A5" s="1" t="str">
        <f>IF(ISBLANK(Values!E4),"",IF(Values!$B$37="EU","computercomponent","computer"))</f>
        <v>computercomponent</v>
      </c>
      <c r="B5" s="33" t="str">
        <f>IF(ISBLANK(Values!E4),"",Values!F4)</f>
        <v>Lenovo T480s Regular Silver - DE</v>
      </c>
      <c r="C5" s="29" t="str">
        <f>IF(ISBLANK(Values!E4),"","TellusRem")</f>
        <v>TellusRem</v>
      </c>
      <c r="D5" s="28">
        <f>IF(ISBLANK(Values!E4),"",Values!E4)</f>
        <v>5714401483014</v>
      </c>
      <c r="E5" s="1" t="str">
        <f>IF(ISBLANK(Values!E4),"","EAN")</f>
        <v>EAN</v>
      </c>
      <c r="F5" s="27" t="str">
        <f>IF(ISBLANK(Values!E4),"",IF(Values!J4, SUBSTITUTE(Values!$B$1, "{language}", Values!H4) &amp; " " &amp;Values!$B$3, SUBSTITUTE(Values!$B$2, "{language}", Values!$H4) &amp; " " &amp;Values!$B$3))</f>
        <v>sostituzione della tastiera Tedesco non retroilluminata per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Regular Silver - DE</v>
      </c>
      <c r="K5" s="27">
        <f>IF(IF(ISBLANK(Values!E4),"",IF(Values!J4, Values!$B$4, Values!$B$5))=0,"",IF(ISBLANK(Values!E4),"",IF(Values!J4, Values!$B$4, Values!$B$5)))</f>
        <v>42</v>
      </c>
      <c r="L5" s="27" t="str">
        <f>IF(ISBLANK(Values!E4),"",IF($CO5="DEFAULT", Values!$B$18, ""))</f>
        <v/>
      </c>
      <c r="M5" s="27" t="str">
        <f>IF(ISBLANK(Values!E4),"",Values!$M4)</f>
        <v>https://raw.githubusercontent.com/PatrickVibild/TellusAmazonPictures/master/pictures/Lenovo/T480S/RG SILVER/DE/1.jpg</v>
      </c>
      <c r="N5" s="27" t="str">
        <f>IF(ISBLANK(Values!$F4),"",Values!N4)</f>
        <v>https://raw.githubusercontent.com/PatrickVibild/TellusAmazonPictures/master/pictures/Lenovo/T480S/RG SILVER/DE/2.jpg</v>
      </c>
      <c r="O5" s="27" t="str">
        <f>IF(ISBLANK(Values!$F4),"",Values!O4)</f>
        <v>https://raw.githubusercontent.com/PatrickVibild/TellusAmazonPictures/master/pictures/Lenovo/T480S/RG SILVER/DE/3.jpg</v>
      </c>
      <c r="P5" s="27" t="str">
        <f>IF(ISBLANK(Values!$F4),"",Values!P4)</f>
        <v>https://raw.githubusercontent.com/PatrickVibild/TellusAmazonPictures/master/pictures/Lenovo/T480S/RG SILVER/DE/4.jpg</v>
      </c>
      <c r="Q5" s="27" t="str">
        <f>IF(ISBLANK(Values!$F4),"",Values!Q4)</f>
        <v>https://raw.githubusercontent.com/PatrickVibild/TellusAmazonPictures/master/pictures/Lenovo/T480S/RG SILVER/DE/5.jpg</v>
      </c>
      <c r="R5" s="27" t="str">
        <f>IF(ISBLANK(Values!$F4),"",Values!R4)</f>
        <v>https://raw.githubusercontent.com/PatrickVibild/TellusAmazonPictures/master/pictures/Lenovo/T480S/RG SILVER/DE/6.jpg</v>
      </c>
      <c r="S5" s="27" t="str">
        <f>IF(ISBLANK(Values!$F4),"",Values!S4)</f>
        <v>https://raw.githubusercontent.com/PatrickVibild/TellusAmazonPictures/master/pictures/Lenovo/T480S/RG SILVER/DE/7.jpg</v>
      </c>
      <c r="T5" s="27" t="str">
        <f>IF(ISBLANK(Values!$F4),"",Values!T4)</f>
        <v>https://raw.githubusercontent.com/PatrickVibild/TellusAmazonPictures/master/pictures/Lenovo/T480S/RG SILVER/DE/8.jpg</v>
      </c>
      <c r="U5" s="27" t="str">
        <f>IF(ISBLANK(Values!$F4),"",Values!U4)</f>
        <v>https://raw.githubusercontent.com/PatrickVibild/TellusAmazonPictures/master/pictures/Lenovo/T480S/RG SILVER/DE/9.jpg</v>
      </c>
      <c r="W5" s="29" t="str">
        <f>IF(ISBLANK(Values!E4),"","Child")</f>
        <v>Child</v>
      </c>
      <c r="X5" s="29" t="str">
        <f>IF(ISBLANK(Values!E4),"",Values!$B$13)</f>
        <v>Lenovo T480s RG Silver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f t="shared" si="0"/>
        <v>42</v>
      </c>
    </row>
    <row r="6" spans="1:193" ht="17" customHeight="1" x14ac:dyDescent="0.2">
      <c r="A6" s="1" t="str">
        <f>IF(ISBLANK(Values!E5),"",IF(Values!$B$37="EU","computercomponent","computer"))</f>
        <v>computercomponent</v>
      </c>
      <c r="B6" s="33" t="str">
        <f>IF(ISBLANK(Values!E5),"",Values!F5)</f>
        <v>Lenovo T480s Regular Silver - FR</v>
      </c>
      <c r="C6" s="29" t="str">
        <f>IF(ISBLANK(Values!E5),"","TellusRem")</f>
        <v>TellusRem</v>
      </c>
      <c r="D6" s="28">
        <f>IF(ISBLANK(Values!E5),"",Values!E5)</f>
        <v>5714401483021</v>
      </c>
      <c r="E6" s="1" t="str">
        <f>IF(ISBLANK(Values!E5),"","EAN")</f>
        <v>EAN</v>
      </c>
      <c r="F6" s="27" t="str">
        <f>IF(ISBLANK(Values!E5),"",IF(Values!J5, SUBSTITUTE(Values!$B$1, "{language}", Values!H5) &amp; " " &amp;Values!$B$3, SUBSTITUTE(Values!$B$2, "{language}", Values!$H5) &amp; " " &amp;Values!$B$3))</f>
        <v>sostituzione della tastiera Francese non retroilluminata per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Regular Silver - FR</v>
      </c>
      <c r="K6" s="27">
        <f>IF(IF(ISBLANK(Values!E5),"",IF(Values!J5, Values!$B$4, Values!$B$5))=0,"",IF(ISBLANK(Values!E5),"",IF(Values!J5, Values!$B$4, Values!$B$5)))</f>
        <v>42</v>
      </c>
      <c r="L6" s="27" t="str">
        <f>IF(ISBLANK(Values!E5),"",IF($CO6="DEFAULT", Values!$B$18, ""))</f>
        <v/>
      </c>
      <c r="M6" s="27" t="str">
        <f>IF(ISBLANK(Values!E5),"",Values!$M5)</f>
        <v>https://raw.githubusercontent.com/PatrickVibild/TellusAmazonPictures/master/pictures/Lenovo/T480S/RG SILVER/FR/1.jpg</v>
      </c>
      <c r="N6" s="27" t="str">
        <f>IF(ISBLANK(Values!$F5),"",Values!N5)</f>
        <v>https://raw.githubusercontent.com/PatrickVibild/TellusAmazonPictures/master/pictures/Lenovo/T480S/RG SILVER/FR/2.jpg</v>
      </c>
      <c r="O6" s="27" t="str">
        <f>IF(ISBLANK(Values!$F5),"",Values!O5)</f>
        <v>https://raw.githubusercontent.com/PatrickVibild/TellusAmazonPictures/master/pictures/Lenovo/T480S/RG SILVER/FR/3.jpg</v>
      </c>
      <c r="P6" s="27" t="str">
        <f>IF(ISBLANK(Values!$F5),"",Values!P5)</f>
        <v>https://raw.githubusercontent.com/PatrickVibild/TellusAmazonPictures/master/pictures/Lenovo/T480S/RG SILVER/FR/4.jpg</v>
      </c>
      <c r="Q6" s="27" t="str">
        <f>IF(ISBLANK(Values!$F5),"",Values!Q5)</f>
        <v>https://raw.githubusercontent.com/PatrickVibild/TellusAmazonPictures/master/pictures/Lenovo/T480S/RG SILVER/FR/5.jpg</v>
      </c>
      <c r="R6" s="27" t="str">
        <f>IF(ISBLANK(Values!$F5),"",Values!R5)</f>
        <v>https://raw.githubusercontent.com/PatrickVibild/TellusAmazonPictures/master/pictures/Lenovo/T480S/RG SILVER/FR/6.jpg</v>
      </c>
      <c r="S6" s="27" t="str">
        <f>IF(ISBLANK(Values!$F5),"",Values!S5)</f>
        <v>https://raw.githubusercontent.com/PatrickVibild/TellusAmazonPictures/master/pictures/Lenovo/T480S/RG SILVER/FR/7.jpg</v>
      </c>
      <c r="T6" s="27" t="str">
        <f>IF(ISBLANK(Values!$F5),"",Values!T5)</f>
        <v>https://raw.githubusercontent.com/PatrickVibild/TellusAmazonPictures/master/pictures/Lenovo/T480S/RG SILVER/FR/8.jpg</v>
      </c>
      <c r="U6" s="27" t="str">
        <f>IF(ISBLANK(Values!$F5),"",Values!U5)</f>
        <v>https://raw.githubusercontent.com/PatrickVibild/TellusAmazonPictures/master/pictures/Lenovo/T480S/RG SILVER/FR/9.jpg</v>
      </c>
      <c r="W6" s="29" t="str">
        <f>IF(ISBLANK(Values!E5),"","Child")</f>
        <v>Child</v>
      </c>
      <c r="X6" s="29" t="str">
        <f>IF(ISBLANK(Values!E5),"",Values!$B$13)</f>
        <v>Lenovo T480s RG Silver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f t="shared" si="0"/>
        <v>42</v>
      </c>
    </row>
    <row r="7" spans="1:193" ht="17" customHeight="1" x14ac:dyDescent="0.2">
      <c r="A7" s="1" t="str">
        <f>IF(ISBLANK(Values!E6),"",IF(Values!$B$37="EU","computercomponent","computer"))</f>
        <v>computercomponent</v>
      </c>
      <c r="B7" s="33" t="str">
        <f>IF(ISBLANK(Values!E6),"",Values!F6)</f>
        <v>Lenovo T480s Regular Silver - IT</v>
      </c>
      <c r="C7" s="29" t="str">
        <f>IF(ISBLANK(Values!E6),"","TellusRem")</f>
        <v>TellusRem</v>
      </c>
      <c r="D7" s="28">
        <f>IF(ISBLANK(Values!E6),"",Values!E6)</f>
        <v>5714401483038</v>
      </c>
      <c r="E7" s="1" t="str">
        <f>IF(ISBLANK(Values!E6),"","EAN")</f>
        <v>EAN</v>
      </c>
      <c r="F7" s="27" t="str">
        <f>IF(ISBLANK(Values!E6),"",IF(Values!J6, SUBSTITUTE(Values!$B$1, "{language}", Values!H6) &amp; " " &amp;Values!$B$3, SUBSTITUTE(Values!$B$2, "{language}", Values!$H6) &amp; " " &amp;Values!$B$3))</f>
        <v>sostituzione della tastiera Italiano non retroilluminata per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Regular Silver - IT</v>
      </c>
      <c r="K7" s="27">
        <f>IF(IF(ISBLANK(Values!E6),"",IF(Values!J6, Values!$B$4, Values!$B$5))=0,"",IF(ISBLANK(Values!E6),"",IF(Values!J6, Values!$B$4, Values!$B$5)))</f>
        <v>42</v>
      </c>
      <c r="L7" s="27" t="str">
        <f>IF(ISBLANK(Values!E6),"",IF($CO7="DEFAULT", Values!$B$18, ""))</f>
        <v/>
      </c>
      <c r="M7" s="27" t="str">
        <f>IF(ISBLANK(Values!E6),"",Values!$M6)</f>
        <v>https://raw.githubusercontent.com/PatrickVibild/TellusAmazonPictures/master/pictures/Lenovo/T480S/RG SILVER/IT/1.jpg</v>
      </c>
      <c r="N7" s="27" t="str">
        <f>IF(ISBLANK(Values!$F6),"",Values!N6)</f>
        <v>https://raw.githubusercontent.com/PatrickVibild/TellusAmazonPictures/master/pictures/Lenovo/T480S/RG SILVER/IT/2.jpg</v>
      </c>
      <c r="O7" s="27" t="str">
        <f>IF(ISBLANK(Values!$F6),"",Values!O6)</f>
        <v>https://raw.githubusercontent.com/PatrickVibild/TellusAmazonPictures/master/pictures/Lenovo/T480S/RG SILVER/IT/3.jpg</v>
      </c>
      <c r="P7" s="27" t="str">
        <f>IF(ISBLANK(Values!$F6),"",Values!P6)</f>
        <v>https://raw.githubusercontent.com/PatrickVibild/TellusAmazonPictures/master/pictures/Lenovo/T480S/RG SILVER/IT/4.jpg</v>
      </c>
      <c r="Q7" s="27" t="str">
        <f>IF(ISBLANK(Values!$F6),"",Values!Q6)</f>
        <v>https://raw.githubusercontent.com/PatrickVibild/TellusAmazonPictures/master/pictures/Lenovo/T480S/RG SILVER/IT/5.jpg</v>
      </c>
      <c r="R7" s="27" t="str">
        <f>IF(ISBLANK(Values!$F6),"",Values!R6)</f>
        <v>https://raw.githubusercontent.com/PatrickVibild/TellusAmazonPictures/master/pictures/Lenovo/T480S/RG SILVER/IT/6.jpg</v>
      </c>
      <c r="S7" s="27" t="str">
        <f>IF(ISBLANK(Values!$F6),"",Values!S6)</f>
        <v>https://raw.githubusercontent.com/PatrickVibild/TellusAmazonPictures/master/pictures/Lenovo/T480S/RG SILVER/IT/7.jpg</v>
      </c>
      <c r="T7" s="27" t="str">
        <f>IF(ISBLANK(Values!$F6),"",Values!T6)</f>
        <v>https://raw.githubusercontent.com/PatrickVibild/TellusAmazonPictures/master/pictures/Lenovo/T480S/RG SILVER/IT/8.jpg</v>
      </c>
      <c r="U7" s="27" t="str">
        <f>IF(ISBLANK(Values!$F6),"",Values!U6)</f>
        <v>https://raw.githubusercontent.com/PatrickVibild/TellusAmazonPictures/master/pictures/Lenovo/T480S/RG SILVER/IT/9.jpg</v>
      </c>
      <c r="W7" s="29" t="str">
        <f>IF(ISBLANK(Values!E6),"","Child")</f>
        <v>Child</v>
      </c>
      <c r="X7" s="29" t="str">
        <f>IF(ISBLANK(Values!E6),"",Values!$B$13)</f>
        <v>Lenovo T480s RG Silver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f t="shared" si="0"/>
        <v>42</v>
      </c>
    </row>
    <row r="8" spans="1:193" ht="17" customHeight="1" x14ac:dyDescent="0.2">
      <c r="A8" s="1" t="str">
        <f>IF(ISBLANK(Values!E7),"",IF(Values!$B$37="EU","computercomponent","computer"))</f>
        <v>computercomponent</v>
      </c>
      <c r="B8" s="33" t="str">
        <f>IF(ISBLANK(Values!E7),"",Values!F7)</f>
        <v>Lenovo T480s Regular Silver - ES</v>
      </c>
      <c r="C8" s="29" t="str">
        <f>IF(ISBLANK(Values!E7),"","TellusRem")</f>
        <v>TellusRem</v>
      </c>
      <c r="D8" s="28">
        <f>IF(ISBLANK(Values!E7),"",Values!E7)</f>
        <v>5714401483045</v>
      </c>
      <c r="E8" s="1" t="str">
        <f>IF(ISBLANK(Values!E7),"","EAN")</f>
        <v>EAN</v>
      </c>
      <c r="F8" s="27" t="str">
        <f>IF(ISBLANK(Values!E7),"",IF(Values!J7, SUBSTITUTE(Values!$B$1, "{language}", Values!H7) &amp; " " &amp;Values!$B$3, SUBSTITUTE(Values!$B$2, "{language}", Values!$H7) &amp; " " &amp;Values!$B$3))</f>
        <v>sostituzione della tastiera Spagnolo non retroilluminata per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Regular Silver - ES</v>
      </c>
      <c r="K8" s="27">
        <f>IF(IF(ISBLANK(Values!E7),"",IF(Values!J7, Values!$B$4, Values!$B$5))=0,"",IF(ISBLANK(Values!E7),"",IF(Values!J7, Values!$B$4, Values!$B$5)))</f>
        <v>42</v>
      </c>
      <c r="L8" s="27" t="str">
        <f>IF(ISBLANK(Values!E7),"",IF($CO8="DEFAULT", Values!$B$18, ""))</f>
        <v/>
      </c>
      <c r="M8" s="27" t="str">
        <f>IF(ISBLANK(Values!E7),"",Values!$M7)</f>
        <v>https://raw.githubusercontent.com/PatrickVibild/TellusAmazonPictures/master/pictures/Lenovo/T480S/RG SILVER/ES/1.jpg</v>
      </c>
      <c r="N8" s="27" t="str">
        <f>IF(ISBLANK(Values!$F7),"",Values!N7)</f>
        <v>https://raw.githubusercontent.com/PatrickVibild/TellusAmazonPictures/master/pictures/Lenovo/T480S/RG SILVER/ES/2.jpg</v>
      </c>
      <c r="O8" s="27" t="str">
        <f>IF(ISBLANK(Values!$F7),"",Values!O7)</f>
        <v>https://raw.githubusercontent.com/PatrickVibild/TellusAmazonPictures/master/pictures/Lenovo/T480S/RG SILVER/ES/3.jpg</v>
      </c>
      <c r="P8" s="27" t="str">
        <f>IF(ISBLANK(Values!$F7),"",Values!P7)</f>
        <v>https://raw.githubusercontent.com/PatrickVibild/TellusAmazonPictures/master/pictures/Lenovo/T480S/RG SILVER/ES/4.jpg</v>
      </c>
      <c r="Q8" s="27" t="str">
        <f>IF(ISBLANK(Values!$F7),"",Values!Q7)</f>
        <v>https://raw.githubusercontent.com/PatrickVibild/TellusAmazonPictures/master/pictures/Lenovo/T480S/RG SILVER/ES/5.jpg</v>
      </c>
      <c r="R8" s="27" t="str">
        <f>IF(ISBLANK(Values!$F7),"",Values!R7)</f>
        <v>https://raw.githubusercontent.com/PatrickVibild/TellusAmazonPictures/master/pictures/Lenovo/T480S/RG SILVER/ES/6.jpg</v>
      </c>
      <c r="S8" s="27" t="str">
        <f>IF(ISBLANK(Values!$F7),"",Values!S7)</f>
        <v>https://raw.githubusercontent.com/PatrickVibild/TellusAmazonPictures/master/pictures/Lenovo/T480S/RG SILVER/ES/7.jpg</v>
      </c>
      <c r="T8" s="27" t="str">
        <f>IF(ISBLANK(Values!$F7),"",Values!T7)</f>
        <v>https://raw.githubusercontent.com/PatrickVibild/TellusAmazonPictures/master/pictures/Lenovo/T480S/RG SILVER/ES/8.jpg</v>
      </c>
      <c r="U8" s="27" t="str">
        <f>IF(ISBLANK(Values!$F7),"",Values!U7)</f>
        <v>https://raw.githubusercontent.com/PatrickVibild/TellusAmazonPictures/master/pictures/Lenovo/T480S/RG SILVER/ES/9.jpg</v>
      </c>
      <c r="W8" s="29" t="str">
        <f>IF(ISBLANK(Values!E7),"","Child")</f>
        <v>Child</v>
      </c>
      <c r="X8" s="29" t="str">
        <f>IF(ISBLANK(Values!E7),"",Values!$B$13)</f>
        <v>Lenovo T480s RG Silver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f t="shared" si="0"/>
        <v>42</v>
      </c>
    </row>
    <row r="9" spans="1:193" ht="17" customHeight="1" x14ac:dyDescent="0.2">
      <c r="A9" s="1" t="str">
        <f>IF(ISBLANK(Values!E8),"",IF(Values!$B$37="EU","computercomponent","computer"))</f>
        <v>computercomponent</v>
      </c>
      <c r="B9" s="33" t="str">
        <f>IF(ISBLANK(Values!E8),"",Values!F8)</f>
        <v>Lenovo T480s Regular Silver - UK</v>
      </c>
      <c r="C9" s="29" t="str">
        <f>IF(ISBLANK(Values!E8),"","TellusRem")</f>
        <v>TellusRem</v>
      </c>
      <c r="D9" s="28">
        <f>IF(ISBLANK(Values!E8),"",Values!E8)</f>
        <v>5714401483052</v>
      </c>
      <c r="E9" s="1" t="str">
        <f>IF(ISBLANK(Values!E8),"","EAN")</f>
        <v>EAN</v>
      </c>
      <c r="F9" s="27" t="str">
        <f>IF(ISBLANK(Values!E8),"",IF(Values!J8, SUBSTITUTE(Values!$B$1, "{language}", Values!H8) &amp; " " &amp;Values!$B$3, SUBSTITUTE(Values!$B$2, "{language}", Values!$H8) &amp; " " &amp;Values!$B$3))</f>
        <v>sostituzione della tastiera UK non retroilluminata per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Regular Silver - UK</v>
      </c>
      <c r="K9" s="27">
        <f>IF(IF(ISBLANK(Values!E8),"",IF(Values!J8, Values!$B$4, Values!$B$5))=0,"",IF(ISBLANK(Values!E8),"",IF(Values!J8, Values!$B$4, Values!$B$5)))</f>
        <v>42</v>
      </c>
      <c r="L9" s="27" t="str">
        <f>IF(ISBLANK(Values!E8),"",IF($CO9="DEFAULT", Values!$B$18, ""))</f>
        <v/>
      </c>
      <c r="M9" s="27" t="str">
        <f>IF(ISBLANK(Values!E8),"",Values!$M8)</f>
        <v>https://raw.githubusercontent.com/PatrickVibild/TellusAmazonPictures/master/pictures/Lenovo/T480S/RG SILVER/UK/1.jpg</v>
      </c>
      <c r="N9" s="27" t="str">
        <f>IF(ISBLANK(Values!$F8),"",Values!N8)</f>
        <v>https://raw.githubusercontent.com/PatrickVibild/TellusAmazonPictures/master/pictures/Lenovo/T480S/RG SILVER/UK/2.jpg</v>
      </c>
      <c r="O9" s="27" t="str">
        <f>IF(ISBLANK(Values!$F8),"",Values!O8)</f>
        <v>https://raw.githubusercontent.com/PatrickVibild/TellusAmazonPictures/master/pictures/Lenovo/T480S/RG SILVER/UK/3.jpg</v>
      </c>
      <c r="P9" s="27" t="str">
        <f>IF(ISBLANK(Values!$F8),"",Values!P8)</f>
        <v>https://raw.githubusercontent.com/PatrickVibild/TellusAmazonPictures/master/pictures/Lenovo/T480S/RG SILVER/UK/4.jpg</v>
      </c>
      <c r="Q9" s="27" t="str">
        <f>IF(ISBLANK(Values!$F8),"",Values!Q8)</f>
        <v>https://raw.githubusercontent.com/PatrickVibild/TellusAmazonPictures/master/pictures/Lenovo/T480S/RG SILVER/UK/5.jpg</v>
      </c>
      <c r="R9" s="27" t="str">
        <f>IF(ISBLANK(Values!$F8),"",Values!R8)</f>
        <v>https://raw.githubusercontent.com/PatrickVibild/TellusAmazonPictures/master/pictures/Lenovo/T480S/RG SILVER/UK/6.jpg</v>
      </c>
      <c r="S9" s="27" t="str">
        <f>IF(ISBLANK(Values!$F8),"",Values!S8)</f>
        <v>https://raw.githubusercontent.com/PatrickVibild/TellusAmazonPictures/master/pictures/Lenovo/T480S/RG SILVER/UK/7.jpg</v>
      </c>
      <c r="T9" s="27" t="str">
        <f>IF(ISBLANK(Values!$F8),"",Values!T8)</f>
        <v>https://raw.githubusercontent.com/PatrickVibild/TellusAmazonPictures/master/pictures/Lenovo/T480S/RG SILVER/UK/8.jpg</v>
      </c>
      <c r="U9" s="27" t="str">
        <f>IF(ISBLANK(Values!$F8),"",Values!U8)</f>
        <v>https://raw.githubusercontent.com/PatrickVibild/TellusAmazonPictures/master/pictures/Lenovo/T480S/RG SILVER/UK/9.jpg</v>
      </c>
      <c r="W9" s="29" t="str">
        <f>IF(ISBLANK(Values!E8),"","Child")</f>
        <v>Child</v>
      </c>
      <c r="X9" s="29" t="str">
        <f>IF(ISBLANK(Values!E8),"",Values!$B$13)</f>
        <v>Lenovo T480s RG Silver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f t="shared" si="0"/>
        <v>42</v>
      </c>
    </row>
    <row r="10" spans="1:193" ht="17" customHeight="1" x14ac:dyDescent="0.2">
      <c r="A10" s="1" t="str">
        <f>IF(ISBLANK(Values!E9),"",IF(Values!$B$37="EU","computercomponent","computer"))</f>
        <v>computercomponent</v>
      </c>
      <c r="B10" s="33" t="str">
        <f>IF(ISBLANK(Values!E9),"",Values!F9)</f>
        <v>Lenovo T480s Regular Silver - NOR</v>
      </c>
      <c r="C10" s="29" t="str">
        <f>IF(ISBLANK(Values!E9),"","TellusRem")</f>
        <v>TellusRem</v>
      </c>
      <c r="D10" s="28">
        <f>IF(ISBLANK(Values!E9),"",Values!E9)</f>
        <v>5714401483069</v>
      </c>
      <c r="E10" s="1" t="str">
        <f>IF(ISBLANK(Values!E9),"","EAN")</f>
        <v>EAN</v>
      </c>
      <c r="F10" s="27" t="str">
        <f>IF(ISBLANK(Values!E9),"",IF(Values!J9, SUBSTITUTE(Values!$B$1, "{language}", Values!H9) &amp; " " &amp;Values!$B$3, SUBSTITUTE(Values!$B$2, "{language}", Values!$H9) &amp; " " &amp;Values!$B$3))</f>
        <v>sostituzione della tastiera Scandinavo - Nordico non retroilluminata per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Regular Silver - NOR</v>
      </c>
      <c r="K10" s="27">
        <f>IF(IF(ISBLANK(Values!E9),"",IF(Values!J9, Values!$B$4, Values!$B$5))=0,"",IF(ISBLANK(Values!E9),"",IF(Values!J9, Values!$B$4, Values!$B$5)))</f>
        <v>42</v>
      </c>
      <c r="L10" s="27">
        <f>IF(ISBLANK(Values!E9),"",IF($CO10="DEFAULT", Values!$B$18, ""))</f>
        <v>5</v>
      </c>
      <c r="M10" s="27" t="str">
        <f>IF(ISBLANK(Values!E9),"",Values!$M9)</f>
        <v>https://raw.githubusercontent.com/PatrickVibild/TellusAmazonPictures/master/pictures/Lenovo/T480S/RG SILVER/NOR/1.jpg</v>
      </c>
      <c r="N10" s="27" t="str">
        <f>IF(ISBLANK(Values!$F9),"",Values!N9)</f>
        <v>https://raw.githubusercontent.com/PatrickVibild/TellusAmazonPictures/master/pictures/Lenovo/T480S/RG SILVER/NOR/2.jpg</v>
      </c>
      <c r="O10" s="27" t="str">
        <f>IF(ISBLANK(Values!$F9),"",Values!O9)</f>
        <v>https://raw.githubusercontent.com/PatrickVibild/TellusAmazonPictures/master/pictures/Lenovo/T480S/RG SILVER/NOR/3.jpg</v>
      </c>
      <c r="P10" s="27" t="str">
        <f>IF(ISBLANK(Values!$F9),"",Values!P9)</f>
        <v>https://raw.githubusercontent.com/PatrickVibild/TellusAmazonPictures/master/pictures/Lenovo/T480S/RG SILVER/NOR/4.jpg</v>
      </c>
      <c r="Q10" s="27" t="str">
        <f>IF(ISBLANK(Values!$F9),"",Values!Q9)</f>
        <v>https://raw.githubusercontent.com/PatrickVibild/TellusAmazonPictures/master/pictures/Lenovo/T480S/RG SILVER/NOR/5.jpg</v>
      </c>
      <c r="R10" s="27" t="str">
        <f>IF(ISBLANK(Values!$F9),"",Values!R9)</f>
        <v>https://raw.githubusercontent.com/PatrickVibild/TellusAmazonPictures/master/pictures/Lenovo/T480S/RG SILVER/NOR/6.jpg</v>
      </c>
      <c r="S10" s="27" t="str">
        <f>IF(ISBLANK(Values!$F9),"",Values!S9)</f>
        <v>https://raw.githubusercontent.com/PatrickVibild/TellusAmazonPictures/master/pictures/Lenovo/T480S/RG SILVER/NOR/7.jpg</v>
      </c>
      <c r="T10" s="27" t="str">
        <f>IF(ISBLANK(Values!$F9),"",Values!T9)</f>
        <v>https://raw.githubusercontent.com/PatrickVibild/TellusAmazonPictures/master/pictures/Lenovo/T480S/RG SILVER/NOR/8.jpg</v>
      </c>
      <c r="U10" s="27" t="str">
        <f>IF(ISBLANK(Values!$F9),"",Values!U9)</f>
        <v>https://raw.githubusercontent.com/PatrickVibild/TellusAmazonPictures/master/pictures/Lenovo/T480S/RG SILVER/NOR/9.jpg</v>
      </c>
      <c r="W10" s="29" t="str">
        <f>IF(ISBLANK(Values!E9),"","Child")</f>
        <v>Child</v>
      </c>
      <c r="X10" s="29" t="str">
        <f>IF(ISBLANK(Values!E9),"",Values!$B$13)</f>
        <v>Lenovo T480s RG Silver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f t="shared" si="0"/>
        <v>42</v>
      </c>
    </row>
    <row r="11" spans="1:193" ht="17" customHeight="1" x14ac:dyDescent="0.2">
      <c r="A11" s="1" t="str">
        <f>IF(ISBLANK(Values!E10),"",IF(Values!$B$37="EU","computercomponent","computer"))</f>
        <v>computercomponent</v>
      </c>
      <c r="B11" s="33" t="str">
        <f>IF(ISBLANK(Values!E10),"",Values!F10)</f>
        <v>Lenovo T480s Regular Silver - US</v>
      </c>
      <c r="C11" s="29" t="str">
        <f>IF(ISBLANK(Values!E10),"","TellusRem")</f>
        <v>TellusRem</v>
      </c>
      <c r="D11" s="28">
        <f>IF(ISBLANK(Values!E10),"",Values!E10)</f>
        <v>5714401483205</v>
      </c>
      <c r="E11" s="1" t="str">
        <f>IF(ISBLANK(Values!E10),"","EAN")</f>
        <v>EAN</v>
      </c>
      <c r="F11" s="27" t="str">
        <f>IF(ISBLANK(Values!E10),"",IF(Values!J10, SUBSTITUTE(Values!$B$1, "{language}", Values!H10) &amp; " " &amp;Values!$B$3, SUBSTITUTE(Values!$B$2, "{language}", Values!$H10) &amp; " " &amp;Values!$B$3))</f>
        <v>sostituzione della tastiera US  non retroilluminata per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Regular Silver - US</v>
      </c>
      <c r="K11" s="27">
        <f>IF(IF(ISBLANK(Values!E10),"",IF(Values!J10, Values!$B$4, Values!$B$5))=0,"",IF(ISBLANK(Values!E10),"",IF(Values!J10, Values!$B$4, Values!$B$5)))</f>
        <v>42</v>
      </c>
      <c r="L11" s="27">
        <f>IF(ISBLANK(Values!E10),"",IF($CO11="DEFAULT", Values!$B$18, ""))</f>
        <v>5</v>
      </c>
      <c r="M11" s="27" t="str">
        <f>IF(ISBLANK(Values!E10),"",Values!$M10)</f>
        <v>https://raw.githubusercontent.com/PatrickVibild/TellusAmazonPictures/master/pictures/Lenovo/T480S/RG SILVER/US/1.jpg</v>
      </c>
      <c r="N11" s="27" t="str">
        <f>IF(ISBLANK(Values!$F10),"",Values!N10)</f>
        <v>https://raw.githubusercontent.com/PatrickVibild/TellusAmazonPictures/master/pictures/Lenovo/T480S/RG SILVER/US/2.jpg</v>
      </c>
      <c r="O11" s="27" t="str">
        <f>IF(ISBLANK(Values!$F10),"",Values!O10)</f>
        <v>https://raw.githubusercontent.com/PatrickVibild/TellusAmazonPictures/master/pictures/Lenovo/T480S/RG SILVER/US/3.jpg</v>
      </c>
      <c r="P11" s="27" t="str">
        <f>IF(ISBLANK(Values!$F10),"",Values!P10)</f>
        <v>https://raw.githubusercontent.com/PatrickVibild/TellusAmazonPictures/master/pictures/Lenovo/T480S/RG SILVER/US/4.jpg</v>
      </c>
      <c r="Q11" s="27" t="str">
        <f>IF(ISBLANK(Values!$F10),"",Values!Q10)</f>
        <v>https://raw.githubusercontent.com/PatrickVibild/TellusAmazonPictures/master/pictures/Lenovo/T480S/RG SILVER/US/5.jpg</v>
      </c>
      <c r="R11" s="27" t="str">
        <f>IF(ISBLANK(Values!$F10),"",Values!R10)</f>
        <v>https://raw.githubusercontent.com/PatrickVibild/TellusAmazonPictures/master/pictures/Lenovo/T480S/RG SILVER/US/6.jpg</v>
      </c>
      <c r="S11" s="27" t="str">
        <f>IF(ISBLANK(Values!$F10),"",Values!S10)</f>
        <v>https://raw.githubusercontent.com/PatrickVibild/TellusAmazonPictures/master/pictures/Lenovo/T480S/RG SILVER/US/7.jpg</v>
      </c>
      <c r="T11" s="27" t="str">
        <f>IF(ISBLANK(Values!$F10),"",Values!T10)</f>
        <v>https://raw.githubusercontent.com/PatrickVibild/TellusAmazonPictures/master/pictures/Lenovo/T480S/RG SILVER/US/8.jpg</v>
      </c>
      <c r="U11" s="27" t="str">
        <f>IF(ISBLANK(Values!$F10),"",Values!U10)</f>
        <v>https://raw.githubusercontent.com/PatrickVibild/TellusAmazonPictures/master/pictures/Lenovo/T480S/RG SILVER/US/9.jpg</v>
      </c>
      <c r="W11" s="29" t="str">
        <f>IF(ISBLANK(Values!E10),"","Child")</f>
        <v>Child</v>
      </c>
      <c r="X11" s="29" t="str">
        <f>IF(ISBLANK(Values!E10),"",Values!$B$13)</f>
        <v>Lenovo T480s RG Silver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T480s, T490, E490, L480, L490, L380, L390, L380 Yoga, L390 Yoga, E490, E480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US  NO retroilluminato. </v>
      </c>
      <c r="AM11" s="1" t="str">
        <f>SUBSTITUTE(IF(ISBLANK(Values!E10),"",Values!$B$27), "{model}", Values!$B$3)</f>
        <v xml:space="preserve">👉 COMPATIBILE CON - Lenovo T480s, T490, E490, L480, L490, L380, L390, L380 Yoga, L390 Yoga, E490, E480. Si prega di controllare attentamente l'immagine e la descrizione prima di acquistare qualsiasi tastiera. Ciò garantisce di ottenere la tastiera del laptop corretta per il computer. Installazione super facile. </v>
      </c>
      <c r="AT11" s="27" t="str">
        <f>IF(ISBLANK(Values!E10),"",Values!H10)</f>
        <v xml:space="preserve">US </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f t="shared" si="0"/>
        <v>42</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t="str">
        <f t="shared" si="0"/>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t="str">
        <f t="shared" si="0"/>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t="str">
        <f t="shared" si="0"/>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t="str">
        <f t="shared" si="0"/>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t="str">
        <f t="shared" si="0"/>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t="str">
        <f t="shared" si="0"/>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t="str">
        <f t="shared" si="0"/>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t="str">
        <f t="shared" si="0"/>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t="str">
        <f t="shared" si="0"/>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t="str">
        <f t="shared" si="0"/>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t="str">
        <f t="shared" si="0"/>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t="str">
        <f t="shared" si="0"/>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t="str">
        <f t="shared" si="0"/>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t="str">
        <f t="shared" si="0"/>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t="str">
        <f t="shared" si="0"/>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t="str">
        <f t="shared" si="0"/>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t="str">
        <f t="shared" si="0"/>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t="str">
        <f t="shared" si="0"/>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t="str">
        <f t="shared" si="0"/>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t="str">
        <f t="shared" si="0"/>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t="str">
        <f t="shared" si="0"/>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t="str">
        <f t="shared" si="0"/>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t="str">
        <f t="shared" si="0"/>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t="str">
        <f t="shared" si="0"/>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t="str">
        <f t="shared" si="0"/>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t="str">
        <f t="shared" si="0"/>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t="str">
        <f t="shared" si="0"/>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t="str">
        <f t="shared" si="0"/>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t="str">
        <f t="shared" si="0"/>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t="str">
        <f t="shared" si="0"/>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t="str">
        <f t="shared" si="0"/>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t="str">
        <f t="shared" si="0"/>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t="str">
        <f t="shared" si="0"/>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t="str">
        <f t="shared" si="0"/>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t="str">
        <f t="shared" si="0"/>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t="str">
        <f t="shared" si="0"/>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t="str">
        <f t="shared" si="0"/>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t="str">
        <f t="shared" si="0"/>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1">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1"/>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1"/>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1"/>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1"/>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1"/>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1"/>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1"/>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1"/>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1"/>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1"/>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1"/>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1"/>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1"/>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1"/>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1"/>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1"/>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1"/>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2">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2"/>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2"/>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2"/>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2"/>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2"/>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2"/>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2"/>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2"/>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2"/>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2"/>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2"/>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2"/>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2"/>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2"/>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2"/>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2"/>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2"/>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2"/>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2"/>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2"/>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2"/>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2"/>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2"/>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2"/>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2"/>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2"/>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2"/>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2"/>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2"/>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2"/>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2"/>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2"/>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356</v>
      </c>
      <c r="B3" s="40" t="s">
        <v>693</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3" x14ac:dyDescent="0.2">
      <c r="A4" s="37" t="s">
        <v>371</v>
      </c>
      <c r="B4" s="41">
        <v>42</v>
      </c>
      <c r="C4" s="42" t="b">
        <f>FALSE()</f>
        <v>0</v>
      </c>
      <c r="D4" s="42" t="b">
        <f>TRUE()</f>
        <v>1</v>
      </c>
      <c r="E4" s="63">
        <v>5714401483014</v>
      </c>
      <c r="F4" s="63" t="s">
        <v>678</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https://raw.githubusercontent.com/PatrickVibild/TellusAmazonPictures/master/pictures/Lenovo/T480S/RG SILVER/DE/1.jpg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https://raw.githubusercontent.com/PatrickVibild/TellusAmazonPictures/master/pictures/Lenovo/T480S/RG SILVER/DE/2.jpg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https://raw.githubusercontent.com/PatrickVibild/TellusAmazonPictures/master/pictures/Lenovo/T480S/RG SILVER/DE/3.jpg</v>
      </c>
      <c r="P4" t="str">
        <f t="shared" ref="P4:P35" si="3">IF(ISBLANK(K4),"",IF(L4, "https://raw.githubusercontent.com/PatrickVibild/TellusAmazonPictures/master/pictures/"&amp;K4&amp;"/4.jpg", ""))</f>
        <v>https://raw.githubusercontent.com/PatrickVibild/TellusAmazonPictures/master/pictures/Lenovo/T480S/RG SILVER/DE/4.jpg</v>
      </c>
      <c r="Q4" t="str">
        <f t="shared" ref="Q4:Q35" si="4">IF(ISBLANK(K4),"",IF(L4, "https://raw.githubusercontent.com/PatrickVibild/TellusAmazonPictures/master/pictures/"&amp;K4&amp;"/5.jpg", ""))</f>
        <v>https://raw.githubusercontent.com/PatrickVibild/TellusAmazonPictures/master/pictures/Lenovo/T480S/RG SILVER/DE/5.jpg</v>
      </c>
      <c r="R4" t="str">
        <f t="shared" ref="R4:R35" si="5">IF(ISBLANK(K4),"",IF(L4, "https://raw.githubusercontent.com/PatrickVibild/TellusAmazonPictures/master/pictures/"&amp;K4&amp;"/6.jpg", ""))</f>
        <v>https://raw.githubusercontent.com/PatrickVibild/TellusAmazonPictures/master/pictures/Lenovo/T480S/RG SILVER/DE/6.jpg</v>
      </c>
      <c r="S4" t="str">
        <f t="shared" ref="S4:S35" si="6">IF(ISBLANK(K4),"",IF(L4, "https://raw.githubusercontent.com/PatrickVibild/TellusAmazonPictures/master/pictures/"&amp;K4&amp;"/7.jpg", ""))</f>
        <v>https://raw.githubusercontent.com/PatrickVibild/TellusAmazonPictures/master/pictures/Lenovo/T480S/RG SILVER/DE/7.jpg</v>
      </c>
      <c r="T4" t="str">
        <f t="shared" ref="T4:T35" si="7">IF(ISBLANK(K4),"",IF(L4, "https://raw.githubusercontent.com/PatrickVibild/TellusAmazonPictures/master/pictures/"&amp;K4&amp;"/8.jpg",""))</f>
        <v>https://raw.githubusercontent.com/PatrickVibild/TellusAmazonPictures/master/pictures/Lenovo/T480S/RG SILVER/DE/8.jpg</v>
      </c>
      <c r="U4" t="str">
        <f t="shared" ref="U4:U35" si="8">IF(ISBLANK(K4),"",IF(L4, "https://raw.githubusercontent.com/PatrickVibild/TellusAmazonPictures/master/pictures/"&amp;K4&amp;"/9.jpg", ""))</f>
        <v>https://raw.githubusercontent.com/PatrickVibild/TellusAmazonPictures/master/pictures/Lenovo/T480S/RG SILVER/DE/9.jpg</v>
      </c>
      <c r="V4" s="43">
        <f>MATCH(G4,options!$D$1:$D$20,0)</f>
        <v>1</v>
      </c>
    </row>
    <row r="5" spans="1:22" ht="43" x14ac:dyDescent="0.2">
      <c r="A5" s="37" t="s">
        <v>373</v>
      </c>
      <c r="B5" s="41">
        <v>42</v>
      </c>
      <c r="C5" s="42" t="b">
        <f>FALSE()</f>
        <v>0</v>
      </c>
      <c r="D5" s="42" t="b">
        <f>TRUE()</f>
        <v>1</v>
      </c>
      <c r="E5" s="63">
        <v>5714401483021</v>
      </c>
      <c r="F5" s="63" t="s">
        <v>679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686</v>
      </c>
      <c r="L5" s="46" t="b">
        <v>1</v>
      </c>
      <c r="M5" s="47" t="str">
        <f t="shared" si="0"/>
        <v>https://raw.githubusercontent.com/PatrickVibild/TellusAmazonPictures/master/pictures/Lenovo/T480S/RG SILVER/FR/1.jpg</v>
      </c>
      <c r="N5" s="47" t="str">
        <f t="shared" si="1"/>
        <v>https://raw.githubusercontent.com/PatrickVibild/TellusAmazonPictures/master/pictures/Lenovo/T480S/RG SILVER/FR/2.jpg</v>
      </c>
      <c r="O5" s="48" t="str">
        <f t="shared" si="2"/>
        <v>https://raw.githubusercontent.com/PatrickVibild/TellusAmazonPictures/master/pictures/Lenovo/T480S/RG SILVER/FR/3.jpg</v>
      </c>
      <c r="P5" t="str">
        <f t="shared" si="3"/>
        <v>https://raw.githubusercontent.com/PatrickVibild/TellusAmazonPictures/master/pictures/Lenovo/T480S/RG SILVER/FR/4.jpg</v>
      </c>
      <c r="Q5" t="str">
        <f t="shared" si="4"/>
        <v>https://raw.githubusercontent.com/PatrickVibild/TellusAmazonPictures/master/pictures/Lenovo/T480S/RG SILVER/FR/5.jpg</v>
      </c>
      <c r="R5" t="str">
        <f t="shared" si="5"/>
        <v>https://raw.githubusercontent.com/PatrickVibild/TellusAmazonPictures/master/pictures/Lenovo/T480S/RG SILVER/FR/6.jpg</v>
      </c>
      <c r="S5" t="str">
        <f t="shared" si="6"/>
        <v>https://raw.githubusercontent.com/PatrickVibild/TellusAmazonPictures/master/pictures/Lenovo/T480S/RG SILVER/FR/7.jpg</v>
      </c>
      <c r="T5" t="str">
        <f t="shared" si="7"/>
        <v>https://raw.githubusercontent.com/PatrickVibild/TellusAmazonPictures/master/pictures/Lenovo/T480S/RG SILVER/FR/8.jpg</v>
      </c>
      <c r="U5" t="str">
        <f t="shared" si="8"/>
        <v>https://raw.githubusercontent.com/PatrickVibild/TellusAmazonPictures/master/pictures/Lenovo/T480S/RG SILVER/FR/9.jpg</v>
      </c>
      <c r="V5" s="43">
        <f>MATCH(G5,options!$D$1:$D$20,0)</f>
        <v>2</v>
      </c>
    </row>
    <row r="6" spans="1:22" ht="14" customHeight="1" x14ac:dyDescent="0.2">
      <c r="A6" s="37" t="s">
        <v>375</v>
      </c>
      <c r="B6" s="49" t="s">
        <v>376</v>
      </c>
      <c r="C6" s="42" t="b">
        <f>FALSE()</f>
        <v>0</v>
      </c>
      <c r="D6" s="42" t="b">
        <f>TRUE()</f>
        <v>1</v>
      </c>
      <c r="E6" s="63">
        <v>5714401483038</v>
      </c>
      <c r="F6" s="63" t="s">
        <v>680</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687</v>
      </c>
      <c r="L6" s="46" t="b">
        <v>1</v>
      </c>
      <c r="M6" s="47" t="str">
        <f t="shared" si="0"/>
        <v>https://raw.githubusercontent.com/PatrickVibild/TellusAmazonPictures/master/pictures/Lenovo/T480S/RG SILVER/IT/1.jpg</v>
      </c>
      <c r="N6" s="47" t="str">
        <f t="shared" si="1"/>
        <v>https://raw.githubusercontent.com/PatrickVibild/TellusAmazonPictures/master/pictures/Lenovo/T480S/RG SILVER/IT/2.jpg</v>
      </c>
      <c r="O6" s="48" t="str">
        <f t="shared" si="2"/>
        <v>https://raw.githubusercontent.com/PatrickVibild/TellusAmazonPictures/master/pictures/Lenovo/T480S/RG SILVER/IT/3.jpg</v>
      </c>
      <c r="P6" t="str">
        <f t="shared" si="3"/>
        <v>https://raw.githubusercontent.com/PatrickVibild/TellusAmazonPictures/master/pictures/Lenovo/T480S/RG SILVER/IT/4.jpg</v>
      </c>
      <c r="Q6" t="str">
        <f t="shared" si="4"/>
        <v>https://raw.githubusercontent.com/PatrickVibild/TellusAmazonPictures/master/pictures/Lenovo/T480S/RG SILVER/IT/5.jpg</v>
      </c>
      <c r="R6" t="str">
        <f t="shared" si="5"/>
        <v>https://raw.githubusercontent.com/PatrickVibild/TellusAmazonPictures/master/pictures/Lenovo/T480S/RG SILVER/IT/6.jpg</v>
      </c>
      <c r="S6" t="str">
        <f t="shared" si="6"/>
        <v>https://raw.githubusercontent.com/PatrickVibild/TellusAmazonPictures/master/pictures/Lenovo/T480S/RG SILVER/IT/7.jpg</v>
      </c>
      <c r="T6" t="str">
        <f t="shared" si="7"/>
        <v>https://raw.githubusercontent.com/PatrickVibild/TellusAmazonPictures/master/pictures/Lenovo/T480S/RG SILVER/IT/8.jpg</v>
      </c>
      <c r="U6" t="str">
        <f t="shared" si="8"/>
        <v>https://raw.githubusercontent.com/PatrickVibild/TellusAmazonPictures/master/pictures/Lenovo/T480S/RG SILVER/IT/9.jpg</v>
      </c>
      <c r="V6" s="43">
        <f>MATCH(G6,options!$D$1:$D$20,0)</f>
        <v>3</v>
      </c>
    </row>
    <row r="7" spans="1:22" ht="14" customHeight="1" x14ac:dyDescent="0.2">
      <c r="A7" s="37" t="s">
        <v>378</v>
      </c>
      <c r="B7" s="50" t="str">
        <f>IF(B6=options!C1,"32","41")</f>
        <v>32</v>
      </c>
      <c r="C7" s="42" t="b">
        <f>FALSE()</f>
        <v>0</v>
      </c>
      <c r="D7" s="42" t="b">
        <f>TRUE()</f>
        <v>1</v>
      </c>
      <c r="E7" s="63">
        <v>5714401483045</v>
      </c>
      <c r="F7" s="63" t="s">
        <v>681</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688</v>
      </c>
      <c r="L7" s="46" t="b">
        <v>1</v>
      </c>
      <c r="M7" s="47" t="str">
        <f t="shared" si="0"/>
        <v>https://raw.githubusercontent.com/PatrickVibild/TellusAmazonPictures/master/pictures/Lenovo/T480S/RG SILVER/ES/1.jpg</v>
      </c>
      <c r="N7" s="47" t="str">
        <f t="shared" si="1"/>
        <v>https://raw.githubusercontent.com/PatrickVibild/TellusAmazonPictures/master/pictures/Lenovo/T480S/RG SILVER/ES/2.jpg</v>
      </c>
      <c r="O7" s="48" t="str">
        <f t="shared" si="2"/>
        <v>https://raw.githubusercontent.com/PatrickVibild/TellusAmazonPictures/master/pictures/Lenovo/T480S/RG SILVER/ES/3.jpg</v>
      </c>
      <c r="P7" t="str">
        <f t="shared" si="3"/>
        <v>https://raw.githubusercontent.com/PatrickVibild/TellusAmazonPictures/master/pictures/Lenovo/T480S/RG SILVER/ES/4.jpg</v>
      </c>
      <c r="Q7" t="str">
        <f t="shared" si="4"/>
        <v>https://raw.githubusercontent.com/PatrickVibild/TellusAmazonPictures/master/pictures/Lenovo/T480S/RG SILVER/ES/5.jpg</v>
      </c>
      <c r="R7" t="str">
        <f t="shared" si="5"/>
        <v>https://raw.githubusercontent.com/PatrickVibild/TellusAmazonPictures/master/pictures/Lenovo/T480S/RG SILVER/ES/6.jpg</v>
      </c>
      <c r="S7" t="str">
        <f t="shared" si="6"/>
        <v>https://raw.githubusercontent.com/PatrickVibild/TellusAmazonPictures/master/pictures/Lenovo/T480S/RG SILVER/ES/7.jpg</v>
      </c>
      <c r="T7" t="str">
        <f t="shared" si="7"/>
        <v>https://raw.githubusercontent.com/PatrickVibild/TellusAmazonPictures/master/pictures/Lenovo/T480S/RG SILVER/ES/8.jpg</v>
      </c>
      <c r="U7" t="str">
        <f t="shared" si="8"/>
        <v>https://raw.githubusercontent.com/PatrickVibild/TellusAmazonPictures/master/pictures/Lenovo/T480S/RG SILVER/ES/9.jpg</v>
      </c>
      <c r="V7" s="43">
        <f>MATCH(G7,options!$D$1:$D$20,0)</f>
        <v>4</v>
      </c>
    </row>
    <row r="8" spans="1:22" ht="14" customHeight="1" x14ac:dyDescent="0.2">
      <c r="A8" s="37" t="s">
        <v>380</v>
      </c>
      <c r="B8" s="50" t="str">
        <f>IF(B6=options!C1,"18","17")</f>
        <v>18</v>
      </c>
      <c r="C8" s="42" t="b">
        <f>FALSE()</f>
        <v>0</v>
      </c>
      <c r="D8" s="42" t="b">
        <f>TRUE()</f>
        <v>1</v>
      </c>
      <c r="E8" s="63">
        <v>5714401483052</v>
      </c>
      <c r="F8" s="63" t="s">
        <v>682</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689</v>
      </c>
      <c r="L8" s="46" t="b">
        <v>1</v>
      </c>
      <c r="M8" s="47" t="str">
        <f t="shared" si="0"/>
        <v>https://raw.githubusercontent.com/PatrickVibild/TellusAmazonPictures/master/pictures/Lenovo/T480S/RG SILVER/UK/1.jpg</v>
      </c>
      <c r="N8" s="47" t="str">
        <f t="shared" si="1"/>
        <v>https://raw.githubusercontent.com/PatrickVibild/TellusAmazonPictures/master/pictures/Lenovo/T480S/RG SILVER/UK/2.jpg</v>
      </c>
      <c r="O8" s="48" t="str">
        <f t="shared" si="2"/>
        <v>https://raw.githubusercontent.com/PatrickVibild/TellusAmazonPictures/master/pictures/Lenovo/T480S/RG SILVER/UK/3.jpg</v>
      </c>
      <c r="P8" t="str">
        <f t="shared" si="3"/>
        <v>https://raw.githubusercontent.com/PatrickVibild/TellusAmazonPictures/master/pictures/Lenovo/T480S/RG SILVER/UK/4.jpg</v>
      </c>
      <c r="Q8" t="str">
        <f t="shared" si="4"/>
        <v>https://raw.githubusercontent.com/PatrickVibild/TellusAmazonPictures/master/pictures/Lenovo/T480S/RG SILVER/UK/5.jpg</v>
      </c>
      <c r="R8" t="str">
        <f t="shared" si="5"/>
        <v>https://raw.githubusercontent.com/PatrickVibild/TellusAmazonPictures/master/pictures/Lenovo/T480S/RG SILVER/UK/6.jpg</v>
      </c>
      <c r="S8" t="str">
        <f t="shared" si="6"/>
        <v>https://raw.githubusercontent.com/PatrickVibild/TellusAmazonPictures/master/pictures/Lenovo/T480S/RG SILVER/UK/7.jpg</v>
      </c>
      <c r="T8" t="str">
        <f t="shared" si="7"/>
        <v>https://raw.githubusercontent.com/PatrickVibild/TellusAmazonPictures/master/pictures/Lenovo/T480S/RG SILVER/UK/8.jpg</v>
      </c>
      <c r="U8" t="str">
        <f t="shared" si="8"/>
        <v>https://raw.githubusercontent.com/PatrickVibild/TellusAmazonPictures/master/pictures/Lenovo/T480S/RG SILVER/UK/9.jpg</v>
      </c>
      <c r="V8" s="43">
        <f>MATCH(G8,options!$D$1:$D$20,0)</f>
        <v>5</v>
      </c>
    </row>
    <row r="9" spans="1:22" ht="14" customHeight="1" x14ac:dyDescent="0.2">
      <c r="A9" s="37" t="s">
        <v>382</v>
      </c>
      <c r="B9" s="50" t="str">
        <f>IF(B6=options!C1,"2","5")</f>
        <v>2</v>
      </c>
      <c r="C9" s="42" t="b">
        <f>FALSE()</f>
        <v>0</v>
      </c>
      <c r="D9" s="42" t="b">
        <f>FALSE()</f>
        <v>0</v>
      </c>
      <c r="E9" s="63">
        <v>5714401483069</v>
      </c>
      <c r="F9" s="63" t="s">
        <v>683</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690</v>
      </c>
      <c r="L9" s="46" t="b">
        <v>1</v>
      </c>
      <c r="M9" s="47" t="str">
        <f t="shared" si="0"/>
        <v>https://raw.githubusercontent.com/PatrickVibild/TellusAmazonPictures/master/pictures/Lenovo/T480S/RG SILVER/NOR/1.jpg</v>
      </c>
      <c r="N9" s="47" t="str">
        <f t="shared" si="1"/>
        <v>https://raw.githubusercontent.com/PatrickVibild/TellusAmazonPictures/master/pictures/Lenovo/T480S/RG SILVER/NOR/2.jpg</v>
      </c>
      <c r="O9" s="48" t="str">
        <f t="shared" si="2"/>
        <v>https://raw.githubusercontent.com/PatrickVibild/TellusAmazonPictures/master/pictures/Lenovo/T480S/RG SILVER/NOR/3.jpg</v>
      </c>
      <c r="P9" t="str">
        <f t="shared" si="3"/>
        <v>https://raw.githubusercontent.com/PatrickVibild/TellusAmazonPictures/master/pictures/Lenovo/T480S/RG SILVER/NOR/4.jpg</v>
      </c>
      <c r="Q9" t="str">
        <f t="shared" si="4"/>
        <v>https://raw.githubusercontent.com/PatrickVibild/TellusAmazonPictures/master/pictures/Lenovo/T480S/RG SILVER/NOR/5.jpg</v>
      </c>
      <c r="R9" t="str">
        <f t="shared" si="5"/>
        <v>https://raw.githubusercontent.com/PatrickVibild/TellusAmazonPictures/master/pictures/Lenovo/T480S/RG SILVER/NOR/6.jpg</v>
      </c>
      <c r="S9" t="str">
        <f t="shared" si="6"/>
        <v>https://raw.githubusercontent.com/PatrickVibild/TellusAmazonPictures/master/pictures/Lenovo/T480S/RG SILVER/NOR/7.jpg</v>
      </c>
      <c r="T9" t="str">
        <f t="shared" si="7"/>
        <v>https://raw.githubusercontent.com/PatrickVibild/TellusAmazonPictures/master/pictures/Lenovo/T480S/RG SILVER/NOR/8.jpg</v>
      </c>
      <c r="U9" t="str">
        <f t="shared" si="8"/>
        <v>https://raw.githubusercontent.com/PatrickVibild/TellusAmazonPictures/master/pictures/Lenovo/T480S/RG SILVER/NOR/9.jpg</v>
      </c>
      <c r="V9" s="43">
        <f>MATCH(G9,options!$D$1:$D$20,0)</f>
        <v>6</v>
      </c>
    </row>
    <row r="10" spans="1:22" ht="42" x14ac:dyDescent="0.15">
      <c r="A10" t="s">
        <v>384</v>
      </c>
      <c r="B10" s="51"/>
      <c r="C10" s="42" t="b">
        <f>FALSE()</f>
        <v>0</v>
      </c>
      <c r="D10" s="42" t="b">
        <f>FALSE()</f>
        <v>0</v>
      </c>
      <c r="E10" s="64">
        <v>5714401483205</v>
      </c>
      <c r="F10" s="64" t="s">
        <v>684</v>
      </c>
      <c r="G10" s="43" t="s">
        <v>407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 xml:space="preserve">US </v>
      </c>
      <c r="I10" s="44" t="b">
        <f>TRUE()</f>
        <v>1</v>
      </c>
      <c r="J10" s="45" t="b">
        <f>FALSE()</f>
        <v>0</v>
      </c>
      <c r="K10" s="36" t="s">
        <v>691</v>
      </c>
      <c r="L10" s="46" t="b">
        <v>1</v>
      </c>
      <c r="M10" s="47" t="str">
        <f t="shared" si="0"/>
        <v>https://raw.githubusercontent.com/PatrickVibild/TellusAmazonPictures/master/pictures/Lenovo/T480S/RG SILVER/US/1.jpg</v>
      </c>
      <c r="N10" s="47" t="str">
        <f t="shared" si="1"/>
        <v>https://raw.githubusercontent.com/PatrickVibild/TellusAmazonPictures/master/pictures/Lenovo/T480S/RG SILVER/US/2.jpg</v>
      </c>
      <c r="O10" s="48" t="str">
        <f t="shared" si="2"/>
        <v>https://raw.githubusercontent.com/PatrickVibild/TellusAmazonPictures/master/pictures/Lenovo/T480S/RG SILVER/US/3.jpg</v>
      </c>
      <c r="P10" t="str">
        <f t="shared" si="3"/>
        <v>https://raw.githubusercontent.com/PatrickVibild/TellusAmazonPictures/master/pictures/Lenovo/T480S/RG SILVER/US/4.jpg</v>
      </c>
      <c r="Q10" t="str">
        <f t="shared" si="4"/>
        <v>https://raw.githubusercontent.com/PatrickVibild/TellusAmazonPictures/master/pictures/Lenovo/T480S/RG SILVER/US/5.jpg</v>
      </c>
      <c r="R10" t="str">
        <f t="shared" si="5"/>
        <v>https://raw.githubusercontent.com/PatrickVibild/TellusAmazonPictures/master/pictures/Lenovo/T480S/RG SILVER/US/6.jpg</v>
      </c>
      <c r="S10" t="str">
        <f t="shared" si="6"/>
        <v>https://raw.githubusercontent.com/PatrickVibild/TellusAmazonPictures/master/pictures/Lenovo/T480S/RG SILVER/US/7.jpg</v>
      </c>
      <c r="T10" t="str">
        <f t="shared" si="7"/>
        <v>https://raw.githubusercontent.com/PatrickVibild/TellusAmazonPictures/master/pictures/Lenovo/T480S/RG SILVER/US/8.jpg</v>
      </c>
      <c r="U10" t="str">
        <f t="shared" si="8"/>
        <v>https://raw.githubusercontent.com/PatrickVibild/TellusAmazonPictures/master/pictures/Lenovo/T480S/RG SILVER/US/9.jpg</v>
      </c>
      <c r="V10" s="43">
        <f>MATCH(G10,options!$D$1:$D$20,0)</f>
        <v>18</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389</v>
      </c>
      <c r="B13" s="64" t="s">
        <v>692</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391</v>
      </c>
      <c r="B14" s="64">
        <v>5714401483991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377</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2024-07-31T08:00:59Z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