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<sst xmlns="http://schemas.openxmlformats.org/spreadsheetml/2006/main" count="802" uniqueCount="639">
  <si>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</si>
  <si>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</si>
  <si>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</si>
  <si>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</si>
  <si>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</si>
  <si>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</si>
  <si>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</si>
  <si>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</si>
  <si>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</si>
  <si>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</si>
  <si>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</si>
  <si>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</si>
  <si>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</si>
  <si>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</si>
  <si>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</si>
  <si>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</si>
  <si>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</si>
  <si>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</si>
  <si>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</si>
  <si>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</si>
  <si>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</si>
  <si>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</si>
  <si>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</si>
  <si>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</si>
  <si>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</si>
  <si>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</si>
  <si>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</si>
  <si>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</si>
  <si>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</si>
  <si>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</si>
  <si>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</si>
  <si>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</si>
  <si>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</si>
  <si>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</si>
  <si>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</si>
  <si>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</si>
  <si>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</si>
  <si>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</si>
  <si>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</si>
  <si>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</si>
  <si>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</si>
  <si>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</si>
  <si>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</si>
  <si>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</si>
  <si>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</si>
  <si>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</si>
  <si>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</si>
  <si>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</si>
  <si>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</si>
  <si>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</si>
  <si>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</si>
  <si>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</si>
  <si>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</si>
  <si>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</si>
  <si>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</si>
  <si>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</si>
  <si>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</si>
  <si>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</si>
  <si>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</si>
  <si>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</si>
  <si>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</si>
  <si>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</si>
  <si>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</si>
  <si>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</si>
  <si>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</si>
  <si>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</si>
  <si>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</si>
  <si>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</si>
  <si>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</si>
  <si>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</si>
  <si>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</si>
  <si>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</si>
  <si>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</si>
  <si>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</si>
  <si>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</si>
  <si>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</si>
  <si>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</si>
  <si>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</si>
  <si>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</si>
  <si>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</si>
  <si>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</si>
  <si>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</si>
  <si>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</si>
  <si>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</si>
  <si>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</si>
  <si>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</si>
  <si>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</si>
  <si>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</si>
  <si>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</si>
  <si>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</si>
  <si>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</si>
  <si>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</si>
  <si>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</si>
  <si>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</si>
  <si>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</si>
  <si>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</si>
  <si>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</si>
  <si>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</si>
  <si>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</si>
  <si>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</si>
  <si>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</si>
  <si>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</si>
  <si>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</si>
  <si>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</si>
  <si>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</si>
  <si>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</si>
  <si>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</si>
  <si>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</si>
  <si>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</si>
  <si>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</si>
  <si>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</si>
  <si>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</si>
  <si>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</si>
  <si>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</si>
  <si>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</si>
  <si>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</si>
  <si>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</si>
  <si>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</si>
  <si>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</si>
  <si>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</si>
  <si>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</si>
  <si>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</si>
  <si>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</si>
  <si>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</si>
  <si>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</si>
  <si>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</si>
  <si>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</si>
  <si>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</si>
  <si>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</si>
  <si>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</si>
  <si>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</si>
  <si>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</si>
  <si>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</si>
  <si>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</si>
  <si>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</si>
  <si>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</si>
  <si>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</si>
  <si>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</si>
  <si>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</si>
  <si>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</si>
  <si>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</si>
  <si>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</si>
  <si>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</si>
  <si>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</si>
  <si>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</si>
  <si>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</si>
  <si>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</si>
  <si>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</si>
  <si>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</si>
  <si>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</si>
  <si>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</si>
  <si>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</si>
  <si>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</si>
  <si>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</si>
  <si>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</si>
  <si>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</si>
  <si>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</si>
  <si>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</si>
  <si>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</si>
  <si>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</si>
  <si>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</si>
  <si>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</si>
  <si>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</si>
  <si>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</si>
  <si>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</si>
  <si>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</si>
  <si>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</si>
  <si>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</si>
  <si>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</si>
  <si>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</si>
  <si>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</si>
  <si>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</si>
  <si>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</si>
  <si>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</si>
  <si>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</si>
  <si>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</si>
  <si>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</si>
  <si>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</si>
  <si>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</si>
  <si>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</si>
  <si>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</si>
  <si>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</si>
  <si>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</si>
  <si>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</si>
  <si>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</si>
  <si>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</si>
  <si>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</si>
  <si>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</si>
  <si>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</si>
  <si>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</si>
  <si>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</si>
  <si>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</si>
  <si>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</si>
  <si>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</si>
  <si>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</si>
  <si>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</si>
  <si>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</si>
  <si>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</si>
  <si>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</si>
  <si>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</si>
  <si>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</si>
  <si>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</si>
  <si>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</si>
  <si>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</si>
  <si>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</si>
  <si>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</si>
  <si>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</si>
  <si>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</si>
  <si>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</si>
  <si>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</si>
  <si>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</si>
  <si>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</si>
  <si>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</si>
  <si>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</si>
  <si>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</si>
  <si>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</si>
  <si>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</si>
  <si>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</si>
  <si>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</si>
  <si>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</si>
  <si>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</si>
  <si>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</si>
  <si>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</si>
  <si>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</si>
  <si>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</si>
  <si>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</si>
  <si>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</si>
  <si>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</si>
  <si>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</si>
  <si>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</si>
  <si>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</si>
  <si>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</si>
  <si>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</si>
  <si>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</si>
  <si>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</si>
  <si>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</si>
  <si>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</si>
  <si>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</si>
  <si>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</si>
  <si>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</si>
  <si>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</si>
  <si>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</si>
  <si>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</si>
  <si>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</si>
  <si>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</si>
  <si>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</si>
  <si>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</si>
  <si>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</si>
  <si>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</si>
  <si>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</si>
  <si>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</si>
  <si>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</si>
  <si>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</si>
  <si>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</si>
  <si>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</si>
  <si>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</si>
  <si>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</si>
  <si>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</si>
  <si>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</si>
  <si>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</si>
  <si>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</si>
  <si>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</si>
  <si>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</si>
  <si>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</si>
  <si>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</si>
  <si>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</si>
  <si>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</si>
  <si>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</si>
  <si>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</si>
  <si>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</si>
  <si>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</si>
  <si>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</si>
  <si>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</si>
  <si>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</si>
  <si>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</si>
  <si>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</si>
  <si>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</si>
  <si>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</si>
  <si>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</si>
  <si>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</si>
  <si>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</si>
  <si>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</si>
  <si>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</si>
  <si>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</si>
  <si>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</si>
  <si>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</si>
  <si>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</si>
  <si>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</si>
  <si>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</si>
  <si>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</si>
  <si>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</si>
  <si>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</si>
  <si>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</si>
  <si>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</si>
  <si>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</si>
  <si>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</si>
  <si>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</si>
  <si>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</si>
  <si>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</si>
  <si>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</si>
  <si>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</si>
  <si>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</si>
  <si>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</si>
  <si>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</si>
  <si>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</si>
  <si>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</si>
  <si>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</si>
  <si>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</si>
  <si>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</si>
  <si>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</si>
  <si>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</si>
  <si>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</si>
  <si>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</si>
  <si>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</si>
  <si>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</si>
  <si>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</si>
  <si>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</si>
  <si>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</si>
  <si>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</si>
  <si>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</si>
  <si>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</si>
  <si>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</si>
  <si>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</si>
  <si>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</si>
  <si>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</si>
  <si>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</si>
  <si>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</si>
  <si>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</si>
  <si>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</si>
  <si>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</si>
  <si>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</si>
  <si>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</si>
  <si>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</si>
  <si>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</si>
  <si>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</si>
  <si>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</si>
  <si>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</si>
  <si>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</si>
  <si>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</si>
  <si>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</si>
  <si>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</si>
  <si>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</si>
  <si>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</si>
  <si>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</si>
  <si>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</si>
  <si>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</si>
  <si>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</si>
  <si>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</si>
  <si>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</si>
  <si>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</si>
  <si>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</si>
  <si>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</si>
  <si>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</si>
  <si>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</si>
  <si>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</si>
  <si>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E6410, Latitude E6500, Latitude E6510, Precision M2400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</si>
  <si>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</si>
  <si>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</si>
  <si>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</si>
  <si>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</si>
  <si>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</si>
  <si>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</si>
  <si>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</si>
  <si>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</si>
  <si>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</si>
  <si>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</si>
  <si>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</si>
  <si>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</si>
  <si>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</si>
  <si>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</si>
  <si>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</si>
  <si>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</si>
  <si>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</si>
  <si>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</si>
  <si>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</si>
  <si>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</si>
  <si>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</si>
  <si>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</si>
  <si>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</si>
  <si>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</si>
  <si>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</si>
  <si>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</si>
  <si>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</si>
  <si>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</si>
  <si>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</si>
  <si>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</si>
  <si>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</si>
  <si>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</si>
  <si>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</si>
  <si>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</si>
  <si>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</si>
  <si>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</si>
  <si>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</si>
  <si>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</si>
  <si>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</si>
  <si>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</si>
  <si>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</si>
  <si>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</si>
  <si>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</si>
  <si>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</si>
  <si>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</si>
  <si>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</si>
  <si>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</si>
  <si>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</si>
  <si>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</si>
  <si>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</si>
  <si>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</si>
  <si>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</si>
  <si>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</si>
  <si>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</si>
  <si>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</si>
  <si>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</si>
  <si>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</si>
  <si>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</si>
  <si>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</si>
  <si>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</si>
  <si>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Item_type</t>
  </si>
  <si>
    <t xml:space="preserve">laptop-computer-replacement-parts</t>
  </si>
  <si>
    <t xml:space="preserve">Dell 4300 Regular - IT</t>
  </si>
  <si>
    <t xml:space="preserve">Dell 4300 Regular - ES</t>
  </si>
  <si>
    <t xml:space="preserve">Default quantity</t>
  </si>
  <si>
    <t xml:space="preserve">Dell 4300 Regular - UK</t>
  </si>
  <si>
    <t xml:space="preserve">Dell 4300 Regular - NOR</t>
  </si>
  <si>
    <t xml:space="preserve">Format</t>
  </si>
  <si>
    <t xml:space="preserve">PartialUpdate</t>
  </si>
  <si>
    <t xml:space="preserve">Dell 4300 Regular - BE</t>
  </si>
  <si>
    <t xml:space="preserve">Dell 4300 Regular - CH</t>
  </si>
  <si>
    <t xml:space="preserve">Dell 4300 Regular - US INT</t>
  </si>
  <si>
    <t xml:space="preserve">Bullet Point 1:</t>
  </si>
  <si>
    <t xml:space="preserve">Dell 4300 Regular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</si>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</sst>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4300</v>
      </c>
      <c r="C4" s="29" t="s">
        <v>345</v>
      </c>
      <c r="D4" s="30" t="n">
        <f aca="false">Values!B14</f>
        <v>5714401431992</v>
      </c>
      <c r="E4" s="31" t="s">
        <v>346</v>
      </c>
      <c r="F4" s="28" t="str">
        <f aca="false">SUBSTITUTE(Values!B1, "{language}", "") &amp; " " &amp; Values!B3</f>
        <v>vervangend  toetsenbord met achtergrondverlichting voor Dell  Latitude E4300, Latitude E6410, Latitude E6500, Latitude E6510, Precision M2400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vervangend Duitse toetsenbord met achtergrondverlichting voor Dell  Latitude E4300, Latitude E6410, Latitude E6500, Latitude E6510, Precision M2400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IF(ISBLANK(Values!F4),"",IF(Values!J4,Values!$B$23,Values!$B$33))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5" s="42" t="str">
        <f aca="false">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5" s="1" t="str">
        <f aca="false">IF(ISBLANK(Values!F4),"",Values!$B$25)</f>
        <v>♻️ ECOFRIENDLY PRODUCT - Koop gerenoveerd, KOOP GROEN! Verminder meer dan 80% koolstofdioxide door onze refurbished toetsenborden te kopen, in vergelijking met het aanschaffen van een nieuw toetsenbord! </v>
      </c>
      <c r="AL5" s="1" t="str">
        <f aca="false">IF(ISBLANK(Values!F4),"",SUBSTITUTE(SUBSTITUTE(IF(Values!$K4, Values!$B$26, Values!$B$33), "{language}", Values!$I4), "{flag}", INDEX(options!$E$1:$E$20, Values!$W4)))</f>
        <v>👉 LAYOUT - 🇩🇪 Duitse GEEN achtergrondverlichting. </v>
      </c>
      <c r="AM5" s="1" t="str">
        <f aca="false">SUBSTITUTE(IF(ISBLANK(Values!F4),"",Values!$B$27),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5" s="28" t="str">
        <f aca="false">IF(ISBLANK(Values!F4),"",Values!I4)</f>
        <v>Duitse</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Denemarken</v>
      </c>
      <c r="CZ5" s="1" t="str">
        <f aca="false">IF(ISBLANK(Values!F4),"","No")</f>
        <v>No</v>
      </c>
      <c r="DA5" s="1" t="str">
        <f aca="false">IF(ISBLANK(Values!F4),"","No")</f>
        <v>No</v>
      </c>
      <c r="DO5" s="27" t="str">
        <f aca="false">IF(ISBLANK(Values!F4),"","Parts")</f>
        <v>Parts</v>
      </c>
      <c r="DP5" s="27" t="str">
        <f aca="false">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IF(ISBLANK(Values!$F4), "", "not_applicable")</f>
        <v>not_applicable</v>
      </c>
      <c r="DZ5" s="31"/>
      <c r="EA5" s="31"/>
      <c r="EB5" s="31"/>
      <c r="EC5" s="31"/>
      <c r="EI5" s="1" t="str">
        <f aca="false">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vervangend Frans toetsenbord met achtergrondverlichting voor Dell  Latitude E4300, Latitude E6410, Latitude E6500, Latitude E6510, Precision M2400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IF(ISBLANK(Values!F5),"",IF(Values!J5,Values!$B$23,Values!$B$33))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6" s="42" t="str">
        <f aca="false">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6" s="1" t="str">
        <f aca="false">IF(ISBLANK(Values!F5),"",Values!$B$25)</f>
        <v>♻️ ECOFRIENDLY PRODUCT - Koop gerenoveerd, KOOP GROEN! Verminder meer dan 80% koolstofdioxide door onze refurbished toetsenborden te kopen, in vergelijking met het aanschaffen van een nieuw toetsenbord! </v>
      </c>
      <c r="AL6" s="1" t="str">
        <f aca="false">IF(ISBLANK(Values!F5),"",SUBSTITUTE(SUBSTITUTE(IF(Values!$K5, Values!$B$26, Values!$B$33), "{language}", Values!$I5), "{flag}", INDEX(options!$E$1:$E$20, Values!$W5)))</f>
        <v>👉 LAYOUT - 🇫🇷 Frans GEEN achtergrondverlichting. </v>
      </c>
      <c r="AM6" s="1" t="str">
        <f aca="false">SUBSTITUTE(IF(ISBLANK(Values!F5),"",Values!$B$27),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6" s="28" t="str">
        <f aca="false">IF(ISBLANK(Values!F5),"",Values!I5)</f>
        <v>Frans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Denemarken</v>
      </c>
      <c r="CZ6" s="1" t="str">
        <f aca="false">IF(ISBLANK(Values!F5),"","No")</f>
        <v>No</v>
      </c>
      <c r="DA6" s="1" t="str">
        <f aca="false">IF(ISBLANK(Values!F5),"","No")</f>
        <v>No</v>
      </c>
      <c r="DO6" s="27" t="str">
        <f aca="false">IF(ISBLANK(Values!F5),"","Parts")</f>
        <v>Parts</v>
      </c>
      <c r="DP6" s="27" t="str">
        <f aca="false">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IF(ISBLANK(Values!$F5), "", "not_applicable")</f>
        <v>not_applicable</v>
      </c>
      <c r="DZ6" s="31"/>
      <c r="EA6" s="31"/>
      <c r="EB6" s="31"/>
      <c r="EC6" s="31"/>
      <c r="EI6" s="1" t="str">
        <f aca="false">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vervangend Italiaans toetsenbord met achtergrondverlichting voor Dell  Latitude E4300, Latitude E6410, Latitude E6500, Latitude E6510, Precision M2400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str">
        <f aca="false">IF(ISBLANK(Values!F6),"",IF($CO7="DEFAULT", Values!$B$18, ""))</f>
        <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IF(ISBLANK(Values!F6),"",IF(Values!J6,Values!$B$23,Values!$B$33))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7" s="42" t="str">
        <f aca="false">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7" s="1" t="str">
        <f aca="false">IF(ISBLANK(Values!F6),"",Values!$B$25)</f>
        <v>♻️ ECOFRIENDLY PRODUCT - Koop gerenoveerd, KOOP GROEN! Verminder meer dan 80% koolstofdioxide door onze refurbished toetsenborden te kopen, in vergelijking met het aanschaffen van een nieuw toetsenbord! </v>
      </c>
      <c r="AL7" s="1" t="str">
        <f aca="false">IF(ISBLANK(Values!F6),"",SUBSTITUTE(SUBSTITUTE(IF(Values!$K6, Values!$B$26, Values!$B$33), "{language}", Values!$I6), "{flag}", INDEX(options!$E$1:$E$20, Values!$W6)))</f>
        <v>👉 LAYOUT - 🇮🇹 Italiaans GEEN achtergrondverlichting. </v>
      </c>
      <c r="AM7" s="1" t="str">
        <f aca="false">SUBSTITUTE(IF(ISBLANK(Values!F6),"",Values!$B$27),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7" s="28" t="str">
        <f aca="false">IF(ISBLANK(Values!F6),"",Values!I6)</f>
        <v>Italiaans</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Denemarken</v>
      </c>
      <c r="CZ7" s="1" t="str">
        <f aca="false">IF(ISBLANK(Values!F6),"","No")</f>
        <v>No</v>
      </c>
      <c r="DA7" s="1" t="str">
        <f aca="false">IF(ISBLANK(Values!F6),"","No")</f>
        <v>No</v>
      </c>
      <c r="DO7" s="27" t="str">
        <f aca="false">IF(ISBLANK(Values!F6),"","Parts")</f>
        <v>Parts</v>
      </c>
      <c r="DP7" s="27" t="str">
        <f aca="false">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IF(ISBLANK(Values!$F6), "", "not_applicable")</f>
        <v>not_applicable</v>
      </c>
      <c r="DZ7" s="31"/>
      <c r="EA7" s="31"/>
      <c r="EB7" s="31"/>
      <c r="EC7" s="31"/>
      <c r="EI7" s="1" t="str">
        <f aca="false">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vervangend Spaans toetsenbord met achtergrondverlichting voor Dell  Latitude E4300, Latitude E6410, Latitude E6500, Latitude E6510, Precision M2400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str">
        <f aca="false">IF(ISBLANK(Values!F7),"",IF($CO8="DEFAULT", Values!$B$18, ""))</f>
        <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IF(ISBLANK(Values!F7),"",IF(Values!J7,Values!$B$23,Values!$B$33))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8" s="42" t="str">
        <f aca="false">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8" s="1" t="str">
        <f aca="false">IF(ISBLANK(Values!F7),"",Values!$B$25)</f>
        <v>♻️ ECOFRIENDLY PRODUCT - Koop gerenoveerd, KOOP GROEN! Verminder meer dan 80% koolstofdioxide door onze refurbished toetsenborden te kopen, in vergelijking met het aanschaffen van een nieuw toetsenbord! </v>
      </c>
      <c r="AL8" s="1" t="str">
        <f aca="false">IF(ISBLANK(Values!F7),"",SUBSTITUTE(SUBSTITUTE(IF(Values!$K7, Values!$B$26, Values!$B$33), "{language}", Values!$I7), "{flag}", INDEX(options!$E$1:$E$20, Values!$W7)))</f>
        <v>👉 LAYOUT - 🇪🇸 Spaans GEEN achtergrondverlichting. </v>
      </c>
      <c r="AM8" s="1" t="str">
        <f aca="false">SUBSTITUTE(IF(ISBLANK(Values!F7),"",Values!$B$27),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8" s="28" t="str">
        <f aca="false">IF(ISBLANK(Values!F7),"",Values!I7)</f>
        <v>Spaans</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Denemarken</v>
      </c>
      <c r="CZ8" s="1" t="str">
        <f aca="false">IF(ISBLANK(Values!F7),"","No")</f>
        <v>No</v>
      </c>
      <c r="DA8" s="1" t="str">
        <f aca="false">IF(ISBLANK(Values!F7),"","No")</f>
        <v>No</v>
      </c>
      <c r="DO8" s="27" t="str">
        <f aca="false">IF(ISBLANK(Values!F7),"","Parts")</f>
        <v>Parts</v>
      </c>
      <c r="DP8" s="27" t="str">
        <f aca="false">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IF(ISBLANK(Values!$F7), "", "not_applicable")</f>
        <v>not_applicable</v>
      </c>
      <c r="DZ8" s="31"/>
      <c r="EA8" s="31"/>
      <c r="EB8" s="31"/>
      <c r="EC8" s="31"/>
      <c r="EI8" s="1" t="str">
        <f aca="false">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vervangend UK toetsenbord met achtergrondverlichting voor Dell  Latitude E4300, Latitude E6410, Latitude E6500, Latitude E6510, Precision M2400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IF(ISBLANK(Values!F8),"",IF(Values!J8,Values!$B$23,Values!$B$33))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9" s="42" t="str">
        <f aca="false">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9" s="1" t="str">
        <f aca="false">IF(ISBLANK(Values!F8),"",Values!$B$25)</f>
        <v>♻️ ECOFRIENDLY PRODUCT - Koop gerenoveerd, KOOP GROEN! Verminder meer dan 80% koolstofdioxide door onze refurbished toetsenborden te kopen, in vergelijking met het aanschaffen van een nieuw toetsenbord! </v>
      </c>
      <c r="AL9" s="1" t="str">
        <f aca="false">IF(ISBLANK(Values!F8),"",SUBSTITUTE(SUBSTITUTE(IF(Values!$K8, Values!$B$26, Values!$B$33), "{language}", Values!$I8), "{flag}", INDEX(options!$E$1:$E$20, Values!$W8)))</f>
        <v>👉 LAYOUT - 🇬🇧 UK GEEN achtergrondverlichting. </v>
      </c>
      <c r="AM9" s="1" t="str">
        <f aca="false">SUBSTITUTE(IF(ISBLANK(Values!F8),"",Values!$B$27),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Denemarken</v>
      </c>
      <c r="CZ9" s="1" t="str">
        <f aca="false">IF(ISBLANK(Values!F8),"","No")</f>
        <v>No</v>
      </c>
      <c r="DA9" s="1" t="str">
        <f aca="false">IF(ISBLANK(Values!F8),"","No")</f>
        <v>No</v>
      </c>
      <c r="DO9" s="27" t="str">
        <f aca="false">IF(ISBLANK(Values!F8),"","Parts")</f>
        <v>Parts</v>
      </c>
      <c r="DP9" s="27" t="str">
        <f aca="false">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IF(ISBLANK(Values!$F8), "", "not_applicable")</f>
        <v>not_applicable</v>
      </c>
      <c r="DZ9" s="31"/>
      <c r="EA9" s="31"/>
      <c r="EB9" s="31"/>
      <c r="EC9" s="31"/>
      <c r="EI9" s="1" t="str">
        <f aca="false">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vervangend Scandinavisch - Scandinavisch toetsenbord met achtergrondverlichting voor Dell  Latitude E4300, Latitude E6410, Latitude E6500, Latitude E6510, Precision M2400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str">
        <f aca="false">IF(ISBLANK(Values!F9),"",IF($CO10="DEFAULT", Values!$B$18, ""))</f>
        <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IF(ISBLANK(Values!F9),"",IF(Values!J9,Values!$B$23,Values!$B$33))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0" s="42" t="str">
        <f aca="false">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0" s="1" t="str">
        <f aca="false">IF(ISBLANK(Values!F9),"",Values!$B$25)</f>
        <v>♻️ ECOFRIENDLY PRODUCT - Koop gerenoveerd, KOOP GROEN! Verminder meer dan 80% koolstofdioxide door onze refurbished toetsenborden te kopen, in vergelijking met het aanschaffen van een nieuw toetsenbord! </v>
      </c>
      <c r="AL10" s="1" t="str">
        <f aca="false">IF(ISBLANK(Values!F9),"",SUBSTITUTE(SUBSTITUTE(IF(Values!$K9, Values!$B$26, Values!$B$33), "{language}", Values!$I9), "{flag}", INDEX(options!$E$1:$E$20, Values!$W9)))</f>
        <v>👉 LAYOUT - 🇸🇪 🇫🇮 🇳🇴 🇩🇰 Scandinavisch - Scandinavisch GEEN achtergrondverlichting. </v>
      </c>
      <c r="AM10" s="1" t="str">
        <f aca="false">SUBSTITUTE(IF(ISBLANK(Values!F9),"",Values!$B$27),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0" s="28" t="str">
        <f aca="false">IF(ISBLANK(Values!F9),"",Values!I9)</f>
        <v>Scandinavisch - Scandinavisch</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Denemarken</v>
      </c>
      <c r="CZ10" s="1" t="str">
        <f aca="false">IF(ISBLANK(Values!F9),"","No")</f>
        <v>No</v>
      </c>
      <c r="DA10" s="1" t="str">
        <f aca="false">IF(ISBLANK(Values!F9),"","No")</f>
        <v>No</v>
      </c>
      <c r="DO10" s="27" t="str">
        <f aca="false">IF(ISBLANK(Values!F9),"","Parts")</f>
        <v>Parts</v>
      </c>
      <c r="DP10" s="27" t="str">
        <f aca="false">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IF(ISBLANK(Values!$F9), "", "not_applicable")</f>
        <v>not_applicable</v>
      </c>
      <c r="DZ10" s="31"/>
      <c r="EA10" s="31"/>
      <c r="EB10" s="31"/>
      <c r="EC10" s="31"/>
      <c r="EI10" s="1" t="str">
        <f aca="false">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vervangend Belgisch toetsenbord met achtergrondverlichting voor Dell  Latitude E4300, Latitude E6410, Latitude E6500, Latitude E6510, Precision M2400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str">
        <f aca="false">IF(ISBLANK(Values!F10),"",IF($CO11="DEFAULT", Values!$B$18, ""))</f>
        <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IF(ISBLANK(Values!F10),"",IF(Values!J10,Values!$B$23,Values!$B$33))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1" s="42" t="str">
        <f aca="false">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1" s="1" t="str">
        <f aca="false">IF(ISBLANK(Values!F10),"",Values!$B$25)</f>
        <v>♻️ ECOFRIENDLY PRODUCT - Koop gerenoveerd, KOOP GROEN! Verminder meer dan 80% koolstofdioxide door onze refurbished toetsenborden te kopen, in vergelijking met het aanschaffen van een nieuw toetsenbord! </v>
      </c>
      <c r="AL11" s="1" t="str">
        <f aca="false">IF(ISBLANK(Values!F10),"",SUBSTITUTE(SUBSTITUTE(IF(Values!$K10, Values!$B$26, Values!$B$33), "{language}", Values!$I10), "{flag}", INDEX(options!$E$1:$E$20, Values!$W10)))</f>
        <v>👉 LAYOUT - 🇧🇪 Belgisch GEEN achtergrondverlichting. </v>
      </c>
      <c r="AM11" s="1" t="str">
        <f aca="false">SUBSTITUTE(IF(ISBLANK(Values!F10),"",Values!$B$27),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1" s="28" t="str">
        <f aca="false">IF(ISBLANK(Values!F10),"",Values!I10)</f>
        <v>Belgisch</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Denemarken</v>
      </c>
      <c r="CZ11" s="1" t="str">
        <f aca="false">IF(ISBLANK(Values!F10),"","No")</f>
        <v>No</v>
      </c>
      <c r="DA11" s="1" t="str">
        <f aca="false">IF(ISBLANK(Values!F10),"","No")</f>
        <v>No</v>
      </c>
      <c r="DO11" s="27" t="str">
        <f aca="false">IF(ISBLANK(Values!F10),"","Parts")</f>
        <v>Parts</v>
      </c>
      <c r="DP11" s="27" t="str">
        <f aca="false">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IF(ISBLANK(Values!$F10), "", "not_applicable")</f>
        <v>not_applicable</v>
      </c>
      <c r="DZ11" s="31"/>
      <c r="EA11" s="31"/>
      <c r="EB11" s="31"/>
      <c r="EC11" s="31"/>
      <c r="EI11" s="1" t="str">
        <f aca="false">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vervangend Zwitsers toetsenbord met achtergrondverlichting voor Dell  Latitude E4300, Latitude E6410, Latitude E6500, Latitude E6510, Precision M2400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str">
        <f aca="false">IF(ISBLANK(Values!F11),"",IF($CO12="DEFAULT", Values!$B$18, ""))</f>
        <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IF(ISBLANK(Values!F11),"",IF(Values!J11,Values!$B$23,Values!$B$33))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2" s="42" t="str">
        <f aca="false">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2" s="1" t="str">
        <f aca="false">IF(ISBLANK(Values!F11),"",Values!$B$25)</f>
        <v>♻️ ECOFRIENDLY PRODUCT - Koop gerenoveerd, KOOP GROEN! Verminder meer dan 80% koolstofdioxide door onze refurbished toetsenborden te kopen, in vergelijking met het aanschaffen van een nieuw toetsenbord! </v>
      </c>
      <c r="AL12" s="1" t="str">
        <f aca="false">IF(ISBLANK(Values!F11),"",SUBSTITUTE(SUBSTITUTE(IF(Values!$K11, Values!$B$26, Values!$B$33), "{language}", Values!$I11), "{flag}", INDEX(options!$E$1:$E$20, Values!$W11)))</f>
        <v>👉 LAYOUT - 🇨🇭 Zwitsers GEEN achtergrondverlichting. </v>
      </c>
      <c r="AM12" s="1" t="str">
        <f aca="false">SUBSTITUTE(IF(ISBLANK(Values!F11),"",Values!$B$27),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2" s="28" t="str">
        <f aca="false">IF(ISBLANK(Values!F11),"",Values!I11)</f>
        <v>Zwitsers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Denemarken</v>
      </c>
      <c r="CZ12" s="1" t="str">
        <f aca="false">IF(ISBLANK(Values!F11),"","No")</f>
        <v>No</v>
      </c>
      <c r="DA12" s="1" t="str">
        <f aca="false">IF(ISBLANK(Values!F11),"","No")</f>
        <v>No</v>
      </c>
      <c r="DO12" s="27" t="str">
        <f aca="false">IF(ISBLANK(Values!F11),"","Parts")</f>
        <v>Parts</v>
      </c>
      <c r="DP12" s="27" t="str">
        <f aca="false">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IF(ISBLANK(Values!$F11), "", "not_applicable")</f>
        <v>not_applicable</v>
      </c>
      <c r="DZ12" s="31"/>
      <c r="EA12" s="31"/>
      <c r="EB12" s="31"/>
      <c r="EC12" s="31"/>
      <c r="EI12" s="1" t="str">
        <f aca="false">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vervangend US Internationaal toetsenbord met achtergrondverlichting voor Dell  Latitude E4300, Latitude E6410, Latitude E6500, Latitude E6510, Precision M2400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str">
        <f aca="false">IF(ISBLANK(Values!F12),"",IF($CO13="DEFAULT", Values!$B$18, ""))</f>
        <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IF(ISBLANK(Values!F12),"",IF(Values!J12,Values!$B$23,Values!$B$33))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3" s="42" t="str">
        <f aca="false">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3" s="1" t="str">
        <f aca="false">IF(ISBLANK(Values!F12),"",Values!$B$25)</f>
        <v>♻️ ECOFRIENDLY PRODUCT - Koop gerenoveerd, KOOP GROEN! Verminder meer dan 80% koolstofdioxide door onze refurbished toetsenborden te kopen, in vergelijking met het aanschaffen van een nieuw toetsenbord! </v>
      </c>
      <c r="AL13" s="1" t="str">
        <f aca="false">IF(ISBLANK(Values!F12),"",SUBSTITUTE(SUBSTITUTE(IF(Values!$K12, Values!$B$26, Values!$B$33), "{language}", Values!$I12), "{flag}", INDEX(options!$E$1:$E$20, Values!$W12)))</f>
        <v>👉 LAYOUT - 🇺🇸 with € symbol US Internationaal GEEN achtergrondverlichting. </v>
      </c>
      <c r="AM13" s="1" t="str">
        <f aca="false">SUBSTITUTE(IF(ISBLANK(Values!F12),"",Values!$B$27),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3" s="28" t="str">
        <f aca="false">IF(ISBLANK(Values!F12),"",Values!I12)</f>
        <v>US Internationaal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Denemarken</v>
      </c>
      <c r="CZ13" s="1" t="str">
        <f aca="false">IF(ISBLANK(Values!F12),"","No")</f>
        <v>No</v>
      </c>
      <c r="DA13" s="1" t="str">
        <f aca="false">IF(ISBLANK(Values!F12),"","No")</f>
        <v>No</v>
      </c>
      <c r="DO13" s="27" t="str">
        <f aca="false">IF(ISBLANK(Values!F12),"","Parts")</f>
        <v>Parts</v>
      </c>
      <c r="DP13" s="27" t="str">
        <f aca="false">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IF(ISBLANK(Values!$F12), "", "not_applicable")</f>
        <v>not_applicable</v>
      </c>
      <c r="DZ13" s="31"/>
      <c r="EA13" s="31"/>
      <c r="EB13" s="31"/>
      <c r="EC13" s="31"/>
      <c r="EI13" s="1" t="str">
        <f aca="false">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vervangend US toetsenbord met achtergrondverlichting voor Dell  Latitude E4300, Latitude E6410, Latitude E6500, Latitude E6510, Precision M2400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n">
        <f aca="false">IF(ISBLANK(Values!F13),"",IF($CO14="DEFAULT", Values!$B$18, ""))</f>
        <v>5</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IF(ISBLANK(Values!F13),"",IF(Values!J13,Values!$B$23,Values!$B$33))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4" s="42" t="str">
        <f aca="false">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4" s="1" t="str">
        <f aca="false">IF(ISBLANK(Values!F13),"",Values!$B$25)</f>
        <v>♻️ ECOFRIENDLY PRODUCT - Koop gerenoveerd, KOOP GROEN! Verminder meer dan 80% koolstofdioxide door onze refurbished toetsenborden te kopen, in vergelijking met het aanschaffen van een nieuw toetsenbord! </v>
      </c>
      <c r="AL14" s="1" t="str">
        <f aca="false">IF(ISBLANK(Values!F13),"",SUBSTITUTE(SUBSTITUTE(IF(Values!$K13, Values!$B$26, Values!$B$33), "{language}", Values!$I13), "{flag}", INDEX(options!$E$1:$E$20, Values!$W13)))</f>
        <v>👉 LAYOUT - 🇺🇸 US GEEN achtergrondverlichting. </v>
      </c>
      <c r="AM14" s="1" t="str">
        <f aca="false">SUBSTITUTE(IF(ISBLANK(Values!F13),"",Values!$B$27),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Denemarken</v>
      </c>
      <c r="CZ14" s="1" t="str">
        <f aca="false">IF(ISBLANK(Values!F13),"","No")</f>
        <v>No</v>
      </c>
      <c r="DA14" s="1" t="str">
        <f aca="false">IF(ISBLANK(Values!F13),"","No")</f>
        <v>No</v>
      </c>
      <c r="DO14" s="27" t="str">
        <f aca="false">IF(ISBLANK(Values!F13),"","Parts")</f>
        <v>Parts</v>
      </c>
      <c r="DP14" s="27" t="str">
        <f aca="false">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IF(ISBLANK(Values!$F13), "", "not_applicable")</f>
        <v>not_applicable</v>
      </c>
      <c r="DZ14" s="31"/>
      <c r="EA14" s="31"/>
      <c r="EB14" s="31"/>
      <c r="EC14" s="31"/>
      <c r="EI14" s="1" t="str">
        <f aca="false">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4300 Regular - DE</v>
      </c>
      <c r="C15" s="32" t="str">
        <f aca="false">IF(ISBLANK(Values!F14),"","TellusRem")</f>
        <v>TellusRem</v>
      </c>
      <c r="D15" s="30" t="n">
        <f aca="false">IF(ISBLANK(Values!F14),"",Values!F14)</f>
        <v>5714401431015</v>
      </c>
      <c r="E15" s="31" t="str">
        <f aca="false">IF(ISBLANK(Values!F14),"","EAN")</f>
        <v>EAN</v>
      </c>
      <c r="F15" s="28" t="str">
        <f aca="false">IF(ISBLANK(Values!F14),"",IF(Values!K14, SUBSTITUTE(Values!$B$1, "{language}", Values!I14) &amp; " " &amp;Values!$B$3, SUBSTITUTE(Values!$B$2, "{language}", Values!$I14) &amp; " " &amp;Values!$B$3))</f>
        <v>vervangend Duitse toetsenbord zonder achtergrondverlichting voor Dell  Latitude E4300, Latitude E6410, Latitude E6500, Latitude E6510, Precision M2400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str">
        <f aca="false">IF(ISBLANK(Values!F14),"",IF($CO15="DEFAULT", Values!$B$18, ""))</f>
        <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IF(ISBLANK(Values!F14),"",IF(Values!J14,Values!$B$23,Values!$B$33))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5" s="42" t="str">
        <f aca="false">IF(ISBLANK(Values!F14),"",Values!$B$24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5" s="1" t="str">
        <f aca="false">IF(ISBLANK(Values!F14),"",Values!$B$25)</f>
        <v>♻️ ECOFRIENDLY PRODUCT - Koop gerenoveerd, KOOP GROEN! Verminder meer dan 80% koolstofdioxide door onze refurbished toetsenborden te kopen, in vergelijking met het aanschaffen van een nieuw toetsenbord! </v>
      </c>
      <c r="AL15" s="1" t="str">
        <f aca="false">IF(ISBLANK(Values!F14),"",SUBSTITUTE(SUBSTITUTE(IF(Values!$K14, Values!$B$26, Values!$B$33), "{language}", Values!$I14), "{flag}", INDEX(options!$E$1:$E$20, Values!$W14)))</f>
        <v>👉 LAYOUT - 🇩🇪 Duitse zonder achtergrondverlichting.</v>
      </c>
      <c r="AM15" s="1" t="str">
        <f aca="false">SUBSTITUTE(IF(ISBLANK(Values!F14),"",Values!$B$27),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5" s="28" t="str">
        <f aca="false">IF(ISBLANK(Values!F14),"",Values!I14)</f>
        <v>Duitse</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Denemarken</v>
      </c>
      <c r="CZ15" s="1" t="str">
        <f aca="false">IF(ISBLANK(Values!F14),"","No")</f>
        <v>No</v>
      </c>
      <c r="DA15" s="1" t="str">
        <f aca="false">IF(ISBLANK(Values!F14),"","No")</f>
        <v>No</v>
      </c>
      <c r="DO15" s="27" t="str">
        <f aca="false">IF(ISBLANK(Values!F14),"","Parts")</f>
        <v>Parts</v>
      </c>
      <c r="DP15" s="27" t="str">
        <f aca="false">IF(ISBLANK(Values!F14),"",Values!$B$31)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IF(ISBLANK(Values!$F14), "", "not_applicable")</f>
        <v>not_applicable</v>
      </c>
      <c r="DZ15" s="31"/>
      <c r="EA15" s="31"/>
      <c r="EB15" s="31"/>
      <c r="EC15" s="31"/>
      <c r="EI15" s="1" t="str">
        <f aca="false">IF(ISBLANK(Values!F14),"",Values!$B$31)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4300 Regular - FR</v>
      </c>
      <c r="C16" s="32" t="str">
        <f aca="false">IF(ISBLANK(Values!F15),"","TellusRem")</f>
        <v>TellusRem</v>
      </c>
      <c r="D16" s="30" t="n">
        <f aca="false">IF(ISBLANK(Values!F15),"",Values!F15)</f>
        <v>5714401431022</v>
      </c>
      <c r="E16" s="31" t="str">
        <f aca="false">IF(ISBLANK(Values!F15),"","EAN")</f>
        <v>EAN</v>
      </c>
      <c r="F16" s="28" t="str">
        <f aca="false">IF(ISBLANK(Values!F15),"",IF(Values!K15, SUBSTITUTE(Values!$B$1, "{language}", Values!I15) &amp; " " &amp;Values!$B$3, SUBSTITUTE(Values!$B$2, "{language}", Values!$I15) &amp; " " &amp;Values!$B$3))</f>
        <v>vervangend Frans toetsenbord zonder achtergrondverlichting voor Dell  Latitude E4300, Latitude E6410, Latitude E6500, Latitude E6510, Precision M2400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str">
        <f aca="false">IF(ISBLANK(Values!F15),"",IF($CO16="DEFAULT", Values!$B$18, ""))</f>
        <v/>
      </c>
      <c r="M16" s="28" t="str">
        <f aca="false">IF(ISBLANK(Values!F15),"",Values!$N15)</f>
        <v>https://raw.githubusercontent.com/PatrickVibild/TellusAmazonPictures/master/pictures/DELL/E4300/RG/DE/1.jpg</v>
      </c>
      <c r="N16" s="28" t="str">
        <f aca="false">IF(ISBLANK(Values!$G15),"",Values!O15)</f>
        <v>https://raw.githubusercontent.com/PatrickVibild/TellusAmazonPictures/master/pictures/DELL/E4300/RG/DE/2.jpg</v>
      </c>
      <c r="O16" s="28" t="str">
        <f aca="false">IF(ISBLANK(Values!$G15),"",Values!P15)</f>
        <v>https://raw.githubusercontent.com/PatrickVibild/TellusAmazonPictures/master/pictures/DELL/E4300/RG/DE/3.jpg</v>
      </c>
      <c r="P16" s="28" t="str">
        <f aca="false">IF(ISBLANK(Values!$G15),"",Values!Q15)</f>
        <v>https://raw.githubusercontent.com/PatrickVibild/TellusAmazonPictures/master/pictures/DELL/E4300/RG/DE/4.jpg</v>
      </c>
      <c r="Q16" s="28" t="str">
        <f aca="false">IF(ISBLANK(Values!$G15),"",Values!R15)</f>
        <v>https://raw.githubusercontent.com/PatrickVibild/TellusAmazonPictures/master/pictures/DELL/E4300/RG/DE/5.jpg</v>
      </c>
      <c r="R16" s="28" t="str">
        <f aca="false">IF(ISBLANK(Values!$G15),"",Values!S15)</f>
        <v>https://raw.githubusercontent.com/PatrickVibild/TellusAmazonPictures/master/pictures/DELL/E4300/RG/DE/6.jpg</v>
      </c>
      <c r="S16" s="28" t="str">
        <f aca="false">IF(ISBLANK(Values!$G15),"",Values!T15)</f>
        <v>https://raw.githubusercontent.com/PatrickVibild/TellusAmazonPictures/master/pictures/DELL/E4300/RG/DE/7.jpg</v>
      </c>
      <c r="T16" s="28" t="str">
        <f aca="false">IF(ISBLANK(Values!$G15),"",Values!U15)</f>
        <v>https://raw.githubusercontent.com/PatrickVibild/TellusAmazonPictures/master/pictures/DELL/E4300/RG/DE/8.jpg</v>
      </c>
      <c r="U16" s="28" t="str">
        <f aca="false">IF(ISBLANK(Values!$G15),"",Values!V15)</f>
        <v>https://raw.githubusercontent.com/PatrickVibild/TellusAmazonPictures/master/pictures/DELL/E4300/RG/DE/9.jpg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IF(ISBLANK(Values!F15),"",IF(Values!J15,Values!$B$23,Values!$B$33))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6" s="42" t="str">
        <f aca="false">IF(ISBLANK(Values!F15),"",Values!$B$24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6" s="1" t="str">
        <f aca="false">IF(ISBLANK(Values!F15),"",Values!$B$25)</f>
        <v>♻️ ECOFRIENDLY PRODUCT - Koop gerenoveerd, KOOP GROEN! Verminder meer dan 80% koolstofdioxide door onze refurbished toetsenborden te kopen, in vergelijking met het aanschaffen van een nieuw toetsenbord! </v>
      </c>
      <c r="AL16" s="1" t="str">
        <f aca="false">IF(ISBLANK(Values!F15),"",SUBSTITUTE(SUBSTITUTE(IF(Values!$K15, Values!$B$26, Values!$B$33), "{language}", Values!$I15), "{flag}", INDEX(options!$E$1:$E$20, Values!$W15)))</f>
        <v>👉 LAYOUT - 🇫🇷 Frans zonder achtergrondverlichting.</v>
      </c>
      <c r="AM16" s="1" t="str">
        <f aca="false">SUBSTITUTE(IF(ISBLANK(Values!F15),"",Values!$B$27),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6" s="28" t="str">
        <f aca="false">IF(ISBLANK(Values!F15),"",Values!I15)</f>
        <v>Frans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Denemarken</v>
      </c>
      <c r="CZ16" s="1" t="str">
        <f aca="false">IF(ISBLANK(Values!F15),"","No")</f>
        <v>No</v>
      </c>
      <c r="DA16" s="1" t="str">
        <f aca="false">IF(ISBLANK(Values!F15),"","No")</f>
        <v>No</v>
      </c>
      <c r="DO16" s="27" t="str">
        <f aca="false">IF(ISBLANK(Values!F15),"","Parts")</f>
        <v>Parts</v>
      </c>
      <c r="DP16" s="27" t="str">
        <f aca="false">IF(ISBLANK(Values!F15),"",Values!$B$31)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IF(ISBLANK(Values!$F15), "", "not_applicable")</f>
        <v>not_applicable</v>
      </c>
      <c r="DZ16" s="31"/>
      <c r="EA16" s="31"/>
      <c r="EB16" s="31"/>
      <c r="EC16" s="31"/>
      <c r="EI16" s="1" t="str">
        <f aca="false">IF(ISBLANK(Values!F15),"",Values!$B$31)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4300 Regular - IT</v>
      </c>
      <c r="C17" s="32" t="str">
        <f aca="false">IF(ISBLANK(Values!F16),"","TellusRem")</f>
        <v>TellusRem</v>
      </c>
      <c r="D17" s="30" t="n">
        <f aca="false">IF(ISBLANK(Values!F16),"",Values!F16)</f>
        <v>5714401431039</v>
      </c>
      <c r="E17" s="31" t="str">
        <f aca="false">IF(ISBLANK(Values!F16),"","EAN")</f>
        <v>EAN</v>
      </c>
      <c r="F17" s="28" t="str">
        <f aca="false">IF(ISBLANK(Values!F16),"",IF(Values!K16, SUBSTITUTE(Values!$B$1, "{language}", Values!I16) &amp; " " &amp;Values!$B$3, SUBSTITUTE(Values!$B$2, "{language}", Values!$I16) &amp; " " &amp;Values!$B$3))</f>
        <v>vervangend Italiaans toetsenbord zonder achtergrondverlichting voor Dell  Latitude E4300, Latitude E6410, Latitude E6500, Latitude E6510, Precision M2400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str">
        <f aca="false">IF(ISBLANK(Values!F16),"",IF($CO17="DEFAULT", Values!$B$18, ""))</f>
        <v/>
      </c>
      <c r="M17" s="28" t="str">
        <f aca="false">IF(ISBLANK(Values!F16),"",Values!$N16)</f>
        <v>https://raw.githubusercontent.com/PatrickVibild/TellusAmazonPictures/master/pictures/DELL/E4300/RG/DE/1.jpg</v>
      </c>
      <c r="N17" s="28" t="str">
        <f aca="false">IF(ISBLANK(Values!$G16),"",Values!O16)</f>
        <v>https://raw.githubusercontent.com/PatrickVibild/TellusAmazonPictures/master/pictures/DELL/E4300/RG/DE/2.jpg</v>
      </c>
      <c r="O17" s="28" t="str">
        <f aca="false">IF(ISBLANK(Values!$G16),"",Values!P16)</f>
        <v>https://raw.githubusercontent.com/PatrickVibild/TellusAmazonPictures/master/pictures/DELL/E4300/RG/DE/3.jpg</v>
      </c>
      <c r="P17" s="28" t="str">
        <f aca="false">IF(ISBLANK(Values!$G16),"",Values!Q16)</f>
        <v>https://raw.githubusercontent.com/PatrickVibild/TellusAmazonPictures/master/pictures/DELL/E4300/RG/DE/4.jpg</v>
      </c>
      <c r="Q17" s="28" t="str">
        <f aca="false">IF(ISBLANK(Values!$G16),"",Values!R16)</f>
        <v>https://raw.githubusercontent.com/PatrickVibild/TellusAmazonPictures/master/pictures/DELL/E4300/RG/DE/5.jpg</v>
      </c>
      <c r="R17" s="28" t="str">
        <f aca="false">IF(ISBLANK(Values!$G16),"",Values!S16)</f>
        <v>https://raw.githubusercontent.com/PatrickVibild/TellusAmazonPictures/master/pictures/DELL/E4300/RG/DE/6.jpg</v>
      </c>
      <c r="S17" s="28" t="str">
        <f aca="false">IF(ISBLANK(Values!$G16),"",Values!T16)</f>
        <v>https://raw.githubusercontent.com/PatrickVibild/TellusAmazonPictures/master/pictures/DELL/E4300/RG/DE/7.jpg</v>
      </c>
      <c r="T17" s="28" t="str">
        <f aca="false">IF(ISBLANK(Values!$G16),"",Values!U16)</f>
        <v>https://raw.githubusercontent.com/PatrickVibild/TellusAmazonPictures/master/pictures/DELL/E4300/RG/DE/8.jpg</v>
      </c>
      <c r="U17" s="28" t="str">
        <f aca="false">IF(ISBLANK(Values!$G16),"",Values!V16)</f>
        <v>https://raw.githubusercontent.com/PatrickVibild/TellusAmazonPictures/master/pictures/DELL/E4300/RG/DE/9.jpg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IF(ISBLANK(Values!F16),"",IF(Values!J16,Values!$B$23,Values!$B$33))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7" s="42" t="str">
        <f aca="false">IF(ISBLANK(Values!F16),"",Values!$B$24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7" s="1" t="str">
        <f aca="false">IF(ISBLANK(Values!F16),"",Values!$B$25)</f>
        <v>♻️ ECOFRIENDLY PRODUCT - Koop gerenoveerd, KOOP GROEN! Verminder meer dan 80% koolstofdioxide door onze refurbished toetsenborden te kopen, in vergelijking met het aanschaffen van een nieuw toetsenbord! </v>
      </c>
      <c r="AL17" s="1" t="str">
        <f aca="false">IF(ISBLANK(Values!F16),"",SUBSTITUTE(SUBSTITUTE(IF(Values!$K16, Values!$B$26, Values!$B$33), "{language}", Values!$I16), "{flag}", INDEX(options!$E$1:$E$20, Values!$W16)))</f>
        <v>👉 LAYOUT - 🇮🇹 Italiaans zonder achtergrondverlichting.</v>
      </c>
      <c r="AM17" s="1" t="str">
        <f aca="false">SUBSTITUTE(IF(ISBLANK(Values!F16),"",Values!$B$27),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7" s="28" t="str">
        <f aca="false">IF(ISBLANK(Values!F16),"",Values!I16)</f>
        <v>Italiaans</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Denemarken</v>
      </c>
      <c r="CZ17" s="1" t="str">
        <f aca="false">IF(ISBLANK(Values!F16),"","No")</f>
        <v>No</v>
      </c>
      <c r="DA17" s="1" t="str">
        <f aca="false">IF(ISBLANK(Values!F16),"","No")</f>
        <v>No</v>
      </c>
      <c r="DO17" s="27" t="str">
        <f aca="false">IF(ISBLANK(Values!F16),"","Parts")</f>
        <v>Parts</v>
      </c>
      <c r="DP17" s="27" t="str">
        <f aca="false">IF(ISBLANK(Values!F16),"",Values!$B$31)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IF(ISBLANK(Values!$F16), "", "not_applicable")</f>
        <v>not_applicable</v>
      </c>
      <c r="DZ17" s="31"/>
      <c r="EA17" s="31"/>
      <c r="EB17" s="31"/>
      <c r="EC17" s="31"/>
      <c r="EI17" s="1" t="str">
        <f aca="false">IF(ISBLANK(Values!F16),"",Values!$B$31)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4300 Regular - ES</v>
      </c>
      <c r="C18" s="32" t="str">
        <f aca="false">IF(ISBLANK(Values!F17),"","TellusRem")</f>
        <v>TellusRem</v>
      </c>
      <c r="D18" s="30" t="n">
        <f aca="false">IF(ISBLANK(Values!F17),"",Values!F17)</f>
        <v>5714401431046</v>
      </c>
      <c r="E18" s="31" t="str">
        <f aca="false">IF(ISBLANK(Values!F17),"","EAN")</f>
        <v>EAN</v>
      </c>
      <c r="F18" s="28" t="str">
        <f aca="false">IF(ISBLANK(Values!F17),"",IF(Values!K17, SUBSTITUTE(Values!$B$1, "{language}", Values!I17) &amp; " " &amp;Values!$B$3, SUBSTITUTE(Values!$B$2, "{language}", Values!$I17) &amp; " " &amp;Values!$B$3))</f>
        <v>vervangend Spaans toetsenbord zonder achtergrondverlichting voor Dell  Latitude E4300, Latitude E6410, Latitude E6500, Latitude E6510, Precision M2400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str">
        <f aca="false">IF(ISBLANK(Values!F17),"",IF($CO18="DEFAULT", Values!$B$18, ""))</f>
        <v/>
      </c>
      <c r="M18" s="28" t="str">
        <f aca="false">IF(ISBLANK(Values!F17),"",Values!$N17)</f>
        <v>https://raw.githubusercontent.com/PatrickVibild/TellusAmazonPictures/master/pictures/DELL/E4300/RG/DE/1.jpg</v>
      </c>
      <c r="N18" s="28" t="str">
        <f aca="false">IF(ISBLANK(Values!$G17),"",Values!O17)</f>
        <v>https://raw.githubusercontent.com/PatrickVibild/TellusAmazonPictures/master/pictures/DELL/E4300/RG/DE/2.jpg</v>
      </c>
      <c r="O18" s="28" t="str">
        <f aca="false">IF(ISBLANK(Values!$G17),"",Values!P17)</f>
        <v>https://raw.githubusercontent.com/PatrickVibild/TellusAmazonPictures/master/pictures/DELL/E4300/RG/DE/3.jpg</v>
      </c>
      <c r="P18" s="28" t="str">
        <f aca="false">IF(ISBLANK(Values!$G17),"",Values!Q17)</f>
        <v>https://raw.githubusercontent.com/PatrickVibild/TellusAmazonPictures/master/pictures/DELL/E4300/RG/DE/4.jpg</v>
      </c>
      <c r="Q18" s="28" t="str">
        <f aca="false">IF(ISBLANK(Values!$G17),"",Values!R17)</f>
        <v>https://raw.githubusercontent.com/PatrickVibild/TellusAmazonPictures/master/pictures/DELL/E4300/RG/DE/5.jpg</v>
      </c>
      <c r="R18" s="28" t="str">
        <f aca="false">IF(ISBLANK(Values!$G17),"",Values!S17)</f>
        <v>https://raw.githubusercontent.com/PatrickVibild/TellusAmazonPictures/master/pictures/DELL/E4300/RG/DE/6.jpg</v>
      </c>
      <c r="S18" s="28" t="str">
        <f aca="false">IF(ISBLANK(Values!$G17),"",Values!T17)</f>
        <v>https://raw.githubusercontent.com/PatrickVibild/TellusAmazonPictures/master/pictures/DELL/E4300/RG/DE/7.jpg</v>
      </c>
      <c r="T18" s="28" t="str">
        <f aca="false">IF(ISBLANK(Values!$G17),"",Values!U17)</f>
        <v>https://raw.githubusercontent.com/PatrickVibild/TellusAmazonPictures/master/pictures/DELL/E4300/RG/DE/8.jpg</v>
      </c>
      <c r="U18" s="28" t="str">
        <f aca="false">IF(ISBLANK(Values!$G17),"",Values!V17)</f>
        <v>https://raw.githubusercontent.com/PatrickVibild/TellusAmazonPictures/master/pictures/DELL/E4300/RG/DE/9.jpg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IF(ISBLANK(Values!F17),"",IF(Values!J17,Values!$B$23,Values!$B$33))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8" s="42" t="str">
        <f aca="false">IF(ISBLANK(Values!F17),"",Values!$B$24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8" s="1" t="str">
        <f aca="false">IF(ISBLANK(Values!F17),"",Values!$B$25)</f>
        <v>♻️ ECOFRIENDLY PRODUCT - Koop gerenoveerd, KOOP GROEN! Verminder meer dan 80% koolstofdioxide door onze refurbished toetsenborden te kopen, in vergelijking met het aanschaffen van een nieuw toetsenbord! </v>
      </c>
      <c r="AL18" s="1" t="str">
        <f aca="false">IF(ISBLANK(Values!F17),"",SUBSTITUTE(SUBSTITUTE(IF(Values!$K17, Values!$B$26, Values!$B$33), "{language}", Values!$I17), "{flag}", INDEX(options!$E$1:$E$20, Values!$W17)))</f>
        <v>👉 LAYOUT - 🇪🇸 Spaans zonder achtergrondverlichting.</v>
      </c>
      <c r="AM18" s="1" t="str">
        <f aca="false">SUBSTITUTE(IF(ISBLANK(Values!F17),"",Values!$B$27),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8" s="28" t="str">
        <f aca="false">IF(ISBLANK(Values!F17),"",Values!I17)</f>
        <v>Spaans</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Denemarken</v>
      </c>
      <c r="CZ18" s="1" t="str">
        <f aca="false">IF(ISBLANK(Values!F17),"","No")</f>
        <v>No</v>
      </c>
      <c r="DA18" s="1" t="str">
        <f aca="false">IF(ISBLANK(Values!F17),"","No")</f>
        <v>No</v>
      </c>
      <c r="DO18" s="27" t="str">
        <f aca="false">IF(ISBLANK(Values!F17),"","Parts")</f>
        <v>Parts</v>
      </c>
      <c r="DP18" s="27" t="str">
        <f aca="false">IF(ISBLANK(Values!F17),"",Values!$B$31)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IF(ISBLANK(Values!$F17), "", "not_applicable")</f>
        <v>not_applicable</v>
      </c>
      <c r="DZ18" s="31"/>
      <c r="EA18" s="31"/>
      <c r="EB18" s="31"/>
      <c r="EC18" s="31"/>
      <c r="EI18" s="1" t="str">
        <f aca="false">IF(ISBLANK(Values!F17),"",Values!$B$31)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4300 Regular - UK</v>
      </c>
      <c r="C19" s="32" t="str">
        <f aca="false">IF(ISBLANK(Values!F18),"","TellusRem")</f>
        <v>TellusRem</v>
      </c>
      <c r="D19" s="30" t="n">
        <f aca="false">IF(ISBLANK(Values!F18),"",Values!F18)</f>
        <v>5714401431053</v>
      </c>
      <c r="E19" s="31" t="str">
        <f aca="false">IF(ISBLANK(Values!F18),"","EAN")</f>
        <v>EAN</v>
      </c>
      <c r="F19" s="28" t="str">
        <f aca="false">IF(ISBLANK(Values!F18),"",IF(Values!K18, SUBSTITUTE(Values!$B$1, "{language}", Values!I18) &amp; " " &amp;Values!$B$3, SUBSTITUTE(Values!$B$2, "{language}", Values!$I18) &amp; " " &amp;Values!$B$3))</f>
        <v>vervangend UK toetsenbord zonder achtergrondverlichting voor Dell  Latitude E4300, Latitude E6410, Latitude E6500, Latitude E6510, Precision M2400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str">
        <f aca="false">IF(ISBLANK(Values!F18),"",IF($CO19="DEFAULT", Values!$B$18, ""))</f>
        <v/>
      </c>
      <c r="M19" s="28" t="str">
        <f aca="false">IF(ISBLANK(Values!F18),"",Values!$N18)</f>
        <v>https://raw.githubusercontent.com/PatrickVibild/TellusAmazonPictures/master/pictures/DELL/E4300/RG/DE/1.jpg</v>
      </c>
      <c r="N19" s="28" t="str">
        <f aca="false">IF(ISBLANK(Values!$G18),"",Values!O18)</f>
        <v>https://raw.githubusercontent.com/PatrickVibild/TellusAmazonPictures/master/pictures/DELL/E4300/RG/DE/2.jpg</v>
      </c>
      <c r="O19" s="28" t="str">
        <f aca="false">IF(ISBLANK(Values!$G18),"",Values!P18)</f>
        <v>https://raw.githubusercontent.com/PatrickVibild/TellusAmazonPictures/master/pictures/DELL/E4300/RG/DE/3.jpg</v>
      </c>
      <c r="P19" s="28" t="str">
        <f aca="false">IF(ISBLANK(Values!$G18),"",Values!Q18)</f>
        <v>https://raw.githubusercontent.com/PatrickVibild/TellusAmazonPictures/master/pictures/DELL/E4300/RG/DE/4.jpg</v>
      </c>
      <c r="Q19" s="28" t="str">
        <f aca="false">IF(ISBLANK(Values!$G18),"",Values!R18)</f>
        <v>https://raw.githubusercontent.com/PatrickVibild/TellusAmazonPictures/master/pictures/DELL/E4300/RG/DE/5.jpg</v>
      </c>
      <c r="R19" s="28" t="str">
        <f aca="false">IF(ISBLANK(Values!$G18),"",Values!S18)</f>
        <v>https://raw.githubusercontent.com/PatrickVibild/TellusAmazonPictures/master/pictures/DELL/E4300/RG/DE/6.jpg</v>
      </c>
      <c r="S19" s="28" t="str">
        <f aca="false">IF(ISBLANK(Values!$G18),"",Values!T18)</f>
        <v>https://raw.githubusercontent.com/PatrickVibild/TellusAmazonPictures/master/pictures/DELL/E4300/RG/DE/7.jpg</v>
      </c>
      <c r="T19" s="28" t="str">
        <f aca="false">IF(ISBLANK(Values!$G18),"",Values!U18)</f>
        <v>https://raw.githubusercontent.com/PatrickVibild/TellusAmazonPictures/master/pictures/DELL/E4300/RG/DE/8.jpg</v>
      </c>
      <c r="U19" s="28" t="str">
        <f aca="false">IF(ISBLANK(Values!$G18),"",Values!V18)</f>
        <v>https://raw.githubusercontent.com/PatrickVibild/TellusAmazonPictures/master/pictures/DELL/E4300/RG/DE/9.jpg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IF(ISBLANK(Values!F18),"",IF(Values!J18,Values!$B$23,Values!$B$33))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9" s="42" t="str">
        <f aca="false">IF(ISBLANK(Values!F18),"",Values!$B$24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19" s="1" t="str">
        <f aca="false">IF(ISBLANK(Values!F18),"",Values!$B$25)</f>
        <v>♻️ ECOFRIENDLY PRODUCT - Koop gerenoveerd, KOOP GROEN! Verminder meer dan 80% koolstofdioxide door onze refurbished toetsenborden te kopen, in vergelijking met het aanschaffen van een nieuw toetsenbord! </v>
      </c>
      <c r="AL19" s="1" t="str">
        <f aca="false">IF(ISBLANK(Values!F18),"",SUBSTITUTE(SUBSTITUTE(IF(Values!$K18, Values!$B$26, Values!$B$33), "{language}", Values!$I18), "{flag}", INDEX(options!$E$1:$E$20, Values!$W18)))</f>
        <v>👉 LAYOUT - 🇬🇧 UK zonder achtergrondverlichting.</v>
      </c>
      <c r="AM19" s="1" t="str">
        <f aca="false">SUBSTITUTE(IF(ISBLANK(Values!F18),"",Values!$B$27),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Denemarken</v>
      </c>
      <c r="CZ19" s="1" t="str">
        <f aca="false">IF(ISBLANK(Values!F18),"","No")</f>
        <v>No</v>
      </c>
      <c r="DA19" s="1" t="str">
        <f aca="false">IF(ISBLANK(Values!F18),"","No")</f>
        <v>No</v>
      </c>
      <c r="DO19" s="27" t="str">
        <f aca="false">IF(ISBLANK(Values!F18),"","Parts")</f>
        <v>Parts</v>
      </c>
      <c r="DP19" s="27" t="str">
        <f aca="false">IF(ISBLANK(Values!F18),"",Values!$B$31)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IF(ISBLANK(Values!$F18), "", "not_applicable")</f>
        <v>not_applicable</v>
      </c>
      <c r="DZ19" s="31"/>
      <c r="EA19" s="31"/>
      <c r="EB19" s="31"/>
      <c r="EC19" s="31"/>
      <c r="EI19" s="1" t="str">
        <f aca="false">IF(ISBLANK(Values!F18),"",Values!$B$31)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4300 Regular - NOR</v>
      </c>
      <c r="C20" s="32" t="str">
        <f aca="false">IF(ISBLANK(Values!F19),"","TellusRem")</f>
        <v>TellusRem</v>
      </c>
      <c r="D20" s="30" t="n">
        <f aca="false">IF(ISBLANK(Values!F19),"",Values!F19)</f>
        <v>5714401431060</v>
      </c>
      <c r="E20" s="31" t="str">
        <f aca="false">IF(ISBLANK(Values!F19),"","EAN")</f>
        <v>EAN</v>
      </c>
      <c r="F20" s="28" t="str">
        <f aca="false">IF(ISBLANK(Values!F19),"",IF(Values!K19, SUBSTITUTE(Values!$B$1, "{language}", Values!I19) &amp; " " &amp;Values!$B$3, SUBSTITUTE(Values!$B$2, "{language}", Values!$I19) &amp; " " &amp;Values!$B$3))</f>
        <v>vervangend Scandinavisch - Scandinavisch toetsenbord zonder achtergrondverlichting voor Dell  Latitude E4300, Latitude E6410, Latitude E6500, Latitude E6510, Precision M2400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str">
        <f aca="false">IF(ISBLANK(Values!F19),"",IF($CO20="DEFAULT", Values!$B$18, ""))</f>
        <v/>
      </c>
      <c r="M20" s="28" t="str">
        <f aca="false">IF(ISBLANK(Values!F19),"",Values!$N19)</f>
        <v>https://raw.githubusercontent.com/PatrickVibild/TellusAmazonPictures/master/pictures/DELL/E4300/RG/DE/1.jpg</v>
      </c>
      <c r="N20" s="28" t="str">
        <f aca="false">IF(ISBLANK(Values!$G19),"",Values!O19)</f>
        <v>https://raw.githubusercontent.com/PatrickVibild/TellusAmazonPictures/master/pictures/DELL/E4300/RG/DE/2.jpg</v>
      </c>
      <c r="O20" s="28" t="str">
        <f aca="false">IF(ISBLANK(Values!$G19),"",Values!P19)</f>
        <v>https://raw.githubusercontent.com/PatrickVibild/TellusAmazonPictures/master/pictures/DELL/E4300/RG/DE/3.jpg</v>
      </c>
      <c r="P20" s="28" t="str">
        <f aca="false">IF(ISBLANK(Values!$G19),"",Values!Q19)</f>
        <v>https://raw.githubusercontent.com/PatrickVibild/TellusAmazonPictures/master/pictures/DELL/E4300/RG/DE/4.jpg</v>
      </c>
      <c r="Q20" s="28" t="str">
        <f aca="false">IF(ISBLANK(Values!$G19),"",Values!R19)</f>
        <v>https://raw.githubusercontent.com/PatrickVibild/TellusAmazonPictures/master/pictures/DELL/E4300/RG/DE/5.jpg</v>
      </c>
      <c r="R20" s="28" t="str">
        <f aca="false">IF(ISBLANK(Values!$G19),"",Values!S19)</f>
        <v>https://raw.githubusercontent.com/PatrickVibild/TellusAmazonPictures/master/pictures/DELL/E4300/RG/DE/6.jpg</v>
      </c>
      <c r="S20" s="28" t="str">
        <f aca="false">IF(ISBLANK(Values!$G19),"",Values!T19)</f>
        <v>https://raw.githubusercontent.com/PatrickVibild/TellusAmazonPictures/master/pictures/DELL/E4300/RG/DE/7.jpg</v>
      </c>
      <c r="T20" s="28" t="str">
        <f aca="false">IF(ISBLANK(Values!$G19),"",Values!U19)</f>
        <v>https://raw.githubusercontent.com/PatrickVibild/TellusAmazonPictures/master/pictures/DELL/E4300/RG/DE/8.jpg</v>
      </c>
      <c r="U20" s="28" t="str">
        <f aca="false">IF(ISBLANK(Values!$G19),"",Values!V19)</f>
        <v>https://raw.githubusercontent.com/PatrickVibild/TellusAmazonPictures/master/pictures/DELL/E4300/RG/DE/9.jpg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IF(ISBLANK(Values!F19),"",IF(Values!J19,Values!$B$23,Values!$B$33))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0" s="42" t="str">
        <f aca="false">IF(ISBLANK(Values!F19),"",Values!$B$24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0" s="1" t="str">
        <f aca="false">IF(ISBLANK(Values!F19),"",Values!$B$25)</f>
        <v>♻️ ECOFRIENDLY PRODUCT - Koop gerenoveerd, KOOP GROEN! Verminder meer dan 80% koolstofdioxide door onze refurbished toetsenborden te kopen, in vergelijking met het aanschaffen van een nieuw toetsenbord! </v>
      </c>
      <c r="AL20" s="1" t="str">
        <f aca="false">IF(ISBLANK(Values!F19),"",SUBSTITUTE(SUBSTITUTE(IF(Values!$K19, Values!$B$26, Values!$B$33), "{language}", Values!$I19), "{flag}", INDEX(options!$E$1:$E$20, Values!$W19)))</f>
        <v>👉 LAYOUT - 🇸🇪 🇫🇮 🇳🇴 🇩🇰 Scandinavisch - Scandinavisch zonder achtergrondverlichting.</v>
      </c>
      <c r="AM20" s="1" t="str">
        <f aca="false">SUBSTITUTE(IF(ISBLANK(Values!F19),"",Values!$B$27),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20" s="28" t="str">
        <f aca="false">IF(ISBLANK(Values!F19),"",Values!I19)</f>
        <v>Scandinavisch - Scandinavisch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Denemarken</v>
      </c>
      <c r="CZ20" s="1" t="str">
        <f aca="false">IF(ISBLANK(Values!F19),"","No")</f>
        <v>No</v>
      </c>
      <c r="DA20" s="1" t="str">
        <f aca="false">IF(ISBLANK(Values!F19),"","No")</f>
        <v>No</v>
      </c>
      <c r="DO20" s="27" t="str">
        <f aca="false">IF(ISBLANK(Values!F19),"","Parts")</f>
        <v>Parts</v>
      </c>
      <c r="DP20" s="27" t="str">
        <f aca="false">IF(ISBLANK(Values!F19),"",Values!$B$31)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IF(ISBLANK(Values!$F19), "", "not_applicable")</f>
        <v>not_applicable</v>
      </c>
      <c r="DZ20" s="31"/>
      <c r="EA20" s="31"/>
      <c r="EB20" s="31"/>
      <c r="EC20" s="31"/>
      <c r="EI20" s="1" t="str">
        <f aca="false">IF(ISBLANK(Values!F19),"",Values!$B$31)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4300 Regular - BE</v>
      </c>
      <c r="C21" s="32" t="str">
        <f aca="false">IF(ISBLANK(Values!F20),"","TellusRem")</f>
        <v>TellusRem</v>
      </c>
      <c r="D21" s="30" t="n">
        <f aca="false">IF(ISBLANK(Values!F20),"",Values!F20)</f>
        <v>5714401431077</v>
      </c>
      <c r="E21" s="31" t="str">
        <f aca="false">IF(ISBLANK(Values!F20),"","EAN")</f>
        <v>EAN</v>
      </c>
      <c r="F21" s="28" t="str">
        <f aca="false">IF(ISBLANK(Values!F20),"",IF(Values!K20, SUBSTITUTE(Values!$B$1, "{language}", Values!I20) &amp; " " &amp;Values!$B$3, SUBSTITUTE(Values!$B$2, "{language}", Values!$I20) &amp; " " &amp;Values!$B$3))</f>
        <v>vervangend Belgisch toetsenbord zonder achtergrondverlichting voor Dell  Latitude E4300, Latitude E6410, Latitude E6500, Latitude E6510, Precision M2400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str">
        <f aca="false">IF(ISBLANK(Values!F20),"",IF($CO21="DEFAULT", Values!$B$18, ""))</f>
        <v/>
      </c>
      <c r="M21" s="28" t="str">
        <f aca="false">IF(ISBLANK(Values!F20),"",Values!$N20)</f>
        <v>https://raw.githubusercontent.com/PatrickVibild/TellusAmazonPictures/master/pictures/DELL/E4300/RG/DE/1.jpg</v>
      </c>
      <c r="N21" s="28" t="str">
        <f aca="false">IF(ISBLANK(Values!$G20),"",Values!O20)</f>
        <v>https://raw.githubusercontent.com/PatrickVibild/TellusAmazonPictures/master/pictures/DELL/E4300/RG/DE/2.jpg</v>
      </c>
      <c r="O21" s="28" t="str">
        <f aca="false">IF(ISBLANK(Values!$G20),"",Values!P20)</f>
        <v>https://raw.githubusercontent.com/PatrickVibild/TellusAmazonPictures/master/pictures/DELL/E4300/RG/DE/3.jpg</v>
      </c>
      <c r="P21" s="28" t="str">
        <f aca="false">IF(ISBLANK(Values!$G20),"",Values!Q20)</f>
        <v>https://raw.githubusercontent.com/PatrickVibild/TellusAmazonPictures/master/pictures/DELL/E4300/RG/DE/4.jpg</v>
      </c>
      <c r="Q21" s="28" t="str">
        <f aca="false">IF(ISBLANK(Values!$G20),"",Values!R20)</f>
        <v>https://raw.githubusercontent.com/PatrickVibild/TellusAmazonPictures/master/pictures/DELL/E4300/RG/DE/5.jpg</v>
      </c>
      <c r="R21" s="28" t="str">
        <f aca="false">IF(ISBLANK(Values!$G20),"",Values!S20)</f>
        <v>https://raw.githubusercontent.com/PatrickVibild/TellusAmazonPictures/master/pictures/DELL/E4300/RG/DE/6.jpg</v>
      </c>
      <c r="S21" s="28" t="str">
        <f aca="false">IF(ISBLANK(Values!$G20),"",Values!T20)</f>
        <v>https://raw.githubusercontent.com/PatrickVibild/TellusAmazonPictures/master/pictures/DELL/E4300/RG/DE/7.jpg</v>
      </c>
      <c r="T21" s="28" t="str">
        <f aca="false">IF(ISBLANK(Values!$G20),"",Values!U20)</f>
        <v>https://raw.githubusercontent.com/PatrickVibild/TellusAmazonPictures/master/pictures/DELL/E4300/RG/DE/8.jpg</v>
      </c>
      <c r="U21" s="28" t="str">
        <f aca="false">IF(ISBLANK(Values!$G20),"",Values!V20)</f>
        <v>https://raw.githubusercontent.com/PatrickVibild/TellusAmazonPictures/master/pictures/DELL/E4300/RG/DE/9.jpg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IF(ISBLANK(Values!F20),"",IF(Values!J20,Values!$B$23,Values!$B$33))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1" s="42" t="str">
        <f aca="false">IF(ISBLANK(Values!F20),"",Values!$B$24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1" s="1" t="str">
        <f aca="false">IF(ISBLANK(Values!F20),"",Values!$B$25)</f>
        <v>♻️ ECOFRIENDLY PRODUCT - Koop gerenoveerd, KOOP GROEN! Verminder meer dan 80% koolstofdioxide door onze refurbished toetsenborden te kopen, in vergelijking met het aanschaffen van een nieuw toetsenbord! </v>
      </c>
      <c r="AL21" s="1" t="str">
        <f aca="false">IF(ISBLANK(Values!F20),"",SUBSTITUTE(SUBSTITUTE(IF(Values!$K20, Values!$B$26, Values!$B$33), "{language}", Values!$I20), "{flag}", INDEX(options!$E$1:$E$20, Values!$W20)))</f>
        <v>👉 LAYOUT - 🇧🇪 Belgisch zonder achtergrondverlichting.</v>
      </c>
      <c r="AM21" s="1" t="str">
        <f aca="false">SUBSTITUTE(IF(ISBLANK(Values!F20),"",Values!$B$27),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21" s="28" t="str">
        <f aca="false">IF(ISBLANK(Values!F20),"",Values!I20)</f>
        <v>Belgisch</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Denemarken</v>
      </c>
      <c r="CZ21" s="1" t="str">
        <f aca="false">IF(ISBLANK(Values!F20),"","No")</f>
        <v>No</v>
      </c>
      <c r="DA21" s="1" t="str">
        <f aca="false">IF(ISBLANK(Values!F20),"","No")</f>
        <v>No</v>
      </c>
      <c r="DO21" s="27" t="str">
        <f aca="false">IF(ISBLANK(Values!F20),"","Parts")</f>
        <v>Parts</v>
      </c>
      <c r="DP21" s="27" t="str">
        <f aca="false">IF(ISBLANK(Values!F20),"",Values!$B$31)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IF(ISBLANK(Values!$F20), "", "not_applicable")</f>
        <v>not_applicable</v>
      </c>
      <c r="DZ21" s="31"/>
      <c r="EA21" s="31"/>
      <c r="EB21" s="31"/>
      <c r="EC21" s="31"/>
      <c r="EI21" s="1" t="str">
        <f aca="false">IF(ISBLANK(Values!F20),"",Values!$B$31)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4300 Regular - CH</v>
      </c>
      <c r="C22" s="32" t="str">
        <f aca="false">IF(ISBLANK(Values!F21),"","TellusRem")</f>
        <v>TellusRem</v>
      </c>
      <c r="D22" s="30" t="n">
        <f aca="false">IF(ISBLANK(Values!F21),"",Values!F21)</f>
        <v>5714401431084</v>
      </c>
      <c r="E22" s="31" t="str">
        <f aca="false">IF(ISBLANK(Values!F21),"","EAN")</f>
        <v>EAN</v>
      </c>
      <c r="F22" s="28" t="str">
        <f aca="false">IF(ISBLANK(Values!F21),"",IF(Values!K21, SUBSTITUTE(Values!$B$1, "{language}", Values!I21) &amp; " " &amp;Values!$B$3, SUBSTITUTE(Values!$B$2, "{language}", Values!$I21) &amp; " " &amp;Values!$B$3))</f>
        <v>vervangend Zwitsers toetsenbord zonder achtergrondverlichting voor Dell  Latitude E4300, Latitude E6410, Latitude E6500, Latitude E6510, Precision M2400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str">
        <f aca="false">IF(ISBLANK(Values!F21),"",IF($CO22="DEFAULT", Values!$B$18, ""))</f>
        <v/>
      </c>
      <c r="M22" s="28" t="str">
        <f aca="false">IF(ISBLANK(Values!F21),"",Values!$N21)</f>
        <v>https://raw.githubusercontent.com/PatrickVibild/TellusAmazonPictures/master/pictures/DELL/E4300/RG/DE/1.jpg</v>
      </c>
      <c r="N22" s="28" t="str">
        <f aca="false">IF(ISBLANK(Values!$G21),"",Values!O21)</f>
        <v>https://raw.githubusercontent.com/PatrickVibild/TellusAmazonPictures/master/pictures/DELL/E4300/RG/DE/2.jpg</v>
      </c>
      <c r="O22" s="28" t="str">
        <f aca="false">IF(ISBLANK(Values!$G21),"",Values!P21)</f>
        <v>https://raw.githubusercontent.com/PatrickVibild/TellusAmazonPictures/master/pictures/DELL/E4300/RG/DE/3.jpg</v>
      </c>
      <c r="P22" s="28" t="str">
        <f aca="false">IF(ISBLANK(Values!$G21),"",Values!Q21)</f>
        <v>https://raw.githubusercontent.com/PatrickVibild/TellusAmazonPictures/master/pictures/DELL/E4300/RG/DE/4.jpg</v>
      </c>
      <c r="Q22" s="28" t="str">
        <f aca="false">IF(ISBLANK(Values!$G21),"",Values!R21)</f>
        <v>https://raw.githubusercontent.com/PatrickVibild/TellusAmazonPictures/master/pictures/DELL/E4300/RG/DE/5.jpg</v>
      </c>
      <c r="R22" s="28" t="str">
        <f aca="false">IF(ISBLANK(Values!$G21),"",Values!S21)</f>
        <v>https://raw.githubusercontent.com/PatrickVibild/TellusAmazonPictures/master/pictures/DELL/E4300/RG/DE/6.jpg</v>
      </c>
      <c r="S22" s="28" t="str">
        <f aca="false">IF(ISBLANK(Values!$G21),"",Values!T21)</f>
        <v>https://raw.githubusercontent.com/PatrickVibild/TellusAmazonPictures/master/pictures/DELL/E4300/RG/DE/7.jpg</v>
      </c>
      <c r="T22" s="28" t="str">
        <f aca="false">IF(ISBLANK(Values!$G21),"",Values!U21)</f>
        <v>https://raw.githubusercontent.com/PatrickVibild/TellusAmazonPictures/master/pictures/DELL/E4300/RG/DE/8.jpg</v>
      </c>
      <c r="U22" s="28" t="str">
        <f aca="false">IF(ISBLANK(Values!$G21),"",Values!V21)</f>
        <v>https://raw.githubusercontent.com/PatrickVibild/TellusAmazonPictures/master/pictures/DELL/E4300/RG/DE/9.jpg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IF(ISBLANK(Values!F21),"",IF(Values!J21,Values!$B$23,Values!$B$33))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2" s="42" t="str">
        <f aca="false">IF(ISBLANK(Values!F21),"",Values!$B$24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2" s="1" t="str">
        <f aca="false">IF(ISBLANK(Values!F21),"",Values!$B$25)</f>
        <v>♻️ ECOFRIENDLY PRODUCT - Koop gerenoveerd, KOOP GROEN! Verminder meer dan 80% koolstofdioxide door onze refurbished toetsenborden te kopen, in vergelijking met het aanschaffen van een nieuw toetsenbord! </v>
      </c>
      <c r="AL22" s="1" t="str">
        <f aca="false">IF(ISBLANK(Values!F21),"",SUBSTITUTE(SUBSTITUTE(IF(Values!$K21, Values!$B$26, Values!$B$33), "{language}", Values!$I21), "{flag}", INDEX(options!$E$1:$E$20, Values!$W21)))</f>
        <v>👉 LAYOUT - 🇨🇭 Zwitsers zonder achtergrondverlichting.</v>
      </c>
      <c r="AM22" s="1" t="str">
        <f aca="false">SUBSTITUTE(IF(ISBLANK(Values!F21),"",Values!$B$27),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T22" s="28" t="str">
        <f aca="false">IF(ISBLANK(Values!F21),"",Values!I21)</f>
        <v>Zwitsers</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Denemarken</v>
      </c>
      <c r="CZ22" s="1" t="str">
        <f aca="false">IF(ISBLANK(Values!F21),"","No")</f>
        <v>No</v>
      </c>
      <c r="DA22" s="1" t="str">
        <f aca="false">IF(ISBLANK(Values!F21),"","No")</f>
        <v>No</v>
      </c>
      <c r="DO22" s="27" t="str">
        <f aca="false">IF(ISBLANK(Values!F21),"","Parts")</f>
        <v>Parts</v>
      </c>
      <c r="DP22" s="27" t="str">
        <f aca="false">IF(ISBLANK(Values!F21),"",Values!$B$31)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IF(ISBLANK(Values!$F21), "", "not_applicable")</f>
        <v>not_applicable</v>
      </c>
      <c r="DZ22" s="31"/>
      <c r="EA22" s="31"/>
      <c r="EB22" s="31"/>
      <c r="EC22" s="31"/>
      <c r="EI22" s="1" t="str">
        <f aca="false">IF(ISBLANK(Values!F21),"",Values!$B$31)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4300 Regular - US INT</v>
      </c>
      <c r="C23" s="32" t="str">
        <f aca="false">IF(ISBLANK(Values!F22),"","TellusRem")</f>
        <v>TellusRem</v>
      </c>
      <c r="D23" s="30" t="n">
        <f aca="false">IF(ISBLANK(Values!F22),"",Values!F22)</f>
        <v>5714401431091</v>
      </c>
      <c r="E23" s="31" t="str">
        <f aca="false">IF(ISBLANK(Values!F22),"","EAN")</f>
        <v>EAN</v>
      </c>
      <c r="F23" s="28" t="str">
        <f aca="false">IF(ISBLANK(Values!F22),"",IF(Values!K22, SUBSTITUTE(Values!$B$1, "{language}", Values!I22) &amp; " " &amp;Values!$B$3, SUBSTITUTE(Values!$B$2, "{language}", Values!$I22) &amp; " " &amp;Values!$B$3))</f>
        <v>vervangend US Internationaal toetsenbord zonder achtergrondverlichting voor Dell  Latitude E4300, Latitude E6410, Latitude E6500, Latitude E6510, Precision M2400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str">
        <f aca="false">IF(ISBLANK(Values!F22),"",IF($CO23="DEFAULT", Values!$B$18, ""))</f>
        <v/>
      </c>
      <c r="M23" s="28" t="str">
        <f aca="false">IF(ISBLANK(Values!F22),"",Values!$N22)</f>
        <v>https://raw.githubusercontent.com/PatrickVibild/TellusAmazonPictures/master/pictures/DELL/E4300/RG/DE/1.jpg</v>
      </c>
      <c r="N23" s="28" t="str">
        <f aca="false">IF(ISBLANK(Values!$G22),"",Values!O22)</f>
        <v>https://raw.githubusercontent.com/PatrickVibild/TellusAmazonPictures/master/pictures/DELL/E4300/RG/DE/2.jpg</v>
      </c>
      <c r="O23" s="28" t="str">
        <f aca="false">IF(ISBLANK(Values!$G22),"",Values!P22)</f>
        <v>https://raw.githubusercontent.com/PatrickVibild/TellusAmazonPictures/master/pictures/DELL/E4300/RG/DE/3.jpg</v>
      </c>
      <c r="P23" s="28" t="str">
        <f aca="false">IF(ISBLANK(Values!$G22),"",Values!Q22)</f>
        <v>https://raw.githubusercontent.com/PatrickVibild/TellusAmazonPictures/master/pictures/DELL/E4300/RG/DE/4.jpg</v>
      </c>
      <c r="Q23" s="28" t="str">
        <f aca="false">IF(ISBLANK(Values!$G22),"",Values!R22)</f>
        <v>https://raw.githubusercontent.com/PatrickVibild/TellusAmazonPictures/master/pictures/DELL/E4300/RG/DE/5.jpg</v>
      </c>
      <c r="R23" s="28" t="str">
        <f aca="false">IF(ISBLANK(Values!$G22),"",Values!S22)</f>
        <v>https://raw.githubusercontent.com/PatrickVibild/TellusAmazonPictures/master/pictures/DELL/E4300/RG/DE/6.jpg</v>
      </c>
      <c r="S23" s="28" t="str">
        <f aca="false">IF(ISBLANK(Values!$G22),"",Values!T22)</f>
        <v>https://raw.githubusercontent.com/PatrickVibild/TellusAmazonPictures/master/pictures/DELL/E4300/RG/DE/7.jpg</v>
      </c>
      <c r="T23" s="28" t="str">
        <f aca="false">IF(ISBLANK(Values!$G22),"",Values!U22)</f>
        <v>https://raw.githubusercontent.com/PatrickVibild/TellusAmazonPictures/master/pictures/DELL/E4300/RG/DE/8.jpg</v>
      </c>
      <c r="U23" s="28" t="str">
        <f aca="false">IF(ISBLANK(Values!$G22),"",Values!V22)</f>
        <v>https://raw.githubusercontent.com/PatrickVibild/TellusAmazonPictures/master/pictures/DELL/E4300/RG/DE/9.jpg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IF(ISBLANK(Values!F22),"",IF(Values!J22,Values!$B$23,Values!$B$33))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3" s="42" t="str">
        <f aca="false">IF(ISBLANK(Values!F22),"",Values!$B$24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3" s="1" t="str">
        <f aca="false">IF(ISBLANK(Values!F22),"",Values!$B$25)</f>
        <v>♻️ ECOFRIENDLY PRODUCT - Koop gerenoveerd, KOOP GROEN! Verminder meer dan 80% koolstofdioxide door onze refurbished toetsenborden te kopen, in vergelijking met het aanschaffen van een nieuw toetsenbord! </v>
      </c>
      <c r="AL23" s="1" t="str">
        <f aca="false">IF(ISBLANK(Values!F22),"",SUBSTITUTE(SUBSTITUTE(IF(Values!$K22, Values!$B$26, Values!$B$33), "{language}", Values!$I22), "{flag}", INDEX(options!$E$1:$E$20, Values!$W22)))</f>
        <v>👉 LAYOUT - 🇺🇸 with € symbol US Internationaal zonder achtergrondverlichting.</v>
      </c>
      <c r="AM23" s="1" t="str">
        <f aca="false">SUBSTITUTE(IF(ISBLANK(Values!F22),"",Values!$B$27),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IF(ISBLANK(Values!F22),"",Values!I22)</f>
        <v>US Internationaal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Denemarken</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4300 Regular - US</v>
      </c>
      <c r="C24" s="32" t="str">
        <f aca="false">IF(ISBLANK(Values!F23),"","TellusRem")</f>
        <v>TellusRem</v>
      </c>
      <c r="D24" s="30" t="n">
        <f aca="false">IF(ISBLANK(Values!F23),"",Values!F23)</f>
        <v>5714401431107</v>
      </c>
      <c r="E24" s="31" t="str">
        <f aca="false">IF(ISBLANK(Values!F23),"","EAN")</f>
        <v>EAN</v>
      </c>
      <c r="F24" s="28" t="str">
        <f aca="false">IF(ISBLANK(Values!F23),"",IF(Values!K23, SUBSTITUTE(Values!$B$1, "{language}", Values!I23) &amp; " " &amp;Values!$B$3, SUBSTITUTE(Values!$B$2, "{language}", Values!$I23) &amp; " " &amp;Values!$B$3))</f>
        <v>vervangend US toetsenbord zonder achtergrondverlichting voor Dell  Latitude E4300, Latitude E6410, Latitude E6500, Latitude E6510, Precision M2400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n">
        <f aca="false">IF(ISBLANK(Values!F23),"",IF($CO24="DEFAULT", Values!$B$18, ""))</f>
        <v>5</v>
      </c>
      <c r="M24" s="28" t="str">
        <f aca="false">IF(ISBLANK(Values!F23),"",Values!$N23)</f>
        <v>https://raw.githubusercontent.com/PatrickVibild/TellusAmazonPictures/master/pictures/DELL/E4300/RG/DE/1.jpg</v>
      </c>
      <c r="N24" s="28" t="str">
        <f aca="false">IF(ISBLANK(Values!$G23),"",Values!O23)</f>
        <v>https://raw.githubusercontent.com/PatrickVibild/TellusAmazonPictures/master/pictures/DELL/E4300/RG/DE/2.jpg</v>
      </c>
      <c r="O24" s="28" t="str">
        <f aca="false">IF(ISBLANK(Values!$G23),"",Values!P23)</f>
        <v>https://raw.githubusercontent.com/PatrickVibild/TellusAmazonPictures/master/pictures/DELL/E4300/RG/DE/3.jpg</v>
      </c>
      <c r="P24" s="28" t="str">
        <f aca="false">IF(ISBLANK(Values!$G23),"",Values!Q23)</f>
        <v>https://raw.githubusercontent.com/PatrickVibild/TellusAmazonPictures/master/pictures/DELL/E4300/RG/DE/4.jpg</v>
      </c>
      <c r="Q24" s="28" t="str">
        <f aca="false">IF(ISBLANK(Values!$G23),"",Values!R23)</f>
        <v>https://raw.githubusercontent.com/PatrickVibild/TellusAmazonPictures/master/pictures/DELL/E4300/RG/DE/5.jpg</v>
      </c>
      <c r="R24" s="28" t="str">
        <f aca="false">IF(ISBLANK(Values!$G23),"",Values!S23)</f>
        <v>https://raw.githubusercontent.com/PatrickVibild/TellusAmazonPictures/master/pictures/DELL/E4300/RG/DE/6.jpg</v>
      </c>
      <c r="S24" s="28" t="str">
        <f aca="false">IF(ISBLANK(Values!$G23),"",Values!T23)</f>
        <v>https://raw.githubusercontent.com/PatrickVibild/TellusAmazonPictures/master/pictures/DELL/E4300/RG/DE/7.jpg</v>
      </c>
      <c r="T24" s="28" t="str">
        <f aca="false">IF(ISBLANK(Values!$G23),"",Values!U23)</f>
        <v>https://raw.githubusercontent.com/PatrickVibild/TellusAmazonPictures/master/pictures/DELL/E4300/RG/DE/8.jpg</v>
      </c>
      <c r="U24" s="28" t="str">
        <f aca="false">IF(ISBLANK(Values!$G23),"",Values!V23)</f>
        <v>https://raw.githubusercontent.com/PatrickVibild/TellusAmazonPictures/master/pictures/DELL/E4300/RG/DE/9.jpg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IF(ISBLANK(Values!F23),"",IF(Values!J23,Values!$B$23,Values!$B$33))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4" s="42" t="str">
        <f aca="false">IF(ISBLANK(Values!F23),"",Values!$B$24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E4300, Latitude E6410, Latitude E6500, Latitude E6510, Precision M2400</v>
      </c>
      <c r="AK24" s="1" t="str">
        <f aca="false">IF(ISBLANK(Values!F23),"",Values!$B$25)</f>
        <v>♻️ ECOFRIENDLY PRODUCT - Koop gerenoveerd, KOOP GROEN! Verminder meer dan 80% koolstofdioxide door onze refurbished toetsenborden te kopen, in vergelijking met het aanschaffen van een nieuw toetsenbord! </v>
      </c>
      <c r="AL24" s="1" t="str">
        <f aca="false">IF(ISBLANK(Values!F23),"",SUBSTITUTE(SUBSTITUTE(IF(Values!$K23, Values!$B$26, Values!$B$33), "{language}", Values!$I23), "{flag}", INDEX(options!$E$1:$E$20, Values!$W23)))</f>
        <v>👉 LAYOUT - 🇺🇸 US zonder achtergrondverlichting.</v>
      </c>
      <c r="AM24" s="1" t="str">
        <f aca="false">SUBSTITUTE(IF(ISBLANK(Values!F23),"",Values!$B$27), "{model}", Values!$B$3)</f>
        <v>👉 COMPATIBEL MET - Dell Latitude E4300, Latitude E6410, Latitude E6500, Latitude E6510, Precision M2400.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Denemarken</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5714401431015</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Duitse</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5714401431022</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Frans</v>
      </c>
      <c r="J15" s="56" t="n">
        <f aca="false">TRUE()</f>
        <v>1</v>
      </c>
      <c r="K15" s="57" t="n">
        <f aca="false">FALSE()</f>
        <v>0</v>
      </c>
      <c r="L15" s="54" t="s">
        <v>414</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https://raw.githubusercontent.com/PatrickVibild/TellusAmazonPictures/master/pictures/DELL/E4300/RG/DE/1.jpg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https://raw.githubusercontent.com/PatrickVibild/TellusAmazonPictures/master/pictures/DELL/E4300/RG/DE/2.jpg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https://raw.githubusercontent.com/PatrickVibild/TellusAmazonPictures/master/pictures/DELL/E4300/RG/DE/3.jpg</v>
      </c>
      <c r="Q15" s="0" t="str">
        <f aca="false">IF(ISBLANK(L15),"",IF(M15, "https://raw.githubusercontent.com/PatrickVibild/TellusAmazonPictures/master/pictures/"&amp;L15&amp;"/4.jpg", ""))</f>
        <v>https://raw.githubusercontent.com/PatrickVibild/TellusAmazonPictures/master/pictures/DELL/E4300/RG/DE/4.jpg</v>
      </c>
      <c r="R15" s="0" t="str">
        <f aca="false">IF(ISBLANK(L15),"",IF(M15, "https://raw.githubusercontent.com/PatrickVibild/TellusAmazonPictures/master/pictures/"&amp;L15&amp;"/5.jpg", ""))</f>
        <v>https://raw.githubusercontent.com/PatrickVibild/TellusAmazonPictures/master/pictures/DELL/E4300/RG/DE/5.jpg</v>
      </c>
      <c r="S15" s="0" t="str">
        <f aca="false">IF(ISBLANK(L15),"",IF(M15, "https://raw.githubusercontent.com/PatrickVibild/TellusAmazonPictures/master/pictures/"&amp;L15&amp;"/6.jpg", ""))</f>
        <v>https://raw.githubusercontent.com/PatrickVibild/TellusAmazonPictures/master/pictures/DELL/E4300/RG/DE/6.jpg</v>
      </c>
      <c r="T15" s="0" t="str">
        <f aca="false">IF(ISBLANK(L15),"",IF(M15, "https://raw.githubusercontent.com/PatrickVibild/TellusAmazonPictures/master/pictures/"&amp;L15&amp;"/7.jpg", ""))</f>
        <v>https://raw.githubusercontent.com/PatrickVibild/TellusAmazonPictures/master/pictures/DELL/E4300/RG/DE/7.jpg</v>
      </c>
      <c r="U15" s="0" t="str">
        <f aca="false">IF(ISBLANK(L15),"",IF(M15, "https://raw.githubusercontent.com/PatrickVibild/TellusAmazonPictures/master/pictures/"&amp;L15&amp;"/8.jpg",""))</f>
        <v>https://raw.githubusercontent.com/PatrickVibild/TellusAmazonPictures/master/pictures/DELL/E4300/RG/DE/8.jpg</v>
      </c>
      <c r="V15" s="0" t="str">
        <f aca="false">IF(ISBLANK(L15),"",IF(M15, "https://raw.githubusercontent.com/PatrickVibild/TellusAmazonPictures/master/pictures/"&amp;L15&amp;"/9.jpg", ""))</f>
        <v>https://raw.githubusercontent.com/PatrickVibild/TellusAmazonPictures/master/pictures/DELL/E4300/RG/DE/9.jpg</v>
      </c>
      <c r="W15" s="61" t="n">
        <f aca="false">MATCH(H15,options!$D$1:$D$20,0)</f>
        <v>2</v>
      </c>
    </row>
    <row r="16" customFormat="false" ht="23.85" hidden="false" customHeight="false" outlineLevel="0" collapsed="false">
      <c r="A16" s="47" t="s">
        <v>416</v>
      </c>
      <c r="B16" s="48" t="s">
        <v>417</v>
      </c>
      <c r="C16" s="53" t="n">
        <f aca="false">FALSE()</f>
        <v>0</v>
      </c>
      <c r="D16" s="53" t="n">
        <f aca="false">TRUE()</f>
        <v>1</v>
      </c>
      <c r="E16" s="53"/>
      <c r="F16" s="54" t="n">
        <v>5714401431039</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Italiaans</v>
      </c>
      <c r="J16" s="56" t="n">
        <f aca="false">TRUE()</f>
        <v>1</v>
      </c>
      <c r="K16" s="57" t="n">
        <f aca="false">FALSE()</f>
        <v>0</v>
      </c>
      <c r="L16" s="54" t="s">
        <v>414</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https://raw.githubusercontent.com/PatrickVibild/TellusAmazonPictures/master/pictures/DELL/E4300/RG/DE/1.jpg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https://raw.githubusercontent.com/PatrickVibild/TellusAmazonPictures/master/pictures/DELL/E4300/RG/DE/2.jpg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https://raw.githubusercontent.com/PatrickVibild/TellusAmazonPictures/master/pictures/DELL/E4300/RG/DE/3.jpg</v>
      </c>
      <c r="Q16" s="0" t="str">
        <f aca="false">IF(ISBLANK(L16),"",IF(M16, "https://raw.githubusercontent.com/PatrickVibild/TellusAmazonPictures/master/pictures/"&amp;L16&amp;"/4.jpg", ""))</f>
        <v>https://raw.githubusercontent.com/PatrickVibild/TellusAmazonPictures/master/pictures/DELL/E4300/RG/DE/4.jpg</v>
      </c>
      <c r="R16" s="0" t="str">
        <f aca="false">IF(ISBLANK(L16),"",IF(M16, "https://raw.githubusercontent.com/PatrickVibild/TellusAmazonPictures/master/pictures/"&amp;L16&amp;"/5.jpg", ""))</f>
        <v>https://raw.githubusercontent.com/PatrickVibild/TellusAmazonPictures/master/pictures/DELL/E4300/RG/DE/5.jpg</v>
      </c>
      <c r="S16" s="0" t="str">
        <f aca="false">IF(ISBLANK(L16),"",IF(M16, "https://raw.githubusercontent.com/PatrickVibild/TellusAmazonPictures/master/pictures/"&amp;L16&amp;"/6.jpg", ""))</f>
        <v>https://raw.githubusercontent.com/PatrickVibild/TellusAmazonPictures/master/pictures/DELL/E4300/RG/DE/6.jpg</v>
      </c>
      <c r="T16" s="0" t="str">
        <f aca="false">IF(ISBLANK(L16),"",IF(M16, "https://raw.githubusercontent.com/PatrickVibild/TellusAmazonPictures/master/pictures/"&amp;L16&amp;"/7.jpg", ""))</f>
        <v>https://raw.githubusercontent.com/PatrickVibild/TellusAmazonPictures/master/pictures/DELL/E4300/RG/DE/7.jpg</v>
      </c>
      <c r="U16" s="0" t="str">
        <f aca="false">IF(ISBLANK(L16),"",IF(M16, "https://raw.githubusercontent.com/PatrickVibild/TellusAmazonPictures/master/pictures/"&amp;L16&amp;"/8.jpg",""))</f>
        <v>https://raw.githubusercontent.com/PatrickVibild/TellusAmazonPictures/master/pictures/DELL/E4300/RG/DE/8.jpg</v>
      </c>
      <c r="V16" s="0" t="str">
        <f aca="false">IF(ISBLANK(L16),"",IF(M16, "https://raw.githubusercontent.com/PatrickVibild/TellusAmazonPictures/master/pictures/"&amp;L16&amp;"/9.jpg", ""))</f>
        <v>https://raw.githubusercontent.com/PatrickVibild/TellusAmazonPictures/master/pictures/DELL/E4300/RG/DE/9.jpg</v>
      </c>
      <c r="W16" s="61" t="n">
        <f aca="false">MATCH(H16,options!$D$1:$D$20,0)</f>
        <v>3</v>
      </c>
    </row>
    <row r="17" customFormat="false" ht="23.85" hidden="false" customHeight="false" outlineLevel="0" collapsed="false">
      <c r="B17" s="64"/>
      <c r="C17" s="53" t="n">
        <f aca="false">FALSE()</f>
        <v>0</v>
      </c>
      <c r="D17" s="53" t="n">
        <f aca="false">TRUE()</f>
        <v>1</v>
      </c>
      <c r="E17" s="53"/>
      <c r="F17" s="54" t="n">
        <v>5714401431046</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Spaans</v>
      </c>
      <c r="J17" s="56" t="n">
        <f aca="false">TRUE()</f>
        <v>1</v>
      </c>
      <c r="K17" s="57" t="n">
        <f aca="false">FALSE()</f>
        <v>0</v>
      </c>
      <c r="L17" s="54" t="s">
        <v>414</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https://raw.githubusercontent.com/PatrickVibild/TellusAmazonPictures/master/pictures/DELL/E4300/RG/DE/1.jpg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https://raw.githubusercontent.com/PatrickVibild/TellusAmazonPictures/master/pictures/DELL/E4300/RG/DE/2.jpg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https://raw.githubusercontent.com/PatrickVibild/TellusAmazonPictures/master/pictures/DELL/E4300/RG/DE/3.jpg</v>
      </c>
      <c r="Q17" s="0" t="str">
        <f aca="false">IF(ISBLANK(L17),"",IF(M17, "https://raw.githubusercontent.com/PatrickVibild/TellusAmazonPictures/master/pictures/"&amp;L17&amp;"/4.jpg", ""))</f>
        <v>https://raw.githubusercontent.com/PatrickVibild/TellusAmazonPictures/master/pictures/DELL/E4300/RG/DE/4.jpg</v>
      </c>
      <c r="R17" s="0" t="str">
        <f aca="false">IF(ISBLANK(L17),"",IF(M17, "https://raw.githubusercontent.com/PatrickVibild/TellusAmazonPictures/master/pictures/"&amp;L17&amp;"/5.jpg", ""))</f>
        <v>https://raw.githubusercontent.com/PatrickVibild/TellusAmazonPictures/master/pictures/DELL/E4300/RG/DE/5.jpg</v>
      </c>
      <c r="S17" s="0" t="str">
        <f aca="false">IF(ISBLANK(L17),"",IF(M17, "https://raw.githubusercontent.com/PatrickVibild/TellusAmazonPictures/master/pictures/"&amp;L17&amp;"/6.jpg", ""))</f>
        <v>https://raw.githubusercontent.com/PatrickVibild/TellusAmazonPictures/master/pictures/DELL/E4300/RG/DE/6.jpg</v>
      </c>
      <c r="T17" s="0" t="str">
        <f aca="false">IF(ISBLANK(L17),"",IF(M17, "https://raw.githubusercontent.com/PatrickVibild/TellusAmazonPictures/master/pictures/"&amp;L17&amp;"/7.jpg", ""))</f>
        <v>https://raw.githubusercontent.com/PatrickVibild/TellusAmazonPictures/master/pictures/DELL/E4300/RG/DE/7.jpg</v>
      </c>
      <c r="U17" s="0" t="str">
        <f aca="false">IF(ISBLANK(L17),"",IF(M17, "https://raw.githubusercontent.com/PatrickVibild/TellusAmazonPictures/master/pictures/"&amp;L17&amp;"/8.jpg",""))</f>
        <v>https://raw.githubusercontent.com/PatrickVibild/TellusAmazonPictures/master/pictures/DELL/E4300/RG/DE/8.jpg</v>
      </c>
      <c r="V17" s="0" t="str">
        <f aca="false">IF(ISBLANK(L17),"",IF(M17, "https://raw.githubusercontent.com/PatrickVibild/TellusAmazonPictures/master/pictures/"&amp;L17&amp;"/9.jpg", ""))</f>
        <v>https://raw.githubusercontent.com/PatrickVibild/TellusAmazonPictures/master/pictures/DELL/E4300/RG/DE/9.jpg</v>
      </c>
      <c r="W17" s="61" t="n">
        <f aca="false">MATCH(H17,options!$D$1:$D$20,0)</f>
        <v>4</v>
      </c>
    </row>
    <row r="18" customFormat="false" ht="23.85" hidden="false" customHeight="false" outlineLevel="0" collapsed="false">
      <c r="A18" s="47" t="s">
        <v>420</v>
      </c>
      <c r="B18" s="65" t="n">
        <v>5</v>
      </c>
      <c r="C18" s="53" t="n">
        <f aca="false">FALSE()</f>
        <v>0</v>
      </c>
      <c r="D18" s="53" t="n">
        <f aca="false">TRUE()</f>
        <v>1</v>
      </c>
      <c r="E18" s="53"/>
      <c r="F18" s="54" t="n">
        <v>5714401431053</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414</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https://raw.githubusercontent.com/PatrickVibild/TellusAmazonPictures/master/pictures/DELL/E4300/RG/DE/1.jpg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https://raw.githubusercontent.com/PatrickVibild/TellusAmazonPictures/master/pictures/DELL/E4300/RG/DE/2.jpg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https://raw.githubusercontent.com/PatrickVibild/TellusAmazonPictures/master/pictures/DELL/E4300/RG/DE/3.jpg</v>
      </c>
      <c r="Q18" s="0" t="str">
        <f aca="false">IF(ISBLANK(L18),"",IF(M18, "https://raw.githubusercontent.com/PatrickVibild/TellusAmazonPictures/master/pictures/"&amp;L18&amp;"/4.jpg", ""))</f>
        <v>https://raw.githubusercontent.com/PatrickVibild/TellusAmazonPictures/master/pictures/DELL/E4300/RG/DE/4.jpg</v>
      </c>
      <c r="R18" s="0" t="str">
        <f aca="false">IF(ISBLANK(L18),"",IF(M18, "https://raw.githubusercontent.com/PatrickVibild/TellusAmazonPictures/master/pictures/"&amp;L18&amp;"/5.jpg", ""))</f>
        <v>https://raw.githubusercontent.com/PatrickVibild/TellusAmazonPictures/master/pictures/DELL/E4300/RG/DE/5.jpg</v>
      </c>
      <c r="S18" s="0" t="str">
        <f aca="false">IF(ISBLANK(L18),"",IF(M18, "https://raw.githubusercontent.com/PatrickVibild/TellusAmazonPictures/master/pictures/"&amp;L18&amp;"/6.jpg", ""))</f>
        <v>https://raw.githubusercontent.com/PatrickVibild/TellusAmazonPictures/master/pictures/DELL/E4300/RG/DE/6.jpg</v>
      </c>
      <c r="T18" s="0" t="str">
        <f aca="false">IF(ISBLANK(L18),"",IF(M18, "https://raw.githubusercontent.com/PatrickVibild/TellusAmazonPictures/master/pictures/"&amp;L18&amp;"/7.jpg", ""))</f>
        <v>https://raw.githubusercontent.com/PatrickVibild/TellusAmazonPictures/master/pictures/DELL/E4300/RG/DE/7.jpg</v>
      </c>
      <c r="U18" s="0" t="str">
        <f aca="false">IF(ISBLANK(L18),"",IF(M18, "https://raw.githubusercontent.com/PatrickVibild/TellusAmazonPictures/master/pictures/"&amp;L18&amp;"/8.jpg",""))</f>
        <v>https://raw.githubusercontent.com/PatrickVibild/TellusAmazonPictures/master/pictures/DELL/E4300/RG/DE/8.jpg</v>
      </c>
      <c r="V18" s="0" t="str">
        <f aca="false">IF(ISBLANK(L18),"",IF(M18, "https://raw.githubusercontent.com/PatrickVibild/TellusAmazonPictures/master/pictures/"&amp;L18&amp;"/9.jpg", ""))</f>
        <v>https://raw.githubusercontent.com/PatrickVibild/TellusAmazonPictures/master/pictures/DELL/E4300/RG/DE/9.jpg</v>
      </c>
      <c r="W18" s="61" t="n">
        <f aca="false">MATCH(H18,options!$D$1:$D$20,0)</f>
        <v>5</v>
      </c>
    </row>
    <row r="19" customFormat="false" ht="23.85" hidden="false" customHeight="false" outlineLevel="0" collapsed="false">
      <c r="B19" s="64"/>
      <c r="C19" s="53" t="n">
        <f aca="false">FALSE()</f>
        <v>0</v>
      </c>
      <c r="D19" s="53" t="n">
        <f aca="false">TRUE()</f>
        <v>1</v>
      </c>
      <c r="E19" s="53"/>
      <c r="F19" s="54" t="n">
        <v>5714401431060</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Scandinavisch - Scandinavisch</v>
      </c>
      <c r="J19" s="56" t="n">
        <f aca="false">TRUE()</f>
        <v>1</v>
      </c>
      <c r="K19" s="57" t="n">
        <f aca="false">FALSE()</f>
        <v>0</v>
      </c>
      <c r="L19" s="54" t="s">
        <v>414</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https://raw.githubusercontent.com/PatrickVibild/TellusAmazonPictures/master/pictures/DELL/E4300/RG/DE/1.jpg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https://raw.githubusercontent.com/PatrickVibild/TellusAmazonPictures/master/pictures/DELL/E4300/RG/DE/2.jpg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https://raw.githubusercontent.com/PatrickVibild/TellusAmazonPictures/master/pictures/DELL/E4300/RG/DE/3.jpg</v>
      </c>
      <c r="Q19" s="0" t="str">
        <f aca="false">IF(ISBLANK(L19),"",IF(M19, "https://raw.githubusercontent.com/PatrickVibild/TellusAmazonPictures/master/pictures/"&amp;L19&amp;"/4.jpg", ""))</f>
        <v>https://raw.githubusercontent.com/PatrickVibild/TellusAmazonPictures/master/pictures/DELL/E4300/RG/DE/4.jpg</v>
      </c>
      <c r="R19" s="0" t="str">
        <f aca="false">IF(ISBLANK(L19),"",IF(M19, "https://raw.githubusercontent.com/PatrickVibild/TellusAmazonPictures/master/pictures/"&amp;L19&amp;"/5.jpg", ""))</f>
        <v>https://raw.githubusercontent.com/PatrickVibild/TellusAmazonPictures/master/pictures/DELL/E4300/RG/DE/5.jpg</v>
      </c>
      <c r="S19" s="0" t="str">
        <f aca="false">IF(ISBLANK(L19),"",IF(M19, "https://raw.githubusercontent.com/PatrickVibild/TellusAmazonPictures/master/pictures/"&amp;L19&amp;"/6.jpg", ""))</f>
        <v>https://raw.githubusercontent.com/PatrickVibild/TellusAmazonPictures/master/pictures/DELL/E4300/RG/DE/6.jpg</v>
      </c>
      <c r="T19" s="0" t="str">
        <f aca="false">IF(ISBLANK(L19),"",IF(M19, "https://raw.githubusercontent.com/PatrickVibild/TellusAmazonPictures/master/pictures/"&amp;L19&amp;"/7.jpg", ""))</f>
        <v>https://raw.githubusercontent.com/PatrickVibild/TellusAmazonPictures/master/pictures/DELL/E4300/RG/DE/7.jpg</v>
      </c>
      <c r="U19" s="0" t="str">
        <f aca="false">IF(ISBLANK(L19),"",IF(M19, "https://raw.githubusercontent.com/PatrickVibild/TellusAmazonPictures/master/pictures/"&amp;L19&amp;"/8.jpg",""))</f>
        <v>https://raw.githubusercontent.com/PatrickVibild/TellusAmazonPictures/master/pictures/DELL/E4300/RG/DE/8.jpg</v>
      </c>
      <c r="V19" s="0" t="str">
        <f aca="false">IF(ISBLANK(L19),"",IF(M19, "https://raw.githubusercontent.com/PatrickVibild/TellusAmazonPictures/master/pictures/"&amp;L19&amp;"/9.jpg", ""))</f>
        <v>https://raw.githubusercontent.com/PatrickVibild/TellusAmazonPictures/master/pictures/DELL/E4300/RG/DE/9.jpg</v>
      </c>
      <c r="W19" s="61" t="n">
        <f aca="false">MATCH(H19,options!$D$1:$D$20,0)</f>
        <v>6</v>
      </c>
    </row>
    <row r="20" customFormat="false" ht="23.85" hidden="false" customHeight="false" outlineLevel="0" collapsed="false">
      <c r="A20" s="47" t="s">
        <v>423</v>
      </c>
      <c r="B20" s="67" t="s">
        <v>424</v>
      </c>
      <c r="C20" s="53" t="n">
        <f aca="false">FALSE()</f>
        <v>0</v>
      </c>
      <c r="D20" s="53" t="n">
        <f aca="false">TRUE()</f>
        <v>1</v>
      </c>
      <c r="E20" s="53"/>
      <c r="F20" s="54" t="n">
        <v>5714401431077</v>
      </c>
      <c r="G20" s="54" t="s">
        <v>425</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Belgisch</v>
      </c>
      <c r="J20" s="56" t="n">
        <f aca="false">TRUE()</f>
        <v>1</v>
      </c>
      <c r="K20" s="57" t="n">
        <f aca="false">FALSE()</f>
        <v>0</v>
      </c>
      <c r="L20" s="54" t="s">
        <v>414</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https://raw.githubusercontent.com/PatrickVibild/TellusAmazonPictures/master/pictures/DELL/E4300/RG/DE/1.jpg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https://raw.githubusercontent.com/PatrickVibild/TellusAmazonPictures/master/pictures/DELL/E4300/RG/DE/2.jpg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https://raw.githubusercontent.com/PatrickVibild/TellusAmazonPictures/master/pictures/DELL/E4300/RG/DE/3.jpg</v>
      </c>
      <c r="Q20" s="0" t="str">
        <f aca="false">IF(ISBLANK(L20),"",IF(M20, "https://raw.githubusercontent.com/PatrickVibild/TellusAmazonPictures/master/pictures/"&amp;L20&amp;"/4.jpg", ""))</f>
        <v>https://raw.githubusercontent.com/PatrickVibild/TellusAmazonPictures/master/pictures/DELL/E4300/RG/DE/4.jpg</v>
      </c>
      <c r="R20" s="0" t="str">
        <f aca="false">IF(ISBLANK(L20),"",IF(M20, "https://raw.githubusercontent.com/PatrickVibild/TellusAmazonPictures/master/pictures/"&amp;L20&amp;"/5.jpg", ""))</f>
        <v>https://raw.githubusercontent.com/PatrickVibild/TellusAmazonPictures/master/pictures/DELL/E4300/RG/DE/5.jpg</v>
      </c>
      <c r="S20" s="0" t="str">
        <f aca="false">IF(ISBLANK(L20),"",IF(M20, "https://raw.githubusercontent.com/PatrickVibild/TellusAmazonPictures/master/pictures/"&amp;L20&amp;"/6.jpg", ""))</f>
        <v>https://raw.githubusercontent.com/PatrickVibild/TellusAmazonPictures/master/pictures/DELL/E4300/RG/DE/6.jpg</v>
      </c>
      <c r="T20" s="0" t="str">
        <f aca="false">IF(ISBLANK(L20),"",IF(M20, "https://raw.githubusercontent.com/PatrickVibild/TellusAmazonPictures/master/pictures/"&amp;L20&amp;"/7.jpg", ""))</f>
        <v>https://raw.githubusercontent.com/PatrickVibild/TellusAmazonPictures/master/pictures/DELL/E4300/RG/DE/7.jpg</v>
      </c>
      <c r="U20" s="0" t="str">
        <f aca="false">IF(ISBLANK(L20),"",IF(M20, "https://raw.githubusercontent.com/PatrickVibild/TellusAmazonPictures/master/pictures/"&amp;L20&amp;"/8.jpg",""))</f>
        <v>https://raw.githubusercontent.com/PatrickVibild/TellusAmazonPictures/master/pictures/DELL/E4300/RG/DE/8.jpg</v>
      </c>
      <c r="V20" s="0" t="str">
        <f aca="false">IF(ISBLANK(L20),"",IF(M20, "https://raw.githubusercontent.com/PatrickVibild/TellusAmazonPictures/master/pictures/"&amp;L20&amp;"/9.jpg", ""))</f>
        <v>https://raw.githubusercontent.com/PatrickVibild/TellusAmazonPictures/master/pictures/DELL/E4300/RG/DE/9.jpg</v>
      </c>
      <c r="W20" s="61" t="n">
        <f aca="false">MATCH(H20,options!$D$1:$D$20,0)</f>
        <v>7</v>
      </c>
    </row>
    <row r="21" customFormat="false" ht="23.85" hidden="false" customHeight="false" outlineLevel="0" collapsed="false">
      <c r="B21" s="64"/>
      <c r="C21" s="53" t="n">
        <f aca="false">FALSE()</f>
        <v>0</v>
      </c>
      <c r="D21" s="53" t="n">
        <f aca="false">TRUE()</f>
        <v>1</v>
      </c>
      <c r="E21" s="53"/>
      <c r="F21" s="54" t="n">
        <v>5714401431084</v>
      </c>
      <c r="G21" s="54" t="s">
        <v>426</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Zwitsers</v>
      </c>
      <c r="J21" s="56" t="n">
        <f aca="false">TRUE()</f>
        <v>1</v>
      </c>
      <c r="K21" s="57" t="n">
        <f aca="false">FALSE()</f>
        <v>0</v>
      </c>
      <c r="L21" s="54" t="s">
        <v>414</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https://raw.githubusercontent.com/PatrickVibild/TellusAmazonPictures/master/pictures/DELL/E4300/RG/DE/1.jpg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https://raw.githubusercontent.com/PatrickVibild/TellusAmazonPictures/master/pictures/DELL/E4300/RG/DE/2.jpg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https://raw.githubusercontent.com/PatrickVibild/TellusAmazonPictures/master/pictures/DELL/E4300/RG/DE/3.jpg</v>
      </c>
      <c r="Q21" s="0" t="str">
        <f aca="false">IF(ISBLANK(L21),"",IF(M21, "https://raw.githubusercontent.com/PatrickVibild/TellusAmazonPictures/master/pictures/"&amp;L21&amp;"/4.jpg", ""))</f>
        <v>https://raw.githubusercontent.com/PatrickVibild/TellusAmazonPictures/master/pictures/DELL/E4300/RG/DE/4.jpg</v>
      </c>
      <c r="R21" s="0" t="str">
        <f aca="false">IF(ISBLANK(L21),"",IF(M21, "https://raw.githubusercontent.com/PatrickVibild/TellusAmazonPictures/master/pictures/"&amp;L21&amp;"/5.jpg", ""))</f>
        <v>https://raw.githubusercontent.com/PatrickVibild/TellusAmazonPictures/master/pictures/DELL/E4300/RG/DE/5.jpg</v>
      </c>
      <c r="S21" s="0" t="str">
        <f aca="false">IF(ISBLANK(L21),"",IF(M21, "https://raw.githubusercontent.com/PatrickVibild/TellusAmazonPictures/master/pictures/"&amp;L21&amp;"/6.jpg", ""))</f>
        <v>https://raw.githubusercontent.com/PatrickVibild/TellusAmazonPictures/master/pictures/DELL/E4300/RG/DE/6.jpg</v>
      </c>
      <c r="T21" s="0" t="str">
        <f aca="false">IF(ISBLANK(L21),"",IF(M21, "https://raw.githubusercontent.com/PatrickVibild/TellusAmazonPictures/master/pictures/"&amp;L21&amp;"/7.jpg", ""))</f>
        <v>https://raw.githubusercontent.com/PatrickVibild/TellusAmazonPictures/master/pictures/DELL/E4300/RG/DE/7.jpg</v>
      </c>
      <c r="U21" s="0" t="str">
        <f aca="false">IF(ISBLANK(L21),"",IF(M21, "https://raw.githubusercontent.com/PatrickVibild/TellusAmazonPictures/master/pictures/"&amp;L21&amp;"/8.jpg",""))</f>
        <v>https://raw.githubusercontent.com/PatrickVibild/TellusAmazonPictures/master/pictures/DELL/E4300/RG/DE/8.jpg</v>
      </c>
      <c r="V21" s="0" t="str">
        <f aca="false">IF(ISBLANK(L21),"",IF(M21, "https://raw.githubusercontent.com/PatrickVibild/TellusAmazonPictures/master/pictures/"&amp;L21&amp;"/9.jpg", ""))</f>
        <v>https://raw.githubusercontent.com/PatrickVibild/TellusAmazonPictures/master/pictures/DELL/E4300/RG/DE/9.jpg</v>
      </c>
      <c r="W21" s="61" t="n">
        <f aca="false">MATCH(H21,options!$D$1:$D$20,0)</f>
        <v>15</v>
      </c>
    </row>
    <row r="22" customFormat="false" ht="23.85" hidden="false" customHeight="false" outlineLevel="0" collapsed="false">
      <c r="B22" s="64"/>
      <c r="C22" s="53" t="n">
        <f aca="false">FALSE()</f>
        <v>0</v>
      </c>
      <c r="D22" s="53" t="n">
        <f aca="false">TRUE()</f>
        <v>1</v>
      </c>
      <c r="E22" s="53"/>
      <c r="F22" s="54" t="n">
        <v>5714401431091</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Internationaal</v>
      </c>
      <c r="J22" s="56" t="n">
        <f aca="false">TRUE()</f>
        <v>1</v>
      </c>
      <c r="K22" s="57" t="n">
        <f aca="false">FALSE()</f>
        <v>0</v>
      </c>
      <c r="L22" s="54" t="s">
        <v>414</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https://raw.githubusercontent.com/PatrickVibild/TellusAmazonPictures/master/pictures/DELL/E4300/RG/DE/1.jpg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https://raw.githubusercontent.com/PatrickVibild/TellusAmazonPictures/master/pictures/DELL/E4300/RG/DE/2.jpg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https://raw.githubusercontent.com/PatrickVibild/TellusAmazonPictures/master/pictures/DELL/E4300/RG/DE/3.jpg</v>
      </c>
      <c r="Q22" s="0" t="str">
        <f aca="false">IF(ISBLANK(L22),"",IF(M22, "https://raw.githubusercontent.com/PatrickVibild/TellusAmazonPictures/master/pictures/"&amp;L22&amp;"/4.jpg", ""))</f>
        <v>https://raw.githubusercontent.com/PatrickVibild/TellusAmazonPictures/master/pictures/DELL/E4300/RG/DE/4.jpg</v>
      </c>
      <c r="R22" s="0" t="str">
        <f aca="false">IF(ISBLANK(L22),"",IF(M22, "https://raw.githubusercontent.com/PatrickVibild/TellusAmazonPictures/master/pictures/"&amp;L22&amp;"/5.jpg", ""))</f>
        <v>https://raw.githubusercontent.com/PatrickVibild/TellusAmazonPictures/master/pictures/DELL/E4300/RG/DE/5.jpg</v>
      </c>
      <c r="S22" s="0" t="str">
        <f aca="false">IF(ISBLANK(L22),"",IF(M22, "https://raw.githubusercontent.com/PatrickVibild/TellusAmazonPictures/master/pictures/"&amp;L22&amp;"/6.jpg", ""))</f>
        <v>https://raw.githubusercontent.com/PatrickVibild/TellusAmazonPictures/master/pictures/DELL/E4300/RG/DE/6.jpg</v>
      </c>
      <c r="T22" s="0" t="str">
        <f aca="false">IF(ISBLANK(L22),"",IF(M22, "https://raw.githubusercontent.com/PatrickVibild/TellusAmazonPictures/master/pictures/"&amp;L22&amp;"/7.jpg", ""))</f>
        <v>https://raw.githubusercontent.com/PatrickVibild/TellusAmazonPictures/master/pictures/DELL/E4300/RG/DE/7.jpg</v>
      </c>
      <c r="U22" s="0" t="str">
        <f aca="false">IF(ISBLANK(L22),"",IF(M22, "https://raw.githubusercontent.com/PatrickVibild/TellusAmazonPictures/master/pictures/"&amp;L22&amp;"/8.jpg",""))</f>
        <v>https://raw.githubusercontent.com/PatrickVibild/TellusAmazonPictures/master/pictures/DELL/E4300/RG/DE/8.jpg</v>
      </c>
      <c r="V22" s="0" t="str">
        <f aca="false">IF(ISBLANK(L22),"",IF(M22, "https://raw.githubusercontent.com/PatrickVibild/TellusAmazonPictures/master/pictures/"&amp;L22&amp;"/9.jpg", ""))</f>
        <v>https://raw.githubusercontent.com/PatrickVibild/TellusAmazonPictures/master/pictures/DELL/E4300/RG/DE/9.jpg</v>
      </c>
      <c r="W22" s="61" t="n">
        <f aca="false">MATCH(H22,options!$D$1:$D$20,0)</f>
        <v>16</v>
      </c>
    </row>
    <row r="23" customFormat="false" ht="46.2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GERENOVEERD: BESPAAR GELD - Vervangend Dell-laptoptoetsenbord, dezelfde kwaliteit als OEM-toetsenborden. TellusRem is de toonaangevende distributeur van toetsenborden ter wereld sinds 2011. Perfect vervangend toetsenbord, eenvoudig te vervangen en te installeren. </v>
      </c>
      <c r="C23" s="53" t="n">
        <f aca="false">TRUE()</f>
        <v>1</v>
      </c>
      <c r="D23" s="53" t="n">
        <f aca="false">FALSE()</f>
        <v>0</v>
      </c>
      <c r="E23" s="53"/>
      <c r="F23" s="54" t="n">
        <v>5714401431107</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414</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https://raw.githubusercontent.com/PatrickVibild/TellusAmazonPictures/master/pictures/DELL/E4300/RG/DE/1.jpg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https://raw.githubusercontent.com/PatrickVibild/TellusAmazonPictures/master/pictures/DELL/E4300/RG/DE/2.jpg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https://raw.githubusercontent.com/PatrickVibild/TellusAmazonPictures/master/pictures/DELL/E4300/RG/DE/3.jpg</v>
      </c>
      <c r="Q23" s="0" t="str">
        <f aca="false">IF(ISBLANK(L23),"",IF(M23, "https://raw.githubusercontent.com/PatrickVibild/TellusAmazonPictures/master/pictures/"&amp;L23&amp;"/4.jpg", ""))</f>
        <v>https://raw.githubusercontent.com/PatrickVibild/TellusAmazonPictures/master/pictures/DELL/E4300/RG/DE/4.jpg</v>
      </c>
      <c r="R23" s="0" t="str">
        <f aca="false">IF(ISBLANK(L23),"",IF(M23, "https://raw.githubusercontent.com/PatrickVibild/TellusAmazonPictures/master/pictures/"&amp;L23&amp;"/5.jpg", ""))</f>
        <v>https://raw.githubusercontent.com/PatrickVibild/TellusAmazonPictures/master/pictures/DELL/E4300/RG/DE/5.jpg</v>
      </c>
      <c r="S23" s="0" t="str">
        <f aca="false">IF(ISBLANK(L23),"",IF(M23, "https://raw.githubusercontent.com/PatrickVibild/TellusAmazonPictures/master/pictures/"&amp;L23&amp;"/6.jpg", ""))</f>
        <v>https://raw.githubusercontent.com/PatrickVibild/TellusAmazonPictures/master/pictures/DELL/E4300/RG/DE/6.jpg</v>
      </c>
      <c r="T23" s="0" t="str">
        <f aca="false">IF(ISBLANK(L23),"",IF(M23, "https://raw.githubusercontent.com/PatrickVibild/TellusAmazonPictures/master/pictures/"&amp;L23&amp;"/7.jpg", ""))</f>
        <v>https://raw.githubusercontent.com/PatrickVibild/TellusAmazonPictures/master/pictures/DELL/E4300/RG/DE/7.jpg</v>
      </c>
      <c r="U23" s="0" t="str">
        <f aca="false">IF(ISBLANK(L23),"",IF(M23, "https://raw.githubusercontent.com/PatrickVibild/TellusAmazonPictures/master/pictures/"&amp;L23&amp;"/8.jpg",""))</f>
        <v>https://raw.githubusercontent.com/PatrickVibild/TellusAmazonPictures/master/pictures/DELL/E4300/RG/DE/8.jpg</v>
      </c>
      <c r="V23" s="0" t="str">
        <f aca="false">IF(ISBLANK(L23),"",IF(M23, "https://raw.githubusercontent.com/PatrickVibild/TellusAmazonPictures/master/pictures/"&amp;L23&amp;"/9.jpg", ""))</f>
        <v>https://raw.githubusercontent.com/PatrickVibild/TellusAmazonPictures/master/pictures/DELL/E4300/RG/DE/9.jpg</v>
      </c>
      <c r="W23" s="61"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COMPATIBEL MET - Dell {model}. Controleer de afbeelding en beschrijving zorgvuldig voordat u een toetsenbord koopt. Dit zorgt ervoor dat u het juiste laptoptoetsenbord voor uw computer krijgt. Super eenvoudige installatie.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433</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56" t="n">
        <f aca="false">TRUE()</f>
        <v>1</v>
      </c>
      <c r="K29" s="57" t="n">
        <f aca="false">TRUE()</f>
        <v>1</v>
      </c>
      <c r="L29" s="54" t="s">
        <v>435</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56" t="n">
        <f aca="false">TRUE()</f>
        <v>1</v>
      </c>
      <c r="K30" s="57" t="n">
        <f aca="false">TRUE()</f>
        <v>1</v>
      </c>
      <c r="L30" s="54" t="s">
        <v>436</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56" t="n">
        <f aca="false">TRUE()</f>
        <v>1</v>
      </c>
      <c r="K31" s="57" t="n">
        <f aca="false">TRUE()</f>
        <v>1</v>
      </c>
      <c r="L31" s="54" t="s">
        <v>439</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56" t="n">
        <f aca="false">TRUE()</f>
        <v>1</v>
      </c>
      <c r="K32" s="57" t="n">
        <f aca="false">TRUE()</f>
        <v>1</v>
      </c>
      <c r="L32" s="54" t="s">
        <v>441</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56" t="n">
        <f aca="false">TRUE()</f>
        <v>1</v>
      </c>
      <c r="K33" s="57" t="n">
        <f aca="false">TRUE()</f>
        <v>1</v>
      </c>
      <c r="L33" s="54" t="s">
        <v>444</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56" t="n">
        <f aca="false">TRUE()</f>
        <v>1</v>
      </c>
      <c r="K34" s="57" t="n">
        <f aca="false">TRUE()</f>
        <v>1</v>
      </c>
      <c r="L34" s="54" t="s">
        <v>446</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56" t="n">
        <f aca="false">TRUE()</f>
        <v>1</v>
      </c>
      <c r="K35" s="57" t="n">
        <f aca="false">TRUE()</f>
        <v>1</v>
      </c>
      <c r="L35" s="54" t="s">
        <v>448</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449</v>
      </c>
      <c r="B36" s="67" t="s">
        <v>447</v>
      </c>
      <c r="C36" s="53"/>
      <c r="D36" s="53"/>
      <c r="E36" s="53"/>
      <c r="F36" s="54"/>
      <c r="G36" s="54"/>
      <c r="H36" s="55" t="s">
        <v>450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56" t="n">
        <f aca="false">TRUE()</f>
        <v>1</v>
      </c>
      <c r="K36" s="57" t="n">
        <f aca="false">TRUE()</f>
        <v>1</v>
      </c>
      <c r="L36" s="54" t="s">
        <v>451</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452</v>
      </c>
      <c r="B37" s="67" t="s">
        <v>453</v>
      </c>
      <c r="C37" s="53"/>
      <c r="D37" s="53"/>
      <c r="E37" s="53"/>
      <c r="F37" s="54"/>
      <c r="G37" s="54"/>
      <c r="H37" s="55" t="s">
        <v>454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455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56" t="n">
        <f aca="false">TRUE()</f>
        <v>1</v>
      </c>
      <c r="K38" s="57" t="n">
        <f aca="false">TRUE()</f>
        <v>1</v>
      </c>
      <c r="L38" s="54" t="s">
        <v>456</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457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56" t="n">
        <f aca="false">TRUE()</f>
        <v>1</v>
      </c>
      <c r="K39" s="57" t="n">
        <f aca="false">TRUE()</f>
        <v>1</v>
      </c>
      <c r="L39" s="54" t="s">
        <v>458</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56" t="n">
        <f aca="false">TRUE()</f>
        <v>1</v>
      </c>
      <c r="K40" s="57" t="n">
        <f aca="false">TRUE()</f>
        <v>1</v>
      </c>
      <c r="L40" s="54" t="s">
        <v>459</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56" t="n">
        <f aca="false">TRUE()</f>
        <v>1</v>
      </c>
      <c r="K41" s="57" t="n">
        <f aca="false">TRUE()</f>
        <v>1</v>
      </c>
      <c r="L41" s="54" t="s">
        <v>460</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461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6" t="n">
        <f aca="false">TRUE()</f>
        <v>1</v>
      </c>
      <c r="K42" s="57" t="n">
        <f aca="false">TRUE()</f>
        <v>1</v>
      </c>
      <c r="L42" s="54" t="s">
        <v>462</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463</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464</v>
      </c>
      <c r="B1" s="53" t="n">
        <f aca="false">TRUE()</f>
        <v>1</v>
      </c>
      <c r="C1" s="0" t="s">
        <v>465</v>
      </c>
      <c r="D1" s="55" t="s">
        <v>373</v>
      </c>
      <c r="E1" s="0" t="s">
        <v>466</v>
      </c>
      <c r="F1" s="0" t="s">
        <v>467</v>
      </c>
      <c r="G1" s="0" t="s">
        <v>453</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450</v>
      </c>
      <c r="E11" s="0" t="s">
        <v>478</v>
      </c>
    </row>
    <row r="12" customFormat="false" ht="12.8" hidden="false" customHeight="false" outlineLevel="0" collapsed="false">
      <c r="D12" s="55" t="s">
        <v>454</v>
      </c>
      <c r="E12" s="0" t="s">
        <v>479</v>
      </c>
    </row>
    <row r="13" customFormat="false" ht="12.8" hidden="false" customHeight="false" outlineLevel="0" collapsed="false">
      <c r="D13" s="55" t="s">
        <v>455</v>
      </c>
      <c r="E13" s="0" t="s">
        <v>480</v>
      </c>
    </row>
    <row r="14" customFormat="false" ht="12.8" hidden="false" customHeight="false" outlineLevel="0" collapsed="false">
      <c r="D14" s="55" t="s">
        <v>457</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2" t="s">
        <v>483</v>
      </c>
    </row>
    <row r="17" customFormat="false" ht="12.8" hidden="false" customHeight="false" outlineLevel="0" collapsed="false">
      <c r="D17" s="55" t="s">
        <v>461</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450</v>
      </c>
    </row>
    <row r="31" customFormat="false" ht="12.8" hidden="false" customHeight="false" outlineLevel="0" collapsed="false">
      <c r="B31" s="55" t="s">
        <v>454</v>
      </c>
    </row>
    <row r="32" customFormat="false" ht="12.8" hidden="false" customHeight="false" outlineLevel="0" collapsed="false">
      <c r="B32" s="55" t="s">
        <v>455</v>
      </c>
    </row>
    <row r="33" customFormat="false" ht="12.8" hidden="false" customHeight="false" outlineLevel="0" collapsed="false">
      <c r="B33" s="55" t="s">
        <v>457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461</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500</v>
      </c>
    </row>
    <row r="4" customFormat="false" ht="15" hidden="false" customHeight="false" outlineLevel="0" collapsed="false">
      <c r="B4" s="73" t="s">
        <v>501</v>
      </c>
    </row>
    <row r="5" customFormat="false" ht="15" hidden="false" customHeight="false" outlineLevel="0" collapsed="false">
      <c r="B5" s="73" t="s">
        <v>502</v>
      </c>
    </row>
    <row r="6" customFormat="false" ht="15" hidden="false" customHeight="false" outlineLevel="0" collapsed="false">
      <c r="B6" s="73" t="s">
        <v>503</v>
      </c>
    </row>
    <row r="7" customFormat="false" ht="15" hidden="false" customHeight="false" outlineLevel="0" collapsed="false">
      <c r="B7" s="73"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3"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587</v>
      </c>
    </row>
    <row r="4" customFormat="false" ht="15" hidden="false" customHeight="false" outlineLevel="0" collapsed="false">
      <c r="B4" s="73" t="s">
        <v>588</v>
      </c>
    </row>
    <row r="5" customFormat="false" ht="12.8" hidden="false" customHeight="false" outlineLevel="0" collapsed="false">
      <c r="B5" s="0" t="s">
        <v>589</v>
      </c>
    </row>
    <row r="6" customFormat="false" ht="15" hidden="false" customHeight="false" outlineLevel="0" collapsed="false">
      <c r="B6" s="73" t="s">
        <v>590</v>
      </c>
    </row>
    <row r="7" customFormat="false" ht="15" hidden="false" customHeight="false" outlineLevel="0" collapsed="false">
      <c r="B7" s="73" t="s">
        <v>591</v>
      </c>
    </row>
    <row r="8" customFormat="false" ht="12.8" hidden="false" customHeight="false" outlineLevel="0" collapsed="false">
      <c r="B8" s="0" t="s">
        <v>592</v>
      </c>
    </row>
    <row r="9" customFormat="false" ht="12.8" hidden="false" customHeight="false" outlineLevel="0" collapsed="false">
      <c r="B9" s="74"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3"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2021-06-14T23:13:46Z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