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<sst xmlns="http://schemas.openxmlformats.org/spreadsheetml/2006/main" count="802" uniqueCount="639">
  <si>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</si>
  <si>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</si>
  <si>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</si>
  <si>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</si>
  <si>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</si>
  <si>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</si>
  <si>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</si>
  <si>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</si>
  <si>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</si>
  <si>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</si>
  <si>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</si>
  <si>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</si>
  <si>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</si>
  <si>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</si>
  <si>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</si>
  <si>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</si>
  <si>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</si>
  <si>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</si>
  <si>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</si>
  <si>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</si>
  <si>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</si>
  <si>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</si>
  <si>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</si>
  <si>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</si>
  <si>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</si>
  <si>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</si>
  <si>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</si>
  <si>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</si>
  <si>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</si>
  <si>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</si>
  <si>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</si>
  <si>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</si>
  <si>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</si>
  <si>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</si>
  <si>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</si>
  <si>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</si>
  <si>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</si>
  <si>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</si>
  <si>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</si>
  <si>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</si>
  <si>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</si>
  <si>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</si>
  <si>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</si>
  <si>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</si>
  <si>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</si>
  <si>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</si>
  <si>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</si>
  <si>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</si>
  <si>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</si>
  <si>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</si>
  <si>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</si>
  <si>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</si>
  <si>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</si>
  <si>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</si>
  <si>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</si>
  <si>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</si>
  <si>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</si>
  <si>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</si>
  <si>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</si>
  <si>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</si>
  <si>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</si>
  <si>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</si>
  <si>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</si>
  <si>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</si>
  <si>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</si>
  <si>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</si>
  <si>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</si>
  <si>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</si>
  <si>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</si>
  <si>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</si>
  <si>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</si>
  <si>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</si>
  <si>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</si>
  <si>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</si>
  <si>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</si>
  <si>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</si>
  <si>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</si>
  <si>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</si>
  <si>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</si>
  <si>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</si>
  <si>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</si>
  <si>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</si>
  <si>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</si>
  <si>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</si>
  <si>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</si>
  <si>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</si>
  <si>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</si>
  <si>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</si>
  <si>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</si>
  <si>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</si>
  <si>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</si>
  <si>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</si>
  <si>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</si>
  <si>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</si>
  <si>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</si>
  <si>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</si>
  <si>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</si>
  <si>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</si>
  <si>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</si>
  <si>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</si>
  <si>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</si>
  <si>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</si>
  <si>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</si>
  <si>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</si>
  <si>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</si>
  <si>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</si>
  <si>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</si>
  <si>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</si>
  <si>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</si>
  <si>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</si>
  <si>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</si>
  <si>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</si>
  <si>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</si>
  <si>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</si>
  <si>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</si>
  <si>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</si>
  <si>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</si>
  <si>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</si>
  <si>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</si>
  <si>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</si>
  <si>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</si>
  <si>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</si>
  <si>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</si>
  <si>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</si>
  <si>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</si>
  <si>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</si>
  <si>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</si>
  <si>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</si>
  <si>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</si>
  <si>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</si>
  <si>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</si>
  <si>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</si>
  <si>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</si>
  <si>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</si>
  <si>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</si>
  <si>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</si>
  <si>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</si>
  <si>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</si>
  <si>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</si>
  <si>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</si>
  <si>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</si>
  <si>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</si>
  <si>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</si>
  <si>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</si>
  <si>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</si>
  <si>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</si>
  <si>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</si>
  <si>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</si>
  <si>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</si>
  <si>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</si>
  <si>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</si>
  <si>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</si>
  <si>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</si>
  <si>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</si>
  <si>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</si>
  <si>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</si>
  <si>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</si>
  <si>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</si>
  <si>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</si>
  <si>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</si>
  <si>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</si>
  <si>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</si>
  <si>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</si>
  <si>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</si>
  <si>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</si>
  <si>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</si>
  <si>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</si>
  <si>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</si>
  <si>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</si>
  <si>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</si>
  <si>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</si>
  <si>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</si>
  <si>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</si>
  <si>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</si>
  <si>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</si>
  <si>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</si>
  <si>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</si>
  <si>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</si>
  <si>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</si>
  <si>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</si>
  <si>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</si>
  <si>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</si>
  <si>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</si>
  <si>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</si>
  <si>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</si>
  <si>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</si>
  <si>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</si>
  <si>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</si>
  <si>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</si>
  <si>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</si>
  <si>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</si>
  <si>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</si>
  <si>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</si>
  <si>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</si>
  <si>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</si>
  <si>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</si>
  <si>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</si>
  <si>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</si>
  <si>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</si>
  <si>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</si>
  <si>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</si>
  <si>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</si>
  <si>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</si>
  <si>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</si>
  <si>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</si>
  <si>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</si>
  <si>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</si>
  <si>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</si>
  <si>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</si>
  <si>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</si>
  <si>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</si>
  <si>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</si>
  <si>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</si>
  <si>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</si>
  <si>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</si>
  <si>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</si>
  <si>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</si>
  <si>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</si>
  <si>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</si>
  <si>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</si>
  <si>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</si>
  <si>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</si>
  <si>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</si>
  <si>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</si>
  <si>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</si>
  <si>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</si>
  <si>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</si>
  <si>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</si>
  <si>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</si>
  <si>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</si>
  <si>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</si>
  <si>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</si>
  <si>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</si>
  <si>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</si>
  <si>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</si>
  <si>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</si>
  <si>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</si>
  <si>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</si>
  <si>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</si>
  <si>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</si>
  <si>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</si>
  <si>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</si>
  <si>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</si>
  <si>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</si>
  <si>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</si>
  <si>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</si>
  <si>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</si>
  <si>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</si>
  <si>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</si>
  <si>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</si>
  <si>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</si>
  <si>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</si>
  <si>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</si>
  <si>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</si>
  <si>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</si>
  <si>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</si>
  <si>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</si>
  <si>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</si>
  <si>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</si>
  <si>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</si>
  <si>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</si>
  <si>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</si>
  <si>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</si>
  <si>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</si>
  <si>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</si>
  <si>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</si>
  <si>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</si>
  <si>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</si>
  <si>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</si>
  <si>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</si>
  <si>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</si>
  <si>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</si>
  <si>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</si>
  <si>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</si>
  <si>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</si>
  <si>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</si>
  <si>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</si>
  <si>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</si>
  <si>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</si>
  <si>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</si>
  <si>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</si>
  <si>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</si>
  <si>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</si>
  <si>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</si>
  <si>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</si>
  <si>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</si>
  <si>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</si>
  <si>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</si>
  <si>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</si>
  <si>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</si>
  <si>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</si>
  <si>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</si>
  <si>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</si>
  <si>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</si>
  <si>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</si>
  <si>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</si>
  <si>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</si>
  <si>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</si>
  <si>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</si>
  <si>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</si>
  <si>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</si>
  <si>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</si>
  <si>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</si>
  <si>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</si>
  <si>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</si>
  <si>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</si>
  <si>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</si>
  <si>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</si>
  <si>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</si>
  <si>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</si>
  <si>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</si>
  <si>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</si>
  <si>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</si>
  <si>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</si>
  <si>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</si>
  <si>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</si>
  <si>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</si>
  <si>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</si>
  <si>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</si>
  <si>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</si>
  <si>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</si>
  <si>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</si>
  <si>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</si>
  <si>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</si>
  <si>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</si>
  <si>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</si>
  <si>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</si>
  <si>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</si>
  <si>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</si>
  <si>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</si>
  <si>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</si>
  <si>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</si>
  <si>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</si>
  <si>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</si>
  <si>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</si>
  <si>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</si>
  <si>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</si>
  <si>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</si>
  <si>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</si>
  <si>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</si>
  <si>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</si>
  <si>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</si>
  <si>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</si>
  <si>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</si>
  <si>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</si>
  <si>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</si>
  <si>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</si>
  <si>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</si>
  <si>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</si>
  <si>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</si>
  <si>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</si>
  <si>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</si>
  <si>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</si>
  <si>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</si>
  <si>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</si>
  <si>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E5450, Latitude E7250, Latitude E7450, Latitude E7470 </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</si>
  <si>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</si>
  <si>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</si>
  <si>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</si>
  <si>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</si>
  <si>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</si>
  <si>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</si>
  <si>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</si>
  <si>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</si>
  <si>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</si>
  <si>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</si>
  <si>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</si>
  <si>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</si>
  <si>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</si>
  <si>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</si>
  <si>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</si>
  <si>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</si>
  <si>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7450 Regular - DE</t>
  </si>
  <si>
    <t xml:space="preserve">German</t>
  </si>
  <si>
    <t xml:space="preserve">DELL/E7450/BL/DE</t>
  </si>
  <si>
    <t xml:space="preserve">Price – NON-Backlit</t>
  </si>
  <si>
    <t xml:space="preserve">Dell 7450 Regular - FR</t>
  </si>
  <si>
    <t xml:space="preserve">French</t>
  </si>
  <si>
    <t xml:space="preserve">DELL/E7450/BL/FR</t>
  </si>
  <si>
    <t xml:space="preserve">Packing size</t>
  </si>
  <si>
    <t xml:space="preserve">Big</t>
  </si>
  <si>
    <t xml:space="preserve">Dell 7450 Regular - IT</t>
  </si>
  <si>
    <t xml:space="preserve">Italian</t>
  </si>
  <si>
    <t xml:space="preserve">DELL/E7450/BL/IT</t>
  </si>
  <si>
    <t xml:space="preserve">Package height (CM)</t>
  </si>
  <si>
    <t xml:space="preserve">Dell 7450 Regular - ES</t>
  </si>
  <si>
    <t xml:space="preserve">Spanish</t>
  </si>
  <si>
    <t xml:space="preserve">DELL/E7450/BL/ES</t>
  </si>
  <si>
    <t xml:space="preserve">Package width (CM)</t>
  </si>
  <si>
    <t xml:space="preserve">Dell 7450 Regular - UK</t>
  </si>
  <si>
    <t xml:space="preserve">UK</t>
  </si>
  <si>
    <t xml:space="preserve">DELL/E7450/BL/UK</t>
  </si>
  <si>
    <t xml:space="preserve">Package length (CM)</t>
  </si>
  <si>
    <t xml:space="preserve">Dell 7450 Regular - NOR</t>
  </si>
  <si>
    <t xml:space="preserve">Scandinavian – Nordic</t>
  </si>
  <si>
    <t xml:space="preserve">DELL/E7450/BL/NOR</t>
  </si>
  <si>
    <t xml:space="preserve">Origin of Product</t>
  </si>
  <si>
    <t xml:space="preserve">Dell 7450 Regular - BE</t>
  </si>
  <si>
    <t xml:space="preserve">Belgian</t>
  </si>
  <si>
    <t xml:space="preserve">DELL/E7450/BL/BE</t>
  </si>
  <si>
    <t xml:space="preserve">Package weight (GR)</t>
  </si>
  <si>
    <t xml:space="preserve">Dell 7450 Regular - CH</t>
  </si>
  <si>
    <t xml:space="preserve">Swiss</t>
  </si>
  <si>
    <t xml:space="preserve">DELL/E7450/BL/CH</t>
  </si>
  <si>
    <t xml:space="preserve">Dell 7450 Regular - US INT</t>
  </si>
  <si>
    <t xml:space="preserve">US International</t>
  </si>
  <si>
    <t xml:space="preserve">DELL/E7450/BL/USI</t>
  </si>
  <si>
    <t xml:space="preserve">Parent sku</t>
  </si>
  <si>
    <t xml:space="preserve">Dell 7450</t>
  </si>
  <si>
    <t xml:space="preserve">Dell 7450 Regular - US</t>
  </si>
  <si>
    <t xml:space="preserve">US</t>
  </si>
  <si>
    <t xml:space="preserve">DELL/E7450/BL/US</t>
  </si>
  <si>
    <t xml:space="preserve">Parent EAN</t>
  </si>
  <si>
    <t xml:space="preserve">Dell 7450 BL - DE</t>
  </si>
  <si>
    <t xml:space="preserve">DELL/E7450/RG/DE</t>
  </si>
  <si>
    <t xml:space="preserve">Dell 7450 BL - FR</t>
  </si>
  <si>
    <t xml:space="preserve">Item_type</t>
  </si>
  <si>
    <t xml:space="preserve">laptop-computer-replacement-parts</t>
  </si>
  <si>
    <t xml:space="preserve">Dell 7450 BL - IT</t>
  </si>
  <si>
    <t xml:space="preserve">Dell 7450 BL - ES</t>
  </si>
  <si>
    <t xml:space="preserve">Default quantity</t>
  </si>
  <si>
    <t xml:space="preserve">Dell 7450 BL - UK</t>
  </si>
  <si>
    <t xml:space="preserve">Dell 7450 BL - NOR</t>
  </si>
  <si>
    <t xml:space="preserve">Format</t>
  </si>
  <si>
    <t xml:space="preserve">PartialUpdate</t>
  </si>
  <si>
    <t xml:space="preserve">Dell 7450 BL - BE</t>
  </si>
  <si>
    <t xml:space="preserve">Dell 7450 BL - CH</t>
  </si>
  <si>
    <t xml:space="preserve">Dell 7450 BL - US INT</t>
  </si>
  <si>
    <t xml:space="preserve">Bullet Point 1:</t>
  </si>
  <si>
    <t xml:space="preserve">Dell 7450 BL - 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</si>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</sst>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v>
      </c>
      <c r="B4" s="28" t="str">
        <f aca="false">Values!B13</f>
        <v>Dell 7450</v>
      </c>
      <c r="C4" s="29" t="s">
        <v>345</v>
      </c>
      <c r="D4" s="30" t="n">
        <f aca="false">Values!B14</f>
        <v>5714401746997</v>
      </c>
      <c r="E4" s="31" t="s">
        <v>346</v>
      </c>
      <c r="F4" s="28" t="str">
        <f aca="false">SUBSTITUTE(Values!B1, "{language}", "") &amp; " " &amp; Values!B3</f>
        <v>replacement  backlit keyboard for Dell   Latitude E5450, Latitude E7250, Latitude E7450, Latitude E7470</v>
      </c>
      <c r="G4" s="29" t="s">
        <v>345</v>
      </c>
      <c r="H4" s="27" t="str">
        <f aca="false">Values!B16</f>
        <v>laptop-computer-replacement-parts</v>
      </c>
      <c r="I4" s="27" t="str">
        <f aca="false">IF(ISBLANK(Values!F3),"","4730574031")</f>
        <v>4730574031</v>
      </c>
      <c r="J4" s="32" t="str">
        <f aca="false">Values!B13</f>
        <v>Dell 7450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v>
      </c>
      <c r="B5" s="38" t="str">
        <f aca="false">IF(ISBLANK(Values!F4),"",Values!G4)</f>
        <v>Dell 7450 Regular - DE</v>
      </c>
      <c r="C5" s="32" t="str">
        <f aca="false">IF(ISBLANK(Values!F4),"","TellusRem")</f>
        <v>TellusRem</v>
      </c>
      <c r="D5" s="30" t="n">
        <f aca="false">IF(ISBLANK(Values!F4),"",Values!F4)</f>
        <v>5714401746010</v>
      </c>
      <c r="E5" s="31" t="str">
        <f aca="false">IF(ISBLANK(Values!F4),"","EAN")</f>
        <v>EAN</v>
      </c>
      <c r="F5" s="28" t="str">
        <f aca="false">IF(ISBLANK(Values!F4),"",IF(Values!K4, SUBSTITUTE(Values!$B$1, "{language}", Values!I4) &amp; " " &amp;Values!$B$3, SUBSTITUTE(Values!$B$2, "{language}", Values!$I4) &amp; " " &amp;Values!$B$3))</f>
        <v>replacement German backlit keyboard for Dell   Latitude E5450, Latitude E7250, Latitude E7450, Latitude E7470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7450 Regular - DE</v>
      </c>
      <c r="K5" s="28" t="n">
        <f aca="false">IF(ISBLANK(Values!F4),"",IF(Values!K4, Values!$B$4, Values!$B$5))</f>
        <v>42.95</v>
      </c>
      <c r="L5" s="40" t="n">
        <f aca="false">IF(ISBLANK(Values!F4),"",IF($CO5="DEFAULT", Values!$B$18, ""))</f>
        <v>5</v>
      </c>
      <c r="M5" s="28" t="str">
        <f aca="false">IF(ISBLANK(Values!F4),"",Values!$N4)</f>
        <v>https://raw.githubusercontent.com/PatrickVibild/TellusAmazonPictures/master/pictures/DELL/E7450/BL/DE/1.jpg</v>
      </c>
      <c r="N5" s="28" t="str">
        <f aca="false">IF(ISBLANK(Values!$G4),"",Values!O4)</f>
        <v>https://raw.githubusercontent.com/PatrickVibild/TellusAmazonPictures/master/pictures/DELL/E7450/BL/DE/2.jpg</v>
      </c>
      <c r="O5" s="28" t="str">
        <f aca="false">IF(ISBLANK(Values!$G4),"",Values!P4)</f>
        <v>https://raw.githubusercontent.com/PatrickVibild/TellusAmazonPictures/master/pictures/DELL/E7450/BL/DE/3.jpg</v>
      </c>
      <c r="P5" s="28" t="str">
        <f aca="false">IF(ISBLANK(Values!$G4),"",Values!Q4)</f>
        <v>https://raw.githubusercontent.com/PatrickVibild/TellusAmazonPictures/master/pictures/DELL/E7450/BL/DE/4.jpg</v>
      </c>
      <c r="Q5" s="28" t="str">
        <f aca="false">IF(ISBLANK(Values!$G4),"",Values!R4)</f>
        <v>https://raw.githubusercontent.com/PatrickVibild/TellusAmazonPictures/master/pictures/DELL/E7450/BL/DE/5.jpg</v>
      </c>
      <c r="R5" s="28" t="str">
        <f aca="false">IF(ISBLANK(Values!$G4),"",Values!S4)</f>
        <v>https://raw.githubusercontent.com/PatrickVibild/TellusAmazonPictures/master/pictures/DELL/E7450/BL/DE/6.jpg</v>
      </c>
      <c r="S5" s="28" t="str">
        <f aca="false">IF(ISBLANK(Values!$G4),"",Values!T4)</f>
        <v>https://raw.githubusercontent.com/PatrickVibild/TellusAmazonPictures/master/pictures/DELL/E7450/BL/DE/7.jpg</v>
      </c>
      <c r="T5" s="28" t="str">
        <f aca="false">IF(ISBLANK(Values!$G4),"",Values!U4)</f>
        <v>https://raw.githubusercontent.com/PatrickVibild/TellusAmazonPictures/master/pictures/DELL/E7450/BL/DE/8.jpg</v>
      </c>
      <c r="U5" s="28" t="str">
        <f aca="false">IF(ISBLANK(Values!$G4),"",Values!V4)</f>
        <v>https://raw.githubusercontent.com/PatrickVibild/TellusAmazonPictures/master/pictures/DELL/E7450/BL/DE/9.jpg</v>
      </c>
      <c r="W5" s="32" t="str">
        <f aca="false">IF(ISBLANK(Values!F4),"","Child")</f>
        <v>Child</v>
      </c>
      <c r="X5" s="32" t="str">
        <f aca="false">IF(ISBLANK(Values!F4),"",Values!$B$13)</f>
        <v>Dell 7450</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IF(ISBLANK(Values!F4),"",IF(Values!J4,Values!$B$23,Values!$B$33))</f>
        <v>👉 REFURBISHED:  SAVE MONEY -  Replacement Dell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backlit.</v>
      </c>
      <c r="AM5" s="1" t="str">
        <f aca="false">SUBSTITUTE(IF(ISBLANK(Values!F4),"",Values!$B$27),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DEFAULT</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n">
        <f aca="false">IF(ISBLANK(Values!F4),"",IF(CO5&lt;&gt;"DEFAULT", "", 3))</f>
        <v>3</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v>
      </c>
      <c r="B6" s="38" t="str">
        <f aca="false">IF(ISBLANK(Values!F5),"",Values!G5)</f>
        <v>Dell 7450 Regular - FR</v>
      </c>
      <c r="C6" s="32" t="str">
        <f aca="false">IF(ISBLANK(Values!F5),"","TellusRem")</f>
        <v>TellusRem</v>
      </c>
      <c r="D6" s="30" t="n">
        <f aca="false">IF(ISBLANK(Values!F5),"",Values!F5)</f>
        <v>5714401746027</v>
      </c>
      <c r="E6" s="31" t="str">
        <f aca="false">IF(ISBLANK(Values!F5),"","EAN")</f>
        <v>EAN</v>
      </c>
      <c r="F6" s="28" t="str">
        <f aca="false">IF(ISBLANK(Values!F5),"",IF(Values!K5, SUBSTITUTE(Values!$B$1, "{language}", Values!I5) &amp; " " &amp;Values!$B$3, SUBSTITUTE(Values!$B$2, "{language}", Values!$I5) &amp; " " &amp;Values!$B$3))</f>
        <v>replacement French backlit keyboard for Dell   Latitude E5450, Latitude E7250, Latitude E7450, Latitude E7470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7450 Regular - FR</v>
      </c>
      <c r="K6" s="28" t="n">
        <f aca="false">IF(ISBLANK(Values!F5),"",IF(Values!K5, Values!$B$4, Values!$B$5))</f>
        <v>42.95</v>
      </c>
      <c r="L6" s="40" t="n">
        <f aca="false">IF(ISBLANK(Values!F5),"",IF($CO6="DEFAULT", Values!$B$18, ""))</f>
        <v>5</v>
      </c>
      <c r="M6" s="28" t="str">
        <f aca="false">IF(ISBLANK(Values!F5),"",Values!$N5)</f>
        <v>https://raw.githubusercontent.com/PatrickVibild/TellusAmazonPictures/master/pictures/DELL/E7450/BL/FR/1.jpg</v>
      </c>
      <c r="N6" s="28" t="str">
        <f aca="false">IF(ISBLANK(Values!$G5),"",Values!O5)</f>
        <v>https://raw.githubusercontent.com/PatrickVibild/TellusAmazonPictures/master/pictures/DELL/E7450/BL/FR/2.jpg</v>
      </c>
      <c r="O6" s="28" t="str">
        <f aca="false">IF(ISBLANK(Values!$G5),"",Values!P5)</f>
        <v>https://raw.githubusercontent.com/PatrickVibild/TellusAmazonPictures/master/pictures/DELL/E7450/BL/FR/3.jpg</v>
      </c>
      <c r="P6" s="28" t="str">
        <f aca="false">IF(ISBLANK(Values!$G5),"",Values!Q5)</f>
        <v>https://raw.githubusercontent.com/PatrickVibild/TellusAmazonPictures/master/pictures/DELL/E7450/BL/FR/4.jpg</v>
      </c>
      <c r="Q6" s="28" t="str">
        <f aca="false">IF(ISBLANK(Values!$G5),"",Values!R5)</f>
        <v>https://raw.githubusercontent.com/PatrickVibild/TellusAmazonPictures/master/pictures/DELL/E7450/BL/FR/5.jpg</v>
      </c>
      <c r="R6" s="28" t="str">
        <f aca="false">IF(ISBLANK(Values!$G5),"",Values!S5)</f>
        <v>https://raw.githubusercontent.com/PatrickVibild/TellusAmazonPictures/master/pictures/DELL/E7450/BL/FR/6.jpg</v>
      </c>
      <c r="S6" s="28" t="str">
        <f aca="false">IF(ISBLANK(Values!$G5),"",Values!T5)</f>
        <v>https://raw.githubusercontent.com/PatrickVibild/TellusAmazonPictures/master/pictures/DELL/E7450/BL/FR/7.jpg</v>
      </c>
      <c r="T6" s="28" t="str">
        <f aca="false">IF(ISBLANK(Values!$G5),"",Values!U5)</f>
        <v>https://raw.githubusercontent.com/PatrickVibild/TellusAmazonPictures/master/pictures/DELL/E7450/BL/FR/8.jpg</v>
      </c>
      <c r="U6" s="28" t="str">
        <f aca="false">IF(ISBLANK(Values!$G5),"",Values!V5)</f>
        <v>https://raw.githubusercontent.com/PatrickVibild/TellusAmazonPictures/master/pictures/DELL/E7450/BL/FR/9.jpg</v>
      </c>
      <c r="W6" s="32" t="str">
        <f aca="false">IF(ISBLANK(Values!F5),"","Child")</f>
        <v>Child</v>
      </c>
      <c r="X6" s="32" t="str">
        <f aca="false">IF(ISBLANK(Values!F5),"",Values!$B$13)</f>
        <v>Dell 7450</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IF(ISBLANK(Values!F5),"",IF(Values!J5,Values!$B$23,Values!$B$33))</f>
        <v>👉 REFURBISHED:  SAVE MONEY -  Replacement Dell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backlit.</v>
      </c>
      <c r="AM6" s="1" t="str">
        <f aca="false">SUBSTITUTE(IF(ISBLANK(Values!F5),"",Values!$B$27),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DEFAULT</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n">
        <f aca="false">IF(ISBLANK(Values!F5),"",IF(CO6&lt;&gt;"DEFAULT", "", 3))</f>
        <v>3</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v>
      </c>
      <c r="B7" s="38" t="str">
        <f aca="false">IF(ISBLANK(Values!F6),"",Values!G6)</f>
        <v>Dell 7450 Regular - IT</v>
      </c>
      <c r="C7" s="32" t="str">
        <f aca="false">IF(ISBLANK(Values!F6),"","TellusRem")</f>
        <v>TellusRem</v>
      </c>
      <c r="D7" s="30" t="n">
        <f aca="false">IF(ISBLANK(Values!F6),"",Values!F6)</f>
        <v>5714401746034</v>
      </c>
      <c r="E7" s="31" t="str">
        <f aca="false">IF(ISBLANK(Values!F6),"","EAN")</f>
        <v>EAN</v>
      </c>
      <c r="F7" s="28" t="str">
        <f aca="false">IF(ISBLANK(Values!F6),"",IF(Values!K6, SUBSTITUTE(Values!$B$1, "{language}", Values!I6) &amp; " " &amp;Values!$B$3, SUBSTITUTE(Values!$B$2, "{language}", Values!$I6) &amp; " " &amp;Values!$B$3))</f>
        <v>replacement Italian backlit keyboard for Dell   Latitude E5450, Latitude E7250, Latitude E7450, Latitude E7470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7450 Regular - IT</v>
      </c>
      <c r="K7" s="28" t="n">
        <f aca="false">IF(ISBLANK(Values!F6),"",IF(Values!K6, Values!$B$4, Values!$B$5))</f>
        <v>42.95</v>
      </c>
      <c r="L7" s="40" t="n">
        <f aca="false">IF(ISBLANK(Values!F6),"",IF($CO7="DEFAULT", Values!$B$18, ""))</f>
        <v>5</v>
      </c>
      <c r="M7" s="28" t="str">
        <f aca="false">IF(ISBLANK(Values!F6),"",Values!$N6)</f>
        <v>https://raw.githubusercontent.com/PatrickVibild/TellusAmazonPictures/master/pictures/DELL/E7450/BL/IT/1.jpg</v>
      </c>
      <c r="N7" s="28" t="str">
        <f aca="false">IF(ISBLANK(Values!$G6),"",Values!O6)</f>
        <v>https://raw.githubusercontent.com/PatrickVibild/TellusAmazonPictures/master/pictures/DELL/E7450/BL/IT/2.jpg</v>
      </c>
      <c r="O7" s="28" t="str">
        <f aca="false">IF(ISBLANK(Values!$G6),"",Values!P6)</f>
        <v>https://raw.githubusercontent.com/PatrickVibild/TellusAmazonPictures/master/pictures/DELL/E7450/BL/IT/3.jpg</v>
      </c>
      <c r="P7" s="28" t="str">
        <f aca="false">IF(ISBLANK(Values!$G6),"",Values!Q6)</f>
        <v>https://raw.githubusercontent.com/PatrickVibild/TellusAmazonPictures/master/pictures/DELL/E7450/BL/IT/4.jpg</v>
      </c>
      <c r="Q7" s="28" t="str">
        <f aca="false">IF(ISBLANK(Values!$G6),"",Values!R6)</f>
        <v>https://raw.githubusercontent.com/PatrickVibild/TellusAmazonPictures/master/pictures/DELL/E7450/BL/IT/5.jpg</v>
      </c>
      <c r="R7" s="28" t="str">
        <f aca="false">IF(ISBLANK(Values!$G6),"",Values!S6)</f>
        <v>https://raw.githubusercontent.com/PatrickVibild/TellusAmazonPictures/master/pictures/DELL/E7450/BL/IT/6.jpg</v>
      </c>
      <c r="S7" s="28" t="str">
        <f aca="false">IF(ISBLANK(Values!$G6),"",Values!T6)</f>
        <v>https://raw.githubusercontent.com/PatrickVibild/TellusAmazonPictures/master/pictures/DELL/E7450/BL/IT/7.jpg</v>
      </c>
      <c r="T7" s="28" t="str">
        <f aca="false">IF(ISBLANK(Values!$G6),"",Values!U6)</f>
        <v>https://raw.githubusercontent.com/PatrickVibild/TellusAmazonPictures/master/pictures/DELL/E7450/BL/IT/8.jpg</v>
      </c>
      <c r="U7" s="28" t="str">
        <f aca="false">IF(ISBLANK(Values!$G6),"",Values!V6)</f>
        <v>https://raw.githubusercontent.com/PatrickVibild/TellusAmazonPictures/master/pictures/DELL/E7450/BL/IT/9.jpg</v>
      </c>
      <c r="W7" s="32" t="str">
        <f aca="false">IF(ISBLANK(Values!F6),"","Child")</f>
        <v>Child</v>
      </c>
      <c r="X7" s="32" t="str">
        <f aca="false">IF(ISBLANK(Values!F6),"",Values!$B$13)</f>
        <v>Dell 7450</v>
      </c>
      <c r="Y7" s="39" t="str">
        <f aca="false">IF(ISBLANK(Values!F6),"","Size-Color")</f>
        <v>Size-Color</v>
      </c>
      <c r="Z7" s="32" t="str">
        <f aca="false">IF(ISBLANK(Values!F6),"","variation")</f>
        <v>variation</v>
      </c>
      <c r="AA7" s="36" t="str">
        <f aca="false">IF(ISBLANK(Values!F6),"",Values!$B$20)</f>
        <v>PartialUpdate</v>
      </c>
      <c r="AB7" s="36" t="str">
        <f aca="false">IF(ISBLANK(Values!F6),"",Values!$B$29)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IF(ISBLANK(Values!F6),"",IF(Values!J6,Values!$B$23,Values!$B$33))</f>
        <v>👉 REFURBISHED:  SAVE MONEY -  Replacement Dell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backlit.</v>
      </c>
      <c r="AM7" s="1" t="str">
        <f aca="false">SUBSTITUTE(IF(ISBLANK(Values!F6),"",Values!$B$27),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7" s="28" t="str">
        <f aca="false">IF(ISBLANK(Values!F6),"",Values!I6)</f>
        <v>Italian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DEFAULT</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3"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n">
        <f aca="false">IF(ISBLANK(Values!F6),"",IF(CO7&lt;&gt;"DEFAULT", "", 3))</f>
        <v>3</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v>
      </c>
      <c r="B8" s="38" t="str">
        <f aca="false">IF(ISBLANK(Values!F7),"",Values!G7)</f>
        <v>Dell 7450 Regular - ES</v>
      </c>
      <c r="C8" s="32" t="str">
        <f aca="false">IF(ISBLANK(Values!F7),"","TellusRem")</f>
        <v>TellusRem</v>
      </c>
      <c r="D8" s="30" t="n">
        <f aca="false">IF(ISBLANK(Values!F7),"",Values!F7)</f>
        <v>5714401746041</v>
      </c>
      <c r="E8" s="31" t="str">
        <f aca="false">IF(ISBLANK(Values!F7),"","EAN")</f>
        <v>EAN</v>
      </c>
      <c r="F8" s="28" t="str">
        <f aca="false">IF(ISBLANK(Values!F7),"",IF(Values!K7, SUBSTITUTE(Values!$B$1, "{language}", Values!I7) &amp; " " &amp;Values!$B$3, SUBSTITUTE(Values!$B$2, "{language}", Values!$I7) &amp; " " &amp;Values!$B$3))</f>
        <v>replacement Spanish backlit keyboard for Dell   Latitude E5450, Latitude E7250, Latitude E7450, Latitude E7470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7450 Regular - ES</v>
      </c>
      <c r="K8" s="28" t="n">
        <f aca="false">IF(ISBLANK(Values!F7),"",IF(Values!K7, Values!$B$4, Values!$B$5))</f>
        <v>42.95</v>
      </c>
      <c r="L8" s="40" t="n">
        <f aca="false">IF(ISBLANK(Values!F7),"",IF($CO8="DEFAULT", Values!$B$18, ""))</f>
        <v>5</v>
      </c>
      <c r="M8" s="28" t="str">
        <f aca="false">IF(ISBLANK(Values!F7),"",Values!$N7)</f>
        <v>https://raw.githubusercontent.com/PatrickVibild/TellusAmazonPictures/master/pictures/DELL/E7450/BL/ES/1.jpg</v>
      </c>
      <c r="N8" s="28" t="str">
        <f aca="false">IF(ISBLANK(Values!$G7),"",Values!O7)</f>
        <v>https://raw.githubusercontent.com/PatrickVibild/TellusAmazonPictures/master/pictures/DELL/E7450/BL/ES/2.jpg</v>
      </c>
      <c r="O8" s="28" t="str">
        <f aca="false">IF(ISBLANK(Values!$G7),"",Values!P7)</f>
        <v>https://raw.githubusercontent.com/PatrickVibild/TellusAmazonPictures/master/pictures/DELL/E7450/BL/ES/3.jpg</v>
      </c>
      <c r="P8" s="28" t="str">
        <f aca="false">IF(ISBLANK(Values!$G7),"",Values!Q7)</f>
        <v>https://raw.githubusercontent.com/PatrickVibild/TellusAmazonPictures/master/pictures/DELL/E7450/BL/ES/4.jpg</v>
      </c>
      <c r="Q8" s="28" t="str">
        <f aca="false">IF(ISBLANK(Values!$G7),"",Values!R7)</f>
        <v>https://raw.githubusercontent.com/PatrickVibild/TellusAmazonPictures/master/pictures/DELL/E7450/BL/ES/5.jpg</v>
      </c>
      <c r="R8" s="28" t="str">
        <f aca="false">IF(ISBLANK(Values!$G7),"",Values!S7)</f>
        <v>https://raw.githubusercontent.com/PatrickVibild/TellusAmazonPictures/master/pictures/DELL/E7450/BL/ES/6.jpg</v>
      </c>
      <c r="S8" s="28" t="str">
        <f aca="false">IF(ISBLANK(Values!$G7),"",Values!T7)</f>
        <v>https://raw.githubusercontent.com/PatrickVibild/TellusAmazonPictures/master/pictures/DELL/E7450/BL/ES/7.jpg</v>
      </c>
      <c r="T8" s="28" t="str">
        <f aca="false">IF(ISBLANK(Values!$G7),"",Values!U7)</f>
        <v>https://raw.githubusercontent.com/PatrickVibild/TellusAmazonPictures/master/pictures/DELL/E7450/BL/ES/8.jpg</v>
      </c>
      <c r="U8" s="28" t="str">
        <f aca="false">IF(ISBLANK(Values!$G7),"",Values!V7)</f>
        <v>https://raw.githubusercontent.com/PatrickVibild/TellusAmazonPictures/master/pictures/DELL/E7450/BL/ES/9.jpg</v>
      </c>
      <c r="W8" s="32" t="str">
        <f aca="false">IF(ISBLANK(Values!F7),"","Child")</f>
        <v>Child</v>
      </c>
      <c r="X8" s="32" t="str">
        <f aca="false">IF(ISBLANK(Values!F7),"",Values!$B$13)</f>
        <v>Dell 7450</v>
      </c>
      <c r="Y8" s="39" t="str">
        <f aca="false">IF(ISBLANK(Values!F7),"","Size-Color")</f>
        <v>Size-Color</v>
      </c>
      <c r="Z8" s="32" t="str">
        <f aca="false">IF(ISBLANK(Values!F7),"","variation")</f>
        <v>variation</v>
      </c>
      <c r="AA8" s="36" t="str">
        <f aca="false">IF(ISBLANK(Values!F7),"",Values!$B$20)</f>
        <v>PartialUpdate</v>
      </c>
      <c r="AB8" s="36" t="str">
        <f aca="false">IF(ISBLANK(Values!F7),"",Values!$B$29)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IF(ISBLANK(Values!F7),"",IF(Values!J7,Values!$B$23,Values!$B$33))</f>
        <v>👉 REFURBISHED:  SAVE MONEY -  Replacement Dell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backlit.</v>
      </c>
      <c r="AM8" s="1" t="str">
        <f aca="false">SUBSTITUTE(IF(ISBLANK(Values!F7),"",Values!$B$27),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8" s="28" t="str">
        <f aca="false">IF(ISBLANK(Values!F7),"",Values!I7)</f>
        <v>Spanish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DEFAULT</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3"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n">
        <f aca="false">IF(ISBLANK(Values!F7),"",IF(CO8&lt;&gt;"DEFAULT", "", 3))</f>
        <v>3</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v>
      </c>
      <c r="B9" s="38" t="str">
        <f aca="false">IF(ISBLANK(Values!F8),"",Values!G8)</f>
        <v>Dell 7450 Regular - UK</v>
      </c>
      <c r="C9" s="32" t="str">
        <f aca="false">IF(ISBLANK(Values!F8),"","TellusRem")</f>
        <v>TellusRem</v>
      </c>
      <c r="D9" s="30" t="n">
        <f aca="false">IF(ISBLANK(Values!F8),"",Values!F8)</f>
        <v>5714401746058</v>
      </c>
      <c r="E9" s="31" t="str">
        <f aca="false">IF(ISBLANK(Values!F8),"","EAN")</f>
        <v>EAN</v>
      </c>
      <c r="F9" s="28" t="str">
        <f aca="false">IF(ISBLANK(Values!F8),"",IF(Values!K8, SUBSTITUTE(Values!$B$1, "{language}", Values!I8) &amp; " " &amp;Values!$B$3, SUBSTITUTE(Values!$B$2, "{language}", Values!$I8) &amp; " " &amp;Values!$B$3))</f>
        <v>replacement UK backlit keyboard for Dell   Latitude E5450, Latitude E7250, Latitude E7450, Latitude E7470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7450 Regular - UK</v>
      </c>
      <c r="K9" s="28" t="n">
        <f aca="false">IF(ISBLANK(Values!F8),"",IF(Values!K8, Values!$B$4, Values!$B$5))</f>
        <v>42.95</v>
      </c>
      <c r="L9" s="40" t="n">
        <f aca="false">IF(ISBLANK(Values!F8),"",IF($CO9="DEFAULT", Values!$B$18, ""))</f>
        <v>5</v>
      </c>
      <c r="M9" s="28" t="str">
        <f aca="false">IF(ISBLANK(Values!F8),"",Values!$N8)</f>
        <v>https://raw.githubusercontent.com/PatrickVibild/TellusAmazonPictures/master/pictures/DELL/E7450/BL/UK/1.jpg</v>
      </c>
      <c r="N9" s="28" t="str">
        <f aca="false">IF(ISBLANK(Values!$G8),"",Values!O8)</f>
        <v>https://raw.githubusercontent.com/PatrickVibild/TellusAmazonPictures/master/pictures/DELL/E7450/BL/UK/2.jpg</v>
      </c>
      <c r="O9" s="28" t="str">
        <f aca="false">IF(ISBLANK(Values!$G8),"",Values!P8)</f>
        <v>https://raw.githubusercontent.com/PatrickVibild/TellusAmazonPictures/master/pictures/DELL/E7450/BL/UK/3.jpg</v>
      </c>
      <c r="P9" s="28" t="str">
        <f aca="false">IF(ISBLANK(Values!$G8),"",Values!Q8)</f>
        <v>https://raw.githubusercontent.com/PatrickVibild/TellusAmazonPictures/master/pictures/DELL/E7450/BL/UK/4.jpg</v>
      </c>
      <c r="Q9" s="28" t="str">
        <f aca="false">IF(ISBLANK(Values!$G8),"",Values!R8)</f>
        <v>https://raw.githubusercontent.com/PatrickVibild/TellusAmazonPictures/master/pictures/DELL/E7450/BL/UK/5.jpg</v>
      </c>
      <c r="R9" s="28" t="str">
        <f aca="false">IF(ISBLANK(Values!$G8),"",Values!S8)</f>
        <v>https://raw.githubusercontent.com/PatrickVibild/TellusAmazonPictures/master/pictures/DELL/E7450/BL/UK/6.jpg</v>
      </c>
      <c r="S9" s="28" t="str">
        <f aca="false">IF(ISBLANK(Values!$G8),"",Values!T8)</f>
        <v>https://raw.githubusercontent.com/PatrickVibild/TellusAmazonPictures/master/pictures/DELL/E7450/BL/UK/7.jpg</v>
      </c>
      <c r="T9" s="28" t="str">
        <f aca="false">IF(ISBLANK(Values!$G8),"",Values!U8)</f>
        <v>https://raw.githubusercontent.com/PatrickVibild/TellusAmazonPictures/master/pictures/DELL/E7450/BL/UK/8.jpg</v>
      </c>
      <c r="U9" s="28" t="str">
        <f aca="false">IF(ISBLANK(Values!$G8),"",Values!V8)</f>
        <v>https://raw.githubusercontent.com/PatrickVibild/TellusAmazonPictures/master/pictures/DELL/E7450/BL/UK/9.jpg</v>
      </c>
      <c r="W9" s="32" t="str">
        <f aca="false">IF(ISBLANK(Values!F8),"","Child")</f>
        <v>Child</v>
      </c>
      <c r="X9" s="32" t="str">
        <f aca="false">IF(ISBLANK(Values!F8),"",Values!$B$13)</f>
        <v>Dell 7450</v>
      </c>
      <c r="Y9" s="39" t="str">
        <f aca="false">IF(ISBLANK(Values!F8),"","Size-Color")</f>
        <v>Size-Color</v>
      </c>
      <c r="Z9" s="32" t="str">
        <f aca="false">IF(ISBLANK(Values!F8),"","variation")</f>
        <v>variation</v>
      </c>
      <c r="AA9" s="36" t="str">
        <f aca="false">IF(ISBLANK(Values!F8),"",Values!$B$20)</f>
        <v>PartialUpdate</v>
      </c>
      <c r="AB9" s="36" t="str">
        <f aca="false">IF(ISBLANK(Values!F8),"",Values!$B$29)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IF(ISBLANK(Values!F8),"",IF(Values!J8,Values!$B$23,Values!$B$33))</f>
        <v>👉 REFURBISHED:  SAVE MONEY -  Replacement Dell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backlit.</v>
      </c>
      <c r="AM9" s="1" t="str">
        <f aca="false">SUBSTITUTE(IF(ISBLANK(Values!F8),"",Values!$B$27),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3"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v>
      </c>
      <c r="B10" s="38" t="str">
        <f aca="false">IF(ISBLANK(Values!F9),"",Values!G9)</f>
        <v>Dell 7450 Regular - NOR</v>
      </c>
      <c r="C10" s="32" t="str">
        <f aca="false">IF(ISBLANK(Values!F9),"","TellusRem")</f>
        <v>TellusRem</v>
      </c>
      <c r="D10" s="30" t="n">
        <f aca="false">IF(ISBLANK(Values!F9),"",Values!F9)</f>
        <v>5714401746065</v>
      </c>
      <c r="E10" s="31" t="str">
        <f aca="false">IF(ISBLANK(Values!F9),"","EAN")</f>
        <v>EAN</v>
      </c>
      <c r="F10" s="28" t="str">
        <f aca="false">IF(ISBLANK(Values!F9),"",IF(Values!K9, SUBSTITUTE(Values!$B$1, "{language}", Values!I9) &amp; " " &amp;Values!$B$3, SUBSTITUTE(Values!$B$2, "{language}", Values!$I9) &amp; " " &amp;Values!$B$3))</f>
        <v>replacement Scandinavian – Nordic backlit keyboard for Dell   Latitude E5450, Latitude E7250, Latitude E7450, Latitude E7470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7450 Regular - NOR</v>
      </c>
      <c r="K10" s="28" t="n">
        <f aca="false">IF(ISBLANK(Values!F9),"",IF(Values!K9, Values!$B$4, Values!$B$5))</f>
        <v>42.95</v>
      </c>
      <c r="L10" s="40" t="n">
        <f aca="false">IF(ISBLANK(Values!F9),"",IF($CO10="DEFAULT", Values!$B$18, ""))</f>
        <v>5</v>
      </c>
      <c r="M10" s="28" t="str">
        <f aca="false">IF(ISBLANK(Values!F9),"",Values!$N9)</f>
        <v>https://raw.githubusercontent.com/PatrickVibild/TellusAmazonPictures/master/pictures/DELL/E7450/BL/NOR/1.jpg</v>
      </c>
      <c r="N10" s="28" t="str">
        <f aca="false">IF(ISBLANK(Values!$G9),"",Values!O9)</f>
        <v>https://raw.githubusercontent.com/PatrickVibild/TellusAmazonPictures/master/pictures/DELL/E7450/BL/NOR/2.jpg</v>
      </c>
      <c r="O10" s="28" t="str">
        <f aca="false">IF(ISBLANK(Values!$G9),"",Values!P9)</f>
        <v>https://raw.githubusercontent.com/PatrickVibild/TellusAmazonPictures/master/pictures/DELL/E7450/BL/NOR/3.jpg</v>
      </c>
      <c r="P10" s="28" t="str">
        <f aca="false">IF(ISBLANK(Values!$G9),"",Values!Q9)</f>
        <v>https://raw.githubusercontent.com/PatrickVibild/TellusAmazonPictures/master/pictures/DELL/E7450/BL/NOR/4.jpg</v>
      </c>
      <c r="Q10" s="28" t="str">
        <f aca="false">IF(ISBLANK(Values!$G9),"",Values!R9)</f>
        <v>https://raw.githubusercontent.com/PatrickVibild/TellusAmazonPictures/master/pictures/DELL/E7450/BL/NOR/5.jpg</v>
      </c>
      <c r="R10" s="28" t="str">
        <f aca="false">IF(ISBLANK(Values!$G9),"",Values!S9)</f>
        <v>https://raw.githubusercontent.com/PatrickVibild/TellusAmazonPictures/master/pictures/DELL/E7450/BL/NOR/6.jpg</v>
      </c>
      <c r="S10" s="28" t="str">
        <f aca="false">IF(ISBLANK(Values!$G9),"",Values!T9)</f>
        <v>https://raw.githubusercontent.com/PatrickVibild/TellusAmazonPictures/master/pictures/DELL/E7450/BL/NOR/7.jpg</v>
      </c>
      <c r="T10" s="28" t="str">
        <f aca="false">IF(ISBLANK(Values!$G9),"",Values!U9)</f>
        <v>https://raw.githubusercontent.com/PatrickVibild/TellusAmazonPictures/master/pictures/DELL/E7450/BL/NOR/8.jpg</v>
      </c>
      <c r="U10" s="28" t="str">
        <f aca="false">IF(ISBLANK(Values!$G9),"",Values!V9)</f>
        <v>https://raw.githubusercontent.com/PatrickVibild/TellusAmazonPictures/master/pictures/DELL/E7450/BL/NOR/9.jpg</v>
      </c>
      <c r="W10" s="32" t="str">
        <f aca="false">IF(ISBLANK(Values!F9),"","Child")</f>
        <v>Child</v>
      </c>
      <c r="X10" s="32" t="str">
        <f aca="false">IF(ISBLANK(Values!F9),"",Values!$B$13)</f>
        <v>Dell 7450</v>
      </c>
      <c r="Y10" s="39" t="str">
        <f aca="false">IF(ISBLANK(Values!F9),"","Size-Color")</f>
        <v>Size-Color</v>
      </c>
      <c r="Z10" s="32" t="str">
        <f aca="false">IF(ISBLANK(Values!F9),"","variation")</f>
        <v>variation</v>
      </c>
      <c r="AA10" s="36" t="str">
        <f aca="false">IF(ISBLANK(Values!F9),"",Values!$B$20)</f>
        <v>PartialUpdate</v>
      </c>
      <c r="AB10" s="36" t="str">
        <f aca="false">IF(ISBLANK(Values!F9),"",Values!$B$29)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IF(ISBLANK(Values!F9),"",IF(Values!J9,Values!$B$23,Values!$B$33))</f>
        <v>👉 REFURBISHED:  SAVE MONEY -  Replacement Dell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backlit.</v>
      </c>
      <c r="AM10" s="1" t="str">
        <f aca="false">SUBSTITUTE(IF(ISBLANK(Values!F9),"",Values!$B$27),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0" s="28" t="str">
        <f aca="false">IF(ISBLANK(Values!F9),"",Values!I9)</f>
        <v>Scandinavian – Nordic</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DEFAULT</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3"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n">
        <f aca="false">IF(ISBLANK(Values!F9),"",IF(CO10&lt;&gt;"DEFAULT", "", 3))</f>
        <v>3</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v>
      </c>
      <c r="B11" s="38" t="str">
        <f aca="false">IF(ISBLANK(Values!F10),"",Values!G10)</f>
        <v>Dell 7450 Regular - BE</v>
      </c>
      <c r="C11" s="32" t="str">
        <f aca="false">IF(ISBLANK(Values!F10),"","TellusRem")</f>
        <v>TellusRem</v>
      </c>
      <c r="D11" s="30" t="n">
        <f aca="false">IF(ISBLANK(Values!F10),"",Values!F10)</f>
        <v>5714401746072</v>
      </c>
      <c r="E11" s="31" t="str">
        <f aca="false">IF(ISBLANK(Values!F10),"","EAN")</f>
        <v>EAN</v>
      </c>
      <c r="F11" s="28" t="str">
        <f aca="false">IF(ISBLANK(Values!F10),"",IF(Values!K10, SUBSTITUTE(Values!$B$1, "{language}", Values!I10) &amp; " " &amp;Values!$B$3, SUBSTITUTE(Values!$B$2, "{language}", Values!$I10) &amp; " " &amp;Values!$B$3))</f>
        <v>replacement Belgian backlit keyboard for Dell   Latitude E5450, Latitude E7250, Latitude E7450, Latitude E7470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7450 Regular - BE</v>
      </c>
      <c r="K11" s="28" t="n">
        <f aca="false">IF(ISBLANK(Values!F10),"",IF(Values!K10, Values!$B$4, Values!$B$5))</f>
        <v>42.95</v>
      </c>
      <c r="L11" s="40" t="n">
        <f aca="false">IF(ISBLANK(Values!F10),"",IF($CO11="DEFAULT", Values!$B$18, ""))</f>
        <v>5</v>
      </c>
      <c r="M11" s="28" t="str">
        <f aca="false">IF(ISBLANK(Values!F10),"",Values!$N10)</f>
        <v>https://raw.githubusercontent.com/PatrickVibild/TellusAmazonPictures/master/pictures/DELL/E7450/BL/BE/1.jpg</v>
      </c>
      <c r="N11" s="28" t="str">
        <f aca="false">IF(ISBLANK(Values!$G10),"",Values!O10)</f>
        <v>https://raw.githubusercontent.com/PatrickVibild/TellusAmazonPictures/master/pictures/DELL/E7450/BL/BE/2.jpg</v>
      </c>
      <c r="O11" s="28" t="str">
        <f aca="false">IF(ISBLANK(Values!$G10),"",Values!P10)</f>
        <v>https://raw.githubusercontent.com/PatrickVibild/TellusAmazonPictures/master/pictures/DELL/E7450/BL/BE/3.jpg</v>
      </c>
      <c r="P11" s="28" t="str">
        <f aca="false">IF(ISBLANK(Values!$G10),"",Values!Q10)</f>
        <v>https://raw.githubusercontent.com/PatrickVibild/TellusAmazonPictures/master/pictures/DELL/E7450/BL/BE/4.jpg</v>
      </c>
      <c r="Q11" s="28" t="str">
        <f aca="false">IF(ISBLANK(Values!$G10),"",Values!R10)</f>
        <v>https://raw.githubusercontent.com/PatrickVibild/TellusAmazonPictures/master/pictures/DELL/E7450/BL/BE/5.jpg</v>
      </c>
      <c r="R11" s="28" t="str">
        <f aca="false">IF(ISBLANK(Values!$G10),"",Values!S10)</f>
        <v>https://raw.githubusercontent.com/PatrickVibild/TellusAmazonPictures/master/pictures/DELL/E7450/BL/BE/6.jpg</v>
      </c>
      <c r="S11" s="28" t="str">
        <f aca="false">IF(ISBLANK(Values!$G10),"",Values!T10)</f>
        <v>https://raw.githubusercontent.com/PatrickVibild/TellusAmazonPictures/master/pictures/DELL/E7450/BL/BE/7.jpg</v>
      </c>
      <c r="T11" s="28" t="str">
        <f aca="false">IF(ISBLANK(Values!$G10),"",Values!U10)</f>
        <v>https://raw.githubusercontent.com/PatrickVibild/TellusAmazonPictures/master/pictures/DELL/E7450/BL/BE/8.jpg</v>
      </c>
      <c r="U11" s="28" t="str">
        <f aca="false">IF(ISBLANK(Values!$G10),"",Values!V10)</f>
        <v>https://raw.githubusercontent.com/PatrickVibild/TellusAmazonPictures/master/pictures/DELL/E7450/BL/BE/9.jpg</v>
      </c>
      <c r="W11" s="32" t="str">
        <f aca="false">IF(ISBLANK(Values!F10),"","Child")</f>
        <v>Child</v>
      </c>
      <c r="X11" s="32" t="str">
        <f aca="false">IF(ISBLANK(Values!F10),"",Values!$B$13)</f>
        <v>Dell 7450</v>
      </c>
      <c r="Y11" s="39" t="str">
        <f aca="false">IF(ISBLANK(Values!F10),"","Size-Color")</f>
        <v>Size-Color</v>
      </c>
      <c r="Z11" s="32" t="str">
        <f aca="false">IF(ISBLANK(Values!F10),"","variation")</f>
        <v>variation</v>
      </c>
      <c r="AA11" s="36" t="str">
        <f aca="false">IF(ISBLANK(Values!F10),"",Values!$B$20)</f>
        <v>PartialUpdate</v>
      </c>
      <c r="AB11" s="36"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IF(ISBLANK(Values!F10),"",IF(Values!J10,Values!$B$23,Values!$B$33))</f>
        <v>👉 REFURBISHED:  SAVE MONEY -  Replacement Dell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backlit.</v>
      </c>
      <c r="AM11" s="1" t="str">
        <f aca="false">SUBSTITUTE(IF(ISBLANK(Values!F10),"",Values!$B$27),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1" s="28" t="str">
        <f aca="false">IF(ISBLANK(Values!F10),"",Values!I10)</f>
        <v>Belgian</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DEFAULT</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n">
        <f aca="false">IF(ISBLANK(Values!F10),"",IF(CO11&lt;&gt;"DEFAULT", "", 3))</f>
        <v>3</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v>
      </c>
      <c r="B12" s="38" t="str">
        <f aca="false">IF(ISBLANK(Values!F11),"",Values!G11)</f>
        <v>Dell 7450 Regular - CH</v>
      </c>
      <c r="C12" s="32" t="str">
        <f aca="false">IF(ISBLANK(Values!F11),"","TellusRem")</f>
        <v>TellusRem</v>
      </c>
      <c r="D12" s="30" t="n">
        <f aca="false">IF(ISBLANK(Values!F11),"",Values!F11)</f>
        <v>5714401746089</v>
      </c>
      <c r="E12" s="31" t="str">
        <f aca="false">IF(ISBLANK(Values!F11),"","EAN")</f>
        <v>EAN</v>
      </c>
      <c r="F12" s="28" t="str">
        <f aca="false">IF(ISBLANK(Values!F11),"",IF(Values!K11, SUBSTITUTE(Values!$B$1, "{language}", Values!I11) &amp; " " &amp;Values!$B$3, SUBSTITUTE(Values!$B$2, "{language}", Values!$I11) &amp; " " &amp;Values!$B$3))</f>
        <v>replacement Swiss backlit keyboard for Dell   Latitude E5450, Latitude E7250, Latitude E7450, Latitude E7470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7450 Regular - CH</v>
      </c>
      <c r="K12" s="28" t="n">
        <f aca="false">IF(ISBLANK(Values!F11),"",IF(Values!K11, Values!$B$4, Values!$B$5))</f>
        <v>42.95</v>
      </c>
      <c r="L12" s="40" t="n">
        <f aca="false">IF(ISBLANK(Values!F11),"",IF($CO12="DEFAULT", Values!$B$18, ""))</f>
        <v>5</v>
      </c>
      <c r="M12" s="28" t="str">
        <f aca="false">IF(ISBLANK(Values!F11),"",Values!$N11)</f>
        <v>https://raw.githubusercontent.com/PatrickVibild/TellusAmazonPictures/master/pictures/DELL/E7450/BL/CH/1.jpg</v>
      </c>
      <c r="N12" s="28" t="str">
        <f aca="false">IF(ISBLANK(Values!$G11),"",Values!O11)</f>
        <v>https://raw.githubusercontent.com/PatrickVibild/TellusAmazonPictures/master/pictures/DELL/E7450/BL/CH/2.jpg</v>
      </c>
      <c r="O12" s="28" t="str">
        <f aca="false">IF(ISBLANK(Values!$G11),"",Values!P11)</f>
        <v>https://raw.githubusercontent.com/PatrickVibild/TellusAmazonPictures/master/pictures/DELL/E7450/BL/CH/3.jpg</v>
      </c>
      <c r="P12" s="28" t="str">
        <f aca="false">IF(ISBLANK(Values!$G11),"",Values!Q11)</f>
        <v>https://raw.githubusercontent.com/PatrickVibild/TellusAmazonPictures/master/pictures/DELL/E7450/BL/CH/4.jpg</v>
      </c>
      <c r="Q12" s="28" t="str">
        <f aca="false">IF(ISBLANK(Values!$G11),"",Values!R11)</f>
        <v>https://raw.githubusercontent.com/PatrickVibild/TellusAmazonPictures/master/pictures/DELL/E7450/BL/CH/5.jpg</v>
      </c>
      <c r="R12" s="28" t="str">
        <f aca="false">IF(ISBLANK(Values!$G11),"",Values!S11)</f>
        <v>https://raw.githubusercontent.com/PatrickVibild/TellusAmazonPictures/master/pictures/DELL/E7450/BL/CH/6.jpg</v>
      </c>
      <c r="S12" s="28" t="str">
        <f aca="false">IF(ISBLANK(Values!$G11),"",Values!T11)</f>
        <v>https://raw.githubusercontent.com/PatrickVibild/TellusAmazonPictures/master/pictures/DELL/E7450/BL/CH/7.jpg</v>
      </c>
      <c r="T12" s="28" t="str">
        <f aca="false">IF(ISBLANK(Values!$G11),"",Values!U11)</f>
        <v>https://raw.githubusercontent.com/PatrickVibild/TellusAmazonPictures/master/pictures/DELL/E7450/BL/CH/8.jpg</v>
      </c>
      <c r="U12" s="28" t="str">
        <f aca="false">IF(ISBLANK(Values!$G11),"",Values!V11)</f>
        <v>https://raw.githubusercontent.com/PatrickVibild/TellusAmazonPictures/master/pictures/DELL/E7450/BL/CH/9.jpg</v>
      </c>
      <c r="W12" s="32" t="str">
        <f aca="false">IF(ISBLANK(Values!F11),"","Child")</f>
        <v>Child</v>
      </c>
      <c r="X12" s="32" t="str">
        <f aca="false">IF(ISBLANK(Values!F11),"",Values!$B$13)</f>
        <v>Dell 7450</v>
      </c>
      <c r="Y12" s="39" t="str">
        <f aca="false">IF(ISBLANK(Values!F11),"","Size-Color")</f>
        <v>Size-Color</v>
      </c>
      <c r="Z12" s="32" t="str">
        <f aca="false">IF(ISBLANK(Values!F11),"","variation")</f>
        <v>variation</v>
      </c>
      <c r="AA12" s="36" t="str">
        <f aca="false">IF(ISBLANK(Values!F11),"",Values!$B$20)</f>
        <v>PartialUpdate</v>
      </c>
      <c r="AB12" s="36"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IF(ISBLANK(Values!F11),"",IF(Values!J11,Values!$B$23,Values!$B$33))</f>
        <v>👉 REFURBISHED:  SAVE MONEY -  Replacement Dell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backlit.</v>
      </c>
      <c r="AM12" s="1" t="str">
        <f aca="false">SUBSTITUTE(IF(ISBLANK(Values!F11),"",Values!$B$27),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2" s="28" t="str">
        <f aca="false">IF(ISBLANK(Values!F11),"",Values!I11)</f>
        <v>Swiss</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v>
      </c>
      <c r="B13" s="38" t="str">
        <f aca="false">IF(ISBLANK(Values!F12),"",Values!G12)</f>
        <v>Dell 7450 Regular - US INT</v>
      </c>
      <c r="C13" s="32" t="str">
        <f aca="false">IF(ISBLANK(Values!F12),"","TellusRem")</f>
        <v>TellusRem</v>
      </c>
      <c r="D13" s="30" t="n">
        <f aca="false">IF(ISBLANK(Values!F12),"",Values!F12)</f>
        <v>5714401746096</v>
      </c>
      <c r="E13" s="31" t="str">
        <f aca="false">IF(ISBLANK(Values!F12),"","EAN")</f>
        <v>EAN</v>
      </c>
      <c r="F13" s="28" t="str">
        <f aca="false">IF(ISBLANK(Values!F12),"",IF(Values!K12, SUBSTITUTE(Values!$B$1, "{language}", Values!I12) &amp; " " &amp;Values!$B$3, SUBSTITUTE(Values!$B$2, "{language}", Values!$I12) &amp; " " &amp;Values!$B$3))</f>
        <v>replacement US International backlit keyboard for Dell   Latitude E5450, Latitude E7250, Latitude E7450, Latitude E7470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7450 Regular - US INT</v>
      </c>
      <c r="K13" s="28" t="n">
        <f aca="false">IF(ISBLANK(Values!F12),"",IF(Values!K12, Values!$B$4, Values!$B$5))</f>
        <v>42.95</v>
      </c>
      <c r="L13" s="40" t="n">
        <f aca="false">IF(ISBLANK(Values!F12),"",IF($CO13="DEFAULT", Values!$B$18, ""))</f>
        <v>5</v>
      </c>
      <c r="M13" s="28" t="str">
        <f aca="false">IF(ISBLANK(Values!F12),"",Values!$N12)</f>
        <v>https://raw.githubusercontent.com/PatrickVibild/TellusAmazonPictures/master/pictures/DELL/E7450/BL/USI/1.jpg</v>
      </c>
      <c r="N13" s="28" t="str">
        <f aca="false">IF(ISBLANK(Values!$G12),"",Values!O12)</f>
        <v>https://raw.githubusercontent.com/PatrickVibild/TellusAmazonPictures/master/pictures/DELL/E7450/BL/USI/2.jpg</v>
      </c>
      <c r="O13" s="28" t="str">
        <f aca="false">IF(ISBLANK(Values!$G12),"",Values!P12)</f>
        <v>https://raw.githubusercontent.com/PatrickVibild/TellusAmazonPictures/master/pictures/DELL/E7450/BL/USI/3.jpg</v>
      </c>
      <c r="P13" s="28" t="str">
        <f aca="false">IF(ISBLANK(Values!$G12),"",Values!Q12)</f>
        <v>https://raw.githubusercontent.com/PatrickVibild/TellusAmazonPictures/master/pictures/DELL/E7450/BL/USI/4.jpg</v>
      </c>
      <c r="Q13" s="28" t="str">
        <f aca="false">IF(ISBLANK(Values!$G12),"",Values!R12)</f>
        <v>https://raw.githubusercontent.com/PatrickVibild/TellusAmazonPictures/master/pictures/DELL/E7450/BL/USI/5.jpg</v>
      </c>
      <c r="R13" s="28" t="str">
        <f aca="false">IF(ISBLANK(Values!$G12),"",Values!S12)</f>
        <v>https://raw.githubusercontent.com/PatrickVibild/TellusAmazonPictures/master/pictures/DELL/E7450/BL/USI/6.jpg</v>
      </c>
      <c r="S13" s="28" t="str">
        <f aca="false">IF(ISBLANK(Values!$G12),"",Values!T12)</f>
        <v>https://raw.githubusercontent.com/PatrickVibild/TellusAmazonPictures/master/pictures/DELL/E7450/BL/USI/7.jpg</v>
      </c>
      <c r="T13" s="28" t="str">
        <f aca="false">IF(ISBLANK(Values!$G12),"",Values!U12)</f>
        <v>https://raw.githubusercontent.com/PatrickVibild/TellusAmazonPictures/master/pictures/DELL/E7450/BL/USI/8.jpg</v>
      </c>
      <c r="U13" s="28" t="str">
        <f aca="false">IF(ISBLANK(Values!$G12),"",Values!V12)</f>
        <v>https://raw.githubusercontent.com/PatrickVibild/TellusAmazonPictures/master/pictures/DELL/E7450/BL/USI/9.jpg</v>
      </c>
      <c r="W13" s="32" t="str">
        <f aca="false">IF(ISBLANK(Values!F12),"","Child")</f>
        <v>Child</v>
      </c>
      <c r="X13" s="32" t="str">
        <f aca="false">IF(ISBLANK(Values!F12),"",Values!$B$13)</f>
        <v>Dell 7450</v>
      </c>
      <c r="Y13" s="39" t="str">
        <f aca="false">IF(ISBLANK(Values!F12),"","Size-Color")</f>
        <v>Size-Color</v>
      </c>
      <c r="Z13" s="32" t="str">
        <f aca="false">IF(ISBLANK(Values!F12),"","variation")</f>
        <v>variation</v>
      </c>
      <c r="AA13" s="36" t="str">
        <f aca="false">IF(ISBLANK(Values!F12),"",Values!$B$20)</f>
        <v>PartialUpdate</v>
      </c>
      <c r="AB13" s="36"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IF(ISBLANK(Values!F12),"",IF(Values!J12,Values!$B$23,Values!$B$33))</f>
        <v>👉 REFURBISHED:  SAVE MONEY -  Replacement Dell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backlit.</v>
      </c>
      <c r="AM13" s="1" t="str">
        <f aca="false">SUBSTITUTE(IF(ISBLANK(Values!F12),"",Values!$B$27),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v>
      </c>
      <c r="B14" s="38" t="str">
        <f aca="false">IF(ISBLANK(Values!F13),"",Values!G13)</f>
        <v>Dell 7450 Regular - US</v>
      </c>
      <c r="C14" s="32" t="str">
        <f aca="false">IF(ISBLANK(Values!F13),"","TellusRem")</f>
        <v>TellusRem</v>
      </c>
      <c r="D14" s="30" t="n">
        <f aca="false">IF(ISBLANK(Values!F13),"",Values!F13)</f>
        <v>5714401746102</v>
      </c>
      <c r="E14" s="31" t="str">
        <f aca="false">IF(ISBLANK(Values!F13),"","EAN")</f>
        <v>EAN</v>
      </c>
      <c r="F14" s="28" t="str">
        <f aca="false">IF(ISBLANK(Values!F13),"",IF(Values!K13, SUBSTITUTE(Values!$B$1, "{language}", Values!I13) &amp; " " &amp;Values!$B$3, SUBSTITUTE(Values!$B$2, "{language}", Values!$I13) &amp; " " &amp;Values!$B$3))</f>
        <v>replacement US backlit keyboard for Dell   Latitude E5450, Latitude E7250, Latitude E7450, Latitude E7470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7450 Regular - US</v>
      </c>
      <c r="K14" s="28" t="n">
        <f aca="false">IF(ISBLANK(Values!F13),"",IF(Values!K13, Values!$B$4, Values!$B$5))</f>
        <v>42.95</v>
      </c>
      <c r="L14" s="40" t="str">
        <f aca="false">IF(ISBLANK(Values!F13),"",IF($CO14="DEFAULT", Values!$B$18, ""))</f>
        <v/>
      </c>
      <c r="M14" s="28" t="str">
        <f aca="false">IF(ISBLANK(Values!F13),"",Values!$N13)</f>
        <v>https://raw.githubusercontent.com/PatrickVibild/TellusAmazonPictures/master/pictures/DELL/E7450/BL/US/1.jpg</v>
      </c>
      <c r="N14" s="28" t="str">
        <f aca="false">IF(ISBLANK(Values!$G13),"",Values!O13)</f>
        <v>https://raw.githubusercontent.com/PatrickVibild/TellusAmazonPictures/master/pictures/DELL/E7450/BL/US/2.jpg</v>
      </c>
      <c r="O14" s="28" t="str">
        <f aca="false">IF(ISBLANK(Values!$G13),"",Values!P13)</f>
        <v>https://raw.githubusercontent.com/PatrickVibild/TellusAmazonPictures/master/pictures/DELL/E7450/BL/US/3.jpg</v>
      </c>
      <c r="P14" s="28" t="str">
        <f aca="false">IF(ISBLANK(Values!$G13),"",Values!Q13)</f>
        <v>https://raw.githubusercontent.com/PatrickVibild/TellusAmazonPictures/master/pictures/DELL/E7450/BL/US/4.jpg</v>
      </c>
      <c r="Q14" s="28" t="str">
        <f aca="false">IF(ISBLANK(Values!$G13),"",Values!R13)</f>
        <v>https://raw.githubusercontent.com/PatrickVibild/TellusAmazonPictures/master/pictures/DELL/E7450/BL/US/5.jpg</v>
      </c>
      <c r="R14" s="28" t="str">
        <f aca="false">IF(ISBLANK(Values!$G13),"",Values!S13)</f>
        <v>https://raw.githubusercontent.com/PatrickVibild/TellusAmazonPictures/master/pictures/DELL/E7450/BL/US/6.jpg</v>
      </c>
      <c r="S14" s="28" t="str">
        <f aca="false">IF(ISBLANK(Values!$G13),"",Values!T13)</f>
        <v>https://raw.githubusercontent.com/PatrickVibild/TellusAmazonPictures/master/pictures/DELL/E7450/BL/US/7.jpg</v>
      </c>
      <c r="T14" s="28" t="str">
        <f aca="false">IF(ISBLANK(Values!$G13),"",Values!U13)</f>
        <v>https://raw.githubusercontent.com/PatrickVibild/TellusAmazonPictures/master/pictures/DELL/E7450/BL/US/8.jpg</v>
      </c>
      <c r="U14" s="28" t="str">
        <f aca="false">IF(ISBLANK(Values!$G13),"",Values!V13)</f>
        <v>https://raw.githubusercontent.com/PatrickVibild/TellusAmazonPictures/master/pictures/DELL/E7450/BL/US/9.jpg</v>
      </c>
      <c r="W14" s="32" t="str">
        <f aca="false">IF(ISBLANK(Values!F13),"","Child")</f>
        <v>Child</v>
      </c>
      <c r="X14" s="32" t="str">
        <f aca="false">IF(ISBLANK(Values!F13),"",Values!$B$13)</f>
        <v>Dell 7450</v>
      </c>
      <c r="Y14" s="39" t="str">
        <f aca="false">IF(ISBLANK(Values!F13),"","Size-Color")</f>
        <v>Size-Color</v>
      </c>
      <c r="Z14" s="32" t="str">
        <f aca="false">IF(ISBLANK(Values!F13),"","variation")</f>
        <v>variation</v>
      </c>
      <c r="AA14" s="36" t="str">
        <f aca="false">IF(ISBLANK(Values!F13),"",Values!$B$20)</f>
        <v>PartialUpdate</v>
      </c>
      <c r="AB14" s="36"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IF(ISBLANK(Values!F13),"",IF(Values!J13,Values!$B$23,Values!$B$33))</f>
        <v>👉 REFURBISHED:  SAVE MONEY -  Replacement Dell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backlit.</v>
      </c>
      <c r="AM14" s="1" t="str">
        <f aca="false">SUBSTITUTE(IF(ISBLANK(Values!F13),"",Values!$B$27),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AMAZON_NA</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str">
        <f aca="false">IF(ISBLANK(Values!F13),"",IF(CO14&lt;&gt;"DEFAULT", "", 3))</f>
        <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v>
      </c>
      <c r="B15" s="38" t="str">
        <f aca="false">IF(ISBLANK(Values!F14),"",Values!G14)</f>
        <v>Dell 7450 BL - DE</v>
      </c>
      <c r="C15" s="32" t="str">
        <f aca="false">IF(ISBLANK(Values!F14),"","TellusRem")</f>
        <v>TellusRem</v>
      </c>
      <c r="D15" s="30" t="n">
        <f aca="false">IF(ISBLANK(Values!F14),"",Values!F14)</f>
        <v>5714401745013</v>
      </c>
      <c r="E15" s="31" t="str">
        <f aca="false">IF(ISBLANK(Values!F14),"","EAN")</f>
        <v>EAN</v>
      </c>
      <c r="F15" s="28" t="str">
        <f aca="false">IF(ISBLANK(Values!F14),"",IF(Values!K14, SUBSTITUTE(Values!$B$1, "{language}", Values!I14) &amp; " " &amp;Values!$B$3, SUBSTITUTE(Values!$B$2, "{language}", Values!$I14) &amp; " " &amp;Values!$B$3))</f>
        <v>replacement German non-backlit keyboard for Dell   Latitude E5450, Latitude E7250, Latitude E7450, Latitude E7470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7450 BL - DE</v>
      </c>
      <c r="K15" s="28" t="n">
        <f aca="false">IF(ISBLANK(Values!F14),"",IF(Values!K14, Values!$B$4, Values!$B$5))</f>
        <v>38.95</v>
      </c>
      <c r="L15" s="40" t="n">
        <f aca="false">IF(ISBLANK(Values!F14),"",IF($CO15="DEFAULT", Values!$B$18, ""))</f>
        <v>5</v>
      </c>
      <c r="M15" s="28" t="str">
        <f aca="false">IF(ISBLANK(Values!F14),"",Values!$N14)</f>
        <v>https://raw.githubusercontent.com/PatrickVibild/TellusAmazonPictures/master/pictures/DELL/E7450/RG/DE/1.jpg</v>
      </c>
      <c r="N15" s="28" t="str">
        <f aca="false">IF(ISBLANK(Values!$G14),"",Values!O14)</f>
        <v>https://raw.githubusercontent.com/PatrickVibild/TellusAmazonPictures/master/pictures/DELL/E7450/RG/DE/2.jpg</v>
      </c>
      <c r="O15" s="28" t="str">
        <f aca="false">IF(ISBLANK(Values!$G14),"",Values!P14)</f>
        <v>https://raw.githubusercontent.com/PatrickVibild/TellusAmazonPictures/master/pictures/DELL/E7450/RG/DE/3.jpg</v>
      </c>
      <c r="P15" s="28" t="str">
        <f aca="false">IF(ISBLANK(Values!$G14),"",Values!Q14)</f>
        <v>https://raw.githubusercontent.com/PatrickVibild/TellusAmazonPictures/master/pictures/DELL/E7450/RG/DE/4.jpg</v>
      </c>
      <c r="Q15" s="28" t="str">
        <f aca="false">IF(ISBLANK(Values!$G14),"",Values!R14)</f>
        <v>https://raw.githubusercontent.com/PatrickVibild/TellusAmazonPictures/master/pictures/DELL/E7450/RG/DE/5.jpg</v>
      </c>
      <c r="R15" s="28" t="str">
        <f aca="false">IF(ISBLANK(Values!$G14),"",Values!S14)</f>
        <v>https://raw.githubusercontent.com/PatrickVibild/TellusAmazonPictures/master/pictures/DELL/E7450/RG/DE/6.jpg</v>
      </c>
      <c r="S15" s="28" t="str">
        <f aca="false">IF(ISBLANK(Values!$G14),"",Values!T14)</f>
        <v>https://raw.githubusercontent.com/PatrickVibild/TellusAmazonPictures/master/pictures/DELL/E7450/RG/DE/7.jpg</v>
      </c>
      <c r="T15" s="28" t="str">
        <f aca="false">IF(ISBLANK(Values!$G14),"",Values!U14)</f>
        <v>https://raw.githubusercontent.com/PatrickVibild/TellusAmazonPictures/master/pictures/DELL/E7450/RG/DE/8.jpg</v>
      </c>
      <c r="U15" s="28" t="str">
        <f aca="false">IF(ISBLANK(Values!$G14),"",Values!V14)</f>
        <v>https://raw.githubusercontent.com/PatrickVibild/TellusAmazonPictures/master/pictures/DELL/E7450/RG/DE/9.jpg</v>
      </c>
      <c r="W15" s="32" t="str">
        <f aca="false">IF(ISBLANK(Values!F14),"","Child")</f>
        <v>Child</v>
      </c>
      <c r="X15" s="32" t="str">
        <f aca="false">IF(ISBLANK(Values!F14),"",Values!$B$13)</f>
        <v>Dell 7450</v>
      </c>
      <c r="Y15" s="39" t="str">
        <f aca="false">IF(ISBLANK(Values!F14),"","Size-Color")</f>
        <v>Size-Color</v>
      </c>
      <c r="Z15" s="32" t="str">
        <f aca="false">IF(ISBLANK(Values!F14),"","variation")</f>
        <v>variation</v>
      </c>
      <c r="AA15" s="36" t="str">
        <f aca="false">IF(ISBLANK(Values!F14),"",Values!$B$20)</f>
        <v>PartialUpdate</v>
      </c>
      <c r="AB15" s="36"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IF(ISBLANK(Values!F14),"",IF(Values!J14,Values!$B$23,Values!$B$33))</f>
        <v>👉 REFURBISHED:  SAVE MONEY -  Replacement Dell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German NO backlit.</v>
      </c>
      <c r="AM15" s="1" t="str">
        <f aca="false">SUBSTITUTE(IF(ISBLANK(Values!F14),"",Values!$B$27),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5" s="28" t="str">
        <f aca="false">IF(ISBLANK(Values!F14),"",Values!I14)</f>
        <v>German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38.95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v>
      </c>
      <c r="B16" s="38" t="str">
        <f aca="false">IF(ISBLANK(Values!F15),"",Values!G15)</f>
        <v>Dell 7450 BL - FR</v>
      </c>
      <c r="C16" s="32" t="str">
        <f aca="false">IF(ISBLANK(Values!F15),"","TellusRem")</f>
        <v>TellusRem</v>
      </c>
      <c r="D16" s="30" t="n">
        <f aca="false">IF(ISBLANK(Values!F15),"",Values!F15)</f>
        <v>5714401745020</v>
      </c>
      <c r="E16" s="31" t="str">
        <f aca="false">IF(ISBLANK(Values!F15),"","EAN")</f>
        <v>EAN</v>
      </c>
      <c r="F16" s="28" t="str">
        <f aca="false">IF(ISBLANK(Values!F15),"",IF(Values!K15, SUBSTITUTE(Values!$B$1, "{language}", Values!I15) &amp; " " &amp;Values!$B$3, SUBSTITUTE(Values!$B$2, "{language}", Values!$I15) &amp; " " &amp;Values!$B$3))</f>
        <v>replacement French non-backlit keyboard for Dell   Latitude E5450, Latitude E7250, Latitude E7450, Latitude E7470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7450 BL - FR</v>
      </c>
      <c r="K16" s="28" t="n">
        <f aca="false">IF(ISBLANK(Values!F15),"",IF(Values!K15, Values!$B$4, Values!$B$5))</f>
        <v>38.95</v>
      </c>
      <c r="L16" s="40" t="n">
        <f aca="false">IF(ISBLANK(Values!F15),"",IF($CO16="DEFAULT", Values!$B$18, ""))</f>
        <v>5</v>
      </c>
      <c r="M16" s="28" t="str">
        <f aca="false">IF(ISBLANK(Values!F15),"",Values!$N15)</f>
        <v>https://raw.githubusercontent.com/PatrickVibild/TellusAmazonPictures/master/pictures/DELL/E7450/RG/DE/1.jpg</v>
      </c>
      <c r="N16" s="28" t="str">
        <f aca="false">IF(ISBLANK(Values!$G15),"",Values!O15)</f>
        <v>https://raw.githubusercontent.com/PatrickVibild/TellusAmazonPictures/master/pictures/DELL/E7450/RG/DE/2.jpg</v>
      </c>
      <c r="O16" s="28" t="str">
        <f aca="false">IF(ISBLANK(Values!$G15),"",Values!P15)</f>
        <v>https://raw.githubusercontent.com/PatrickVibild/TellusAmazonPictures/master/pictures/DELL/E7450/RG/DE/3.jpg</v>
      </c>
      <c r="P16" s="28" t="str">
        <f aca="false">IF(ISBLANK(Values!$G15),"",Values!Q15)</f>
        <v>https://raw.githubusercontent.com/PatrickVibild/TellusAmazonPictures/master/pictures/DELL/E7450/RG/DE/4.jpg</v>
      </c>
      <c r="Q16" s="28" t="str">
        <f aca="false">IF(ISBLANK(Values!$G15),"",Values!R15)</f>
        <v>https://raw.githubusercontent.com/PatrickVibild/TellusAmazonPictures/master/pictures/DELL/E7450/RG/DE/5.jpg</v>
      </c>
      <c r="R16" s="28" t="str">
        <f aca="false">IF(ISBLANK(Values!$G15),"",Values!S15)</f>
        <v>https://raw.githubusercontent.com/PatrickVibild/TellusAmazonPictures/master/pictures/DELL/E7450/RG/DE/6.jpg</v>
      </c>
      <c r="S16" s="28" t="str">
        <f aca="false">IF(ISBLANK(Values!$G15),"",Values!T15)</f>
        <v>https://raw.githubusercontent.com/PatrickVibild/TellusAmazonPictures/master/pictures/DELL/E7450/RG/DE/7.jpg</v>
      </c>
      <c r="T16" s="28" t="str">
        <f aca="false">IF(ISBLANK(Values!$G15),"",Values!U15)</f>
        <v>https://raw.githubusercontent.com/PatrickVibild/TellusAmazonPictures/master/pictures/DELL/E7450/RG/DE/8.jpg</v>
      </c>
      <c r="U16" s="28" t="str">
        <f aca="false">IF(ISBLANK(Values!$G15),"",Values!V15)</f>
        <v>https://raw.githubusercontent.com/PatrickVibild/TellusAmazonPictures/master/pictures/DELL/E7450/RG/DE/9.jpg</v>
      </c>
      <c r="W16" s="32" t="str">
        <f aca="false">IF(ISBLANK(Values!F15),"","Child")</f>
        <v>Child</v>
      </c>
      <c r="X16" s="32" t="str">
        <f aca="false">IF(ISBLANK(Values!F15),"",Values!$B$13)</f>
        <v>Dell 7450</v>
      </c>
      <c r="Y16" s="39" t="str">
        <f aca="false">IF(ISBLANK(Values!F15),"","Size-Color")</f>
        <v>Size-Color</v>
      </c>
      <c r="Z16" s="32" t="str">
        <f aca="false">IF(ISBLANK(Values!F15),"","variation")</f>
        <v>variation</v>
      </c>
      <c r="AA16" s="36" t="str">
        <f aca="false">IF(ISBLANK(Values!F15),"",Values!$B$20)</f>
        <v>PartialUpdate</v>
      </c>
      <c r="AB16" s="36"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IF(ISBLANK(Values!F15),"",IF(Values!J15,Values!$B$23,Values!$B$33))</f>
        <v>👉 REFURBISHED:  SAVE MONEY -  Replacement Dell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French NO backlit.</v>
      </c>
      <c r="AM16" s="1" t="str">
        <f aca="false">SUBSTITUTE(IF(ISBLANK(Values!F15),"",Values!$B$27),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6" s="28" t="str">
        <f aca="false">IF(ISBLANK(Values!F15),"",Values!I15)</f>
        <v>French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38.95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v>
      </c>
      <c r="B17" s="38" t="str">
        <f aca="false">IF(ISBLANK(Values!F16),"",Values!G16)</f>
        <v>Dell 7450 BL - IT</v>
      </c>
      <c r="C17" s="32" t="str">
        <f aca="false">IF(ISBLANK(Values!F16),"","TellusRem")</f>
        <v>TellusRem</v>
      </c>
      <c r="D17" s="30" t="n">
        <f aca="false">IF(ISBLANK(Values!F16),"",Values!F16)</f>
        <v>5714401745037</v>
      </c>
      <c r="E17" s="31" t="str">
        <f aca="false">IF(ISBLANK(Values!F16),"","EAN")</f>
        <v>EAN</v>
      </c>
      <c r="F17" s="28" t="str">
        <f aca="false">IF(ISBLANK(Values!F16),"",IF(Values!K16, SUBSTITUTE(Values!$B$1, "{language}", Values!I16) &amp; " " &amp;Values!$B$3, SUBSTITUTE(Values!$B$2, "{language}", Values!$I16) &amp; " " &amp;Values!$B$3))</f>
        <v>replacement Italian non-backlit keyboard for Dell   Latitude E5450, Latitude E7250, Latitude E7450, Latitude E7470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7450 BL - IT</v>
      </c>
      <c r="K17" s="28" t="n">
        <f aca="false">IF(ISBLANK(Values!F16),"",IF(Values!K16, Values!$B$4, Values!$B$5))</f>
        <v>38.95</v>
      </c>
      <c r="L17" s="40" t="n">
        <f aca="false">IF(ISBLANK(Values!F16),"",IF($CO17="DEFAULT", Values!$B$18, ""))</f>
        <v>5</v>
      </c>
      <c r="M17" s="28" t="str">
        <f aca="false">IF(ISBLANK(Values!F16),"",Values!$N16)</f>
        <v>https://raw.githubusercontent.com/PatrickVibild/TellusAmazonPictures/master/pictures/DELL/E7450/RG/DE/1.jpg</v>
      </c>
      <c r="N17" s="28" t="str">
        <f aca="false">IF(ISBLANK(Values!$G16),"",Values!O16)</f>
        <v>https://raw.githubusercontent.com/PatrickVibild/TellusAmazonPictures/master/pictures/DELL/E7450/RG/DE/2.jpg</v>
      </c>
      <c r="O17" s="28" t="str">
        <f aca="false">IF(ISBLANK(Values!$G16),"",Values!P16)</f>
        <v>https://raw.githubusercontent.com/PatrickVibild/TellusAmazonPictures/master/pictures/DELL/E7450/RG/DE/3.jpg</v>
      </c>
      <c r="P17" s="28" t="str">
        <f aca="false">IF(ISBLANK(Values!$G16),"",Values!Q16)</f>
        <v>https://raw.githubusercontent.com/PatrickVibild/TellusAmazonPictures/master/pictures/DELL/E7450/RG/DE/4.jpg</v>
      </c>
      <c r="Q17" s="28" t="str">
        <f aca="false">IF(ISBLANK(Values!$G16),"",Values!R16)</f>
        <v>https://raw.githubusercontent.com/PatrickVibild/TellusAmazonPictures/master/pictures/DELL/E7450/RG/DE/5.jpg</v>
      </c>
      <c r="R17" s="28" t="str">
        <f aca="false">IF(ISBLANK(Values!$G16),"",Values!S16)</f>
        <v>https://raw.githubusercontent.com/PatrickVibild/TellusAmazonPictures/master/pictures/DELL/E7450/RG/DE/6.jpg</v>
      </c>
      <c r="S17" s="28" t="str">
        <f aca="false">IF(ISBLANK(Values!$G16),"",Values!T16)</f>
        <v>https://raw.githubusercontent.com/PatrickVibild/TellusAmazonPictures/master/pictures/DELL/E7450/RG/DE/7.jpg</v>
      </c>
      <c r="T17" s="28" t="str">
        <f aca="false">IF(ISBLANK(Values!$G16),"",Values!U16)</f>
        <v>https://raw.githubusercontent.com/PatrickVibild/TellusAmazonPictures/master/pictures/DELL/E7450/RG/DE/8.jpg</v>
      </c>
      <c r="U17" s="28" t="str">
        <f aca="false">IF(ISBLANK(Values!$G16),"",Values!V16)</f>
        <v>https://raw.githubusercontent.com/PatrickVibild/TellusAmazonPictures/master/pictures/DELL/E7450/RG/DE/9.jpg</v>
      </c>
      <c r="W17" s="32" t="str">
        <f aca="false">IF(ISBLANK(Values!F16),"","Child")</f>
        <v>Child</v>
      </c>
      <c r="X17" s="32" t="str">
        <f aca="false">IF(ISBLANK(Values!F16),"",Values!$B$13)</f>
        <v>Dell 7450</v>
      </c>
      <c r="Y17" s="39" t="str">
        <f aca="false">IF(ISBLANK(Values!F16),"","Size-Color")</f>
        <v>Size-Color</v>
      </c>
      <c r="Z17" s="32" t="str">
        <f aca="false">IF(ISBLANK(Values!F16),"","variation")</f>
        <v>variation</v>
      </c>
      <c r="AA17" s="36" t="str">
        <f aca="false">IF(ISBLANK(Values!F16),"",Values!$B$20)</f>
        <v>PartialUpdate</v>
      </c>
      <c r="AB17" s="36"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IF(ISBLANK(Values!F16),"",IF(Values!J16,Values!$B$23,Values!$B$33))</f>
        <v>👉 REFURBISHED:  SAVE MONEY -  Replacement Dell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Italian NO backlit.</v>
      </c>
      <c r="AM17" s="1" t="str">
        <f aca="false">SUBSTITUTE(IF(ISBLANK(Values!F16),"",Values!$B$27),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7" s="28" t="str">
        <f aca="false">IF(ISBLANK(Values!F16),"",Values!I16)</f>
        <v>Italian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38.95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v>
      </c>
      <c r="B18" s="38" t="str">
        <f aca="false">IF(ISBLANK(Values!F17),"",Values!G17)</f>
        <v>Dell 7450 BL - ES</v>
      </c>
      <c r="C18" s="32" t="str">
        <f aca="false">IF(ISBLANK(Values!F17),"","TellusRem")</f>
        <v>TellusRem</v>
      </c>
      <c r="D18" s="30" t="n">
        <f aca="false">IF(ISBLANK(Values!F17),"",Values!F17)</f>
        <v>5714401745044</v>
      </c>
      <c r="E18" s="31" t="str">
        <f aca="false">IF(ISBLANK(Values!F17),"","EAN")</f>
        <v>EAN</v>
      </c>
      <c r="F18" s="28" t="str">
        <f aca="false">IF(ISBLANK(Values!F17),"",IF(Values!K17, SUBSTITUTE(Values!$B$1, "{language}", Values!I17) &amp; " " &amp;Values!$B$3, SUBSTITUTE(Values!$B$2, "{language}", Values!$I17) &amp; " " &amp;Values!$B$3))</f>
        <v>replacement Spanish non-backlit keyboard for Dell   Latitude E5450, Latitude E7250, Latitude E7450, Latitude E7470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7450 BL - ES</v>
      </c>
      <c r="K18" s="28" t="n">
        <f aca="false">IF(ISBLANK(Values!F17),"",IF(Values!K17, Values!$B$4, Values!$B$5))</f>
        <v>38.95</v>
      </c>
      <c r="L18" s="40" t="n">
        <f aca="false">IF(ISBLANK(Values!F17),"",IF($CO18="DEFAULT", Values!$B$18, ""))</f>
        <v>5</v>
      </c>
      <c r="M18" s="28" t="str">
        <f aca="false">IF(ISBLANK(Values!F17),"",Values!$N17)</f>
        <v>https://raw.githubusercontent.com/PatrickVibild/TellusAmazonPictures/master/pictures/DELL/E7450/RG/DE/1.jpg</v>
      </c>
      <c r="N18" s="28" t="str">
        <f aca="false">IF(ISBLANK(Values!$G17),"",Values!O17)</f>
        <v>https://raw.githubusercontent.com/PatrickVibild/TellusAmazonPictures/master/pictures/DELL/E7450/RG/DE/2.jpg</v>
      </c>
      <c r="O18" s="28" t="str">
        <f aca="false">IF(ISBLANK(Values!$G17),"",Values!P17)</f>
        <v>https://raw.githubusercontent.com/PatrickVibild/TellusAmazonPictures/master/pictures/DELL/E7450/RG/DE/3.jpg</v>
      </c>
      <c r="P18" s="28" t="str">
        <f aca="false">IF(ISBLANK(Values!$G17),"",Values!Q17)</f>
        <v>https://raw.githubusercontent.com/PatrickVibild/TellusAmazonPictures/master/pictures/DELL/E7450/RG/DE/4.jpg</v>
      </c>
      <c r="Q18" s="28" t="str">
        <f aca="false">IF(ISBLANK(Values!$G17),"",Values!R17)</f>
        <v>https://raw.githubusercontent.com/PatrickVibild/TellusAmazonPictures/master/pictures/DELL/E7450/RG/DE/5.jpg</v>
      </c>
      <c r="R18" s="28" t="str">
        <f aca="false">IF(ISBLANK(Values!$G17),"",Values!S17)</f>
        <v>https://raw.githubusercontent.com/PatrickVibild/TellusAmazonPictures/master/pictures/DELL/E7450/RG/DE/6.jpg</v>
      </c>
      <c r="S18" s="28" t="str">
        <f aca="false">IF(ISBLANK(Values!$G17),"",Values!T17)</f>
        <v>https://raw.githubusercontent.com/PatrickVibild/TellusAmazonPictures/master/pictures/DELL/E7450/RG/DE/7.jpg</v>
      </c>
      <c r="T18" s="28" t="str">
        <f aca="false">IF(ISBLANK(Values!$G17),"",Values!U17)</f>
        <v>https://raw.githubusercontent.com/PatrickVibild/TellusAmazonPictures/master/pictures/DELL/E7450/RG/DE/8.jpg</v>
      </c>
      <c r="U18" s="28" t="str">
        <f aca="false">IF(ISBLANK(Values!$G17),"",Values!V17)</f>
        <v>https://raw.githubusercontent.com/PatrickVibild/TellusAmazonPictures/master/pictures/DELL/E7450/RG/DE/9.jpg</v>
      </c>
      <c r="W18" s="32" t="str">
        <f aca="false">IF(ISBLANK(Values!F17),"","Child")</f>
        <v>Child</v>
      </c>
      <c r="X18" s="32" t="str">
        <f aca="false">IF(ISBLANK(Values!F17),"",Values!$B$13)</f>
        <v>Dell 7450</v>
      </c>
      <c r="Y18" s="39" t="str">
        <f aca="false">IF(ISBLANK(Values!F17),"","Size-Color")</f>
        <v>Size-Color</v>
      </c>
      <c r="Z18" s="32" t="str">
        <f aca="false">IF(ISBLANK(Values!F17),"","variation")</f>
        <v>variation</v>
      </c>
      <c r="AA18" s="36" t="str">
        <f aca="false">IF(ISBLANK(Values!F17),"",Values!$B$20)</f>
        <v>PartialUpdate</v>
      </c>
      <c r="AB18" s="36"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IF(ISBLANK(Values!F17),"",IF(Values!J17,Values!$B$23,Values!$B$33))</f>
        <v>👉 REFURBISHED:  SAVE MONEY -  Replacement Dell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Spanish NO backlit.</v>
      </c>
      <c r="AM18" s="1" t="str">
        <f aca="false">SUBSTITUTE(IF(ISBLANK(Values!F17),"",Values!$B$27),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8" s="28" t="str">
        <f aca="false">IF(ISBLANK(Values!F17),"",Values!I17)</f>
        <v>Spanish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38.95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v>
      </c>
      <c r="B19" s="38" t="str">
        <f aca="false">IF(ISBLANK(Values!F18),"",Values!G18)</f>
        <v>Dell 7450 BL - UK</v>
      </c>
      <c r="C19" s="32" t="str">
        <f aca="false">IF(ISBLANK(Values!F18),"","TellusRem")</f>
        <v>TellusRem</v>
      </c>
      <c r="D19" s="30" t="n">
        <f aca="false">IF(ISBLANK(Values!F18),"",Values!F18)</f>
        <v>5714401745051</v>
      </c>
      <c r="E19" s="31" t="str">
        <f aca="false">IF(ISBLANK(Values!F18),"","EAN")</f>
        <v>EAN</v>
      </c>
      <c r="F19" s="28" t="str">
        <f aca="false">IF(ISBLANK(Values!F18),"",IF(Values!K18, SUBSTITUTE(Values!$B$1, "{language}", Values!I18) &amp; " " &amp;Values!$B$3, SUBSTITUTE(Values!$B$2, "{language}", Values!$I18) &amp; " " &amp;Values!$B$3))</f>
        <v>replacement UK non-backlit keyboard for Dell   Latitude E5450, Latitude E7250, Latitude E7450, Latitude E7470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7450 BL - UK</v>
      </c>
      <c r="K19" s="28" t="n">
        <f aca="false">IF(ISBLANK(Values!F18),"",IF(Values!K18, Values!$B$4, Values!$B$5))</f>
        <v>38.95</v>
      </c>
      <c r="L19" s="40" t="n">
        <f aca="false">IF(ISBLANK(Values!F18),"",IF($CO19="DEFAULT", Values!$B$18, ""))</f>
        <v>5</v>
      </c>
      <c r="M19" s="28" t="str">
        <f aca="false">IF(ISBLANK(Values!F18),"",Values!$N18)</f>
        <v>https://raw.githubusercontent.com/PatrickVibild/TellusAmazonPictures/master/pictures/DELL/E7450/RG/DE/1.jpg</v>
      </c>
      <c r="N19" s="28" t="str">
        <f aca="false">IF(ISBLANK(Values!$G18),"",Values!O18)</f>
        <v>https://raw.githubusercontent.com/PatrickVibild/TellusAmazonPictures/master/pictures/DELL/E7450/RG/DE/2.jpg</v>
      </c>
      <c r="O19" s="28" t="str">
        <f aca="false">IF(ISBLANK(Values!$G18),"",Values!P18)</f>
        <v>https://raw.githubusercontent.com/PatrickVibild/TellusAmazonPictures/master/pictures/DELL/E7450/RG/DE/3.jpg</v>
      </c>
      <c r="P19" s="28" t="str">
        <f aca="false">IF(ISBLANK(Values!$G18),"",Values!Q18)</f>
        <v>https://raw.githubusercontent.com/PatrickVibild/TellusAmazonPictures/master/pictures/DELL/E7450/RG/DE/4.jpg</v>
      </c>
      <c r="Q19" s="28" t="str">
        <f aca="false">IF(ISBLANK(Values!$G18),"",Values!R18)</f>
        <v>https://raw.githubusercontent.com/PatrickVibild/TellusAmazonPictures/master/pictures/DELL/E7450/RG/DE/5.jpg</v>
      </c>
      <c r="R19" s="28" t="str">
        <f aca="false">IF(ISBLANK(Values!$G18),"",Values!S18)</f>
        <v>https://raw.githubusercontent.com/PatrickVibild/TellusAmazonPictures/master/pictures/DELL/E7450/RG/DE/6.jpg</v>
      </c>
      <c r="S19" s="28" t="str">
        <f aca="false">IF(ISBLANK(Values!$G18),"",Values!T18)</f>
        <v>https://raw.githubusercontent.com/PatrickVibild/TellusAmazonPictures/master/pictures/DELL/E7450/RG/DE/7.jpg</v>
      </c>
      <c r="T19" s="28" t="str">
        <f aca="false">IF(ISBLANK(Values!$G18),"",Values!U18)</f>
        <v>https://raw.githubusercontent.com/PatrickVibild/TellusAmazonPictures/master/pictures/DELL/E7450/RG/DE/8.jpg</v>
      </c>
      <c r="U19" s="28" t="str">
        <f aca="false">IF(ISBLANK(Values!$G18),"",Values!V18)</f>
        <v>https://raw.githubusercontent.com/PatrickVibild/TellusAmazonPictures/master/pictures/DELL/E7450/RG/DE/9.jpg</v>
      </c>
      <c r="W19" s="32" t="str">
        <f aca="false">IF(ISBLANK(Values!F18),"","Child")</f>
        <v>Child</v>
      </c>
      <c r="X19" s="32" t="str">
        <f aca="false">IF(ISBLANK(Values!F18),"",Values!$B$13)</f>
        <v>Dell 7450</v>
      </c>
      <c r="Y19" s="39" t="str">
        <f aca="false">IF(ISBLANK(Values!F18),"","Size-Color")</f>
        <v>Size-Color</v>
      </c>
      <c r="Z19" s="32" t="str">
        <f aca="false">IF(ISBLANK(Values!F18),"","variation")</f>
        <v>variation</v>
      </c>
      <c r="AA19" s="36" t="str">
        <f aca="false">IF(ISBLANK(Values!F18),"",Values!$B$20)</f>
        <v>PartialUpdate</v>
      </c>
      <c r="AB19" s="36"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IF(ISBLANK(Values!F18),"",IF(Values!J18,Values!$B$23,Values!$B$33))</f>
        <v>👉 REFURBISHED:  SAVE MONEY -  Replacement Dell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UK NO backlit.</v>
      </c>
      <c r="AM19" s="1" t="str">
        <f aca="false">SUBSTITUTE(IF(ISBLANK(Values!F18),"",Values!$B$27),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38.95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v>
      </c>
      <c r="B20" s="38" t="str">
        <f aca="false">IF(ISBLANK(Values!F19),"",Values!G19)</f>
        <v>Dell 7450 BL - NOR</v>
      </c>
      <c r="C20" s="32" t="str">
        <f aca="false">IF(ISBLANK(Values!F19),"","TellusRem")</f>
        <v>TellusRem</v>
      </c>
      <c r="D20" s="30" t="n">
        <f aca="false">IF(ISBLANK(Values!F19),"",Values!F19)</f>
        <v>5714401745068</v>
      </c>
      <c r="E20" s="31" t="str">
        <f aca="false">IF(ISBLANK(Values!F19),"","EAN")</f>
        <v>EAN</v>
      </c>
      <c r="F20" s="28" t="str">
        <f aca="false">IF(ISBLANK(Values!F19),"",IF(Values!K19, SUBSTITUTE(Values!$B$1, "{language}", Values!I19) &amp; " " &amp;Values!$B$3, SUBSTITUTE(Values!$B$2, "{language}", Values!$I19) &amp; " " &amp;Values!$B$3))</f>
        <v>replacement Scandinavian – Nordic non-backlit keyboard for Dell   Latitude E5450, Latitude E7250, Latitude E7450, Latitude E7470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7450 BL - NOR</v>
      </c>
      <c r="K20" s="28" t="n">
        <f aca="false">IF(ISBLANK(Values!F19),"",IF(Values!K19, Values!$B$4, Values!$B$5))</f>
        <v>38.95</v>
      </c>
      <c r="L20" s="40" t="n">
        <f aca="false">IF(ISBLANK(Values!F19),"",IF($CO20="DEFAULT", Values!$B$18, ""))</f>
        <v>5</v>
      </c>
      <c r="M20" s="28" t="str">
        <f aca="false">IF(ISBLANK(Values!F19),"",Values!$N19)</f>
        <v>https://raw.githubusercontent.com/PatrickVibild/TellusAmazonPictures/master/pictures/DELL/E7450/RG/DE/1.jpg</v>
      </c>
      <c r="N20" s="28" t="str">
        <f aca="false">IF(ISBLANK(Values!$G19),"",Values!O19)</f>
        <v>https://raw.githubusercontent.com/PatrickVibild/TellusAmazonPictures/master/pictures/DELL/E7450/RG/DE/2.jpg</v>
      </c>
      <c r="O20" s="28" t="str">
        <f aca="false">IF(ISBLANK(Values!$G19),"",Values!P19)</f>
        <v>https://raw.githubusercontent.com/PatrickVibild/TellusAmazonPictures/master/pictures/DELL/E7450/RG/DE/3.jpg</v>
      </c>
      <c r="P20" s="28" t="str">
        <f aca="false">IF(ISBLANK(Values!$G19),"",Values!Q19)</f>
        <v>https://raw.githubusercontent.com/PatrickVibild/TellusAmazonPictures/master/pictures/DELL/E7450/RG/DE/4.jpg</v>
      </c>
      <c r="Q20" s="28" t="str">
        <f aca="false">IF(ISBLANK(Values!$G19),"",Values!R19)</f>
        <v>https://raw.githubusercontent.com/PatrickVibild/TellusAmazonPictures/master/pictures/DELL/E7450/RG/DE/5.jpg</v>
      </c>
      <c r="R20" s="28" t="str">
        <f aca="false">IF(ISBLANK(Values!$G19),"",Values!S19)</f>
        <v>https://raw.githubusercontent.com/PatrickVibild/TellusAmazonPictures/master/pictures/DELL/E7450/RG/DE/6.jpg</v>
      </c>
      <c r="S20" s="28" t="str">
        <f aca="false">IF(ISBLANK(Values!$G19),"",Values!T19)</f>
        <v>https://raw.githubusercontent.com/PatrickVibild/TellusAmazonPictures/master/pictures/DELL/E7450/RG/DE/7.jpg</v>
      </c>
      <c r="T20" s="28" t="str">
        <f aca="false">IF(ISBLANK(Values!$G19),"",Values!U19)</f>
        <v>https://raw.githubusercontent.com/PatrickVibild/TellusAmazonPictures/master/pictures/DELL/E7450/RG/DE/8.jpg</v>
      </c>
      <c r="U20" s="28" t="str">
        <f aca="false">IF(ISBLANK(Values!$G19),"",Values!V19)</f>
        <v>https://raw.githubusercontent.com/PatrickVibild/TellusAmazonPictures/master/pictures/DELL/E7450/RG/DE/9.jpg</v>
      </c>
      <c r="W20" s="32" t="str">
        <f aca="false">IF(ISBLANK(Values!F19),"","Child")</f>
        <v>Child</v>
      </c>
      <c r="X20" s="32" t="str">
        <f aca="false">IF(ISBLANK(Values!F19),"",Values!$B$13)</f>
        <v>Dell 7450</v>
      </c>
      <c r="Y20" s="39" t="str">
        <f aca="false">IF(ISBLANK(Values!F19),"","Size-Color")</f>
        <v>Size-Color</v>
      </c>
      <c r="Z20" s="32" t="str">
        <f aca="false">IF(ISBLANK(Values!F19),"","variation")</f>
        <v>variation</v>
      </c>
      <c r="AA20" s="36" t="str">
        <f aca="false">IF(ISBLANK(Values!F19),"",Values!$B$20)</f>
        <v>PartialUpdate</v>
      </c>
      <c r="AB20" s="36"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IF(ISBLANK(Values!F19),"",IF(Values!J19,Values!$B$23,Values!$B$33))</f>
        <v>👉 REFURBISHED:  SAVE MONEY -  Replacement Dell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 🇩🇰 Scandinavian – Nordic NO backlit.</v>
      </c>
      <c r="AM20" s="1" t="str">
        <f aca="false">SUBSTITUTE(IF(ISBLANK(Values!F19),"",Values!$B$27),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20" s="28" t="str">
        <f aca="false">IF(ISBLANK(Values!F19),"",Values!I19)</f>
        <v>Scandinavian – Nordic</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38.95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v>
      </c>
      <c r="B21" s="38" t="str">
        <f aca="false">IF(ISBLANK(Values!F20),"",Values!G20)</f>
        <v>Dell 7450 BL - BE</v>
      </c>
      <c r="C21" s="32" t="str">
        <f aca="false">IF(ISBLANK(Values!F20),"","TellusRem")</f>
        <v>TellusRem</v>
      </c>
      <c r="D21" s="30" t="n">
        <f aca="false">IF(ISBLANK(Values!F20),"",Values!F20)</f>
        <v>5714401745075</v>
      </c>
      <c r="E21" s="31" t="str">
        <f aca="false">IF(ISBLANK(Values!F20),"","EAN")</f>
        <v>EAN</v>
      </c>
      <c r="F21" s="28" t="str">
        <f aca="false">IF(ISBLANK(Values!F20),"",IF(Values!K20, SUBSTITUTE(Values!$B$1, "{language}", Values!I20) &amp; " " &amp;Values!$B$3, SUBSTITUTE(Values!$B$2, "{language}", Values!$I20) &amp; " " &amp;Values!$B$3))</f>
        <v>replacement Swiss non-backlit keyboard for Dell   Latitude E5450, Latitude E7250, Latitude E7450, Latitude E7470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7450 BL - BE</v>
      </c>
      <c r="K21" s="28" t="n">
        <f aca="false">IF(ISBLANK(Values!F20),"",IF(Values!K20, Values!$B$4, Values!$B$5))</f>
        <v>38.95</v>
      </c>
      <c r="L21" s="40" t="n">
        <f aca="false">IF(ISBLANK(Values!F20),"",IF($CO21="DEFAULT", Values!$B$18, ""))</f>
        <v>5</v>
      </c>
      <c r="M21" s="28" t="str">
        <f aca="false">IF(ISBLANK(Values!F20),"",Values!$N20)</f>
        <v>https://raw.githubusercontent.com/PatrickVibild/TellusAmazonPictures/master/pictures/DELL/E7450/RG/DE/1.jpg</v>
      </c>
      <c r="N21" s="28" t="str">
        <f aca="false">IF(ISBLANK(Values!$G20),"",Values!O20)</f>
        <v>https://raw.githubusercontent.com/PatrickVibild/TellusAmazonPictures/master/pictures/DELL/E7450/RG/DE/2.jpg</v>
      </c>
      <c r="O21" s="28" t="str">
        <f aca="false">IF(ISBLANK(Values!$G20),"",Values!P20)</f>
        <v>https://raw.githubusercontent.com/PatrickVibild/TellusAmazonPictures/master/pictures/DELL/E7450/RG/DE/3.jpg</v>
      </c>
      <c r="P21" s="28" t="str">
        <f aca="false">IF(ISBLANK(Values!$G20),"",Values!Q20)</f>
        <v>https://raw.githubusercontent.com/PatrickVibild/TellusAmazonPictures/master/pictures/DELL/E7450/RG/DE/4.jpg</v>
      </c>
      <c r="Q21" s="28" t="str">
        <f aca="false">IF(ISBLANK(Values!$G20),"",Values!R20)</f>
        <v>https://raw.githubusercontent.com/PatrickVibild/TellusAmazonPictures/master/pictures/DELL/E7450/RG/DE/5.jpg</v>
      </c>
      <c r="R21" s="28" t="str">
        <f aca="false">IF(ISBLANK(Values!$G20),"",Values!S20)</f>
        <v>https://raw.githubusercontent.com/PatrickVibild/TellusAmazonPictures/master/pictures/DELL/E7450/RG/DE/6.jpg</v>
      </c>
      <c r="S21" s="28" t="str">
        <f aca="false">IF(ISBLANK(Values!$G20),"",Values!T20)</f>
        <v>https://raw.githubusercontent.com/PatrickVibild/TellusAmazonPictures/master/pictures/DELL/E7450/RG/DE/7.jpg</v>
      </c>
      <c r="T21" s="28" t="str">
        <f aca="false">IF(ISBLANK(Values!$G20),"",Values!U20)</f>
        <v>https://raw.githubusercontent.com/PatrickVibild/TellusAmazonPictures/master/pictures/DELL/E7450/RG/DE/8.jpg</v>
      </c>
      <c r="U21" s="28" t="str">
        <f aca="false">IF(ISBLANK(Values!$G20),"",Values!V20)</f>
        <v>https://raw.githubusercontent.com/PatrickVibild/TellusAmazonPictures/master/pictures/DELL/E7450/RG/DE/9.jpg</v>
      </c>
      <c r="W21" s="32" t="str">
        <f aca="false">IF(ISBLANK(Values!F20),"","Child")</f>
        <v>Child</v>
      </c>
      <c r="X21" s="32" t="str">
        <f aca="false">IF(ISBLANK(Values!F20),"",Values!$B$13)</f>
        <v>Dell 7450</v>
      </c>
      <c r="Y21" s="39" t="str">
        <f aca="false">IF(ISBLANK(Values!F20),"","Size-Color")</f>
        <v>Size-Color</v>
      </c>
      <c r="Z21" s="32" t="str">
        <f aca="false">IF(ISBLANK(Values!F20),"","variation")</f>
        <v>variation</v>
      </c>
      <c r="AA21" s="36" t="str">
        <f aca="false">IF(ISBLANK(Values!F20),"",Values!$B$20)</f>
        <v>PartialUpdate</v>
      </c>
      <c r="AB21" s="36"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IF(ISBLANK(Values!F20),"",IF(Values!J20,Values!$B$23,Values!$B$33))</f>
        <v>👉 REFURBISHED:  SAVE MONEY -  Replacement Dell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Swiss NO backlit.</v>
      </c>
      <c r="AM21" s="1" t="str">
        <f aca="false">SUBSTITUTE(IF(ISBLANK(Values!F20),"",Values!$B$27),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21" s="28" t="str">
        <f aca="false">IF(ISBLANK(Values!F20),"",Values!I20)</f>
        <v>Swiss</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DEFAULT</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n">
        <f aca="false">IF(ISBLANK(Values!F20),"",IF(CO21&lt;&gt;"DEFAULT", "", 3))</f>
        <v>3</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38.95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v>
      </c>
      <c r="B22" s="38" t="str">
        <f aca="false">IF(ISBLANK(Values!F21),"",Values!G21)</f>
        <v>Dell 7450 BL - CH</v>
      </c>
      <c r="C22" s="32" t="str">
        <f aca="false">IF(ISBLANK(Values!F21),"","TellusRem")</f>
        <v>TellusRem</v>
      </c>
      <c r="D22" s="30" t="n">
        <f aca="false">IF(ISBLANK(Values!F21),"",Values!F21)</f>
        <v>5714401745082</v>
      </c>
      <c r="E22" s="31" t="str">
        <f aca="false">IF(ISBLANK(Values!F21),"","EAN")</f>
        <v>EAN</v>
      </c>
      <c r="F22" s="28" t="str">
        <f aca="false">IF(ISBLANK(Values!F21),"",IF(Values!K21, SUBSTITUTE(Values!$B$1, "{language}", Values!I21) &amp; " " &amp;Values!$B$3, SUBSTITUTE(Values!$B$2, "{language}", Values!$I21) &amp; " " &amp;Values!$B$3))</f>
        <v>replacement Belgian non-backlit keyboard for Dell   Latitude E5450, Latitude E7250, Latitude E7450, Latitude E7470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7450 BL - CH</v>
      </c>
      <c r="K22" s="28" t="n">
        <f aca="false">IF(ISBLANK(Values!F21),"",IF(Values!K21, Values!$B$4, Values!$B$5))</f>
        <v>38.95</v>
      </c>
      <c r="L22" s="40" t="n">
        <f aca="false">IF(ISBLANK(Values!F21),"",IF($CO22="DEFAULT", Values!$B$18, ""))</f>
        <v>5</v>
      </c>
      <c r="M22" s="28" t="str">
        <f aca="false">IF(ISBLANK(Values!F21),"",Values!$N21)</f>
        <v>https://raw.githubusercontent.com/PatrickVibild/TellusAmazonPictures/master/pictures/DELL/E7450/RG/DE/1.jpg</v>
      </c>
      <c r="N22" s="28" t="str">
        <f aca="false">IF(ISBLANK(Values!$G21),"",Values!O21)</f>
        <v>https://raw.githubusercontent.com/PatrickVibild/TellusAmazonPictures/master/pictures/DELL/E7450/RG/DE/2.jpg</v>
      </c>
      <c r="O22" s="28" t="str">
        <f aca="false">IF(ISBLANK(Values!$G21),"",Values!P21)</f>
        <v>https://raw.githubusercontent.com/PatrickVibild/TellusAmazonPictures/master/pictures/DELL/E7450/RG/DE/3.jpg</v>
      </c>
      <c r="P22" s="28" t="str">
        <f aca="false">IF(ISBLANK(Values!$G21),"",Values!Q21)</f>
        <v>https://raw.githubusercontent.com/PatrickVibild/TellusAmazonPictures/master/pictures/DELL/E7450/RG/DE/4.jpg</v>
      </c>
      <c r="Q22" s="28" t="str">
        <f aca="false">IF(ISBLANK(Values!$G21),"",Values!R21)</f>
        <v>https://raw.githubusercontent.com/PatrickVibild/TellusAmazonPictures/master/pictures/DELL/E7450/RG/DE/5.jpg</v>
      </c>
      <c r="R22" s="28" t="str">
        <f aca="false">IF(ISBLANK(Values!$G21),"",Values!S21)</f>
        <v>https://raw.githubusercontent.com/PatrickVibild/TellusAmazonPictures/master/pictures/DELL/E7450/RG/DE/6.jpg</v>
      </c>
      <c r="S22" s="28" t="str">
        <f aca="false">IF(ISBLANK(Values!$G21),"",Values!T21)</f>
        <v>https://raw.githubusercontent.com/PatrickVibild/TellusAmazonPictures/master/pictures/DELL/E7450/RG/DE/7.jpg</v>
      </c>
      <c r="T22" s="28" t="str">
        <f aca="false">IF(ISBLANK(Values!$G21),"",Values!U21)</f>
        <v>https://raw.githubusercontent.com/PatrickVibild/TellusAmazonPictures/master/pictures/DELL/E7450/RG/DE/8.jpg</v>
      </c>
      <c r="U22" s="28" t="str">
        <f aca="false">IF(ISBLANK(Values!$G21),"",Values!V21)</f>
        <v>https://raw.githubusercontent.com/PatrickVibild/TellusAmazonPictures/master/pictures/DELL/E7450/RG/DE/9.jpg</v>
      </c>
      <c r="W22" s="32" t="str">
        <f aca="false">IF(ISBLANK(Values!F21),"","Child")</f>
        <v>Child</v>
      </c>
      <c r="X22" s="32" t="str">
        <f aca="false">IF(ISBLANK(Values!F21),"",Values!$B$13)</f>
        <v>Dell 7450</v>
      </c>
      <c r="Y22" s="39" t="str">
        <f aca="false">IF(ISBLANK(Values!F21),"","Size-Color")</f>
        <v>Size-Color</v>
      </c>
      <c r="Z22" s="32" t="str">
        <f aca="false">IF(ISBLANK(Values!F21),"","variation")</f>
        <v>variation</v>
      </c>
      <c r="AA22" s="36" t="str">
        <f aca="false">IF(ISBLANK(Values!F21),"",Values!$B$20)</f>
        <v>PartialUpdate</v>
      </c>
      <c r="AB22" s="36"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IF(ISBLANK(Values!F21),"",IF(Values!J21,Values!$B$23,Values!$B$33))</f>
        <v>👉 REFURBISHED:  SAVE MONEY -  Replacement Dell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Belgian NO backlit.</v>
      </c>
      <c r="AM22" s="1" t="str">
        <f aca="false">SUBSTITUTE(IF(ISBLANK(Values!F21),"",Values!$B$27),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22" s="28" t="str">
        <f aca="false">IF(ISBLANK(Values!F21),"",Values!I21)</f>
        <v>Belgian</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DEFAULT</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n">
        <f aca="false">IF(ISBLANK(Values!F21),"",IF(CO22&lt;&gt;"DEFAULT", "", 3))</f>
        <v>3</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38.95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v>
      </c>
      <c r="B23" s="38" t="str">
        <f aca="false">IF(ISBLANK(Values!F22),"",Values!G22)</f>
        <v>Dell 7450 BL - US INT</v>
      </c>
      <c r="C23" s="32" t="str">
        <f aca="false">IF(ISBLANK(Values!F22),"","TellusRem")</f>
        <v>TellusRem</v>
      </c>
      <c r="D23" s="30" t="n">
        <f aca="false">IF(ISBLANK(Values!F22),"",Values!F22)</f>
        <v>5714401745099</v>
      </c>
      <c r="E23" s="31" t="str">
        <f aca="false">IF(ISBLANK(Values!F22),"","EAN")</f>
        <v>EAN</v>
      </c>
      <c r="F23" s="28" t="str">
        <f aca="false">IF(ISBLANK(Values!F22),"",IF(Values!K22, SUBSTITUTE(Values!$B$1, "{language}", Values!I22) &amp; " " &amp;Values!$B$3, SUBSTITUTE(Values!$B$2, "{language}", Values!$I22) &amp; " " &amp;Values!$B$3))</f>
        <v>replacement US International non-backlit keyboard for Dell   Latitude E5450, Latitude E7250, Latitude E7450, Latitude E7470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7450 BL - US INT</v>
      </c>
      <c r="K23" s="28" t="n">
        <f aca="false">IF(ISBLANK(Values!F22),"",IF(Values!K22, Values!$B$4, Values!$B$5))</f>
        <v>38.95</v>
      </c>
      <c r="L23" s="40" t="n">
        <f aca="false">IF(ISBLANK(Values!F22),"",IF($CO23="DEFAULT", Values!$B$18, ""))</f>
        <v>5</v>
      </c>
      <c r="M23" s="28" t="str">
        <f aca="false">IF(ISBLANK(Values!F22),"",Values!$N22)</f>
        <v>https://raw.githubusercontent.com/PatrickVibild/TellusAmazonPictures/master/pictures/DELL/E7450/RG/DE/1.jpg</v>
      </c>
      <c r="N23" s="28" t="str">
        <f aca="false">IF(ISBLANK(Values!$G22),"",Values!O22)</f>
        <v>https://raw.githubusercontent.com/PatrickVibild/TellusAmazonPictures/master/pictures/DELL/E7450/RG/DE/2.jpg</v>
      </c>
      <c r="O23" s="28" t="str">
        <f aca="false">IF(ISBLANK(Values!$G22),"",Values!P22)</f>
        <v>https://raw.githubusercontent.com/PatrickVibild/TellusAmazonPictures/master/pictures/DELL/E7450/RG/DE/3.jpg</v>
      </c>
      <c r="P23" s="28" t="str">
        <f aca="false">IF(ISBLANK(Values!$G22),"",Values!Q22)</f>
        <v>https://raw.githubusercontent.com/PatrickVibild/TellusAmazonPictures/master/pictures/DELL/E7450/RG/DE/4.jpg</v>
      </c>
      <c r="Q23" s="28" t="str">
        <f aca="false">IF(ISBLANK(Values!$G22),"",Values!R22)</f>
        <v>https://raw.githubusercontent.com/PatrickVibild/TellusAmazonPictures/master/pictures/DELL/E7450/RG/DE/5.jpg</v>
      </c>
      <c r="R23" s="28" t="str">
        <f aca="false">IF(ISBLANK(Values!$G22),"",Values!S22)</f>
        <v>https://raw.githubusercontent.com/PatrickVibild/TellusAmazonPictures/master/pictures/DELL/E7450/RG/DE/6.jpg</v>
      </c>
      <c r="S23" s="28" t="str">
        <f aca="false">IF(ISBLANK(Values!$G22),"",Values!T22)</f>
        <v>https://raw.githubusercontent.com/PatrickVibild/TellusAmazonPictures/master/pictures/DELL/E7450/RG/DE/7.jpg</v>
      </c>
      <c r="T23" s="28" t="str">
        <f aca="false">IF(ISBLANK(Values!$G22),"",Values!U22)</f>
        <v>https://raw.githubusercontent.com/PatrickVibild/TellusAmazonPictures/master/pictures/DELL/E7450/RG/DE/8.jpg</v>
      </c>
      <c r="U23" s="28" t="str">
        <f aca="false">IF(ISBLANK(Values!$G22),"",Values!V22)</f>
        <v>https://raw.githubusercontent.com/PatrickVibild/TellusAmazonPictures/master/pictures/DELL/E7450/RG/DE/9.jpg</v>
      </c>
      <c r="V23" s="1"/>
      <c r="W23" s="32" t="str">
        <f aca="false">IF(ISBLANK(Values!F22),"","Child")</f>
        <v>Child</v>
      </c>
      <c r="X23" s="32" t="str">
        <f aca="false">IF(ISBLANK(Values!F22),"",Values!$B$13)</f>
        <v>Dell 7450</v>
      </c>
      <c r="Y23" s="39" t="str">
        <f aca="false">IF(ISBLANK(Values!F22),"","Size-Color")</f>
        <v>Size-Color</v>
      </c>
      <c r="Z23" s="32" t="str">
        <f aca="false">IF(ISBLANK(Values!F22),"","variation")</f>
        <v>variation</v>
      </c>
      <c r="AA23" s="36" t="str">
        <f aca="false">IF(ISBLANK(Values!F22),"",Values!$B$20)</f>
        <v>PartialUpdate</v>
      </c>
      <c r="AB23" s="36"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IF(ISBLANK(Values!F22),"",IF(Values!J22,Values!$B$23,Values!$B$33))</f>
        <v>👉 REFURBISHED:  SAVE MONEY -  Replacement Dell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with € symbol US International NO backlit.</v>
      </c>
      <c r="AM23" s="1" t="str">
        <f aca="false">SUBSTITUTE(IF(ISBLANK(Values!F22),"",Values!$B$27),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38.95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v>
      </c>
      <c r="B24" s="38" t="str">
        <f aca="false">IF(ISBLANK(Values!F23),"",Values!G23)</f>
        <v>Dell 7450 BL - US</v>
      </c>
      <c r="C24" s="32" t="str">
        <f aca="false">IF(ISBLANK(Values!F23),"","TellusRem")</f>
        <v>TellusRem</v>
      </c>
      <c r="D24" s="30" t="n">
        <f aca="false">IF(ISBLANK(Values!F23),"",Values!F23)</f>
        <v>5714401745105</v>
      </c>
      <c r="E24" s="31" t="str">
        <f aca="false">IF(ISBLANK(Values!F23),"","EAN")</f>
        <v>EAN</v>
      </c>
      <c r="F24" s="28" t="str">
        <f aca="false">IF(ISBLANK(Values!F23),"",IF(Values!K23, SUBSTITUTE(Values!$B$1, "{language}", Values!I23) &amp; " " &amp;Values!$B$3, SUBSTITUTE(Values!$B$2, "{language}", Values!$I23) &amp; " " &amp;Values!$B$3))</f>
        <v>replacement US non-backlit keyboard for Dell   Latitude E5450, Latitude E7250, Latitude E7450, Latitude E7470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7450 BL - US</v>
      </c>
      <c r="K24" s="28" t="n">
        <f aca="false">IF(ISBLANK(Values!F23),"",IF(Values!K23, Values!$B$4, Values!$B$5))</f>
        <v>38.95</v>
      </c>
      <c r="L24" s="40" t="str">
        <f aca="false">IF(ISBLANK(Values!F23),"",IF($CO24="DEFAULT", Values!$B$18, ""))</f>
        <v/>
      </c>
      <c r="M24" s="28" t="str">
        <f aca="false">IF(ISBLANK(Values!F23),"",Values!$N23)</f>
        <v>https://raw.githubusercontent.com/PatrickVibild/TellusAmazonPictures/master/pictures/DELL/E7450/RG/DE/1.jpg</v>
      </c>
      <c r="N24" s="28" t="str">
        <f aca="false">IF(ISBLANK(Values!$G23),"",Values!O23)</f>
        <v>https://raw.githubusercontent.com/PatrickVibild/TellusAmazonPictures/master/pictures/DELL/E7450/RG/DE/2.jpg</v>
      </c>
      <c r="O24" s="28" t="str">
        <f aca="false">IF(ISBLANK(Values!$G23),"",Values!P23)</f>
        <v>https://raw.githubusercontent.com/PatrickVibild/TellusAmazonPictures/master/pictures/DELL/E7450/RG/DE/3.jpg</v>
      </c>
      <c r="P24" s="28" t="str">
        <f aca="false">IF(ISBLANK(Values!$G23),"",Values!Q23)</f>
        <v>https://raw.githubusercontent.com/PatrickVibild/TellusAmazonPictures/master/pictures/DELL/E7450/RG/DE/4.jpg</v>
      </c>
      <c r="Q24" s="28" t="str">
        <f aca="false">IF(ISBLANK(Values!$G23),"",Values!R23)</f>
        <v>https://raw.githubusercontent.com/PatrickVibild/TellusAmazonPictures/master/pictures/DELL/E7450/RG/DE/5.jpg</v>
      </c>
      <c r="R24" s="28" t="str">
        <f aca="false">IF(ISBLANK(Values!$G23),"",Values!S23)</f>
        <v>https://raw.githubusercontent.com/PatrickVibild/TellusAmazonPictures/master/pictures/DELL/E7450/RG/DE/6.jpg</v>
      </c>
      <c r="S24" s="28" t="str">
        <f aca="false">IF(ISBLANK(Values!$G23),"",Values!T23)</f>
        <v>https://raw.githubusercontent.com/PatrickVibild/TellusAmazonPictures/master/pictures/DELL/E7450/RG/DE/7.jpg</v>
      </c>
      <c r="T24" s="28" t="str">
        <f aca="false">IF(ISBLANK(Values!$G23),"",Values!U23)</f>
        <v>https://raw.githubusercontent.com/PatrickVibild/TellusAmazonPictures/master/pictures/DELL/E7450/RG/DE/8.jpg</v>
      </c>
      <c r="U24" s="28" t="str">
        <f aca="false">IF(ISBLANK(Values!$G23),"",Values!V23)</f>
        <v>https://raw.githubusercontent.com/PatrickVibild/TellusAmazonPictures/master/pictures/DELL/E7450/RG/DE/9.jpg</v>
      </c>
      <c r="V24" s="1"/>
      <c r="W24" s="32" t="str">
        <f aca="false">IF(ISBLANK(Values!F23),"","Child")</f>
        <v>Child</v>
      </c>
      <c r="X24" s="32" t="str">
        <f aca="false">IF(ISBLANK(Values!F23),"",Values!$B$13)</f>
        <v>Dell 7450</v>
      </c>
      <c r="Y24" s="39" t="str">
        <f aca="false">IF(ISBLANK(Values!F23),"","Size-Color")</f>
        <v>Size-Color</v>
      </c>
      <c r="Z24" s="32" t="str">
        <f aca="false">IF(ISBLANK(Values!F23),"","variation")</f>
        <v>variation</v>
      </c>
      <c r="AA24" s="36" t="str">
        <f aca="false">IF(ISBLANK(Values!F23),"",Values!$B$20)</f>
        <v>PartialUpdate</v>
      </c>
      <c r="AB24" s="36" t="str">
        <f aca="false">IF(ISBLANK(Values!F23),"",Values!$B$29)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IF(ISBLANK(Values!F23),"",IF(Values!J23,Values!$B$23,Values!$B$33))</f>
        <v>👉 REFURBISHED:  SAVE MONEY -  Replacement Dell laptop keyboard, same quality as OEM keyboards. TellusRem is the Leading keyboards distributor in the world since 2011. Perfect replacement keyboard, easy to replace and install.</v>
      </c>
      <c r="AJ24" s="42" t="str">
        <f aca="false">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v>
      </c>
      <c r="AK24" s="1" t="str">
        <f aca="false">IF(ISBLANK(Values!F23),"",Values!$B$25)</f>
        <v>♻️ ECOFRIENDLY PRODUCT - Buy refurbished, BUY GREEN! Reduce more than 80% carbon dioxide by buying our refurbished keyboards, compared to getting a new keyboard! Perfect OEM replacement part for your keyboard.</v>
      </c>
      <c r="AL24" s="1" t="str">
        <f aca="false">IF(ISBLANK(Values!F23),"",SUBSTITUTE(SUBSTITUTE(IF(Values!$K23, Values!$B$26, Values!$B$33), "{language}", Values!$I23), "{flag}", INDEX(options!$E$1:$E$20, Values!$W23)))</f>
        <v>👉 LAYOUT -  🇺🇸 US NO backlit.</v>
      </c>
      <c r="AM24" s="1" t="str">
        <f aca="false">SUBSTITUTE(IF(ISBLANK(Values!F23),"",Values!$B$27),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AMAZON_NA</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str">
        <f aca="false">IF(ISBLANK(Values!F23),"",IF(CO24&lt;&gt;"DEFAULT", "", 3))</f>
        <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38.95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N14" activeCellId="0" sqref="N14"/>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Dell</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Dell</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42.95</v>
      </c>
      <c r="C4" s="53" t="n">
        <f aca="false">FALSE()</f>
        <v>0</v>
      </c>
      <c r="D4" s="53" t="n">
        <f aca="false">TRUE()</f>
        <v>1</v>
      </c>
      <c r="E4" s="53"/>
      <c r="F4" s="54" t="n">
        <v>5714401746010</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https://raw.githubusercontent.com/PatrickVibild/TellusAmazonPictures/master/pictures/DELL/E7450/BL/DE/1.jpg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https://raw.githubusercontent.com/PatrickVibild/TellusAmazonPictures/master/pictures/DELL/E7450/BL/DE/2.jpg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https://raw.githubusercontent.com/PatrickVibild/TellusAmazonPictures/master/pictures/DELL/E7450/BL/DE/3.jpg</v>
      </c>
      <c r="Q4" s="0" t="str">
        <f aca="false">IF(ISBLANK(L4),"",IF(M4, "https://raw.githubusercontent.com/PatrickVibild/TellusAmazonPictures/master/pictures/"&amp;L4&amp;"/4.jpg", ""))</f>
        <v>https://raw.githubusercontent.com/PatrickVibild/TellusAmazonPictures/master/pictures/DELL/E7450/BL/DE/4.jpg</v>
      </c>
      <c r="R4" s="0" t="str">
        <f aca="false">IF(ISBLANK(L4),"",IF(M4, "https://raw.githubusercontent.com/PatrickVibild/TellusAmazonPictures/master/pictures/"&amp;L4&amp;"/5.jpg", ""))</f>
        <v>https://raw.githubusercontent.com/PatrickVibild/TellusAmazonPictures/master/pictures/DELL/E7450/BL/DE/5.jpg</v>
      </c>
      <c r="S4" s="0" t="str">
        <f aca="false">IF(ISBLANK(L4),"",IF(M4, "https://raw.githubusercontent.com/PatrickVibild/TellusAmazonPictures/master/pictures/"&amp;L4&amp;"/6.jpg", ""))</f>
        <v>https://raw.githubusercontent.com/PatrickVibild/TellusAmazonPictures/master/pictures/DELL/E7450/BL/DE/6.jpg</v>
      </c>
      <c r="T4" s="0" t="str">
        <f aca="false">IF(ISBLANK(L4),"",IF(M4, "https://raw.githubusercontent.com/PatrickVibild/TellusAmazonPictures/master/pictures/"&amp;L4&amp;"/7.jpg", ""))</f>
        <v>https://raw.githubusercontent.com/PatrickVibild/TellusAmazonPictures/master/pictures/DELL/E7450/BL/DE/7.jpg</v>
      </c>
      <c r="U4" s="0" t="str">
        <f aca="false">IF(ISBLANK(L4),"",IF(M4, "https://raw.githubusercontent.com/PatrickVibild/TellusAmazonPictures/master/pictures/"&amp;L4&amp;"/8.jpg",""))</f>
        <v>https://raw.githubusercontent.com/PatrickVibild/TellusAmazonPictures/master/pictures/DELL/E7450/BL/DE/8.jpg</v>
      </c>
      <c r="V4" s="0" t="str">
        <f aca="false">IF(ISBLANK(L4),"",IF(M4, "https://raw.githubusercontent.com/PatrickVibild/TellusAmazonPictures/master/pictures/"&amp;L4&amp;"/9.jpg", ""))</f>
        <v>https://raw.githubusercontent.com/PatrickVibild/TellusAmazonPictures/master/pictures/DELL/E7450/BL/DE/9.jpg</v>
      </c>
      <c r="W4" s="62" t="n">
        <f aca="false">MATCH(H4,options!$D$1:$D$20,0)</f>
        <v>1</v>
      </c>
    </row>
    <row r="5" customFormat="false" ht="23.85" hidden="false" customHeight="false" outlineLevel="0" collapsed="false">
      <c r="A5" s="47" t="s">
        <v>375</v>
      </c>
      <c r="B5" s="52" t="n">
        <v>38.95</v>
      </c>
      <c r="C5" s="53" t="n">
        <f aca="false">FALSE()</f>
        <v>0</v>
      </c>
      <c r="D5" s="53" t="n">
        <f aca="false">TRUE()</f>
        <v>1</v>
      </c>
      <c r="E5" s="53"/>
      <c r="F5" s="54" t="n">
        <v>5714401746027</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https://raw.githubusercontent.com/PatrickVibild/TellusAmazonPictures/master/pictures/DELL/E7450/BL/FR/1.jpg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https://raw.githubusercontent.com/PatrickVibild/TellusAmazonPictures/master/pictures/DELL/E7450/BL/FR/2.jpg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https://raw.githubusercontent.com/PatrickVibild/TellusAmazonPictures/master/pictures/DELL/E7450/BL/FR/3.jpg</v>
      </c>
      <c r="Q5" s="0" t="str">
        <f aca="false">IF(ISBLANK(L5),"",IF(M5, "https://raw.githubusercontent.com/PatrickVibild/TellusAmazonPictures/master/pictures/"&amp;L5&amp;"/4.jpg", ""))</f>
        <v>https://raw.githubusercontent.com/PatrickVibild/TellusAmazonPictures/master/pictures/DELL/E7450/BL/FR/4.jpg</v>
      </c>
      <c r="R5" s="0" t="str">
        <f aca="false">IF(ISBLANK(L5),"",IF(M5, "https://raw.githubusercontent.com/PatrickVibild/TellusAmazonPictures/master/pictures/"&amp;L5&amp;"/5.jpg", ""))</f>
        <v>https://raw.githubusercontent.com/PatrickVibild/TellusAmazonPictures/master/pictures/DELL/E7450/BL/FR/5.jpg</v>
      </c>
      <c r="S5" s="0" t="str">
        <f aca="false">IF(ISBLANK(L5),"",IF(M5, "https://raw.githubusercontent.com/PatrickVibild/TellusAmazonPictures/master/pictures/"&amp;L5&amp;"/6.jpg", ""))</f>
        <v>https://raw.githubusercontent.com/PatrickVibild/TellusAmazonPictures/master/pictures/DELL/E7450/BL/FR/6.jpg</v>
      </c>
      <c r="T5" s="0" t="str">
        <f aca="false">IF(ISBLANK(L5),"",IF(M5, "https://raw.githubusercontent.com/PatrickVibild/TellusAmazonPictures/master/pictures/"&amp;L5&amp;"/7.jpg", ""))</f>
        <v>https://raw.githubusercontent.com/PatrickVibild/TellusAmazonPictures/master/pictures/DELL/E7450/BL/FR/7.jpg</v>
      </c>
      <c r="U5" s="0" t="str">
        <f aca="false">IF(ISBLANK(L5),"",IF(M5, "https://raw.githubusercontent.com/PatrickVibild/TellusAmazonPictures/master/pictures/"&amp;L5&amp;"/8.jpg",""))</f>
        <v>https://raw.githubusercontent.com/PatrickVibild/TellusAmazonPictures/master/pictures/DELL/E7450/BL/FR/8.jpg</v>
      </c>
      <c r="V5" s="0" t="str">
        <f aca="false">IF(ISBLANK(L5),"",IF(M5, "https://raw.githubusercontent.com/PatrickVibild/TellusAmazonPictures/master/pictures/"&amp;L5&amp;"/9.jpg", ""))</f>
        <v>https://raw.githubusercontent.com/PatrickVibild/TellusAmazonPictures/master/pictures/DELL/E7450/BL/FR/9.jpg</v>
      </c>
      <c r="W5" s="62" t="n">
        <f aca="false">MATCH(H5,options!$D$1:$D$20,0)</f>
        <v>2</v>
      </c>
    </row>
    <row r="6" customFormat="false" ht="23.85" hidden="false" customHeight="false" outlineLevel="0" collapsed="false">
      <c r="A6" s="47" t="s">
        <v>379</v>
      </c>
      <c r="B6" s="63" t="s">
        <v>380</v>
      </c>
      <c r="C6" s="53" t="n">
        <f aca="false">FALSE()</f>
        <v>0</v>
      </c>
      <c r="D6" s="53" t="n">
        <f aca="false">TRUE()</f>
        <v>1</v>
      </c>
      <c r="E6" s="53"/>
      <c r="F6" s="54" t="n">
        <v>5714401746034</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https://raw.githubusercontent.com/PatrickVibild/TellusAmazonPictures/master/pictures/DELL/E7450/BL/IT/1.jpg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https://raw.githubusercontent.com/PatrickVibild/TellusAmazonPictures/master/pictures/DELL/E7450/BL/IT/2.jpg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https://raw.githubusercontent.com/PatrickVibild/TellusAmazonPictures/master/pictures/DELL/E7450/BL/IT/3.jpg</v>
      </c>
      <c r="Q6" s="0" t="str">
        <f aca="false">IF(ISBLANK(L6),"",IF(M6, "https://raw.githubusercontent.com/PatrickVibild/TellusAmazonPictures/master/pictures/"&amp;L6&amp;"/4.jpg", ""))</f>
        <v>https://raw.githubusercontent.com/PatrickVibild/TellusAmazonPictures/master/pictures/DELL/E7450/BL/IT/4.jpg</v>
      </c>
      <c r="R6" s="0" t="str">
        <f aca="false">IF(ISBLANK(L6),"",IF(M6, "https://raw.githubusercontent.com/PatrickVibild/TellusAmazonPictures/master/pictures/"&amp;L6&amp;"/5.jpg", ""))</f>
        <v>https://raw.githubusercontent.com/PatrickVibild/TellusAmazonPictures/master/pictures/DELL/E7450/BL/IT/5.jpg</v>
      </c>
      <c r="S6" s="0" t="str">
        <f aca="false">IF(ISBLANK(L6),"",IF(M6, "https://raw.githubusercontent.com/PatrickVibild/TellusAmazonPictures/master/pictures/"&amp;L6&amp;"/6.jpg", ""))</f>
        <v>https://raw.githubusercontent.com/PatrickVibild/TellusAmazonPictures/master/pictures/DELL/E7450/BL/IT/6.jpg</v>
      </c>
      <c r="T6" s="0" t="str">
        <f aca="false">IF(ISBLANK(L6),"",IF(M6, "https://raw.githubusercontent.com/PatrickVibild/TellusAmazonPictures/master/pictures/"&amp;L6&amp;"/7.jpg", ""))</f>
        <v>https://raw.githubusercontent.com/PatrickVibild/TellusAmazonPictures/master/pictures/DELL/E7450/BL/IT/7.jpg</v>
      </c>
      <c r="U6" s="0" t="str">
        <f aca="false">IF(ISBLANK(L6),"",IF(M6, "https://raw.githubusercontent.com/PatrickVibild/TellusAmazonPictures/master/pictures/"&amp;L6&amp;"/8.jpg",""))</f>
        <v>https://raw.githubusercontent.com/PatrickVibild/TellusAmazonPictures/master/pictures/DELL/E7450/BL/IT/8.jpg</v>
      </c>
      <c r="V6" s="0" t="str">
        <f aca="false">IF(ISBLANK(L6),"",IF(M6, "https://raw.githubusercontent.com/PatrickVibild/TellusAmazonPictures/master/pictures/"&amp;L6&amp;"/9.jpg", ""))</f>
        <v>https://raw.githubusercontent.com/PatrickVibild/TellusAmazonPictures/master/pictures/DELL/E7450/BL/IT/9.jpg</v>
      </c>
      <c r="W6" s="62" t="n">
        <f aca="false">MATCH(H6,options!$D$1:$D$20,0)</f>
        <v>3</v>
      </c>
    </row>
    <row r="7" customFormat="false" ht="23.85" hidden="false" customHeight="false" outlineLevel="0" collapsed="false">
      <c r="A7" s="47" t="s">
        <v>384</v>
      </c>
      <c r="B7" s="64" t="str">
        <f aca="false">IF(B6=options!C1,"41","41")</f>
        <v>41</v>
      </c>
      <c r="C7" s="53" t="n">
        <f aca="false">FALSE()</f>
        <v>0</v>
      </c>
      <c r="D7" s="53" t="n">
        <f aca="false">TRUE()</f>
        <v>1</v>
      </c>
      <c r="E7" s="53"/>
      <c r="F7" s="54" t="n">
        <v>5714401746041</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https://raw.githubusercontent.com/PatrickVibild/TellusAmazonPictures/master/pictures/DELL/E7450/BL/ES/1.jpg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https://raw.githubusercontent.com/PatrickVibild/TellusAmazonPictures/master/pictures/DELL/E7450/BL/ES/2.jpg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https://raw.githubusercontent.com/PatrickVibild/TellusAmazonPictures/master/pictures/DELL/E7450/BL/ES/3.jpg</v>
      </c>
      <c r="Q7" s="0" t="str">
        <f aca="false">IF(ISBLANK(L7),"",IF(M7, "https://raw.githubusercontent.com/PatrickVibild/TellusAmazonPictures/master/pictures/"&amp;L7&amp;"/4.jpg", ""))</f>
        <v>https://raw.githubusercontent.com/PatrickVibild/TellusAmazonPictures/master/pictures/DELL/E7450/BL/ES/4.jpg</v>
      </c>
      <c r="R7" s="0" t="str">
        <f aca="false">IF(ISBLANK(L7),"",IF(M7, "https://raw.githubusercontent.com/PatrickVibild/TellusAmazonPictures/master/pictures/"&amp;L7&amp;"/5.jpg", ""))</f>
        <v>https://raw.githubusercontent.com/PatrickVibild/TellusAmazonPictures/master/pictures/DELL/E7450/BL/ES/5.jpg</v>
      </c>
      <c r="S7" s="0" t="str">
        <f aca="false">IF(ISBLANK(L7),"",IF(M7, "https://raw.githubusercontent.com/PatrickVibild/TellusAmazonPictures/master/pictures/"&amp;L7&amp;"/6.jpg", ""))</f>
        <v>https://raw.githubusercontent.com/PatrickVibild/TellusAmazonPictures/master/pictures/DELL/E7450/BL/ES/6.jpg</v>
      </c>
      <c r="T7" s="0" t="str">
        <f aca="false">IF(ISBLANK(L7),"",IF(M7, "https://raw.githubusercontent.com/PatrickVibild/TellusAmazonPictures/master/pictures/"&amp;L7&amp;"/7.jpg", ""))</f>
        <v>https://raw.githubusercontent.com/PatrickVibild/TellusAmazonPictures/master/pictures/DELL/E7450/BL/ES/7.jpg</v>
      </c>
      <c r="U7" s="0" t="str">
        <f aca="false">IF(ISBLANK(L7),"",IF(M7, "https://raw.githubusercontent.com/PatrickVibild/TellusAmazonPictures/master/pictures/"&amp;L7&amp;"/8.jpg",""))</f>
        <v>https://raw.githubusercontent.com/PatrickVibild/TellusAmazonPictures/master/pictures/DELL/E7450/BL/ES/8.jpg</v>
      </c>
      <c r="V7" s="0" t="str">
        <f aca="false">IF(ISBLANK(L7),"",IF(M7, "https://raw.githubusercontent.com/PatrickVibild/TellusAmazonPictures/master/pictures/"&amp;L7&amp;"/9.jpg", ""))</f>
        <v>https://raw.githubusercontent.com/PatrickVibild/TellusAmazonPictures/master/pictures/DELL/E7450/BL/ES/9.jpg</v>
      </c>
      <c r="W7" s="62" t="n">
        <f aca="false">MATCH(H7,options!$D$1:$D$20,0)</f>
        <v>4</v>
      </c>
    </row>
    <row r="8" customFormat="false" ht="23.85" hidden="false" customHeight="false" outlineLevel="0" collapsed="false">
      <c r="A8" s="47" t="s">
        <v>388</v>
      </c>
      <c r="B8" s="64" t="str">
        <f aca="false">IF(B6=options!C1,"17","17")</f>
        <v>17</v>
      </c>
      <c r="C8" s="53" t="n">
        <f aca="false">FALSE()</f>
        <v>0</v>
      </c>
      <c r="D8" s="53" t="n">
        <f aca="false">TRUE()</f>
        <v>1</v>
      </c>
      <c r="E8" s="53"/>
      <c r="F8" s="54" t="n">
        <v>5714401746058</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https://raw.githubusercontent.com/PatrickVibild/TellusAmazonPictures/master/pictures/DELL/E7450/BL/UK/1.jpg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https://raw.githubusercontent.com/PatrickVibild/TellusAmazonPictures/master/pictures/DELL/E7450/BL/UK/2.jpg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https://raw.githubusercontent.com/PatrickVibild/TellusAmazonPictures/master/pictures/DELL/E7450/BL/UK/3.jpg</v>
      </c>
      <c r="Q8" s="0" t="str">
        <f aca="false">IF(ISBLANK(L8),"",IF(M8, "https://raw.githubusercontent.com/PatrickVibild/TellusAmazonPictures/master/pictures/"&amp;L8&amp;"/4.jpg", ""))</f>
        <v>https://raw.githubusercontent.com/PatrickVibild/TellusAmazonPictures/master/pictures/DELL/E7450/BL/UK/4.jpg</v>
      </c>
      <c r="R8" s="0" t="str">
        <f aca="false">IF(ISBLANK(L8),"",IF(M8, "https://raw.githubusercontent.com/PatrickVibild/TellusAmazonPictures/master/pictures/"&amp;L8&amp;"/5.jpg", ""))</f>
        <v>https://raw.githubusercontent.com/PatrickVibild/TellusAmazonPictures/master/pictures/DELL/E7450/BL/UK/5.jpg</v>
      </c>
      <c r="S8" s="0" t="str">
        <f aca="false">IF(ISBLANK(L8),"",IF(M8, "https://raw.githubusercontent.com/PatrickVibild/TellusAmazonPictures/master/pictures/"&amp;L8&amp;"/6.jpg", ""))</f>
        <v>https://raw.githubusercontent.com/PatrickVibild/TellusAmazonPictures/master/pictures/DELL/E7450/BL/UK/6.jpg</v>
      </c>
      <c r="T8" s="0" t="str">
        <f aca="false">IF(ISBLANK(L8),"",IF(M8, "https://raw.githubusercontent.com/PatrickVibild/TellusAmazonPictures/master/pictures/"&amp;L8&amp;"/7.jpg", ""))</f>
        <v>https://raw.githubusercontent.com/PatrickVibild/TellusAmazonPictures/master/pictures/DELL/E7450/BL/UK/7.jpg</v>
      </c>
      <c r="U8" s="0" t="str">
        <f aca="false">IF(ISBLANK(L8),"",IF(M8, "https://raw.githubusercontent.com/PatrickVibild/TellusAmazonPictures/master/pictures/"&amp;L8&amp;"/8.jpg",""))</f>
        <v>https://raw.githubusercontent.com/PatrickVibild/TellusAmazonPictures/master/pictures/DELL/E7450/BL/UK/8.jpg</v>
      </c>
      <c r="V8" s="0" t="str">
        <f aca="false">IF(ISBLANK(L8),"",IF(M8, "https://raw.githubusercontent.com/PatrickVibild/TellusAmazonPictures/master/pictures/"&amp;L8&amp;"/9.jpg", ""))</f>
        <v>https://raw.githubusercontent.com/PatrickVibild/TellusAmazonPictures/master/pictures/DELL/E7450/BL/UK/9.jpg</v>
      </c>
      <c r="W8" s="62" t="n">
        <f aca="false">MATCH(H8,options!$D$1:$D$20,0)</f>
        <v>5</v>
      </c>
    </row>
    <row r="9" customFormat="false" ht="35.05" hidden="false" customHeight="false" outlineLevel="0" collapsed="false">
      <c r="A9" s="47" t="s">
        <v>392</v>
      </c>
      <c r="B9" s="64" t="str">
        <f aca="false">IF(B6=options!C1,"5","5")</f>
        <v>5</v>
      </c>
      <c r="C9" s="53" t="n">
        <f aca="false">FALSE()</f>
        <v>0</v>
      </c>
      <c r="D9" s="53" t="n">
        <f aca="false">TRUE()</f>
        <v>1</v>
      </c>
      <c r="E9" s="53"/>
      <c r="F9" s="54" t="n">
        <v>5714401746065</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https://raw.githubusercontent.com/PatrickVibild/TellusAmazonPictures/master/pictures/DELL/E7450/BL/NOR/1.jpg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https://raw.githubusercontent.com/PatrickVibild/TellusAmazonPictures/master/pictures/DELL/E7450/BL/NOR/2.jpg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https://raw.githubusercontent.com/PatrickVibild/TellusAmazonPictures/master/pictures/DELL/E7450/BL/NOR/3.jpg</v>
      </c>
      <c r="Q9" s="0" t="str">
        <f aca="false">IF(ISBLANK(L9),"",IF(M9, "https://raw.githubusercontent.com/PatrickVibild/TellusAmazonPictures/master/pictures/"&amp;L9&amp;"/4.jpg", ""))</f>
        <v>https://raw.githubusercontent.com/PatrickVibild/TellusAmazonPictures/master/pictures/DELL/E7450/BL/NOR/4.jpg</v>
      </c>
      <c r="R9" s="0" t="str">
        <f aca="false">IF(ISBLANK(L9),"",IF(M9, "https://raw.githubusercontent.com/PatrickVibild/TellusAmazonPictures/master/pictures/"&amp;L9&amp;"/5.jpg", ""))</f>
        <v>https://raw.githubusercontent.com/PatrickVibild/TellusAmazonPictures/master/pictures/DELL/E7450/BL/NOR/5.jpg</v>
      </c>
      <c r="S9" s="0" t="str">
        <f aca="false">IF(ISBLANK(L9),"",IF(M9, "https://raw.githubusercontent.com/PatrickVibild/TellusAmazonPictures/master/pictures/"&amp;L9&amp;"/6.jpg", ""))</f>
        <v>https://raw.githubusercontent.com/PatrickVibild/TellusAmazonPictures/master/pictures/DELL/E7450/BL/NOR/6.jpg</v>
      </c>
      <c r="T9" s="0" t="str">
        <f aca="false">IF(ISBLANK(L9),"",IF(M9, "https://raw.githubusercontent.com/PatrickVibild/TellusAmazonPictures/master/pictures/"&amp;L9&amp;"/7.jpg", ""))</f>
        <v>https://raw.githubusercontent.com/PatrickVibild/TellusAmazonPictures/master/pictures/DELL/E7450/BL/NOR/7.jpg</v>
      </c>
      <c r="U9" s="0" t="str">
        <f aca="false">IF(ISBLANK(L9),"",IF(M9, "https://raw.githubusercontent.com/PatrickVibild/TellusAmazonPictures/master/pictures/"&amp;L9&amp;"/8.jpg",""))</f>
        <v>https://raw.githubusercontent.com/PatrickVibild/TellusAmazonPictures/master/pictures/DELL/E7450/BL/NOR/8.jpg</v>
      </c>
      <c r="V9" s="0" t="str">
        <f aca="false">IF(ISBLANK(L9),"",IF(M9, "https://raw.githubusercontent.com/PatrickVibild/TellusAmazonPictures/master/pictures/"&amp;L9&amp;"/9.jpg", ""))</f>
        <v>https://raw.githubusercontent.com/PatrickVibild/TellusAmazonPictures/master/pictures/DELL/E7450/BL/NOR/9.jpg</v>
      </c>
      <c r="W9" s="62" t="n">
        <f aca="false">MATCH(H9,options!$D$1:$D$20,0)</f>
        <v>6</v>
      </c>
    </row>
    <row r="10" customFormat="false" ht="23.85" hidden="false" customHeight="false" outlineLevel="0" collapsed="false">
      <c r="A10" s="0" t="s">
        <v>396</v>
      </c>
      <c r="B10" s="65"/>
      <c r="C10" s="53" t="n">
        <f aca="false">FALSE()</f>
        <v>0</v>
      </c>
      <c r="D10" s="53" t="n">
        <f aca="false">TRUE()</f>
        <v>1</v>
      </c>
      <c r="E10" s="53"/>
      <c r="F10" s="54" t="n">
        <v>5714401746072</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https://raw.githubusercontent.com/PatrickVibild/TellusAmazonPictures/master/pictures/DELL/E7450/BL/BE/1.jpg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https://raw.githubusercontent.com/PatrickVibild/TellusAmazonPictures/master/pictures/DELL/E7450/BL/BE/2.jpg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https://raw.githubusercontent.com/PatrickVibild/TellusAmazonPictures/master/pictures/DELL/E7450/BL/BE/3.jpg</v>
      </c>
      <c r="Q10" s="0" t="str">
        <f aca="false">IF(ISBLANK(L10),"",IF(M10, "https://raw.githubusercontent.com/PatrickVibild/TellusAmazonPictures/master/pictures/"&amp;L10&amp;"/4.jpg", ""))</f>
        <v>https://raw.githubusercontent.com/PatrickVibild/TellusAmazonPictures/master/pictures/DELL/E7450/BL/BE/4.jpg</v>
      </c>
      <c r="R10" s="0" t="str">
        <f aca="false">IF(ISBLANK(L10),"",IF(M10, "https://raw.githubusercontent.com/PatrickVibild/TellusAmazonPictures/master/pictures/"&amp;L10&amp;"/5.jpg", ""))</f>
        <v>https://raw.githubusercontent.com/PatrickVibild/TellusAmazonPictures/master/pictures/DELL/E7450/BL/BE/5.jpg</v>
      </c>
      <c r="S10" s="0" t="str">
        <f aca="false">IF(ISBLANK(L10),"",IF(M10, "https://raw.githubusercontent.com/PatrickVibild/TellusAmazonPictures/master/pictures/"&amp;L10&amp;"/6.jpg", ""))</f>
        <v>https://raw.githubusercontent.com/PatrickVibild/TellusAmazonPictures/master/pictures/DELL/E7450/BL/BE/6.jpg</v>
      </c>
      <c r="T10" s="0" t="str">
        <f aca="false">IF(ISBLANK(L10),"",IF(M10, "https://raw.githubusercontent.com/PatrickVibild/TellusAmazonPictures/master/pictures/"&amp;L10&amp;"/7.jpg", ""))</f>
        <v>https://raw.githubusercontent.com/PatrickVibild/TellusAmazonPictures/master/pictures/DELL/E7450/BL/BE/7.jpg</v>
      </c>
      <c r="U10" s="0" t="str">
        <f aca="false">IF(ISBLANK(L10),"",IF(M10, "https://raw.githubusercontent.com/PatrickVibild/TellusAmazonPictures/master/pictures/"&amp;L10&amp;"/8.jpg",""))</f>
        <v>https://raw.githubusercontent.com/PatrickVibild/TellusAmazonPictures/master/pictures/DELL/E7450/BL/BE/8.jpg</v>
      </c>
      <c r="V10" s="0" t="str">
        <f aca="false">IF(ISBLANK(L10),"",IF(M10, "https://raw.githubusercontent.com/PatrickVibild/TellusAmazonPictures/master/pictures/"&amp;L10&amp;"/9.jpg", ""))</f>
        <v>https://raw.githubusercontent.com/PatrickVibild/TellusAmazonPictures/master/pictures/DELL/E7450/BL/BE/9.jpg</v>
      </c>
      <c r="W10" s="62" t="n">
        <f aca="false">MATCH(H10,options!$D$1:$D$20,0)</f>
        <v>7</v>
      </c>
    </row>
    <row r="11" customFormat="false" ht="23.85" hidden="false" customHeight="false" outlineLevel="0" collapsed="false">
      <c r="A11" s="47" t="s">
        <v>400</v>
      </c>
      <c r="B11" s="66" t="n">
        <v>100</v>
      </c>
      <c r="C11" s="53" t="n">
        <f aca="false">FALSE()</f>
        <v>0</v>
      </c>
      <c r="D11" s="53" t="n">
        <f aca="false">TRUE()</f>
        <v>1</v>
      </c>
      <c r="E11" s="53"/>
      <c r="F11" s="54" t="n">
        <v>5714401746089</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https://raw.githubusercontent.com/PatrickVibild/TellusAmazonPictures/master/pictures/DELL/E7450/BL/CH/1.jpg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https://raw.githubusercontent.com/PatrickVibild/TellusAmazonPictures/master/pictures/DELL/E7450/BL/CH/2.jpg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https://raw.githubusercontent.com/PatrickVibild/TellusAmazonPictures/master/pictures/DELL/E7450/BL/CH/3.jpg</v>
      </c>
      <c r="Q11" s="0" t="str">
        <f aca="false">IF(ISBLANK(L11),"",IF(M11, "https://raw.githubusercontent.com/PatrickVibild/TellusAmazonPictures/master/pictures/"&amp;L11&amp;"/4.jpg", ""))</f>
        <v>https://raw.githubusercontent.com/PatrickVibild/TellusAmazonPictures/master/pictures/DELL/E7450/BL/CH/4.jpg</v>
      </c>
      <c r="R11" s="0" t="str">
        <f aca="false">IF(ISBLANK(L11),"",IF(M11, "https://raw.githubusercontent.com/PatrickVibild/TellusAmazonPictures/master/pictures/"&amp;L11&amp;"/5.jpg", ""))</f>
        <v>https://raw.githubusercontent.com/PatrickVibild/TellusAmazonPictures/master/pictures/DELL/E7450/BL/CH/5.jpg</v>
      </c>
      <c r="S11" s="0" t="str">
        <f aca="false">IF(ISBLANK(L11),"",IF(M11, "https://raw.githubusercontent.com/PatrickVibild/TellusAmazonPictures/master/pictures/"&amp;L11&amp;"/6.jpg", ""))</f>
        <v>https://raw.githubusercontent.com/PatrickVibild/TellusAmazonPictures/master/pictures/DELL/E7450/BL/CH/6.jpg</v>
      </c>
      <c r="T11" s="0" t="str">
        <f aca="false">IF(ISBLANK(L11),"",IF(M11, "https://raw.githubusercontent.com/PatrickVibild/TellusAmazonPictures/master/pictures/"&amp;L11&amp;"/7.jpg", ""))</f>
        <v>https://raw.githubusercontent.com/PatrickVibild/TellusAmazonPictures/master/pictures/DELL/E7450/BL/CH/7.jpg</v>
      </c>
      <c r="U11" s="0" t="str">
        <f aca="false">IF(ISBLANK(L11),"",IF(M11, "https://raw.githubusercontent.com/PatrickVibild/TellusAmazonPictures/master/pictures/"&amp;L11&amp;"/8.jpg",""))</f>
        <v>https://raw.githubusercontent.com/PatrickVibild/TellusAmazonPictures/master/pictures/DELL/E7450/BL/CH/8.jpg</v>
      </c>
      <c r="V11" s="0" t="str">
        <f aca="false">IF(ISBLANK(L11),"",IF(M11, "https://raw.githubusercontent.com/PatrickVibild/TellusAmazonPictures/master/pictures/"&amp;L11&amp;"/9.jpg", ""))</f>
        <v>https://raw.githubusercontent.com/PatrickVibild/TellusAmazonPictures/master/pictures/DELL/E7450/BL/CH/9.jpg</v>
      </c>
      <c r="W11" s="62" t="n">
        <f aca="false">MATCH(H11,options!$D$1:$D$20,0)</f>
        <v>15</v>
      </c>
    </row>
    <row r="12" customFormat="false" ht="23.85" hidden="false" customHeight="false" outlineLevel="0" collapsed="false">
      <c r="B12" s="65"/>
      <c r="C12" s="53" t="n">
        <f aca="false">FALSE()</f>
        <v>0</v>
      </c>
      <c r="D12" s="53" t="n">
        <f aca="false">TRUE()</f>
        <v>1</v>
      </c>
      <c r="E12" s="53"/>
      <c r="F12" s="54" t="n">
        <v>5714401746096</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https://raw.githubusercontent.com/PatrickVibild/TellusAmazonPictures/master/pictures/DELL/E7450/BL/USI/1.jpg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https://raw.githubusercontent.com/PatrickVibild/TellusAmazonPictures/master/pictures/DELL/E7450/BL/USI/2.jpg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https://raw.githubusercontent.com/PatrickVibild/TellusAmazonPictures/master/pictures/DELL/E7450/BL/USI/3.jpg</v>
      </c>
      <c r="Q12" s="0" t="str">
        <f aca="false">IF(ISBLANK(L12),"",IF(M12, "https://raw.githubusercontent.com/PatrickVibild/TellusAmazonPictures/master/pictures/"&amp;L12&amp;"/4.jpg", ""))</f>
        <v>https://raw.githubusercontent.com/PatrickVibild/TellusAmazonPictures/master/pictures/DELL/E7450/BL/USI/4.jpg</v>
      </c>
      <c r="R12" s="0" t="str">
        <f aca="false">IF(ISBLANK(L12),"",IF(M12, "https://raw.githubusercontent.com/PatrickVibild/TellusAmazonPictures/master/pictures/"&amp;L12&amp;"/5.jpg", ""))</f>
        <v>https://raw.githubusercontent.com/PatrickVibild/TellusAmazonPictures/master/pictures/DELL/E7450/BL/USI/5.jpg</v>
      </c>
      <c r="S12" s="0" t="str">
        <f aca="false">IF(ISBLANK(L12),"",IF(M12, "https://raw.githubusercontent.com/PatrickVibild/TellusAmazonPictures/master/pictures/"&amp;L12&amp;"/6.jpg", ""))</f>
        <v>https://raw.githubusercontent.com/PatrickVibild/TellusAmazonPictures/master/pictures/DELL/E7450/BL/USI/6.jpg</v>
      </c>
      <c r="T12" s="0" t="str">
        <f aca="false">IF(ISBLANK(L12),"",IF(M12, "https://raw.githubusercontent.com/PatrickVibild/TellusAmazonPictures/master/pictures/"&amp;L12&amp;"/7.jpg", ""))</f>
        <v>https://raw.githubusercontent.com/PatrickVibild/TellusAmazonPictures/master/pictures/DELL/E7450/BL/USI/7.jpg</v>
      </c>
      <c r="U12" s="0" t="str">
        <f aca="false">IF(ISBLANK(L12),"",IF(M12, "https://raw.githubusercontent.com/PatrickVibild/TellusAmazonPictures/master/pictures/"&amp;L12&amp;"/8.jpg",""))</f>
        <v>https://raw.githubusercontent.com/PatrickVibild/TellusAmazonPictures/master/pictures/DELL/E7450/BL/USI/8.jpg</v>
      </c>
      <c r="V12" s="0" t="str">
        <f aca="false">IF(ISBLANK(L12),"",IF(M12, "https://raw.githubusercontent.com/PatrickVibild/TellusAmazonPictures/master/pictures/"&amp;L12&amp;"/9.jpg", ""))</f>
        <v>https://raw.githubusercontent.com/PatrickVibild/TellusAmazonPictures/master/pictures/DELL/E7450/BL/USI/9.jpg</v>
      </c>
      <c r="W12" s="62"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5714401746102</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https://raw.githubusercontent.com/PatrickVibild/TellusAmazonPictures/master/pictures/DELL/E7450/BL/US/1.jpg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https://raw.githubusercontent.com/PatrickVibild/TellusAmazonPictures/master/pictures/DELL/E7450/BL/US/2.jpg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https://raw.githubusercontent.com/PatrickVibild/TellusAmazonPictures/master/pictures/DELL/E7450/BL/US/3.jpg</v>
      </c>
      <c r="Q13" s="0" t="str">
        <f aca="false">IF(ISBLANK(L13),"",IF(M13, "https://raw.githubusercontent.com/PatrickVibild/TellusAmazonPictures/master/pictures/"&amp;L13&amp;"/4.jpg", ""))</f>
        <v>https://raw.githubusercontent.com/PatrickVibild/TellusAmazonPictures/master/pictures/DELL/E7450/BL/US/4.jpg</v>
      </c>
      <c r="R13" s="0" t="str">
        <f aca="false">IF(ISBLANK(L13),"",IF(M13, "https://raw.githubusercontent.com/PatrickVibild/TellusAmazonPictures/master/pictures/"&amp;L13&amp;"/5.jpg", ""))</f>
        <v>https://raw.githubusercontent.com/PatrickVibild/TellusAmazonPictures/master/pictures/DELL/E7450/BL/US/5.jpg</v>
      </c>
      <c r="S13" s="0" t="str">
        <f aca="false">IF(ISBLANK(L13),"",IF(M13, "https://raw.githubusercontent.com/PatrickVibild/TellusAmazonPictures/master/pictures/"&amp;L13&amp;"/6.jpg", ""))</f>
        <v>https://raw.githubusercontent.com/PatrickVibild/TellusAmazonPictures/master/pictures/DELL/E7450/BL/US/6.jpg</v>
      </c>
      <c r="T13" s="0" t="str">
        <f aca="false">IF(ISBLANK(L13),"",IF(M13, "https://raw.githubusercontent.com/PatrickVibild/TellusAmazonPictures/master/pictures/"&amp;L13&amp;"/7.jpg", ""))</f>
        <v>https://raw.githubusercontent.com/PatrickVibild/TellusAmazonPictures/master/pictures/DELL/E7450/BL/US/7.jpg</v>
      </c>
      <c r="U13" s="0" t="str">
        <f aca="false">IF(ISBLANK(L13),"",IF(M13, "https://raw.githubusercontent.com/PatrickVibild/TellusAmazonPictures/master/pictures/"&amp;L13&amp;"/8.jpg",""))</f>
        <v>https://raw.githubusercontent.com/PatrickVibild/TellusAmazonPictures/master/pictures/DELL/E7450/BL/US/8.jpg</v>
      </c>
      <c r="V13" s="0" t="str">
        <f aca="false">IF(ISBLANK(L13),"",IF(M13, "https://raw.githubusercontent.com/PatrickVibild/TellusAmazonPictures/master/pictures/"&amp;L13&amp;"/9.jpg", ""))</f>
        <v>https://raw.githubusercontent.com/PatrickVibild/TellusAmazonPictures/master/pictures/DELL/E7450/BL/US/9.jpg</v>
      </c>
      <c r="W13" s="62" t="n">
        <f aca="false">MATCH(H13,options!$D$1:$D$20,0)</f>
        <v>18</v>
      </c>
    </row>
    <row r="14" customFormat="false" ht="23.85" hidden="false" customHeight="false" outlineLevel="0" collapsed="false">
      <c r="A14" s="47" t="s">
        <v>412</v>
      </c>
      <c r="B14" s="54" t="n">
        <v>5714401746997</v>
      </c>
      <c r="C14" s="53" t="n">
        <f aca="false">FALSE()</f>
        <v>0</v>
      </c>
      <c r="D14" s="53" t="n">
        <f aca="false">TRUE()</f>
        <v>1</v>
      </c>
      <c r="E14" s="53"/>
      <c r="F14" s="54" t="n">
        <v>5714401745013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6" t="n">
        <f aca="false">TRUE()</f>
        <v>1</v>
      </c>
      <c r="K14" s="57" t="n">
        <f aca="false">FALSE()</f>
        <v>0</v>
      </c>
      <c r="L14" s="54" t="s">
        <v>414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https://raw.githubusercontent.com/PatrickVibild/TellusAmazonPictures/master/pictures/DELL/E7450/RG/DE/1.jpg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https://raw.githubusercontent.com/PatrickVibild/TellusAmazonPictures/master/pictures/DELL/E7450/RG/DE/2.jpg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https://raw.githubusercontent.com/PatrickVibild/TellusAmazonPictures/master/pictures/DELL/E7450/RG/DE/3.jpg</v>
      </c>
      <c r="Q14" s="0" t="str">
        <f aca="false">IF(ISBLANK(L14),"",IF(M14, "https://raw.githubusercontent.com/PatrickVibild/TellusAmazonPictures/master/pictures/"&amp;L14&amp;"/4.jpg", ""))</f>
        <v>https://raw.githubusercontent.com/PatrickVibild/TellusAmazonPictures/master/pictures/DELL/E7450/RG/DE/4.jpg</v>
      </c>
      <c r="R14" s="0" t="str">
        <f aca="false">IF(ISBLANK(L14),"",IF(M14, "https://raw.githubusercontent.com/PatrickVibild/TellusAmazonPictures/master/pictures/"&amp;L14&amp;"/5.jpg", ""))</f>
        <v>https://raw.githubusercontent.com/PatrickVibild/TellusAmazonPictures/master/pictures/DELL/E7450/RG/DE/5.jpg</v>
      </c>
      <c r="S14" s="0" t="str">
        <f aca="false">IF(ISBLANK(L14),"",IF(M14, "https://raw.githubusercontent.com/PatrickVibild/TellusAmazonPictures/master/pictures/"&amp;L14&amp;"/6.jpg", ""))</f>
        <v>https://raw.githubusercontent.com/PatrickVibild/TellusAmazonPictures/master/pictures/DELL/E7450/RG/DE/6.jpg</v>
      </c>
      <c r="T14" s="0" t="str">
        <f aca="false">IF(ISBLANK(L14),"",IF(M14, "https://raw.githubusercontent.com/PatrickVibild/TellusAmazonPictures/master/pictures/"&amp;L14&amp;"/7.jpg", ""))</f>
        <v>https://raw.githubusercontent.com/PatrickVibild/TellusAmazonPictures/master/pictures/DELL/E7450/RG/DE/7.jpg</v>
      </c>
      <c r="U14" s="0" t="str">
        <f aca="false">IF(ISBLANK(L14),"",IF(M14, "https://raw.githubusercontent.com/PatrickVibild/TellusAmazonPictures/master/pictures/"&amp;L14&amp;"/8.jpg",""))</f>
        <v>https://raw.githubusercontent.com/PatrickVibild/TellusAmazonPictures/master/pictures/DELL/E7450/RG/DE/8.jpg</v>
      </c>
      <c r="V14" s="0" t="str">
        <f aca="false">IF(ISBLANK(L14),"",IF(M14, "https://raw.githubusercontent.com/PatrickVibild/TellusAmazonPictures/master/pictures/"&amp;L14&amp;"/9.jpg", ""))</f>
        <v>https://raw.githubusercontent.com/PatrickVibild/TellusAmazonPictures/master/pictures/DELL/E7450/RG/DE/9.jpg</v>
      </c>
      <c r="W14" s="62" t="n">
        <f aca="false">MATCH(H14,options!$D$1:$D$20,0)</f>
        <v>1</v>
      </c>
    </row>
    <row r="15" customFormat="false" ht="23.85" hidden="false" customHeight="false" outlineLevel="0" collapsed="false">
      <c r="B15" s="65"/>
      <c r="C15" s="53" t="n">
        <f aca="false">FALSE()</f>
        <v>0</v>
      </c>
      <c r="D15" s="53" t="n">
        <f aca="false">TRUE()</f>
        <v>1</v>
      </c>
      <c r="E15" s="53"/>
      <c r="F15" s="54" t="n">
        <v>5714401745020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6" t="n">
        <f aca="false">TRUE()</f>
        <v>1</v>
      </c>
      <c r="K15" s="57" t="n">
        <f aca="false">FALSE()</f>
        <v>0</v>
      </c>
      <c r="L15" s="54" t="s">
        <v>414</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https://raw.githubusercontent.com/PatrickVibild/TellusAmazonPictures/master/pictures/DELL/E7450/RG/DE/1.jpg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https://raw.githubusercontent.com/PatrickVibild/TellusAmazonPictures/master/pictures/DELL/E7450/RG/DE/2.jpg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https://raw.githubusercontent.com/PatrickVibild/TellusAmazonPictures/master/pictures/DELL/E7450/RG/DE/3.jpg</v>
      </c>
      <c r="Q15" s="0" t="str">
        <f aca="false">IF(ISBLANK(L15),"",IF(M15, "https://raw.githubusercontent.com/PatrickVibild/TellusAmazonPictures/master/pictures/"&amp;L15&amp;"/4.jpg", ""))</f>
        <v>https://raw.githubusercontent.com/PatrickVibild/TellusAmazonPictures/master/pictures/DELL/E7450/RG/DE/4.jpg</v>
      </c>
      <c r="R15" s="0" t="str">
        <f aca="false">IF(ISBLANK(L15),"",IF(M15, "https://raw.githubusercontent.com/PatrickVibild/TellusAmazonPictures/master/pictures/"&amp;L15&amp;"/5.jpg", ""))</f>
        <v>https://raw.githubusercontent.com/PatrickVibild/TellusAmazonPictures/master/pictures/DELL/E7450/RG/DE/5.jpg</v>
      </c>
      <c r="S15" s="0" t="str">
        <f aca="false">IF(ISBLANK(L15),"",IF(M15, "https://raw.githubusercontent.com/PatrickVibild/TellusAmazonPictures/master/pictures/"&amp;L15&amp;"/6.jpg", ""))</f>
        <v>https://raw.githubusercontent.com/PatrickVibild/TellusAmazonPictures/master/pictures/DELL/E7450/RG/DE/6.jpg</v>
      </c>
      <c r="T15" s="0" t="str">
        <f aca="false">IF(ISBLANK(L15),"",IF(M15, "https://raw.githubusercontent.com/PatrickVibild/TellusAmazonPictures/master/pictures/"&amp;L15&amp;"/7.jpg", ""))</f>
        <v>https://raw.githubusercontent.com/PatrickVibild/TellusAmazonPictures/master/pictures/DELL/E7450/RG/DE/7.jpg</v>
      </c>
      <c r="U15" s="0" t="str">
        <f aca="false">IF(ISBLANK(L15),"",IF(M15, "https://raw.githubusercontent.com/PatrickVibild/TellusAmazonPictures/master/pictures/"&amp;L15&amp;"/8.jpg",""))</f>
        <v>https://raw.githubusercontent.com/PatrickVibild/TellusAmazonPictures/master/pictures/DELL/E7450/RG/DE/8.jpg</v>
      </c>
      <c r="V15" s="0" t="str">
        <f aca="false">IF(ISBLANK(L15),"",IF(M15, "https://raw.githubusercontent.com/PatrickVibild/TellusAmazonPictures/master/pictures/"&amp;L15&amp;"/9.jpg", ""))</f>
        <v>https://raw.githubusercontent.com/PatrickVibild/TellusAmazonPictures/master/pictures/DELL/E7450/RG/DE/9.jpg</v>
      </c>
      <c r="W15" s="62" t="n">
        <f aca="false">MATCH(H15,options!$D$1:$D$20,0)</f>
        <v>2</v>
      </c>
    </row>
    <row r="16" customFormat="false" ht="23.85" hidden="false" customHeight="false" outlineLevel="0" collapsed="false">
      <c r="A16" s="47" t="s">
        <v>416</v>
      </c>
      <c r="B16" s="48" t="s">
        <v>417</v>
      </c>
      <c r="C16" s="53" t="n">
        <f aca="false">FALSE()</f>
        <v>0</v>
      </c>
      <c r="D16" s="53" t="n">
        <f aca="false">TRUE()</f>
        <v>1</v>
      </c>
      <c r="E16" s="53"/>
      <c r="F16" s="54" t="n">
        <v>5714401745037</v>
      </c>
      <c r="G16" s="54" t="s">
        <v>418</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6" t="n">
        <f aca="false">TRUE()</f>
        <v>1</v>
      </c>
      <c r="K16" s="57" t="n">
        <f aca="false">FALSE()</f>
        <v>0</v>
      </c>
      <c r="L16" s="54" t="s">
        <v>414</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https://raw.githubusercontent.com/PatrickVibild/TellusAmazonPictures/master/pictures/DELL/E7450/RG/DE/1.jpg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https://raw.githubusercontent.com/PatrickVibild/TellusAmazonPictures/master/pictures/DELL/E7450/RG/DE/2.jpg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https://raw.githubusercontent.com/PatrickVibild/TellusAmazonPictures/master/pictures/DELL/E7450/RG/DE/3.jpg</v>
      </c>
      <c r="Q16" s="0" t="str">
        <f aca="false">IF(ISBLANK(L16),"",IF(M16, "https://raw.githubusercontent.com/PatrickVibild/TellusAmazonPictures/master/pictures/"&amp;L16&amp;"/4.jpg", ""))</f>
        <v>https://raw.githubusercontent.com/PatrickVibild/TellusAmazonPictures/master/pictures/DELL/E7450/RG/DE/4.jpg</v>
      </c>
      <c r="R16" s="0" t="str">
        <f aca="false">IF(ISBLANK(L16),"",IF(M16, "https://raw.githubusercontent.com/PatrickVibild/TellusAmazonPictures/master/pictures/"&amp;L16&amp;"/5.jpg", ""))</f>
        <v>https://raw.githubusercontent.com/PatrickVibild/TellusAmazonPictures/master/pictures/DELL/E7450/RG/DE/5.jpg</v>
      </c>
      <c r="S16" s="0" t="str">
        <f aca="false">IF(ISBLANK(L16),"",IF(M16, "https://raw.githubusercontent.com/PatrickVibild/TellusAmazonPictures/master/pictures/"&amp;L16&amp;"/6.jpg", ""))</f>
        <v>https://raw.githubusercontent.com/PatrickVibild/TellusAmazonPictures/master/pictures/DELL/E7450/RG/DE/6.jpg</v>
      </c>
      <c r="T16" s="0" t="str">
        <f aca="false">IF(ISBLANK(L16),"",IF(M16, "https://raw.githubusercontent.com/PatrickVibild/TellusAmazonPictures/master/pictures/"&amp;L16&amp;"/7.jpg", ""))</f>
        <v>https://raw.githubusercontent.com/PatrickVibild/TellusAmazonPictures/master/pictures/DELL/E7450/RG/DE/7.jpg</v>
      </c>
      <c r="U16" s="0" t="str">
        <f aca="false">IF(ISBLANK(L16),"",IF(M16, "https://raw.githubusercontent.com/PatrickVibild/TellusAmazonPictures/master/pictures/"&amp;L16&amp;"/8.jpg",""))</f>
        <v>https://raw.githubusercontent.com/PatrickVibild/TellusAmazonPictures/master/pictures/DELL/E7450/RG/DE/8.jpg</v>
      </c>
      <c r="V16" s="0" t="str">
        <f aca="false">IF(ISBLANK(L16),"",IF(M16, "https://raw.githubusercontent.com/PatrickVibild/TellusAmazonPictures/master/pictures/"&amp;L16&amp;"/9.jpg", ""))</f>
        <v>https://raw.githubusercontent.com/PatrickVibild/TellusAmazonPictures/master/pictures/DELL/E7450/RG/DE/9.jpg</v>
      </c>
      <c r="W16" s="62" t="n">
        <f aca="false">MATCH(H16,options!$D$1:$D$20,0)</f>
        <v>3</v>
      </c>
    </row>
    <row r="17" customFormat="false" ht="23.85" hidden="false" customHeight="false" outlineLevel="0" collapsed="false">
      <c r="B17" s="65"/>
      <c r="C17" s="53" t="n">
        <f aca="false">FALSE()</f>
        <v>0</v>
      </c>
      <c r="D17" s="53" t="n">
        <f aca="false">TRUE()</f>
        <v>1</v>
      </c>
      <c r="E17" s="53"/>
      <c r="F17" s="54" t="n">
        <v>5714401745044</v>
      </c>
      <c r="G17" s="54" t="s">
        <v>419</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6" t="n">
        <f aca="false">TRUE()</f>
        <v>1</v>
      </c>
      <c r="K17" s="57" t="n">
        <f aca="false">FALSE()</f>
        <v>0</v>
      </c>
      <c r="L17" s="54" t="s">
        <v>414</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https://raw.githubusercontent.com/PatrickVibild/TellusAmazonPictures/master/pictures/DELL/E7450/RG/DE/1.jpg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https://raw.githubusercontent.com/PatrickVibild/TellusAmazonPictures/master/pictures/DELL/E7450/RG/DE/2.jpg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https://raw.githubusercontent.com/PatrickVibild/TellusAmazonPictures/master/pictures/DELL/E7450/RG/DE/3.jpg</v>
      </c>
      <c r="Q17" s="0" t="str">
        <f aca="false">IF(ISBLANK(L17),"",IF(M17, "https://raw.githubusercontent.com/PatrickVibild/TellusAmazonPictures/master/pictures/"&amp;L17&amp;"/4.jpg", ""))</f>
        <v>https://raw.githubusercontent.com/PatrickVibild/TellusAmazonPictures/master/pictures/DELL/E7450/RG/DE/4.jpg</v>
      </c>
      <c r="R17" s="0" t="str">
        <f aca="false">IF(ISBLANK(L17),"",IF(M17, "https://raw.githubusercontent.com/PatrickVibild/TellusAmazonPictures/master/pictures/"&amp;L17&amp;"/5.jpg", ""))</f>
        <v>https://raw.githubusercontent.com/PatrickVibild/TellusAmazonPictures/master/pictures/DELL/E7450/RG/DE/5.jpg</v>
      </c>
      <c r="S17" s="0" t="str">
        <f aca="false">IF(ISBLANK(L17),"",IF(M17, "https://raw.githubusercontent.com/PatrickVibild/TellusAmazonPictures/master/pictures/"&amp;L17&amp;"/6.jpg", ""))</f>
        <v>https://raw.githubusercontent.com/PatrickVibild/TellusAmazonPictures/master/pictures/DELL/E7450/RG/DE/6.jpg</v>
      </c>
      <c r="T17" s="0" t="str">
        <f aca="false">IF(ISBLANK(L17),"",IF(M17, "https://raw.githubusercontent.com/PatrickVibild/TellusAmazonPictures/master/pictures/"&amp;L17&amp;"/7.jpg", ""))</f>
        <v>https://raw.githubusercontent.com/PatrickVibild/TellusAmazonPictures/master/pictures/DELL/E7450/RG/DE/7.jpg</v>
      </c>
      <c r="U17" s="0" t="str">
        <f aca="false">IF(ISBLANK(L17),"",IF(M17, "https://raw.githubusercontent.com/PatrickVibild/TellusAmazonPictures/master/pictures/"&amp;L17&amp;"/8.jpg",""))</f>
        <v>https://raw.githubusercontent.com/PatrickVibild/TellusAmazonPictures/master/pictures/DELL/E7450/RG/DE/8.jpg</v>
      </c>
      <c r="V17" s="0" t="str">
        <f aca="false">IF(ISBLANK(L17),"",IF(M17, "https://raw.githubusercontent.com/PatrickVibild/TellusAmazonPictures/master/pictures/"&amp;L17&amp;"/9.jpg", ""))</f>
        <v>https://raw.githubusercontent.com/PatrickVibild/TellusAmazonPictures/master/pictures/DELL/E7450/RG/DE/9.jpg</v>
      </c>
      <c r="W17" s="62" t="n">
        <f aca="false">MATCH(H17,options!$D$1:$D$20,0)</f>
        <v>4</v>
      </c>
    </row>
    <row r="18" customFormat="false" ht="23.85" hidden="false" customHeight="false" outlineLevel="0" collapsed="false">
      <c r="A18" s="47" t="s">
        <v>420</v>
      </c>
      <c r="B18" s="66" t="n">
        <v>5</v>
      </c>
      <c r="C18" s="53" t="n">
        <f aca="false">FALSE()</f>
        <v>0</v>
      </c>
      <c r="D18" s="53" t="n">
        <f aca="false">TRUE()</f>
        <v>1</v>
      </c>
      <c r="E18" s="53"/>
      <c r="F18" s="54" t="n">
        <v>5714401745051</v>
      </c>
      <c r="G18" s="54" t="s">
        <v>421</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414</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https://raw.githubusercontent.com/PatrickVibild/TellusAmazonPictures/master/pictures/DELL/E7450/RG/DE/1.jpg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https://raw.githubusercontent.com/PatrickVibild/TellusAmazonPictures/master/pictures/DELL/E7450/RG/DE/2.jpg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https://raw.githubusercontent.com/PatrickVibild/TellusAmazonPictures/master/pictures/DELL/E7450/RG/DE/3.jpg</v>
      </c>
      <c r="Q18" s="0" t="str">
        <f aca="false">IF(ISBLANK(L18),"",IF(M18, "https://raw.githubusercontent.com/PatrickVibild/TellusAmazonPictures/master/pictures/"&amp;L18&amp;"/4.jpg", ""))</f>
        <v>https://raw.githubusercontent.com/PatrickVibild/TellusAmazonPictures/master/pictures/DELL/E7450/RG/DE/4.jpg</v>
      </c>
      <c r="R18" s="0" t="str">
        <f aca="false">IF(ISBLANK(L18),"",IF(M18, "https://raw.githubusercontent.com/PatrickVibild/TellusAmazonPictures/master/pictures/"&amp;L18&amp;"/5.jpg", ""))</f>
        <v>https://raw.githubusercontent.com/PatrickVibild/TellusAmazonPictures/master/pictures/DELL/E7450/RG/DE/5.jpg</v>
      </c>
      <c r="S18" s="0" t="str">
        <f aca="false">IF(ISBLANK(L18),"",IF(M18, "https://raw.githubusercontent.com/PatrickVibild/TellusAmazonPictures/master/pictures/"&amp;L18&amp;"/6.jpg", ""))</f>
        <v>https://raw.githubusercontent.com/PatrickVibild/TellusAmazonPictures/master/pictures/DELL/E7450/RG/DE/6.jpg</v>
      </c>
      <c r="T18" s="0" t="str">
        <f aca="false">IF(ISBLANK(L18),"",IF(M18, "https://raw.githubusercontent.com/PatrickVibild/TellusAmazonPictures/master/pictures/"&amp;L18&amp;"/7.jpg", ""))</f>
        <v>https://raw.githubusercontent.com/PatrickVibild/TellusAmazonPictures/master/pictures/DELL/E7450/RG/DE/7.jpg</v>
      </c>
      <c r="U18" s="0" t="str">
        <f aca="false">IF(ISBLANK(L18),"",IF(M18, "https://raw.githubusercontent.com/PatrickVibild/TellusAmazonPictures/master/pictures/"&amp;L18&amp;"/8.jpg",""))</f>
        <v>https://raw.githubusercontent.com/PatrickVibild/TellusAmazonPictures/master/pictures/DELL/E7450/RG/DE/8.jpg</v>
      </c>
      <c r="V18" s="0" t="str">
        <f aca="false">IF(ISBLANK(L18),"",IF(M18, "https://raw.githubusercontent.com/PatrickVibild/TellusAmazonPictures/master/pictures/"&amp;L18&amp;"/9.jpg", ""))</f>
        <v>https://raw.githubusercontent.com/PatrickVibild/TellusAmazonPictures/master/pictures/DELL/E7450/RG/DE/9.jpg</v>
      </c>
      <c r="W18" s="62" t="n">
        <f aca="false">MATCH(H18,options!$D$1:$D$20,0)</f>
        <v>5</v>
      </c>
    </row>
    <row r="19" customFormat="false" ht="23.85" hidden="false" customHeight="false" outlineLevel="0" collapsed="false">
      <c r="B19" s="65"/>
      <c r="C19" s="53" t="n">
        <f aca="false">FALSE()</f>
        <v>0</v>
      </c>
      <c r="D19" s="53" t="n">
        <f aca="false">TRUE()</f>
        <v>1</v>
      </c>
      <c r="E19" s="53"/>
      <c r="F19" s="54" t="n">
        <v>5714401745068</v>
      </c>
      <c r="G19" s="54" t="s">
        <v>422</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6" t="n">
        <f aca="false">TRUE()</f>
        <v>1</v>
      </c>
      <c r="K19" s="57" t="n">
        <f aca="false">FALSE()</f>
        <v>0</v>
      </c>
      <c r="L19" s="54" t="s">
        <v>414</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https://raw.githubusercontent.com/PatrickVibild/TellusAmazonPictures/master/pictures/DELL/E7450/RG/DE/1.jpg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https://raw.githubusercontent.com/PatrickVibild/TellusAmazonPictures/master/pictures/DELL/E7450/RG/DE/2.jpg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https://raw.githubusercontent.com/PatrickVibild/TellusAmazonPictures/master/pictures/DELL/E7450/RG/DE/3.jpg</v>
      </c>
      <c r="Q19" s="0" t="str">
        <f aca="false">IF(ISBLANK(L19),"",IF(M19, "https://raw.githubusercontent.com/PatrickVibild/TellusAmazonPictures/master/pictures/"&amp;L19&amp;"/4.jpg", ""))</f>
        <v>https://raw.githubusercontent.com/PatrickVibild/TellusAmazonPictures/master/pictures/DELL/E7450/RG/DE/4.jpg</v>
      </c>
      <c r="R19" s="0" t="str">
        <f aca="false">IF(ISBLANK(L19),"",IF(M19, "https://raw.githubusercontent.com/PatrickVibild/TellusAmazonPictures/master/pictures/"&amp;L19&amp;"/5.jpg", ""))</f>
        <v>https://raw.githubusercontent.com/PatrickVibild/TellusAmazonPictures/master/pictures/DELL/E7450/RG/DE/5.jpg</v>
      </c>
      <c r="S19" s="0" t="str">
        <f aca="false">IF(ISBLANK(L19),"",IF(M19, "https://raw.githubusercontent.com/PatrickVibild/TellusAmazonPictures/master/pictures/"&amp;L19&amp;"/6.jpg", ""))</f>
        <v>https://raw.githubusercontent.com/PatrickVibild/TellusAmazonPictures/master/pictures/DELL/E7450/RG/DE/6.jpg</v>
      </c>
      <c r="T19" s="0" t="str">
        <f aca="false">IF(ISBLANK(L19),"",IF(M19, "https://raw.githubusercontent.com/PatrickVibild/TellusAmazonPictures/master/pictures/"&amp;L19&amp;"/7.jpg", ""))</f>
        <v>https://raw.githubusercontent.com/PatrickVibild/TellusAmazonPictures/master/pictures/DELL/E7450/RG/DE/7.jpg</v>
      </c>
      <c r="U19" s="0" t="str">
        <f aca="false">IF(ISBLANK(L19),"",IF(M19, "https://raw.githubusercontent.com/PatrickVibild/TellusAmazonPictures/master/pictures/"&amp;L19&amp;"/8.jpg",""))</f>
        <v>https://raw.githubusercontent.com/PatrickVibild/TellusAmazonPictures/master/pictures/DELL/E7450/RG/DE/8.jpg</v>
      </c>
      <c r="V19" s="0" t="str">
        <f aca="false">IF(ISBLANK(L19),"",IF(M19, "https://raw.githubusercontent.com/PatrickVibild/TellusAmazonPictures/master/pictures/"&amp;L19&amp;"/9.jpg", ""))</f>
        <v>https://raw.githubusercontent.com/PatrickVibild/TellusAmazonPictures/master/pictures/DELL/E7450/RG/DE/9.jpg</v>
      </c>
      <c r="W19" s="62" t="n">
        <f aca="false">MATCH(H19,options!$D$1:$D$20,0)</f>
        <v>6</v>
      </c>
    </row>
    <row r="20" customFormat="false" ht="23.85" hidden="false" customHeight="false" outlineLevel="0" collapsed="false">
      <c r="A20" s="47" t="s">
        <v>423</v>
      </c>
      <c r="B20" s="68" t="s">
        <v>424</v>
      </c>
      <c r="C20" s="53" t="n">
        <f aca="false">FALSE()</f>
        <v>0</v>
      </c>
      <c r="D20" s="53" t="n">
        <f aca="false">TRUE()</f>
        <v>1</v>
      </c>
      <c r="E20" s="53"/>
      <c r="F20" s="54" t="n">
        <v>5714401745075</v>
      </c>
      <c r="G20" s="54" t="s">
        <v>425</v>
      </c>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6" t="n">
        <f aca="false">TRUE()</f>
        <v>1</v>
      </c>
      <c r="K20" s="57" t="n">
        <f aca="false">FALSE()</f>
        <v>0</v>
      </c>
      <c r="L20" s="54" t="s">
        <v>414</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https://raw.githubusercontent.com/PatrickVibild/TellusAmazonPictures/master/pictures/DELL/E7450/RG/DE/1.jpg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https://raw.githubusercontent.com/PatrickVibild/TellusAmazonPictures/master/pictures/DELL/E7450/RG/DE/2.jpg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https://raw.githubusercontent.com/PatrickVibild/TellusAmazonPictures/master/pictures/DELL/E7450/RG/DE/3.jpg</v>
      </c>
      <c r="Q20" s="0" t="str">
        <f aca="false">IF(ISBLANK(L20),"",IF(M20, "https://raw.githubusercontent.com/PatrickVibild/TellusAmazonPictures/master/pictures/"&amp;L20&amp;"/4.jpg", ""))</f>
        <v>https://raw.githubusercontent.com/PatrickVibild/TellusAmazonPictures/master/pictures/DELL/E7450/RG/DE/4.jpg</v>
      </c>
      <c r="R20" s="0" t="str">
        <f aca="false">IF(ISBLANK(L20),"",IF(M20, "https://raw.githubusercontent.com/PatrickVibild/TellusAmazonPictures/master/pictures/"&amp;L20&amp;"/5.jpg", ""))</f>
        <v>https://raw.githubusercontent.com/PatrickVibild/TellusAmazonPictures/master/pictures/DELL/E7450/RG/DE/5.jpg</v>
      </c>
      <c r="S20" s="0" t="str">
        <f aca="false">IF(ISBLANK(L20),"",IF(M20, "https://raw.githubusercontent.com/PatrickVibild/TellusAmazonPictures/master/pictures/"&amp;L20&amp;"/6.jpg", ""))</f>
        <v>https://raw.githubusercontent.com/PatrickVibild/TellusAmazonPictures/master/pictures/DELL/E7450/RG/DE/6.jpg</v>
      </c>
      <c r="T20" s="0" t="str">
        <f aca="false">IF(ISBLANK(L20),"",IF(M20, "https://raw.githubusercontent.com/PatrickVibild/TellusAmazonPictures/master/pictures/"&amp;L20&amp;"/7.jpg", ""))</f>
        <v>https://raw.githubusercontent.com/PatrickVibild/TellusAmazonPictures/master/pictures/DELL/E7450/RG/DE/7.jpg</v>
      </c>
      <c r="U20" s="0" t="str">
        <f aca="false">IF(ISBLANK(L20),"",IF(M20, "https://raw.githubusercontent.com/PatrickVibild/TellusAmazonPictures/master/pictures/"&amp;L20&amp;"/8.jpg",""))</f>
        <v>https://raw.githubusercontent.com/PatrickVibild/TellusAmazonPictures/master/pictures/DELL/E7450/RG/DE/8.jpg</v>
      </c>
      <c r="V20" s="0" t="str">
        <f aca="false">IF(ISBLANK(L20),"",IF(M20, "https://raw.githubusercontent.com/PatrickVibild/TellusAmazonPictures/master/pictures/"&amp;L20&amp;"/9.jpg", ""))</f>
        <v>https://raw.githubusercontent.com/PatrickVibild/TellusAmazonPictures/master/pictures/DELL/E7450/RG/DE/9.jpg</v>
      </c>
      <c r="W20" s="62" t="n">
        <f aca="false">MATCH(H20,options!$D$1:$D$20,0)</f>
        <v>15</v>
      </c>
    </row>
    <row r="21" customFormat="false" ht="23.85" hidden="false" customHeight="false" outlineLevel="0" collapsed="false">
      <c r="B21" s="65"/>
      <c r="C21" s="53" t="n">
        <f aca="false">FALSE()</f>
        <v>0</v>
      </c>
      <c r="D21" s="53" t="n">
        <f aca="false">TRUE()</f>
        <v>1</v>
      </c>
      <c r="E21" s="53"/>
      <c r="F21" s="54" t="n">
        <v>5714401745082</v>
      </c>
      <c r="G21" s="54" t="s">
        <v>426</v>
      </c>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56" t="n">
        <f aca="false">TRUE()</f>
        <v>1</v>
      </c>
      <c r="K21" s="57" t="n">
        <f aca="false">FALSE()</f>
        <v>0</v>
      </c>
      <c r="L21" s="54" t="s">
        <v>414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https://raw.githubusercontent.com/PatrickVibild/TellusAmazonPictures/master/pictures/DELL/E7450/RG/DE/1.jpg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https://raw.githubusercontent.com/PatrickVibild/TellusAmazonPictures/master/pictures/DELL/E7450/RG/DE/2.jpg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https://raw.githubusercontent.com/PatrickVibild/TellusAmazonPictures/master/pictures/DELL/E7450/RG/DE/3.jpg</v>
      </c>
      <c r="Q21" s="0" t="str">
        <f aca="false">IF(ISBLANK(L21),"",IF(M21, "https://raw.githubusercontent.com/PatrickVibild/TellusAmazonPictures/master/pictures/"&amp;L21&amp;"/4.jpg", ""))</f>
        <v>https://raw.githubusercontent.com/PatrickVibild/TellusAmazonPictures/master/pictures/DELL/E7450/RG/DE/4.jpg</v>
      </c>
      <c r="R21" s="0" t="str">
        <f aca="false">IF(ISBLANK(L21),"",IF(M21, "https://raw.githubusercontent.com/PatrickVibild/TellusAmazonPictures/master/pictures/"&amp;L21&amp;"/5.jpg", ""))</f>
        <v>https://raw.githubusercontent.com/PatrickVibild/TellusAmazonPictures/master/pictures/DELL/E7450/RG/DE/5.jpg</v>
      </c>
      <c r="S21" s="0" t="str">
        <f aca="false">IF(ISBLANK(L21),"",IF(M21, "https://raw.githubusercontent.com/PatrickVibild/TellusAmazonPictures/master/pictures/"&amp;L21&amp;"/6.jpg", ""))</f>
        <v>https://raw.githubusercontent.com/PatrickVibild/TellusAmazonPictures/master/pictures/DELL/E7450/RG/DE/6.jpg</v>
      </c>
      <c r="T21" s="0" t="str">
        <f aca="false">IF(ISBLANK(L21),"",IF(M21, "https://raw.githubusercontent.com/PatrickVibild/TellusAmazonPictures/master/pictures/"&amp;L21&amp;"/7.jpg", ""))</f>
        <v>https://raw.githubusercontent.com/PatrickVibild/TellusAmazonPictures/master/pictures/DELL/E7450/RG/DE/7.jpg</v>
      </c>
      <c r="U21" s="0" t="str">
        <f aca="false">IF(ISBLANK(L21),"",IF(M21, "https://raw.githubusercontent.com/PatrickVibild/TellusAmazonPictures/master/pictures/"&amp;L21&amp;"/8.jpg",""))</f>
        <v>https://raw.githubusercontent.com/PatrickVibild/TellusAmazonPictures/master/pictures/DELL/E7450/RG/DE/8.jpg</v>
      </c>
      <c r="V21" s="0" t="str">
        <f aca="false">IF(ISBLANK(L21),"",IF(M21, "https://raw.githubusercontent.com/PatrickVibild/TellusAmazonPictures/master/pictures/"&amp;L21&amp;"/9.jpg", ""))</f>
        <v>https://raw.githubusercontent.com/PatrickVibild/TellusAmazonPictures/master/pictures/DELL/E7450/RG/DE/9.jpg</v>
      </c>
      <c r="W21" s="62" t="n">
        <f aca="false">MATCH(H21,options!$D$1:$D$20,0)</f>
        <v>7</v>
      </c>
    </row>
    <row r="22" customFormat="false" ht="23.85" hidden="false" customHeight="false" outlineLevel="0" collapsed="false">
      <c r="B22" s="65"/>
      <c r="C22" s="53" t="n">
        <f aca="false">FALSE()</f>
        <v>0</v>
      </c>
      <c r="D22" s="53" t="n">
        <f aca="false">TRUE()</f>
        <v>1</v>
      </c>
      <c r="E22" s="53"/>
      <c r="F22" s="54" t="n">
        <v>5714401745099</v>
      </c>
      <c r="G22" s="54" t="s">
        <v>427</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6" t="n">
        <f aca="false">TRUE()</f>
        <v>1</v>
      </c>
      <c r="K22" s="57" t="n">
        <f aca="false">FALSE()</f>
        <v>0</v>
      </c>
      <c r="L22" s="54" t="s">
        <v>414</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https://raw.githubusercontent.com/PatrickVibild/TellusAmazonPictures/master/pictures/DELL/E7450/RG/DE/1.jpg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https://raw.githubusercontent.com/PatrickVibild/TellusAmazonPictures/master/pictures/DELL/E7450/RG/DE/2.jpg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https://raw.githubusercontent.com/PatrickVibild/TellusAmazonPictures/master/pictures/DELL/E7450/RG/DE/3.jpg</v>
      </c>
      <c r="Q22" s="0" t="str">
        <f aca="false">IF(ISBLANK(L22),"",IF(M22, "https://raw.githubusercontent.com/PatrickVibild/TellusAmazonPictures/master/pictures/"&amp;L22&amp;"/4.jpg", ""))</f>
        <v>https://raw.githubusercontent.com/PatrickVibild/TellusAmazonPictures/master/pictures/DELL/E7450/RG/DE/4.jpg</v>
      </c>
      <c r="R22" s="0" t="str">
        <f aca="false">IF(ISBLANK(L22),"",IF(M22, "https://raw.githubusercontent.com/PatrickVibild/TellusAmazonPictures/master/pictures/"&amp;L22&amp;"/5.jpg", ""))</f>
        <v>https://raw.githubusercontent.com/PatrickVibild/TellusAmazonPictures/master/pictures/DELL/E7450/RG/DE/5.jpg</v>
      </c>
      <c r="S22" s="0" t="str">
        <f aca="false">IF(ISBLANK(L22),"",IF(M22, "https://raw.githubusercontent.com/PatrickVibild/TellusAmazonPictures/master/pictures/"&amp;L22&amp;"/6.jpg", ""))</f>
        <v>https://raw.githubusercontent.com/PatrickVibild/TellusAmazonPictures/master/pictures/DELL/E7450/RG/DE/6.jpg</v>
      </c>
      <c r="T22" s="0" t="str">
        <f aca="false">IF(ISBLANK(L22),"",IF(M22, "https://raw.githubusercontent.com/PatrickVibild/TellusAmazonPictures/master/pictures/"&amp;L22&amp;"/7.jpg", ""))</f>
        <v>https://raw.githubusercontent.com/PatrickVibild/TellusAmazonPictures/master/pictures/DELL/E7450/RG/DE/7.jpg</v>
      </c>
      <c r="U22" s="0" t="str">
        <f aca="false">IF(ISBLANK(L22),"",IF(M22, "https://raw.githubusercontent.com/PatrickVibild/TellusAmazonPictures/master/pictures/"&amp;L22&amp;"/8.jpg",""))</f>
        <v>https://raw.githubusercontent.com/PatrickVibild/TellusAmazonPictures/master/pictures/DELL/E7450/RG/DE/8.jpg</v>
      </c>
      <c r="V22" s="0" t="str">
        <f aca="false">IF(ISBLANK(L22),"",IF(M22, "https://raw.githubusercontent.com/PatrickVibild/TellusAmazonPictures/master/pictures/"&amp;L22&amp;"/9.jpg", ""))</f>
        <v>https://raw.githubusercontent.com/PatrickVibild/TellusAmazonPictures/master/pictures/DELL/E7450/RG/DE/9.jpg</v>
      </c>
      <c r="W22" s="62"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t="n">
        <f aca="false">TRUE()</f>
        <v>1</v>
      </c>
      <c r="D23" s="53" t="n">
        <f aca="false">FALSE()</f>
        <v>0</v>
      </c>
      <c r="E23" s="53"/>
      <c r="F23" s="54" t="n">
        <v>5714401745105</v>
      </c>
      <c r="G23" s="54" t="s">
        <v>429</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414</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https://raw.githubusercontent.com/PatrickVibild/TellusAmazonPictures/master/pictures/DELL/E7450/RG/DE/1.jpg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https://raw.githubusercontent.com/PatrickVibild/TellusAmazonPictures/master/pictures/DELL/E7450/RG/DE/2.jpg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https://raw.githubusercontent.com/PatrickVibild/TellusAmazonPictures/master/pictures/DELL/E7450/RG/DE/3.jpg</v>
      </c>
      <c r="Q23" s="0" t="str">
        <f aca="false">IF(ISBLANK(L23),"",IF(M23, "https://raw.githubusercontent.com/PatrickVibild/TellusAmazonPictures/master/pictures/"&amp;L23&amp;"/4.jpg", ""))</f>
        <v>https://raw.githubusercontent.com/PatrickVibild/TellusAmazonPictures/master/pictures/DELL/E7450/RG/DE/4.jpg</v>
      </c>
      <c r="R23" s="0" t="str">
        <f aca="false">IF(ISBLANK(L23),"",IF(M23, "https://raw.githubusercontent.com/PatrickVibild/TellusAmazonPictures/master/pictures/"&amp;L23&amp;"/5.jpg", ""))</f>
        <v>https://raw.githubusercontent.com/PatrickVibild/TellusAmazonPictures/master/pictures/DELL/E7450/RG/DE/5.jpg</v>
      </c>
      <c r="S23" s="0" t="str">
        <f aca="false">IF(ISBLANK(L23),"",IF(M23, "https://raw.githubusercontent.com/PatrickVibild/TellusAmazonPictures/master/pictures/"&amp;L23&amp;"/6.jpg", ""))</f>
        <v>https://raw.githubusercontent.com/PatrickVibild/TellusAmazonPictures/master/pictures/DELL/E7450/RG/DE/6.jpg</v>
      </c>
      <c r="T23" s="0" t="str">
        <f aca="false">IF(ISBLANK(L23),"",IF(M23, "https://raw.githubusercontent.com/PatrickVibild/TellusAmazonPictures/master/pictures/"&amp;L23&amp;"/7.jpg", ""))</f>
        <v>https://raw.githubusercontent.com/PatrickVibild/TellusAmazonPictures/master/pictures/DELL/E7450/RG/DE/7.jpg</v>
      </c>
      <c r="U23" s="0" t="str">
        <f aca="false">IF(ISBLANK(L23),"",IF(M23, "https://raw.githubusercontent.com/PatrickVibild/TellusAmazonPictures/master/pictures/"&amp;L23&amp;"/8.jpg",""))</f>
        <v>https://raw.githubusercontent.com/PatrickVibild/TellusAmazonPictures/master/pictures/DELL/E7450/RG/DE/8.jpg</v>
      </c>
      <c r="V23" s="0" t="str">
        <f aca="false">IF(ISBLANK(L23),"",IF(M23, "https://raw.githubusercontent.com/PatrickVibild/TellusAmazonPictures/master/pictures/"&amp;L23&amp;"/9.jpg", ""))</f>
        <v>https://raw.githubusercontent.com/PatrickVibild/TellusAmazonPictures/master/pictures/DELL/E7450/RG/DE/9.jpg</v>
      </c>
      <c r="W23" s="62"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https://raw.githubusercontent.com/PatrickVibild/TellusAmazonPictures/master/pictures/DELL/E7450/BL/DE/1.jpg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https://raw.githubusercontent.com/PatrickVibild/TellusAmazonPictures/master/pictures/DELL/E7450/BL/DE/2.jpg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https://raw.githubusercontent.com/PatrickVibild/TellusAmazonPictures/master/pictures/DELL/E7450/BL/DE/3.jpg</v>
      </c>
      <c r="Q24" s="0" t="str">
        <f aca="false">IF(ISBLANK(L24),"",IF(M24, "https://raw.githubusercontent.com/PatrickVibild/TellusAmazonPictures/master/pictures/"&amp;L24&amp;"/4.jpg", ""))</f>
        <v>https://raw.githubusercontent.com/PatrickVibild/TellusAmazonPictures/master/pictures/DELL/E7450/BL/DE/4.jpg</v>
      </c>
      <c r="R24" s="0" t="str">
        <f aca="false">IF(ISBLANK(L24),"",IF(M24, "https://raw.githubusercontent.com/PatrickVibild/TellusAmazonPictures/master/pictures/"&amp;L24&amp;"/5.jpg", ""))</f>
        <v>https://raw.githubusercontent.com/PatrickVibild/TellusAmazonPictures/master/pictures/DELL/E7450/BL/DE/5.jpg</v>
      </c>
      <c r="S24" s="0" t="str">
        <f aca="false">IF(ISBLANK(L24),"",IF(M24, "https://raw.githubusercontent.com/PatrickVibild/TellusAmazonPictures/master/pictures/"&amp;L24&amp;"/6.jpg", ""))</f>
        <v>https://raw.githubusercontent.com/PatrickVibild/TellusAmazonPictures/master/pictures/DELL/E7450/BL/DE/6.jpg</v>
      </c>
      <c r="T24" s="0" t="str">
        <f aca="false">IF(ISBLANK(L24),"",IF(M24, "https://raw.githubusercontent.com/PatrickVibild/TellusAmazonPictures/master/pictures/"&amp;L24&amp;"/7.jpg", ""))</f>
        <v>https://raw.githubusercontent.com/PatrickVibild/TellusAmazonPictures/master/pictures/DELL/E7450/BL/DE/7.jpg</v>
      </c>
      <c r="U24" s="0" t="str">
        <f aca="false">IF(ISBLANK(L24),"",IF(M24, "https://raw.githubusercontent.com/PatrickVibild/TellusAmazonPictures/master/pictures/"&amp;L24&amp;"/8.jpg",""))</f>
        <v>https://raw.githubusercontent.com/PatrickVibild/TellusAmazonPictures/master/pictures/DELL/E7450/BL/DE/8.jpg</v>
      </c>
      <c r="V24" s="0" t="str">
        <f aca="false">IF(ISBLANK(L24),"",IF(M24, "https://raw.githubusercontent.com/PatrickVibild/TellusAmazonPictures/master/pictures/"&amp;L24&amp;"/9.jpg", ""))</f>
        <v>https://raw.githubusercontent.com/PatrickVibild/TellusAmazonPictures/master/pictures/DELL/E7450/BL/DE/9.jpg</v>
      </c>
      <c r="W24" s="62" t="n">
        <f aca="false">MATCH(H24,options!$D$1:$D$20,0)</f>
        <v>1</v>
      </c>
    </row>
    <row r="25" customFormat="false" ht="35.05" hidden="false" customHeight="false" outlineLevel="0" collapsed="false">
      <c r="A25" s="47" t="s">
        <v>431</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https://raw.githubusercontent.com/PatrickVibild/TellusAmazonPictures/master/pictures/DELL/E7450/BL/DE/1.jpg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https://raw.githubusercontent.com/PatrickVibild/TellusAmazonPictures/master/pictures/DELL/E7450/BL/DE/2.jpg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https://raw.githubusercontent.com/PatrickVibild/TellusAmazonPictures/master/pictures/DELL/E7450/BL/DE/3.jpg</v>
      </c>
      <c r="Q25" s="0" t="str">
        <f aca="false">IF(ISBLANK(L25),"",IF(M25, "https://raw.githubusercontent.com/PatrickVibild/TellusAmazonPictures/master/pictures/"&amp;L25&amp;"/4.jpg", ""))</f>
        <v>https://raw.githubusercontent.com/PatrickVibild/TellusAmazonPictures/master/pictures/DELL/E7450/BL/DE/4.jpg</v>
      </c>
      <c r="R25" s="0" t="str">
        <f aca="false">IF(ISBLANK(L25),"",IF(M25, "https://raw.githubusercontent.com/PatrickVibild/TellusAmazonPictures/master/pictures/"&amp;L25&amp;"/5.jpg", ""))</f>
        <v>https://raw.githubusercontent.com/PatrickVibild/TellusAmazonPictures/master/pictures/DELL/E7450/BL/DE/5.jpg</v>
      </c>
      <c r="S25" s="0" t="str">
        <f aca="false">IF(ISBLANK(L25),"",IF(M25, "https://raw.githubusercontent.com/PatrickVibild/TellusAmazonPictures/master/pictures/"&amp;L25&amp;"/6.jpg", ""))</f>
        <v>https://raw.githubusercontent.com/PatrickVibild/TellusAmazonPictures/master/pictures/DELL/E7450/BL/DE/6.jpg</v>
      </c>
      <c r="T25" s="0" t="str">
        <f aca="false">IF(ISBLANK(L25),"",IF(M25, "https://raw.githubusercontent.com/PatrickVibild/TellusAmazonPictures/master/pictures/"&amp;L25&amp;"/7.jpg", ""))</f>
        <v>https://raw.githubusercontent.com/PatrickVibild/TellusAmazonPictures/master/pictures/DELL/E7450/BL/DE/7.jpg</v>
      </c>
      <c r="U25" s="0" t="str">
        <f aca="false">IF(ISBLANK(L25),"",IF(M25, "https://raw.githubusercontent.com/PatrickVibild/TellusAmazonPictures/master/pictures/"&amp;L25&amp;"/8.jpg",""))</f>
        <v>https://raw.githubusercontent.com/PatrickVibild/TellusAmazonPictures/master/pictures/DELL/E7450/BL/DE/8.jpg</v>
      </c>
      <c r="V25" s="0" t="str">
        <f aca="false">IF(ISBLANK(L25),"",IF(M25, "https://raw.githubusercontent.com/PatrickVibild/TellusAmazonPictures/master/pictures/"&amp;L25&amp;"/9.jpg", ""))</f>
        <v>https://raw.githubusercontent.com/PatrickVibild/TellusAmazonPictures/master/pictures/DELL/E7450/BL/DE/9.jpg</v>
      </c>
      <c r="W25" s="62" t="n">
        <f aca="false">MATCH(H25,options!$D$1:$D$20,0)</f>
        <v>2</v>
      </c>
    </row>
    <row r="26" customFormat="false" ht="23.85" hidden="false" customHeight="false" outlineLevel="0" collapsed="false">
      <c r="A26" s="47" t="s">
        <v>432</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https://raw.githubusercontent.com/PatrickVibild/TellusAmazonPictures/master/pictures/DELL/E7450/BL/DE/1.jpg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https://raw.githubusercontent.com/PatrickVibild/TellusAmazonPictures/master/pictures/DELL/E7450/BL/DE/2.jpg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https://raw.githubusercontent.com/PatrickVibild/TellusAmazonPictures/master/pictures/DELL/E7450/BL/DE/3.jpg</v>
      </c>
      <c r="Q26" s="0" t="str">
        <f aca="false">IF(ISBLANK(L26),"",IF(M26, "https://raw.githubusercontent.com/PatrickVibild/TellusAmazonPictures/master/pictures/"&amp;L26&amp;"/4.jpg", ""))</f>
        <v>https://raw.githubusercontent.com/PatrickVibild/TellusAmazonPictures/master/pictures/DELL/E7450/BL/DE/4.jpg</v>
      </c>
      <c r="R26" s="0" t="str">
        <f aca="false">IF(ISBLANK(L26),"",IF(M26, "https://raw.githubusercontent.com/PatrickVibild/TellusAmazonPictures/master/pictures/"&amp;L26&amp;"/5.jpg", ""))</f>
        <v>https://raw.githubusercontent.com/PatrickVibild/TellusAmazonPictures/master/pictures/DELL/E7450/BL/DE/5.jpg</v>
      </c>
      <c r="S26" s="0" t="str">
        <f aca="false">IF(ISBLANK(L26),"",IF(M26, "https://raw.githubusercontent.com/PatrickVibild/TellusAmazonPictures/master/pictures/"&amp;L26&amp;"/6.jpg", ""))</f>
        <v>https://raw.githubusercontent.com/PatrickVibild/TellusAmazonPictures/master/pictures/DELL/E7450/BL/DE/6.jpg</v>
      </c>
      <c r="T26" s="0" t="str">
        <f aca="false">IF(ISBLANK(L26),"",IF(M26, "https://raw.githubusercontent.com/PatrickVibild/TellusAmazonPictures/master/pictures/"&amp;L26&amp;"/7.jpg", ""))</f>
        <v>https://raw.githubusercontent.com/PatrickVibild/TellusAmazonPictures/master/pictures/DELL/E7450/BL/DE/7.jpg</v>
      </c>
      <c r="U26" s="0" t="str">
        <f aca="false">IF(ISBLANK(L26),"",IF(M26, "https://raw.githubusercontent.com/PatrickVibild/TellusAmazonPictures/master/pictures/"&amp;L26&amp;"/8.jpg",""))</f>
        <v>https://raw.githubusercontent.com/PatrickVibild/TellusAmazonPictures/master/pictures/DELL/E7450/BL/DE/8.jpg</v>
      </c>
      <c r="V26" s="0" t="str">
        <f aca="false">IF(ISBLANK(L26),"",IF(M26, "https://raw.githubusercontent.com/PatrickVibild/TellusAmazonPictures/master/pictures/"&amp;L26&amp;"/9.jpg", ""))</f>
        <v>https://raw.githubusercontent.com/PatrickVibild/TellusAmazonPictures/master/pictures/DELL/E7450/BL/DE/9.jpg</v>
      </c>
      <c r="W26" s="62" t="n">
        <f aca="false">MATCH(H26,options!$D$1:$D$20,0)</f>
        <v>3</v>
      </c>
    </row>
    <row r="27" customFormat="false" ht="35.05" hidden="false" customHeight="false" outlineLevel="0" collapsed="false">
      <c r="A27" s="47" t="s">
        <v>431</v>
      </c>
      <c r="B27" s="48" t="str">
        <f aca="false">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https://raw.githubusercontent.com/PatrickVibild/TellusAmazonPictures/master/pictures/DELL/E7450/BL/DE/1.jpg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https://raw.githubusercontent.com/PatrickVibild/TellusAmazonPictures/master/pictures/DELL/E7450/BL/DE/2.jpg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https://raw.githubusercontent.com/PatrickVibild/TellusAmazonPictures/master/pictures/DELL/E7450/BL/DE/3.jpg</v>
      </c>
      <c r="Q27" s="0" t="str">
        <f aca="false">IF(ISBLANK(L27),"",IF(M27, "https://raw.githubusercontent.com/PatrickVibild/TellusAmazonPictures/master/pictures/"&amp;L27&amp;"/4.jpg", ""))</f>
        <v>https://raw.githubusercontent.com/PatrickVibild/TellusAmazonPictures/master/pictures/DELL/E7450/BL/DE/4.jpg</v>
      </c>
      <c r="R27" s="0" t="str">
        <f aca="false">IF(ISBLANK(L27),"",IF(M27, "https://raw.githubusercontent.com/PatrickVibild/TellusAmazonPictures/master/pictures/"&amp;L27&amp;"/5.jpg", ""))</f>
        <v>https://raw.githubusercontent.com/PatrickVibild/TellusAmazonPictures/master/pictures/DELL/E7450/BL/DE/5.jpg</v>
      </c>
      <c r="S27" s="0" t="str">
        <f aca="false">IF(ISBLANK(L27),"",IF(M27, "https://raw.githubusercontent.com/PatrickVibild/TellusAmazonPictures/master/pictures/"&amp;L27&amp;"/6.jpg", ""))</f>
        <v>https://raw.githubusercontent.com/PatrickVibild/TellusAmazonPictures/master/pictures/DELL/E7450/BL/DE/6.jpg</v>
      </c>
      <c r="T27" s="0" t="str">
        <f aca="false">IF(ISBLANK(L27),"",IF(M27, "https://raw.githubusercontent.com/PatrickVibild/TellusAmazonPictures/master/pictures/"&amp;L27&amp;"/7.jpg", ""))</f>
        <v>https://raw.githubusercontent.com/PatrickVibild/TellusAmazonPictures/master/pictures/DELL/E7450/BL/DE/7.jpg</v>
      </c>
      <c r="U27" s="0" t="str">
        <f aca="false">IF(ISBLANK(L27),"",IF(M27, "https://raw.githubusercontent.com/PatrickVibild/TellusAmazonPictures/master/pictures/"&amp;L27&amp;"/8.jpg",""))</f>
        <v>https://raw.githubusercontent.com/PatrickVibild/TellusAmazonPictures/master/pictures/DELL/E7450/BL/DE/8.jpg</v>
      </c>
      <c r="V27" s="0" t="str">
        <f aca="false">IF(ISBLANK(L27),"",IF(M27, "https://raw.githubusercontent.com/PatrickVibild/TellusAmazonPictures/master/pictures/"&amp;L27&amp;"/9.jpg", ""))</f>
        <v>https://raw.githubusercontent.com/PatrickVibild/TellusAmazonPictures/master/pictures/DELL/E7450/BL/DE/9.jpg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433</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434</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6" t="n">
        <f aca="false">TRUE()</f>
        <v>1</v>
      </c>
      <c r="K29" s="57" t="n">
        <f aca="false">TRUE()</f>
        <v>1</v>
      </c>
      <c r="L29" s="54" t="s">
        <v>435</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6" t="n">
        <f aca="false">TRUE()</f>
        <v>1</v>
      </c>
      <c r="K30" s="57" t="n">
        <f aca="false">TRUE()</f>
        <v>1</v>
      </c>
      <c r="L30" s="54" t="s">
        <v>436</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437</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4"/>
      <c r="G31" s="54"/>
      <c r="H31" s="55" t="s">
        <v>438</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6" t="n">
        <f aca="false">TRUE()</f>
        <v>1</v>
      </c>
      <c r="K31" s="57" t="n">
        <f aca="false">TRUE()</f>
        <v>1</v>
      </c>
      <c r="L31" s="54" t="s">
        <v>439</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440</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6" t="n">
        <f aca="false">TRUE()</f>
        <v>1</v>
      </c>
      <c r="K32" s="57" t="n">
        <f aca="false">TRUE()</f>
        <v>1</v>
      </c>
      <c r="L32" s="54" t="s">
        <v>441</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442</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4"/>
      <c r="G33" s="54"/>
      <c r="H33" s="55" t="s">
        <v>443</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6" t="n">
        <f aca="false">TRUE()</f>
        <v>1</v>
      </c>
      <c r="K33" s="57" t="n">
        <f aca="false">TRUE()</f>
        <v>1</v>
      </c>
      <c r="L33" s="54" t="s">
        <v>444</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445</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6" t="n">
        <f aca="false">TRUE()</f>
        <v>1</v>
      </c>
      <c r="K34" s="57" t="n">
        <f aca="false">TRUE()</f>
        <v>1</v>
      </c>
      <c r="L34" s="54" t="s">
        <v>446</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447</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6" t="n">
        <f aca="false">TRUE()</f>
        <v>1</v>
      </c>
      <c r="K35" s="57" t="n">
        <f aca="false">TRUE()</f>
        <v>1</v>
      </c>
      <c r="L35" s="54" t="s">
        <v>448</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449</v>
      </c>
      <c r="B36" s="68" t="s">
        <v>450</v>
      </c>
      <c r="C36" s="53"/>
      <c r="D36" s="53"/>
      <c r="E36" s="53"/>
      <c r="F36" s="54"/>
      <c r="G36" s="54"/>
      <c r="H36" s="55" t="s">
        <v>451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6" t="n">
        <f aca="false">TRUE()</f>
        <v>1</v>
      </c>
      <c r="K36" s="57" t="n">
        <f aca="false">TRUE()</f>
        <v>1</v>
      </c>
      <c r="L36" s="54" t="s">
        <v>452</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453</v>
      </c>
      <c r="B37" s="68" t="s">
        <v>410</v>
      </c>
      <c r="C37" s="53"/>
      <c r="D37" s="53"/>
      <c r="E37" s="53"/>
      <c r="F37" s="54"/>
      <c r="G37" s="54"/>
      <c r="H37" s="55" t="s">
        <v>454</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455</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6" t="n">
        <f aca="false">TRUE()</f>
        <v>1</v>
      </c>
      <c r="K38" s="57" t="n">
        <f aca="false">TRUE()</f>
        <v>1</v>
      </c>
      <c r="L38" s="54" t="s">
        <v>456</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457</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6" t="n">
        <f aca="false">TRUE()</f>
        <v>1</v>
      </c>
      <c r="K39" s="57" t="n">
        <f aca="false">TRUE()</f>
        <v>1</v>
      </c>
      <c r="L39" s="54" t="s">
        <v>458</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6" t="n">
        <f aca="false">TRUE()</f>
        <v>1</v>
      </c>
      <c r="K40" s="57" t="n">
        <f aca="false">TRUE()</f>
        <v>1</v>
      </c>
      <c r="L40" s="54" t="s">
        <v>459</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460</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461</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6" t="n">
        <f aca="false">TRUE()</f>
        <v>1</v>
      </c>
      <c r="K42" s="57" t="n">
        <f aca="false">TRUE()</f>
        <v>1</v>
      </c>
      <c r="L42" s="54" t="s">
        <v>462</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463</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464</v>
      </c>
      <c r="B1" s="53" t="n">
        <f aca="false">TRUE()</f>
        <v>1</v>
      </c>
      <c r="C1" s="0" t="s">
        <v>465</v>
      </c>
      <c r="D1" s="55" t="s">
        <v>373</v>
      </c>
      <c r="E1" s="0" t="s">
        <v>466</v>
      </c>
      <c r="F1" s="0" t="s">
        <v>450</v>
      </c>
      <c r="G1" s="0" t="s">
        <v>467</v>
      </c>
    </row>
    <row r="2" customFormat="false" ht="12.8" hidden="false" customHeight="false" outlineLevel="0" collapsed="false">
      <c r="A2" s="0" t="s">
        <v>424</v>
      </c>
      <c r="B2" s="53" t="n">
        <f aca="false">FALSE()</f>
        <v>0</v>
      </c>
      <c r="C2" s="0" t="s">
        <v>380</v>
      </c>
      <c r="D2" s="55" t="s">
        <v>377</v>
      </c>
      <c r="E2" s="0" t="s">
        <v>468</v>
      </c>
      <c r="F2" s="0" t="s">
        <v>377</v>
      </c>
      <c r="G2" s="0" t="s">
        <v>410</v>
      </c>
    </row>
    <row r="3" customFormat="false" ht="12.8" hidden="false" customHeight="false" outlineLevel="0" collapsed="false">
      <c r="A3" s="0" t="s">
        <v>469</v>
      </c>
      <c r="D3" s="55" t="s">
        <v>382</v>
      </c>
      <c r="E3" s="0" t="s">
        <v>470</v>
      </c>
      <c r="F3" s="0" t="s">
        <v>373</v>
      </c>
    </row>
    <row r="4" customFormat="false" ht="12.8" hidden="false" customHeight="false" outlineLevel="0" collapsed="false">
      <c r="D4" s="55" t="s">
        <v>386</v>
      </c>
      <c r="E4" s="0" t="s">
        <v>471</v>
      </c>
      <c r="F4" s="0" t="s">
        <v>382</v>
      </c>
    </row>
    <row r="5" customFormat="false" ht="12.8" hidden="false" customHeight="false" outlineLevel="0" collapsed="false">
      <c r="D5" s="55" t="s">
        <v>390</v>
      </c>
      <c r="E5" s="0" t="s">
        <v>472</v>
      </c>
      <c r="F5" s="0" t="s">
        <v>386</v>
      </c>
    </row>
    <row r="6" customFormat="false" ht="12.8" hidden="false" customHeight="false" outlineLevel="0" collapsed="false">
      <c r="D6" s="55" t="s">
        <v>394</v>
      </c>
      <c r="E6" s="0" t="s">
        <v>473</v>
      </c>
      <c r="F6" s="0" t="s">
        <v>447</v>
      </c>
    </row>
    <row r="7" customFormat="false" ht="12.8" hidden="false" customHeight="false" outlineLevel="0" collapsed="false">
      <c r="D7" s="55" t="s">
        <v>398</v>
      </c>
      <c r="E7" s="0" t="s">
        <v>474</v>
      </c>
    </row>
    <row r="8" customFormat="false" ht="12.8" hidden="false" customHeight="false" outlineLevel="0" collapsed="false">
      <c r="D8" s="55" t="s">
        <v>438</v>
      </c>
      <c r="E8" s="0" t="s">
        <v>475</v>
      </c>
    </row>
    <row r="9" customFormat="false" ht="12.8" hidden="false" customHeight="false" outlineLevel="0" collapsed="false">
      <c r="D9" s="55" t="s">
        <v>443</v>
      </c>
      <c r="E9" s="0" t="s">
        <v>476</v>
      </c>
    </row>
    <row r="10" customFormat="false" ht="12.8" hidden="false" customHeight="false" outlineLevel="0" collapsed="false">
      <c r="D10" s="55" t="s">
        <v>447</v>
      </c>
      <c r="E10" s="0" t="s">
        <v>477</v>
      </c>
    </row>
    <row r="11" customFormat="false" ht="12.8" hidden="false" customHeight="false" outlineLevel="0" collapsed="false">
      <c r="D11" s="55" t="s">
        <v>451</v>
      </c>
      <c r="E11" s="0" t="s">
        <v>478</v>
      </c>
    </row>
    <row r="12" customFormat="false" ht="12.8" hidden="false" customHeight="false" outlineLevel="0" collapsed="false">
      <c r="D12" s="55" t="s">
        <v>454</v>
      </c>
      <c r="E12" s="0" t="s">
        <v>479</v>
      </c>
    </row>
    <row r="13" customFormat="false" ht="12.8" hidden="false" customHeight="false" outlineLevel="0" collapsed="false">
      <c r="D13" s="55" t="s">
        <v>455</v>
      </c>
      <c r="E13" s="0" t="s">
        <v>480</v>
      </c>
    </row>
    <row r="14" customFormat="false" ht="12.8" hidden="false" customHeight="false" outlineLevel="0" collapsed="false">
      <c r="D14" s="55" t="s">
        <v>457</v>
      </c>
      <c r="E14" s="0" t="s">
        <v>481</v>
      </c>
    </row>
    <row r="15" customFormat="false" ht="12.8" hidden="false" customHeight="false" outlineLevel="0" collapsed="false">
      <c r="D15" s="55" t="s">
        <v>402</v>
      </c>
      <c r="E15" s="0" t="s">
        <v>482</v>
      </c>
    </row>
    <row r="16" customFormat="false" ht="12.8" hidden="false" customHeight="false" outlineLevel="0" collapsed="false">
      <c r="D16" s="55" t="s">
        <v>405</v>
      </c>
      <c r="E16" s="73" t="s">
        <v>483</v>
      </c>
    </row>
    <row r="17" customFormat="false" ht="12.8" hidden="false" customHeight="false" outlineLevel="0" collapsed="false">
      <c r="D17" s="55" t="s">
        <v>461</v>
      </c>
      <c r="E17" s="0" t="s">
        <v>484</v>
      </c>
    </row>
    <row r="18" customFormat="false" ht="12.8" hidden="false" customHeight="false" outlineLevel="0" collapsed="false">
      <c r="D18" s="55" t="s">
        <v>410</v>
      </c>
      <c r="E18" s="0" t="s">
        <v>485</v>
      </c>
    </row>
    <row r="19" customFormat="false" ht="12.8" hidden="false" customHeight="false" outlineLevel="0" collapsed="false">
      <c r="D19" s="55" t="s">
        <v>445</v>
      </c>
      <c r="E19" s="0" t="s">
        <v>486</v>
      </c>
    </row>
    <row r="20" customFormat="false" ht="12.8" hidden="false" customHeight="false" outlineLevel="0" collapsed="false">
      <c r="D20" s="55" t="s">
        <v>440</v>
      </c>
      <c r="E20" s="0" t="s">
        <v>487</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51" t="s">
        <v>488</v>
      </c>
    </row>
    <row r="4" customFormat="false" ht="14.9" hidden="false" customHeight="false" outlineLevel="0" collapsed="false">
      <c r="B4" s="51" t="s">
        <v>489</v>
      </c>
    </row>
    <row r="5" customFormat="false" ht="14.9" hidden="false" customHeight="false" outlineLevel="0" collapsed="false">
      <c r="B5" s="51" t="s">
        <v>490</v>
      </c>
    </row>
    <row r="6" customFormat="false" ht="14.9" hidden="false" customHeight="false" outlineLevel="0" collapsed="false">
      <c r="A6" s="0" t="s">
        <v>491</v>
      </c>
      <c r="B6" s="51" t="s">
        <v>492</v>
      </c>
    </row>
    <row r="7" customFormat="false" ht="14.9" hidden="false" customHeight="false" outlineLevel="0" collapsed="false">
      <c r="B7" s="51" t="s">
        <v>493</v>
      </c>
    </row>
    <row r="8" customFormat="false" ht="12.8" hidden="false" customHeight="false" outlineLevel="0" collapsed="false">
      <c r="A8" s="0" t="s">
        <v>40</v>
      </c>
      <c r="B8" s="51" t="s">
        <v>494</v>
      </c>
    </row>
    <row r="9" customFormat="false" ht="12.8" hidden="false" customHeight="false" outlineLevel="0" collapsed="false">
      <c r="A9" s="0" t="s">
        <v>495</v>
      </c>
      <c r="B9" s="51" t="s">
        <v>496</v>
      </c>
    </row>
    <row r="10" customFormat="false" ht="12.8" hidden="false" customHeight="false" outlineLevel="0" collapsed="false">
      <c r="B10" s="0" t="s">
        <v>497</v>
      </c>
    </row>
    <row r="11" customFormat="false" ht="12.8" hidden="false" customHeight="false" outlineLevel="0" collapsed="false">
      <c r="B11" s="0" t="s">
        <v>498</v>
      </c>
    </row>
    <row r="14" customFormat="false" ht="12.8" hidden="false" customHeight="false" outlineLevel="0" collapsed="false">
      <c r="B14" s="51" t="s">
        <v>499</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438</v>
      </c>
    </row>
    <row r="28" customFormat="false" ht="12.8" hidden="false" customHeight="false" outlineLevel="0" collapsed="false">
      <c r="B28" s="55" t="s">
        <v>443</v>
      </c>
    </row>
    <row r="29" customFormat="false" ht="12.8" hidden="false" customHeight="false" outlineLevel="0" collapsed="false">
      <c r="B29" s="55" t="s">
        <v>447</v>
      </c>
    </row>
    <row r="30" customFormat="false" ht="12.8" hidden="false" customHeight="false" outlineLevel="0" collapsed="false">
      <c r="B30" s="55" t="s">
        <v>451</v>
      </c>
    </row>
    <row r="31" customFormat="false" ht="12.8" hidden="false" customHeight="false" outlineLevel="0" collapsed="false">
      <c r="B31" s="55" t="s">
        <v>454</v>
      </c>
    </row>
    <row r="32" customFormat="false" ht="12.8" hidden="false" customHeight="false" outlineLevel="0" collapsed="false">
      <c r="B32" s="55" t="s">
        <v>455</v>
      </c>
    </row>
    <row r="33" customFormat="false" ht="12.8" hidden="false" customHeight="false" outlineLevel="0" collapsed="false">
      <c r="B33" s="55" t="s">
        <v>457</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461</v>
      </c>
      <c r="D36" s="51"/>
    </row>
    <row r="37" customFormat="false" ht="12.8" hidden="false" customHeight="false" outlineLevel="0" collapsed="false">
      <c r="B37" s="55" t="s">
        <v>410</v>
      </c>
      <c r="D37" s="51"/>
    </row>
    <row r="38" customFormat="false" ht="12.8" hidden="false" customHeight="false" outlineLevel="0" collapsed="false">
      <c r="B38" s="55" t="s">
        <v>445</v>
      </c>
      <c r="D38" s="51"/>
    </row>
    <row r="39" customFormat="false" ht="12.8" hidden="false" customHeight="false" outlineLevel="0" collapsed="false">
      <c r="B39" s="55" t="s">
        <v>440</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500</v>
      </c>
    </row>
    <row r="4" customFormat="false" ht="15" hidden="false" customHeight="false" outlineLevel="0" collapsed="false">
      <c r="B4" s="74" t="s">
        <v>501</v>
      </c>
    </row>
    <row r="5" customFormat="false" ht="15" hidden="false" customHeight="false" outlineLevel="0" collapsed="false">
      <c r="B5" s="74" t="s">
        <v>502</v>
      </c>
    </row>
    <row r="6" customFormat="false" ht="15" hidden="false" customHeight="false" outlineLevel="0" collapsed="false">
      <c r="B6" s="74" t="s">
        <v>503</v>
      </c>
    </row>
    <row r="7" customFormat="false" ht="15" hidden="false" customHeight="false" outlineLevel="0" collapsed="false">
      <c r="B7" s="74" t="s">
        <v>504</v>
      </c>
    </row>
    <row r="8" customFormat="false" ht="12.8" hidden="false" customHeight="false" outlineLevel="0" collapsed="false">
      <c r="A8" s="0" t="s">
        <v>505</v>
      </c>
      <c r="B8" s="0" t="s">
        <v>506</v>
      </c>
    </row>
    <row r="9" customFormat="false" ht="12.8" hidden="false" customHeight="false" outlineLevel="0" collapsed="false">
      <c r="A9" s="0" t="s">
        <v>507</v>
      </c>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390</v>
      </c>
    </row>
    <row r="25" customFormat="false" ht="12.8" hidden="false" customHeight="false" outlineLevel="0" collapsed="false">
      <c r="B25" s="0" t="s">
        <v>516</v>
      </c>
    </row>
    <row r="26" customFormat="false" ht="12.8" hidden="false" customHeight="false" outlineLevel="0" collapsed="false">
      <c r="B26" s="0" t="s">
        <v>517</v>
      </c>
    </row>
    <row r="27" customFormat="false" ht="12.8" hidden="false" customHeight="false" outlineLevel="0" collapsed="false">
      <c r="B27" s="0" t="s">
        <v>518</v>
      </c>
    </row>
    <row r="28" customFormat="false" ht="12.8" hidden="false" customHeight="false" outlineLevel="0" collapsed="false">
      <c r="B28" s="0" t="s">
        <v>519</v>
      </c>
    </row>
    <row r="29" customFormat="false" ht="12.8" hidden="false" customHeight="false" outlineLevel="0" collapsed="false">
      <c r="B29" s="0" t="s">
        <v>520</v>
      </c>
    </row>
    <row r="30" customFormat="false" ht="12.8" hidden="false" customHeight="false" outlineLevel="0" collapsed="false">
      <c r="B30" s="0" t="s">
        <v>521</v>
      </c>
    </row>
    <row r="31" customFormat="false" ht="12.8" hidden="false" customHeight="false" outlineLevel="0" collapsed="false">
      <c r="B31" s="0" t="s">
        <v>522</v>
      </c>
    </row>
    <row r="32" customFormat="false" ht="12.8" hidden="false" customHeight="false" outlineLevel="0" collapsed="false">
      <c r="B32" s="0" t="s">
        <v>523</v>
      </c>
    </row>
    <row r="33" customFormat="false" ht="12.8" hidden="false" customHeight="false" outlineLevel="0" collapsed="false">
      <c r="B33" s="0" t="s">
        <v>524</v>
      </c>
    </row>
    <row r="34" customFormat="false" ht="12.8" hidden="false" customHeight="false" outlineLevel="0" collapsed="false">
      <c r="B34" s="0" t="s">
        <v>525</v>
      </c>
    </row>
    <row r="35" customFormat="false" ht="12.8" hidden="false" customHeight="false" outlineLevel="0" collapsed="false">
      <c r="B35" s="0" t="s">
        <v>405</v>
      </c>
    </row>
    <row r="36" customFormat="false" ht="12.8" hidden="false" customHeight="false" outlineLevel="0" collapsed="false">
      <c r="B36" s="0" t="s">
        <v>526</v>
      </c>
    </row>
    <row r="37" customFormat="false" ht="12.8" hidden="false" customHeight="false" outlineLevel="0" collapsed="false">
      <c r="B37" s="0" t="s">
        <v>527</v>
      </c>
    </row>
    <row r="38" customFormat="false" ht="12.8" hidden="false" customHeight="false" outlineLevel="0" collapsed="false">
      <c r="B38" s="0" t="s">
        <v>528</v>
      </c>
    </row>
    <row r="39" customFormat="false" ht="12.8" hidden="false" customHeight="false" outlineLevel="0" collapsed="false">
      <c r="B39" s="0" t="s">
        <v>529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530</v>
      </c>
    </row>
    <row r="4" customFormat="false" ht="14.9" hidden="false" customHeight="false" outlineLevel="0" collapsed="false">
      <c r="B4" s="51" t="s">
        <v>531</v>
      </c>
    </row>
    <row r="5" customFormat="false" ht="14.9" hidden="false" customHeight="false" outlineLevel="0" collapsed="false">
      <c r="B5" s="51" t="s">
        <v>532</v>
      </c>
    </row>
    <row r="6" customFormat="false" ht="14.9" hidden="false" customHeight="false" outlineLevel="0" collapsed="false">
      <c r="B6" s="51" t="s">
        <v>533</v>
      </c>
    </row>
    <row r="7" customFormat="false" ht="14.9" hidden="false" customHeight="false" outlineLevel="0" collapsed="false">
      <c r="B7" s="51" t="s">
        <v>534</v>
      </c>
    </row>
    <row r="8" customFormat="false" ht="14.9" hidden="false" customHeight="false" outlineLevel="0" collapsed="false">
      <c r="A8" s="0" t="s">
        <v>505</v>
      </c>
      <c r="B8" s="51" t="s">
        <v>535</v>
      </c>
    </row>
    <row r="9" customFormat="false" ht="14.9" hidden="false" customHeight="false" outlineLevel="0" collapsed="false">
      <c r="A9" s="0" t="s">
        <v>507</v>
      </c>
      <c r="B9" s="51" t="s">
        <v>536</v>
      </c>
    </row>
    <row r="10" customFormat="false" ht="14.9" hidden="false" customHeight="false" outlineLevel="0" collapsed="false">
      <c r="B10" s="51" t="s">
        <v>537</v>
      </c>
    </row>
    <row r="11" customFormat="false" ht="14.9" hidden="false" customHeight="false" outlineLevel="0" collapsed="false">
      <c r="B11" s="51" t="s">
        <v>538</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539</v>
      </c>
    </row>
    <row r="15" customFormat="false" ht="12.8" hidden="false" customHeight="false" outlineLevel="0" collapsed="false">
      <c r="B15" s="51"/>
    </row>
    <row r="20" customFormat="false" ht="12.8" hidden="false" customHeight="false" outlineLevel="0" collapsed="false">
      <c r="B20" s="0" t="s">
        <v>540</v>
      </c>
    </row>
    <row r="21" customFormat="false" ht="12.8" hidden="false" customHeight="false" outlineLevel="0" collapsed="false">
      <c r="B21" s="0" t="s">
        <v>541</v>
      </c>
    </row>
    <row r="22" customFormat="false" ht="12.8" hidden="false" customHeight="false" outlineLevel="0" collapsed="false">
      <c r="B22" s="0" t="s">
        <v>542</v>
      </c>
    </row>
    <row r="23" customFormat="false" ht="12.8" hidden="false" customHeight="false" outlineLevel="0" collapsed="false">
      <c r="B23" s="0" t="s">
        <v>543</v>
      </c>
    </row>
    <row r="24" customFormat="false" ht="12.8" hidden="false" customHeight="false" outlineLevel="0" collapsed="false">
      <c r="B24" s="0" t="s">
        <v>544</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410</v>
      </c>
    </row>
    <row r="38" customFormat="false" ht="12.8" hidden="false" customHeight="false" outlineLevel="0" collapsed="false">
      <c r="B38" s="0" t="s">
        <v>557</v>
      </c>
    </row>
    <row r="39" customFormat="false" ht="12.8" hidden="false" customHeight="false" outlineLevel="0" collapsed="false">
      <c r="B39" s="0" t="s">
        <v>558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559</v>
      </c>
    </row>
    <row r="4" customFormat="false" ht="12.8" hidden="false" customHeight="false" outlineLevel="0" collapsed="false">
      <c r="B4" s="0" t="s">
        <v>560</v>
      </c>
    </row>
    <row r="5" customFormat="false" ht="12.8" hidden="false" customHeight="false" outlineLevel="0" collapsed="false">
      <c r="B5" s="0" t="s">
        <v>561</v>
      </c>
    </row>
    <row r="6" customFormat="false" ht="12.8" hidden="false" customHeight="false" outlineLevel="0" collapsed="false">
      <c r="B6" s="0" t="s">
        <v>562</v>
      </c>
    </row>
    <row r="7" customFormat="false" ht="12.8" hidden="false" customHeight="false" outlineLevel="0" collapsed="false">
      <c r="B7" s="0" t="s">
        <v>563</v>
      </c>
    </row>
    <row r="8" customFormat="false" ht="15" hidden="false" customHeight="false" outlineLevel="0" collapsed="false">
      <c r="B8" s="74" t="s">
        <v>564</v>
      </c>
    </row>
    <row r="9" customFormat="false" ht="12.8" hidden="false" customHeight="false" outlineLevel="0" collapsed="false">
      <c r="B9" s="0" t="s">
        <v>565</v>
      </c>
    </row>
    <row r="10" customFormat="false" ht="12.8" hidden="false" customHeight="false" outlineLevel="0" collapsed="false">
      <c r="B10" s="51" t="s">
        <v>566</v>
      </c>
    </row>
    <row r="11" customFormat="false" ht="12.8" hidden="false" customHeight="false" outlineLevel="0" collapsed="false">
      <c r="B11" s="51"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571</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574</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583</v>
      </c>
    </row>
    <row r="36" customFormat="false" ht="12.8" hidden="false" customHeight="false" outlineLevel="0" collapsed="false">
      <c r="B36" s="0" t="s">
        <v>584</v>
      </c>
    </row>
    <row r="37" customFormat="false" ht="12.8" hidden="false" customHeight="false" outlineLevel="0" collapsed="false">
      <c r="B37" s="0" t="s">
        <v>410</v>
      </c>
    </row>
    <row r="38" customFormat="false" ht="12.8" hidden="false" customHeight="false" outlineLevel="0" collapsed="false">
      <c r="B38" s="0" t="s">
        <v>585</v>
      </c>
    </row>
    <row r="39" customFormat="false" ht="12.8" hidden="false" customHeight="false" outlineLevel="0" collapsed="false">
      <c r="B39" s="0" t="s">
        <v>586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587</v>
      </c>
    </row>
    <row r="4" customFormat="false" ht="15" hidden="false" customHeight="false" outlineLevel="0" collapsed="false">
      <c r="B4" s="74" t="s">
        <v>588</v>
      </c>
    </row>
    <row r="5" customFormat="false" ht="12.8" hidden="false" customHeight="false" outlineLevel="0" collapsed="false">
      <c r="B5" s="0" t="s">
        <v>589</v>
      </c>
    </row>
    <row r="6" customFormat="false" ht="15" hidden="false" customHeight="false" outlineLevel="0" collapsed="false">
      <c r="B6" s="74" t="s">
        <v>590</v>
      </c>
    </row>
    <row r="7" customFormat="false" ht="15" hidden="false" customHeight="false" outlineLevel="0" collapsed="false">
      <c r="B7" s="74" t="s">
        <v>591</v>
      </c>
    </row>
    <row r="8" customFormat="false" ht="12.8" hidden="false" customHeight="false" outlineLevel="0" collapsed="false">
      <c r="B8" s="0" t="s">
        <v>592</v>
      </c>
    </row>
    <row r="9" customFormat="false" ht="12.8" hidden="false" customHeight="false" outlineLevel="0" collapsed="false">
      <c r="B9" s="75" t="s">
        <v>593</v>
      </c>
    </row>
    <row r="10" customFormat="false" ht="12.8" hidden="false" customHeight="false" outlineLevel="0" collapsed="false">
      <c r="B10" s="0" t="s">
        <v>594</v>
      </c>
    </row>
    <row r="11" customFormat="false" ht="12.8" hidden="false" customHeight="false" outlineLevel="0" collapsed="false">
      <c r="B11" s="0" t="s">
        <v>595</v>
      </c>
    </row>
    <row r="14" customFormat="false" ht="15" hidden="false" customHeight="false" outlineLevel="0" collapsed="false">
      <c r="B14" s="74" t="s">
        <v>596</v>
      </c>
    </row>
    <row r="20" customFormat="false" ht="12.8" hidden="false" customHeight="false" outlineLevel="0" collapsed="false">
      <c r="B20" s="0" t="s">
        <v>597</v>
      </c>
    </row>
    <row r="21" customFormat="false" ht="12.8" hidden="false" customHeight="false" outlineLevel="0" collapsed="false">
      <c r="B21" s="0" t="s">
        <v>598</v>
      </c>
    </row>
    <row r="22" customFormat="false" ht="12.8" hidden="false" customHeight="false" outlineLevel="0" collapsed="false">
      <c r="B22" s="0" t="s">
        <v>542</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546</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583</v>
      </c>
    </row>
    <row r="36" customFormat="false" ht="12.8" hidden="false" customHeight="false" outlineLevel="0" collapsed="false">
      <c r="B36" s="0" t="s">
        <v>609</v>
      </c>
    </row>
    <row r="37" customFormat="false" ht="12.8" hidden="false" customHeight="false" outlineLevel="0" collapsed="false">
      <c r="B37" s="0" t="s">
        <v>527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447</v>
      </c>
    </row>
    <row r="3" customFormat="false" ht="12.8" hidden="false" customHeight="false" outlineLevel="0" collapsed="false">
      <c r="B3" s="0" t="s">
        <v>612</v>
      </c>
    </row>
    <row r="4" customFormat="false" ht="12.8" hidden="false" customHeight="false" outlineLevel="0" collapsed="false">
      <c r="B4" s="0" t="s">
        <v>613</v>
      </c>
    </row>
    <row r="5" customFormat="false" ht="12.8" hidden="false" customHeight="false" outlineLevel="0" collapsed="false">
      <c r="B5" s="0" t="s">
        <v>614</v>
      </c>
    </row>
    <row r="6" customFormat="false" ht="12.8" hidden="false" customHeight="false" outlineLevel="0" collapsed="false">
      <c r="B6" s="0" t="s">
        <v>615</v>
      </c>
    </row>
    <row r="7" customFormat="false" ht="12.8" hidden="false" customHeight="false" outlineLevel="0" collapsed="false">
      <c r="B7" s="0" t="s">
        <v>616</v>
      </c>
    </row>
    <row r="8" customFormat="false" ht="12.8" hidden="false" customHeight="false" outlineLevel="0" collapsed="false">
      <c r="B8" s="0" t="s">
        <v>617</v>
      </c>
    </row>
    <row r="9" customFormat="false" ht="12.8" hidden="false" customHeight="false" outlineLevel="0" collapsed="false">
      <c r="B9" s="0" t="s">
        <v>618</v>
      </c>
    </row>
    <row r="10" customFormat="false" ht="12.8" hidden="false" customHeight="false" outlineLevel="0" collapsed="false">
      <c r="B10" s="0" t="s">
        <v>619</v>
      </c>
    </row>
    <row r="11" customFormat="false" ht="12.8" hidden="false" customHeight="false" outlineLevel="0" collapsed="false">
      <c r="B11" s="0" t="s">
        <v>620</v>
      </c>
    </row>
    <row r="14" customFormat="false" ht="12.8" hidden="false" customHeight="false" outlineLevel="0" collapsed="false">
      <c r="B14" s="0"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624</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627</v>
      </c>
    </row>
    <row r="27" customFormat="false" ht="12.8" hidden="false" customHeight="false" outlineLevel="0" collapsed="false">
      <c r="B27" s="0" t="s">
        <v>628</v>
      </c>
    </row>
    <row r="28" customFormat="false" ht="12.8" hidden="false" customHeight="false" outlineLevel="0" collapsed="false">
      <c r="B28" s="0" t="s">
        <v>629</v>
      </c>
    </row>
    <row r="29" customFormat="false" ht="12.8" hidden="false" customHeight="false" outlineLevel="0" collapsed="false">
      <c r="B29" s="0" t="s">
        <v>630</v>
      </c>
    </row>
    <row r="30" customFormat="false" ht="12.8" hidden="false" customHeight="false" outlineLevel="0" collapsed="false">
      <c r="B30" s="0" t="s">
        <v>631</v>
      </c>
    </row>
    <row r="31" customFormat="false" ht="12.8" hidden="false" customHeight="false" outlineLevel="0" collapsed="false">
      <c r="B31" s="0" t="s">
        <v>632</v>
      </c>
    </row>
    <row r="32" customFormat="false" ht="12.8" hidden="false" customHeight="false" outlineLevel="0" collapsed="false">
      <c r="B32" s="0" t="s">
        <v>633</v>
      </c>
    </row>
    <row r="33" customFormat="false" ht="12.8" hidden="false" customHeight="false" outlineLevel="0" collapsed="false">
      <c r="B33" s="0" t="s">
        <v>634</v>
      </c>
    </row>
    <row r="34" customFormat="false" ht="12.8" hidden="false" customHeight="false" outlineLevel="0" collapsed="false">
      <c r="B34" s="0" t="s">
        <v>635</v>
      </c>
    </row>
    <row r="35" customFormat="false" ht="12.8" hidden="false" customHeight="false" outlineLevel="0" collapsed="false">
      <c r="B35" s="0" t="s">
        <v>636</v>
      </c>
    </row>
    <row r="36" customFormat="false" ht="12.8" hidden="false" customHeight="false" outlineLevel="0" collapsed="false">
      <c r="B36" s="0" t="s">
        <v>526</v>
      </c>
    </row>
    <row r="37" customFormat="false" ht="12.8" hidden="false" customHeight="false" outlineLevel="0" collapsed="false">
      <c r="B37" s="0" t="s">
        <v>410</v>
      </c>
    </row>
    <row r="38" customFormat="false" ht="12.8" hidden="false" customHeight="false" outlineLevel="0" collapsed="false">
      <c r="B38" s="0" t="s">
        <v>637</v>
      </c>
    </row>
    <row r="39" customFormat="false" ht="12.8" hidden="false" customHeight="false" outlineLevel="0" collapsed="false">
      <c r="B39" s="0" t="s">
        <v>638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1388</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2021-11-07T22:41:56Z</dcterms:modified>
  <cp:revision>188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