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<sst xmlns="http://schemas.openxmlformats.org/spreadsheetml/2006/main" count="763" uniqueCount="613">
  <si>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</si>
  <si>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</si>
  <si>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</si>
  <si>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</si>
  <si>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</si>
  <si>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</si>
  <si>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</si>
  <si>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</si>
  <si>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</si>
  <si>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</si>
  <si>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</si>
  <si>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</si>
  <si>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</si>
  <si>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</si>
  <si>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</si>
  <si>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</si>
  <si>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</si>
  <si>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</si>
  <si>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</si>
  <si>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</si>
  <si>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</si>
  <si>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</si>
  <si>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</si>
  <si>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</si>
  <si>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</si>
  <si>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</si>
  <si>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</si>
  <si>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</si>
  <si>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</si>
  <si>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</si>
  <si>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</si>
  <si>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</si>
  <si>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</si>
  <si>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</si>
  <si>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</si>
  <si>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</si>
  <si>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</si>
  <si>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</si>
  <si>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</si>
  <si>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</si>
  <si>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</si>
  <si>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</si>
  <si>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</si>
  <si>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</si>
  <si>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</si>
  <si>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</si>
  <si>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</si>
  <si>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</si>
  <si>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</si>
  <si>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</si>
  <si>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</si>
  <si>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</si>
  <si>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</si>
  <si>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</si>
  <si>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</si>
  <si>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</si>
  <si>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</si>
  <si>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</si>
  <si>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</si>
  <si>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</si>
  <si>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</si>
  <si>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</si>
  <si>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</si>
  <si>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</si>
  <si>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</si>
  <si>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</si>
  <si>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</si>
  <si>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</si>
  <si>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</si>
  <si>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</si>
  <si>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</si>
  <si>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</si>
  <si>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</si>
  <si>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</si>
  <si>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</si>
  <si>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</si>
  <si>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</si>
  <si>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</si>
  <si>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</si>
  <si>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</si>
  <si>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</si>
  <si>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</si>
  <si>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</si>
  <si>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</si>
  <si>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</si>
  <si>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</si>
  <si>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</si>
  <si>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</si>
  <si>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</si>
  <si>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</si>
  <si>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</si>
  <si>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</si>
  <si>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</si>
  <si>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</si>
  <si>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</si>
  <si>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</si>
  <si>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</si>
  <si>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</si>
  <si>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</si>
  <si>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</si>
  <si>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</si>
  <si>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</si>
  <si>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</si>
  <si>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</si>
  <si>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</si>
  <si>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</si>
  <si>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</si>
  <si>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</si>
  <si>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</si>
  <si>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</si>
  <si>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</si>
  <si>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</si>
  <si>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</si>
  <si>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</si>
  <si>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</si>
  <si>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</si>
  <si>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</si>
  <si>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</si>
  <si>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</si>
  <si>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</si>
  <si>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</si>
  <si>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</si>
  <si>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</si>
  <si>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</si>
  <si>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</si>
  <si>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</si>
  <si>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</si>
  <si>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</si>
  <si>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</si>
  <si>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</si>
  <si>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</si>
  <si>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</si>
  <si>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</si>
  <si>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</si>
  <si>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</si>
  <si>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</si>
  <si>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</si>
  <si>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</si>
  <si>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</si>
  <si>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</si>
  <si>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</si>
  <si>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</si>
  <si>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</si>
  <si>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</si>
  <si>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</si>
  <si>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</si>
  <si>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</si>
  <si>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</si>
  <si>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</si>
  <si>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</si>
  <si>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</si>
  <si>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</si>
  <si>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</si>
  <si>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</si>
  <si>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</si>
  <si>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</si>
  <si>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</si>
  <si>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</si>
  <si>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</si>
  <si>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</si>
  <si>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</si>
  <si>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</si>
  <si>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</si>
  <si>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</si>
  <si>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</si>
  <si>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</si>
  <si>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</si>
  <si>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</si>
  <si>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</si>
  <si>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</si>
  <si>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</si>
  <si>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</si>
  <si>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</si>
  <si>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</si>
  <si>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</si>
  <si>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</si>
  <si>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</si>
  <si>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</si>
  <si>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</si>
  <si>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</si>
  <si>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</si>
  <si>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</si>
  <si>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</si>
  <si>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</si>
  <si>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</si>
  <si>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</si>
  <si>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</si>
  <si>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</si>
  <si>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</si>
  <si>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</si>
  <si>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</si>
  <si>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</si>
  <si>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</si>
  <si>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</si>
  <si>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</si>
  <si>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</si>
  <si>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</si>
  <si>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</si>
  <si>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</si>
  <si>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</si>
  <si>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</si>
  <si>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</si>
  <si>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</si>
  <si>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</si>
  <si>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</si>
  <si>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</si>
  <si>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</si>
  <si>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</si>
  <si>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</si>
  <si>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</si>
  <si>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</si>
  <si>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</si>
  <si>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</si>
  <si>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</si>
  <si>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</si>
  <si>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</si>
  <si>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</si>
  <si>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</si>
  <si>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</si>
  <si>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</si>
  <si>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</si>
  <si>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</si>
  <si>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</si>
  <si>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</si>
  <si>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</si>
  <si>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</si>
  <si>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</si>
  <si>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</si>
  <si>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</si>
  <si>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</si>
  <si>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</si>
  <si>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</si>
  <si>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</si>
  <si>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</si>
  <si>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</si>
  <si>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</si>
  <si>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</si>
  <si>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</si>
  <si>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</si>
  <si>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</si>
  <si>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</si>
  <si>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</si>
  <si>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</si>
  <si>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</si>
  <si>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</si>
  <si>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</si>
  <si>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</si>
  <si>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</si>
  <si>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</si>
  <si>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</si>
  <si>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</si>
  <si>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</si>
  <si>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</si>
  <si>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</si>
  <si>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</si>
  <si>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</si>
  <si>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</si>
  <si>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</si>
  <si>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</si>
  <si>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</si>
  <si>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</si>
  <si>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</si>
  <si>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</si>
  <si>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</si>
  <si>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</si>
  <si>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</si>
  <si>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</si>
  <si>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</si>
  <si>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</si>
  <si>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</si>
  <si>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</si>
  <si>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</si>
  <si>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</si>
  <si>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</si>
  <si>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</si>
  <si>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</si>
  <si>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</si>
  <si>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</si>
  <si>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</si>
  <si>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</si>
  <si>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</si>
  <si>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</si>
  <si>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</si>
  <si>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</si>
  <si>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</si>
  <si>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</si>
  <si>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</si>
  <si>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</si>
  <si>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</si>
  <si>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</si>
  <si>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</si>
  <si>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</si>
  <si>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</si>
  <si>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</si>
  <si>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</si>
  <si>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</si>
  <si>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</si>
  <si>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</si>
  <si>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</si>
  <si>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</si>
  <si>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</si>
  <si>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</si>
  <si>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</si>
  <si>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</si>
  <si>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</si>
  <si>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</si>
  <si>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</si>
  <si>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</si>
  <si>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</si>
  <si>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</si>
  <si>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</si>
  <si>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</si>
  <si>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</si>
  <si>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</si>
  <si>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</si>
  <si>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</si>
  <si>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</si>
  <si>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</si>
  <si>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</si>
  <si>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</si>
  <si>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</si>
  <si>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</si>
  <si>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</si>
  <si>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</si>
  <si>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</si>
  <si>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</si>
  <si>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</si>
  <si>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</si>
  <si>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</si>
  <si>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</si>
  <si>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</si>
  <si>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</si>
  <si>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</si>
  <si>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</si>
  <si>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</si>
  <si>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</si>
  <si>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</si>
  <si>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</si>
  <si>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</si>
  <si>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</si>
  <si>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</si>
  <si>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</si>
  <si>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</si>
  <si>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</si>
  <si>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</si>
  <si>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</si>
  <si>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</si>
  <si>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</si>
  <si>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</si>
  <si>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</si>
  <si>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</si>
  <si>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</si>
  <si>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</si>
  <si>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</si>
  <si>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</si>
  <si>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</si>
  <si>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6540B, 6545B, 6550B, 6555B, 6540, 6545, 6550, 6555</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</si>
  <si>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</si>
  <si>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</si>
  <si>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</si>
  <si>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</si>
  <si>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</si>
  <si>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</si>
  <si>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</si>
  <si>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</si>
  <si>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</si>
  <si>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</si>
  <si>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</si>
  <si>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</si>
  <si>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</si>
  <si>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</si>
  <si>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</si>
  <si>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6550 Reg with point - DE</t>
  </si>
  <si>
    <t xml:space="preserve">German</t>
  </si>
  <si>
    <t xml:space="preserve">HP/W. PS/6550 (BLACK FRAME)/RG/DE</t>
  </si>
  <si>
    <t xml:space="preserve">Price – NON-Backlit</t>
  </si>
  <si>
    <t xml:space="preserve">HP 6550 Reg with point - FR</t>
  </si>
  <si>
    <t xml:space="preserve">French</t>
  </si>
  <si>
    <t xml:space="preserve">HP/W. PS/6550 (BLACK FRAME)/RG/FR</t>
  </si>
  <si>
    <t xml:space="preserve">Packing size</t>
  </si>
  <si>
    <t xml:space="preserve">Big</t>
  </si>
  <si>
    <t xml:space="preserve">HP 6550 Reg with point - IT</t>
  </si>
  <si>
    <t xml:space="preserve">Italian</t>
  </si>
  <si>
    <t xml:space="preserve">HP/W. PS/6550 (BLACK FRAME)/RG/IT</t>
  </si>
  <si>
    <t xml:space="preserve">Package height (CM)</t>
  </si>
  <si>
    <t xml:space="preserve">HP 6550 Reg with point - ES</t>
  </si>
  <si>
    <t xml:space="preserve">Spanish</t>
  </si>
  <si>
    <t xml:space="preserve">HP/W. PS/6550 (BLACK FRAME)/RG/ES</t>
  </si>
  <si>
    <t xml:space="preserve">Package width (CM)</t>
  </si>
  <si>
    <t xml:space="preserve">HP 6550 Reg with point - UK</t>
  </si>
  <si>
    <t xml:space="preserve">UK</t>
  </si>
  <si>
    <t xml:space="preserve">HP/W. PS/6550 (BLACK FRAME)/RG/UK</t>
  </si>
  <si>
    <t xml:space="preserve">Package length (CM)</t>
  </si>
  <si>
    <t xml:space="preserve">HP 6550 Reg with point - NORDIC</t>
  </si>
  <si>
    <t xml:space="preserve">Scandinavian – Nordic</t>
  </si>
  <si>
    <t xml:space="preserve">HP/W. PS/6550 (BLACK FRAME)/RG/NOR</t>
  </si>
  <si>
    <t xml:space="preserve">Origin of Product</t>
  </si>
  <si>
    <t xml:space="preserve">HP 6550 Reg with point - BE</t>
  </si>
  <si>
    <t xml:space="preserve">Belgian</t>
  </si>
  <si>
    <t xml:space="preserve">HP/W. PS/6550 (BLACK FRAME)/RG/BE</t>
  </si>
  <si>
    <t xml:space="preserve">Package weight (GR)</t>
  </si>
  <si>
    <t xml:space="preserve">HP 6550 Reg with point - Swiss</t>
  </si>
  <si>
    <t xml:space="preserve">Swiss</t>
  </si>
  <si>
    <t xml:space="preserve">HP/W. PS/6550 (BLACK FRAME)/RG/CH</t>
  </si>
  <si>
    <t xml:space="preserve">HP 6550 Reg with point - US int</t>
  </si>
  <si>
    <t xml:space="preserve">US International</t>
  </si>
  <si>
    <t xml:space="preserve">HP/W. PS/6550 (BLACK FRAME)/RG/USI</t>
  </si>
  <si>
    <t xml:space="preserve">Parent sku</t>
  </si>
  <si>
    <t xml:space="preserve">HP 6550 parent</t>
  </si>
  <si>
    <t xml:space="preserve">HP 6550 Reg with point - US</t>
  </si>
  <si>
    <t xml:space="preserve">US</t>
  </si>
  <si>
    <t xml:space="preserve">HP/W. PS/6550 (BLACK FRAME)/RG/US</t>
  </si>
  <si>
    <t xml:space="preserve">Parent EAN</t>
  </si>
  <si>
    <t xml:space="preserve">Item_type</t>
  </si>
  <si>
    <t xml:space="preserve">laptop-computer-replacement-parts</t>
  </si>
  <si>
    <t xml:space="preserve">Default quantity</t>
  </si>
  <si>
    <t xml:space="preserve">Format</t>
  </si>
  <si>
    <t xml:space="preserve">Update</t>
  </si>
  <si>
    <t xml:space="preserve">Bullet Point 1:</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</si>
  <si>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</si>
  <si>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</si>
  <si>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</si>
  <si>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</si>
  <si>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</si>
  <si>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</si>
  <si>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</si>
  <si>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</si>
  <si>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</si>
  <si>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Hungarian</t>
  </si>
  <si>
    <t xml:space="preserve">Dutch</t>
  </si>
  <si>
    <t xml:space="preserve">Norwegian</t>
  </si>
  <si>
    <t xml:space="preserve">language</t>
  </si>
  <si>
    <t xml:space="preserve">Polish</t>
  </si>
  <si>
    <t xml:space="preserve">Marketplace</t>
  </si>
  <si>
    <t xml:space="preserve">EU</t>
  </si>
  <si>
    <t xml:space="preserve">Portuguese</t>
  </si>
  <si>
    <t xml:space="preserve">Swedish – Finnish</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</si>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</sst>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E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6550 parent</v>
      </c>
      <c r="C4" s="29" t="s">
        <v>345</v>
      </c>
      <c r="D4" s="30" t="n">
        <f aca="false">Values!B14</f>
        <v>5714401655992</v>
      </c>
      <c r="E4" s="31" t="s">
        <v>346</v>
      </c>
      <c r="F4" s="28" t="str">
        <f aca="false">SUBSTITUTE(Values!B1, "{language}", "") &amp; " " &amp; Values!B3</f>
        <v>ersatztastatur  Hintergrundbeleuchtung für HP  6540B, 6545B, 6550B, 6555B, 6540, 6545, 6550, 6555</v>
      </c>
      <c r="G4" s="29" t="s">
        <v>345</v>
      </c>
      <c r="H4" s="27" t="str">
        <f aca="false">Values!B16</f>
        <v>laptop-computer-replacement-parts</v>
      </c>
      <c r="I4" s="27" t="str">
        <f aca="false">IF(ISBLANK(Values!E3),"","4730574031")</f>
        <v>4730574031</v>
      </c>
      <c r="J4" s="32" t="str">
        <f aca="false">Values!B13</f>
        <v>HP 6550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6550 Reg with point - DE</v>
      </c>
      <c r="C5" s="32" t="str">
        <f aca="false">IF(ISBLANK(Values!E4),"","TellusRem")</f>
        <v>TellusRem</v>
      </c>
      <c r="D5" s="30" t="n">
        <f aca="false">IF(ISBLANK(Values!E4),"",Values!E4)</f>
        <v>5714401655008</v>
      </c>
      <c r="E5" s="31" t="str">
        <f aca="false">IF(ISBLANK(Values!E4),"","EAN")</f>
        <v>EAN</v>
      </c>
      <c r="F5" s="28" t="str">
        <f aca="false">IF(ISBLANK(Values!E4),"",IF(Values!J4, SUBSTITUTE(Values!$B$1, "{language}", Values!H4) &amp; " " &amp;Values!$B$3, SUBSTITUTE(Values!$B$2, "{language}", Values!$H4) &amp; " " &amp;Values!$B$3))</f>
        <v>ersatztastatur Deutsche Nicht Hintergrundbeleuchtung für HP  6540B, 6545B, 6550B, 6555B, 6540, 6545, 6550, 6555</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6550 Reg with point - DE</v>
      </c>
      <c r="K5" s="28" t="n">
        <f aca="false">IF(ISBLANK(Values!E4),"",IF(Values!J4, Values!$B$4, Values!$B$5))</f>
        <v>42.99</v>
      </c>
      <c r="L5" s="40" t="str">
        <f aca="false">IF(ISBLANK(Values!E4),"",IF($CO5="DEFAULT", Values!$B$18, ""))</f>
        <v/>
      </c>
      <c r="M5" s="28" t="str">
        <f aca="false">IF(ISBLANK(Values!E4),"",Values!$M4)</f>
        <v>https://raw.githubusercontent.com/PatrickVibild/TellusAmazonPictures/master/pictures/HP/W. PS/6550 (BLACK FRAME)/RG/DE/1.jpg</v>
      </c>
      <c r="N5" s="28" t="str">
        <f aca="false">IF(ISBLANK(Values!$F4),"",Values!N4)</f>
        <v>https://raw.githubusercontent.com/PatrickVibild/TellusAmazonPictures/master/pictures/HP/W. PS/6550 (BLACK FRAME)/RG/DE/2.jpg</v>
      </c>
      <c r="O5" s="28" t="str">
        <f aca="false">IF(ISBLANK(Values!$F4),"",Values!O4)</f>
        <v>https://raw.githubusercontent.com/PatrickVibild/TellusAmazonPictures/master/pictures/HP/W. PS/6550 (BLACK FRAME)/RG/DE/3.jpg</v>
      </c>
      <c r="P5" s="28" t="str">
        <f aca="false">IF(ISBLANK(Values!$F4),"",Values!P4)</f>
        <v>https://raw.githubusercontent.com/PatrickVibild/TellusAmazonPictures/master/pictures/HP/W. PS/6550 (BLACK FRAME)/RG/DE/4.jpg</v>
      </c>
      <c r="Q5" s="28" t="str">
        <f aca="false">IF(ISBLANK(Values!$F4),"",Values!Q4)</f>
        <v>https://raw.githubusercontent.com/PatrickVibild/TellusAmazonPictures/master/pictures/HP/W. PS/6550 (BLACK FRAME)/RG/DE/5.jpg</v>
      </c>
      <c r="R5" s="28" t="str">
        <f aca="false">IF(ISBLANK(Values!$F4),"",Values!R4)</f>
        <v>https://raw.githubusercontent.com/PatrickVibild/TellusAmazonPictures/master/pictures/HP/W. PS/6550 (BLACK FRAME)/RG/DE/6.jpg</v>
      </c>
      <c r="S5" s="28" t="str">
        <f aca="false">IF(ISBLANK(Values!$F4),"",Values!S4)</f>
        <v>https://raw.githubusercontent.com/PatrickVibild/TellusAmazonPictures/master/pictures/HP/W. PS/6550 (BLACK FRAME)/RG/DE/7.jpg</v>
      </c>
      <c r="T5" s="28" t="str">
        <f aca="false">IF(ISBLANK(Values!$F4),"",Values!T4)</f>
        <v>https://raw.githubusercontent.com/PatrickVibild/TellusAmazonPictures/master/pictures/HP/W. PS/6550 (BLACK FRAME)/RG/DE/8.jpg</v>
      </c>
      <c r="U5" s="28" t="str">
        <f aca="false">IF(ISBLANK(Values!$F4),"",Values!U4)</f>
        <v>https://raw.githubusercontent.com/PatrickVibild/TellusAmazonPictures/master/pictures/HP/W. PS/6550 (BLACK FRAME)/RG/DE/9.jpg</v>
      </c>
      <c r="W5" s="32" t="str">
        <f aca="false">IF(ISBLANK(Values!E4),"","Child")</f>
        <v>Child</v>
      </c>
      <c r="X5" s="32" t="str">
        <f aca="false">IF(ISBLANK(Values!E4),"",Values!$B$13)</f>
        <v>HP 6550 parent</v>
      </c>
      <c r="Y5" s="39" t="str">
        <f aca="false">IF(ISBLANK(Values!E4),"","Size-Color")</f>
        <v>Size-Color</v>
      </c>
      <c r="Z5" s="32" t="str">
        <f aca="false">IF(ISBLANK(Values!E4),"","variation")</f>
        <v>variation</v>
      </c>
      <c r="AA5" s="36" t="str">
        <f aca="false">IF(ISBLANK(Values!E4),"",Values!$B$20)</f>
        <v>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1" t="str">
        <f aca="false">IF(ISBLANK(Values!E4),"",IF(Values!I4,Values!$B$23,Values!$B$33))</f>
        <v>👉 ÜBERARBEITET: GELD SPAREN - Ersatz-HP-Laptop-Tastatur, gleiche Qualität wie OEM-Tastaturen. TellusRem ist seit 2011 der weltweit führende Distributor von Tastaturen. Perfekte Ersatztastatur, einfach auszutauschen und zu installieren. </v>
      </c>
      <c r="AJ5" s="42" t="str">
        <f aca="false">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5" s="1" t="str">
        <f aca="false">IF(ISBLANK(Values!E4),"",Values!$B$25)</f>
        <v>♻️ ÖFFENTLICHES PRODUKT - Kaufen Sie renoviert, KAUFEN SIE GRÜN! Reduzieren Sie mehr als 80% Kohlendioxid, indem Sie unsere überholten Tastaturen kaufen, im Vergleich zu einer neuen Tastatur! </v>
      </c>
      <c r="AL5" s="1" t="str">
        <f aca="false">IF(ISBLANK(Values!E4),"",SUBSTITUTE(SUBSTITUTE(IF(Values!$J4, Values!$B$26, Values!$B$33), "{language}", Values!$H4), "{flag}", INDEX(options!$E$1:$E$20, Values!$V4)))</f>
        <v>👉 LAYOUT - 🇩🇪 Deutsche Nicht Hintergrundbeleuchtung </v>
      </c>
      <c r="AM5" s="1" t="str">
        <f aca="false">SUBSTITUTE(IF(ISBLANK(Values!E4),"",Values!$B$27), "{model}", Values!$B$3)</f>
        <v>👉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5" s="28" t="str">
        <f aca="false">IF(ISBLANK(Values!E4),"",Values!H4)</f>
        <v>Deutsche</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250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0" t="str">
        <f aca="false">IF(ISBLANK(Values!$E4), "", "not_applicable")</f>
        <v>not_applicable</v>
      </c>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42.99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6550 Reg with point - FR</v>
      </c>
      <c r="C6" s="32" t="str">
        <f aca="false">IF(ISBLANK(Values!E5),"","TellusRem")</f>
        <v>TellusRem</v>
      </c>
      <c r="D6" s="30" t="n">
        <f aca="false">IF(ISBLANK(Values!E5),"",Values!E5)</f>
        <v>5714401655015</v>
      </c>
      <c r="E6" s="31" t="str">
        <f aca="false">IF(ISBLANK(Values!E5),"","EAN")</f>
        <v>EAN</v>
      </c>
      <c r="F6" s="28" t="str">
        <f aca="false">IF(ISBLANK(Values!E5),"",IF(Values!J5, SUBSTITUTE(Values!$B$1, "{language}", Values!H5) &amp; " " &amp;Values!$B$3, SUBSTITUTE(Values!$B$2, "{language}", Values!$H5) &amp; " " &amp;Values!$B$3))</f>
        <v>ersatztastatur Französisch Nicht Hintergrundbeleuchtung für HP  6540B, 6545B, 6550B, 6555B, 6540, 6545, 6550, 6555</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6550 Reg with point - FR</v>
      </c>
      <c r="K6" s="28" t="n">
        <f aca="false">IF(ISBLANK(Values!E5),"",IF(Values!J5, Values!$B$4, Values!$B$5))</f>
        <v>42.99</v>
      </c>
      <c r="L6" s="40" t="str">
        <f aca="false">IF(ISBLANK(Values!E5),"",IF($CO6="DEFAULT", Values!$B$18, ""))</f>
        <v/>
      </c>
      <c r="M6" s="28" t="str">
        <f aca="false">IF(ISBLANK(Values!E5),"",Values!$M5)</f>
        <v>https://raw.githubusercontent.com/PatrickVibild/TellusAmazonPictures/master/pictures/HP/W. PS/6550 (BLACK FRAME)/RG/FR/1.jpg</v>
      </c>
      <c r="N6" s="28" t="str">
        <f aca="false">IF(ISBLANK(Values!$F5),"",Values!N5)</f>
        <v>https://raw.githubusercontent.com/PatrickVibild/TellusAmazonPictures/master/pictures/HP/W. PS/6550 (BLACK FRAME)/RG/FR/2.jpg</v>
      </c>
      <c r="O6" s="28" t="str">
        <f aca="false">IF(ISBLANK(Values!$F5),"",Values!O5)</f>
        <v>https://raw.githubusercontent.com/PatrickVibild/TellusAmazonPictures/master/pictures/HP/W. PS/6550 (BLACK FRAME)/RG/FR/3.jpg</v>
      </c>
      <c r="P6" s="28" t="str">
        <f aca="false">IF(ISBLANK(Values!$F5),"",Values!P5)</f>
        <v>https://raw.githubusercontent.com/PatrickVibild/TellusAmazonPictures/master/pictures/HP/W. PS/6550 (BLACK FRAME)/RG/FR/4.jpg</v>
      </c>
      <c r="Q6" s="28" t="str">
        <f aca="false">IF(ISBLANK(Values!$F5),"",Values!Q5)</f>
        <v>https://raw.githubusercontent.com/PatrickVibild/TellusAmazonPictures/master/pictures/HP/W. PS/6550 (BLACK FRAME)/RG/FR/5.jpg</v>
      </c>
      <c r="R6" s="28" t="str">
        <f aca="false">IF(ISBLANK(Values!$F5),"",Values!R5)</f>
        <v>https://raw.githubusercontent.com/PatrickVibild/TellusAmazonPictures/master/pictures/HP/W. PS/6550 (BLACK FRAME)/RG/FR/6.jpg</v>
      </c>
      <c r="S6" s="28" t="str">
        <f aca="false">IF(ISBLANK(Values!$F5),"",Values!S5)</f>
        <v>https://raw.githubusercontent.com/PatrickVibild/TellusAmazonPictures/master/pictures/HP/W. PS/6550 (BLACK FRAME)/RG/FR/7.jpg</v>
      </c>
      <c r="T6" s="28" t="str">
        <f aca="false">IF(ISBLANK(Values!$F5),"",Values!T5)</f>
        <v>https://raw.githubusercontent.com/PatrickVibild/TellusAmazonPictures/master/pictures/HP/W. PS/6550 (BLACK FRAME)/RG/FR/8.jpg</v>
      </c>
      <c r="U6" s="28" t="str">
        <f aca="false">IF(ISBLANK(Values!$F5),"",Values!U5)</f>
        <v>https://raw.githubusercontent.com/PatrickVibild/TellusAmazonPictures/master/pictures/HP/W. PS/6550 (BLACK FRAME)/RG/FR/9.jpg</v>
      </c>
      <c r="W6" s="32" t="str">
        <f aca="false">IF(ISBLANK(Values!E5),"","Child")</f>
        <v>Child</v>
      </c>
      <c r="X6" s="32" t="str">
        <f aca="false">IF(ISBLANK(Values!E5),"",Values!$B$13)</f>
        <v>HP 6550 parent</v>
      </c>
      <c r="Y6" s="39" t="str">
        <f aca="false">IF(ISBLANK(Values!E5),"","Size-Color")</f>
        <v>Size-Color</v>
      </c>
      <c r="Z6" s="32" t="str">
        <f aca="false">IF(ISBLANK(Values!E5),"","variation")</f>
        <v>variation</v>
      </c>
      <c r="AA6" s="36" t="str">
        <f aca="false">IF(ISBLANK(Values!E5),"",Values!$B$20)</f>
        <v>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1" t="str">
        <f aca="false">IF(ISBLANK(Values!E5),"",IF(Values!I5,Values!$B$23,Values!$B$33))</f>
        <v>👉 ÜBERARBEITET: GELD SPAREN - Ersatz-HP-Laptop-Tastatur, gleiche Qualität wie OEM-Tastaturen. TellusRem ist seit 2011 der weltweit führende Distributor von Tastaturen. Perfekte Ersatztastatur, einfach auszutauschen und zu installieren. </v>
      </c>
      <c r="AJ6" s="42" t="str">
        <f aca="false">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6" s="1" t="str">
        <f aca="false">IF(ISBLANK(Values!E5),"",Values!$B$25)</f>
        <v>♻️ ÖFFENTLICHES PRODUKT - Kaufen Sie renoviert, KAUFEN SIE GRÜN! Reduzieren Sie mehr als 80% Kohlendioxid, indem Sie unsere überholten Tastaturen kaufen, im Vergleich zu einer neuen Tastatur! </v>
      </c>
      <c r="AL6" s="1" t="str">
        <f aca="false">IF(ISBLANK(Values!E5),"",SUBSTITUTE(SUBSTITUTE(IF(Values!$J5, Values!$B$26, Values!$B$33), "{language}", Values!$H5), "{flag}", INDEX(options!$E$1:$E$20, Values!$V5)))</f>
        <v>👉 LAYOUT - 🇫🇷 Französisch Nicht Hintergrundbeleuchtung </v>
      </c>
      <c r="AM6" s="1" t="str">
        <f aca="false">SUBSTITUTE(IF(ISBLANK(Values!E5),"",Values!$B$27), "{model}", Values!$B$3)</f>
        <v>👉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6" s="28" t="str">
        <f aca="false">IF(ISBLANK(Values!E5),"",Values!H5)</f>
        <v>Französisch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250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0" t="str">
        <f aca="false">IF(ISBLANK(Values!$E5), "", "not_applicable")</f>
        <v>not_applicable</v>
      </c>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42.99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6550 Reg with point - IT</v>
      </c>
      <c r="C7" s="32" t="str">
        <f aca="false">IF(ISBLANK(Values!E6),"","TellusRem")</f>
        <v>TellusRem</v>
      </c>
      <c r="D7" s="30" t="n">
        <f aca="false">IF(ISBLANK(Values!E6),"",Values!E6)</f>
        <v>5714401655022</v>
      </c>
      <c r="E7" s="31" t="str">
        <f aca="false">IF(ISBLANK(Values!E6),"","EAN")</f>
        <v>EAN</v>
      </c>
      <c r="F7" s="28" t="str">
        <f aca="false">IF(ISBLANK(Values!E6),"",IF(Values!J6, SUBSTITUTE(Values!$B$1, "{language}", Values!H6) &amp; " " &amp;Values!$B$3, SUBSTITUTE(Values!$B$2, "{language}", Values!$H6) &amp; " " &amp;Values!$B$3))</f>
        <v>ersatztastatur Italienisch Nicht Hintergrundbeleuchtung für HP  6540B, 6545B, 6550B, 6555B, 6540, 6545, 6550, 6555</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6550 Reg with point - IT</v>
      </c>
      <c r="K7" s="28" t="n">
        <f aca="false">IF(ISBLANK(Values!E6),"",IF(Values!J6, Values!$B$4, Values!$B$5))</f>
        <v>42.99</v>
      </c>
      <c r="L7" s="40" t="str">
        <f aca="false">IF(ISBLANK(Values!E6),"",IF($CO7="DEFAULT", Values!$B$18, ""))</f>
        <v/>
      </c>
      <c r="M7" s="28" t="str">
        <f aca="false">IF(ISBLANK(Values!E6),"",Values!$M6)</f>
        <v>https://raw.githubusercontent.com/PatrickVibild/TellusAmazonPictures/master/pictures/HP/W. PS/6550 (BLACK FRAME)/RG/IT/1.jpg</v>
      </c>
      <c r="N7" s="28" t="str">
        <f aca="false">IF(ISBLANK(Values!$F6),"",Values!N6)</f>
        <v>https://raw.githubusercontent.com/PatrickVibild/TellusAmazonPictures/master/pictures/HP/W. PS/6550 (BLACK FRAME)/RG/IT/2.jpg</v>
      </c>
      <c r="O7" s="28" t="str">
        <f aca="false">IF(ISBLANK(Values!$F6),"",Values!O6)</f>
        <v>https://raw.githubusercontent.com/PatrickVibild/TellusAmazonPictures/master/pictures/HP/W. PS/6550 (BLACK FRAME)/RG/IT/3.jpg</v>
      </c>
      <c r="P7" s="28" t="str">
        <f aca="false">IF(ISBLANK(Values!$F6),"",Values!P6)</f>
        <v>https://raw.githubusercontent.com/PatrickVibild/TellusAmazonPictures/master/pictures/HP/W. PS/6550 (BLACK FRAME)/RG/IT/4.jpg</v>
      </c>
      <c r="Q7" s="28" t="str">
        <f aca="false">IF(ISBLANK(Values!$F6),"",Values!Q6)</f>
        <v>https://raw.githubusercontent.com/PatrickVibild/TellusAmazonPictures/master/pictures/HP/W. PS/6550 (BLACK FRAME)/RG/IT/5.jpg</v>
      </c>
      <c r="R7" s="28" t="str">
        <f aca="false">IF(ISBLANK(Values!$F6),"",Values!R6)</f>
        <v>https://raw.githubusercontent.com/PatrickVibild/TellusAmazonPictures/master/pictures/HP/W. PS/6550 (BLACK FRAME)/RG/IT/6.jpg</v>
      </c>
      <c r="S7" s="28" t="str">
        <f aca="false">IF(ISBLANK(Values!$F6),"",Values!S6)</f>
        <v>https://raw.githubusercontent.com/PatrickVibild/TellusAmazonPictures/master/pictures/HP/W. PS/6550 (BLACK FRAME)/RG/IT/7.jpg</v>
      </c>
      <c r="T7" s="28" t="str">
        <f aca="false">IF(ISBLANK(Values!$F6),"",Values!T6)</f>
        <v>https://raw.githubusercontent.com/PatrickVibild/TellusAmazonPictures/master/pictures/HP/W. PS/6550 (BLACK FRAME)/RG/IT/8.jpg</v>
      </c>
      <c r="U7" s="28" t="str">
        <f aca="false">IF(ISBLANK(Values!$F6),"",Values!U6)</f>
        <v>https://raw.githubusercontent.com/PatrickVibild/TellusAmazonPictures/master/pictures/HP/W. PS/6550 (BLACK FRAME)/RG/IT/9.jpg</v>
      </c>
      <c r="W7" s="32" t="str">
        <f aca="false">IF(ISBLANK(Values!E6),"","Child")</f>
        <v>Child</v>
      </c>
      <c r="X7" s="32" t="str">
        <f aca="false">IF(ISBLANK(Values!E6),"",Values!$B$13)</f>
        <v>HP 6550 parent</v>
      </c>
      <c r="Y7" s="39" t="str">
        <f aca="false">IF(ISBLANK(Values!E6),"","Size-Color")</f>
        <v>Size-Color</v>
      </c>
      <c r="Z7" s="32" t="str">
        <f aca="false">IF(ISBLANK(Values!E6),"","variation")</f>
        <v>variation</v>
      </c>
      <c r="AA7" s="36" t="str">
        <f aca="false">IF(ISBLANK(Values!E6),"",Values!$B$20)</f>
        <v>Update</v>
      </c>
      <c r="AB7" s="36"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1" t="str">
        <f aca="false">IF(ISBLANK(Values!E6),"",IF(Values!I6,Values!$B$23,Values!$B$33))</f>
        <v>👉 ÜBERARBEITET: GELD SPAREN - Ersatz-HP-Laptop-Tastatur, gleiche Qualität wie OEM-Tastaturen. TellusRem ist seit 2011 der weltweit führende Distributor von Tastaturen. Perfekte Ersatztastatur, einfach auszutauschen und zu installieren. </v>
      </c>
      <c r="AJ7" s="42" t="str">
        <f aca="false">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7" s="1" t="str">
        <f aca="false">IF(ISBLANK(Values!E6),"",Values!$B$25)</f>
        <v>♻️ ÖFFENTLICHES PRODUKT - Kaufen Sie renoviert, KAUFEN SIE GRÜN! Reduzieren Sie mehr als 80% Kohlendioxid, indem Sie unsere überholten Tastaturen kaufen, im Vergleich zu einer neuen Tastatur! </v>
      </c>
      <c r="AL7" s="1" t="str">
        <f aca="false">IF(ISBLANK(Values!E6),"",SUBSTITUTE(SUBSTITUTE(IF(Values!$J6, Values!$B$26, Values!$B$33), "{language}", Values!$H6), "{flag}", INDEX(options!$E$1:$E$20, Values!$V6)))</f>
        <v>👉 LAYOUT - 🇮🇹 Italienisch Nicht Hintergrundbeleuchtung </v>
      </c>
      <c r="AM7" s="1" t="str">
        <f aca="false">SUBSTITUTE(IF(ISBLANK(Values!E6),"",Values!$B$27), "{model}", Values!$B$3)</f>
        <v>👉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7" s="28" t="str">
        <f aca="false">IF(ISBLANK(Values!E6),"",Values!H6)</f>
        <v>Italienisch</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250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43" t="str">
        <f aca="false">IF(ISBLANK(Values!$E6), "", "not_applicable")</f>
        <v>not_applicable</v>
      </c>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42.99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6550 Reg with point - ES</v>
      </c>
      <c r="C8" s="32" t="str">
        <f aca="false">IF(ISBLANK(Values!E7),"","TellusRem")</f>
        <v>TellusRem</v>
      </c>
      <c r="D8" s="30" t="n">
        <f aca="false">IF(ISBLANK(Values!E7),"",Values!E7)</f>
        <v>5714401655039</v>
      </c>
      <c r="E8" s="31" t="str">
        <f aca="false">IF(ISBLANK(Values!E7),"","EAN")</f>
        <v>EAN</v>
      </c>
      <c r="F8" s="28" t="str">
        <f aca="false">IF(ISBLANK(Values!E7),"",IF(Values!J7, SUBSTITUTE(Values!$B$1, "{language}", Values!H7) &amp; " " &amp;Values!$B$3, SUBSTITUTE(Values!$B$2, "{language}", Values!$H7) &amp; " " &amp;Values!$B$3))</f>
        <v>ersatztastatur Spanisch Nicht Hintergrundbeleuchtung für HP  6540B, 6545B, 6550B, 6555B, 6540, 6545, 6550, 6555</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6550 Reg with point - ES</v>
      </c>
      <c r="K8" s="28" t="n">
        <f aca="false">IF(ISBLANK(Values!E7),"",IF(Values!J7, Values!$B$4, Values!$B$5))</f>
        <v>42.99</v>
      </c>
      <c r="L8" s="40" t="str">
        <f aca="false">IF(ISBLANK(Values!E7),"",IF($CO8="DEFAULT", Values!$B$18, ""))</f>
        <v/>
      </c>
      <c r="M8" s="28" t="str">
        <f aca="false">IF(ISBLANK(Values!E7),"",Values!$M7)</f>
        <v>https://raw.githubusercontent.com/PatrickVibild/TellusAmazonPictures/master/pictures/HP/W. PS/6550 (BLACK FRAME)/RG/ES/1.jpg</v>
      </c>
      <c r="N8" s="28" t="str">
        <f aca="false">IF(ISBLANK(Values!$F7),"",Values!N7)</f>
        <v>https://raw.githubusercontent.com/PatrickVibild/TellusAmazonPictures/master/pictures/HP/W. PS/6550 (BLACK FRAME)/RG/ES/2.jpg</v>
      </c>
      <c r="O8" s="28" t="str">
        <f aca="false">IF(ISBLANK(Values!$F7),"",Values!O7)</f>
        <v>https://raw.githubusercontent.com/PatrickVibild/TellusAmazonPictures/master/pictures/HP/W. PS/6550 (BLACK FRAME)/RG/ES/3.jpg</v>
      </c>
      <c r="P8" s="28" t="str">
        <f aca="false">IF(ISBLANK(Values!$F7),"",Values!P7)</f>
        <v>https://raw.githubusercontent.com/PatrickVibild/TellusAmazonPictures/master/pictures/HP/W. PS/6550 (BLACK FRAME)/RG/ES/4.jpg</v>
      </c>
      <c r="Q8" s="28" t="str">
        <f aca="false">IF(ISBLANK(Values!$F7),"",Values!Q7)</f>
        <v>https://raw.githubusercontent.com/PatrickVibild/TellusAmazonPictures/master/pictures/HP/W. PS/6550 (BLACK FRAME)/RG/ES/5.jpg</v>
      </c>
      <c r="R8" s="28" t="str">
        <f aca="false">IF(ISBLANK(Values!$F7),"",Values!R7)</f>
        <v>https://raw.githubusercontent.com/PatrickVibild/TellusAmazonPictures/master/pictures/HP/W. PS/6550 (BLACK FRAME)/RG/ES/6.jpg</v>
      </c>
      <c r="S8" s="28" t="str">
        <f aca="false">IF(ISBLANK(Values!$F7),"",Values!S7)</f>
        <v>https://raw.githubusercontent.com/PatrickVibild/TellusAmazonPictures/master/pictures/HP/W. PS/6550 (BLACK FRAME)/RG/ES/7.jpg</v>
      </c>
      <c r="T8" s="28" t="str">
        <f aca="false">IF(ISBLANK(Values!$F7),"",Values!T7)</f>
        <v>https://raw.githubusercontent.com/PatrickVibild/TellusAmazonPictures/master/pictures/HP/W. PS/6550 (BLACK FRAME)/RG/ES/8.jpg</v>
      </c>
      <c r="U8" s="28" t="str">
        <f aca="false">IF(ISBLANK(Values!$F7),"",Values!U7)</f>
        <v>https://raw.githubusercontent.com/PatrickVibild/TellusAmazonPictures/master/pictures/HP/W. PS/6550 (BLACK FRAME)/RG/ES/9.jpg</v>
      </c>
      <c r="W8" s="32" t="str">
        <f aca="false">IF(ISBLANK(Values!E7),"","Child")</f>
        <v>Child</v>
      </c>
      <c r="X8" s="32" t="str">
        <f aca="false">IF(ISBLANK(Values!E7),"",Values!$B$13)</f>
        <v>HP 6550 parent</v>
      </c>
      <c r="Y8" s="39" t="str">
        <f aca="false">IF(ISBLANK(Values!E7),"","Size-Color")</f>
        <v>Size-Color</v>
      </c>
      <c r="Z8" s="32" t="str">
        <f aca="false">IF(ISBLANK(Values!E7),"","variation")</f>
        <v>variation</v>
      </c>
      <c r="AA8" s="36" t="str">
        <f aca="false">IF(ISBLANK(Values!E7),"",Values!$B$20)</f>
        <v>Update</v>
      </c>
      <c r="AB8" s="36"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1" t="str">
        <f aca="false">IF(ISBLANK(Values!E7),"",IF(Values!I7,Values!$B$23,Values!$B$33))</f>
        <v>👉 ÜBERARBEITET: GELD SPAREN - Ersatz-HP-Laptop-Tastatur, gleiche Qualität wie OEM-Tastaturen. TellusRem ist seit 2011 der weltweit führende Distributor von Tastaturen. Perfekte Ersatztastatur, einfach auszutauschen und zu installieren. </v>
      </c>
      <c r="AJ8" s="42" t="str">
        <f aca="false">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8" s="1" t="str">
        <f aca="false">IF(ISBLANK(Values!E7),"",Values!$B$25)</f>
        <v>♻️ ÖFFENTLICHES PRODUKT - Kaufen Sie renoviert, KAUFEN SIE GRÜN! Reduzieren Sie mehr als 80% Kohlendioxid, indem Sie unsere überholten Tastaturen kaufen, im Vergleich zu einer neuen Tastatur! </v>
      </c>
      <c r="AL8" s="1" t="str">
        <f aca="false">IF(ISBLANK(Values!E7),"",SUBSTITUTE(SUBSTITUTE(IF(Values!$J7, Values!$B$26, Values!$B$33), "{language}", Values!$H7), "{flag}", INDEX(options!$E$1:$E$20, Values!$V7)))</f>
        <v>👉 LAYOUT - 🇪🇸 Spanisch Nicht Hintergrundbeleuchtung </v>
      </c>
      <c r="AM8" s="1" t="str">
        <f aca="false">SUBSTITUTE(IF(ISBLANK(Values!E7),"",Values!$B$27), "{model}", Values!$B$3)</f>
        <v>👉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8" s="28" t="str">
        <f aca="false">IF(ISBLANK(Values!E7),"",Values!H7)</f>
        <v>Spanisch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250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43" t="str">
        <f aca="false">IF(ISBLANK(Values!$E7), "", "not_applicable")</f>
        <v>not_applicable</v>
      </c>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42.99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6550 Reg with point - UK</v>
      </c>
      <c r="C9" s="32" t="str">
        <f aca="false">IF(ISBLANK(Values!E8),"","TellusRem")</f>
        <v>TellusRem</v>
      </c>
      <c r="D9" s="30" t="n">
        <f aca="false">IF(ISBLANK(Values!E8),"",Values!E8)</f>
        <v>5714401655046</v>
      </c>
      <c r="E9" s="31" t="str">
        <f aca="false">IF(ISBLANK(Values!E8),"","EAN")</f>
        <v>EAN</v>
      </c>
      <c r="F9" s="28" t="str">
        <f aca="false">IF(ISBLANK(Values!E8),"",IF(Values!J8, SUBSTITUTE(Values!$B$1, "{language}", Values!H8) &amp; " " &amp;Values!$B$3, SUBSTITUTE(Values!$B$2, "{language}", Values!$H8) &amp; " " &amp;Values!$B$3))</f>
        <v>ersatztastatur UK Nicht Hintergrundbeleuchtung für HP  6540B, 6545B, 6550B, 6555B, 6540, 6545, 6550, 6555</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6550 Reg with point - UK</v>
      </c>
      <c r="K9" s="28" t="n">
        <f aca="false">IF(ISBLANK(Values!E8),"",IF(Values!J8, Values!$B$4, Values!$B$5))</f>
        <v>42.99</v>
      </c>
      <c r="L9" s="40" t="str">
        <f aca="false">IF(ISBLANK(Values!E8),"",IF($CO9="DEFAULT", Values!$B$18, ""))</f>
        <v/>
      </c>
      <c r="M9" s="28" t="str">
        <f aca="false">IF(ISBLANK(Values!E8),"",Values!$M8)</f>
        <v>https://raw.githubusercontent.com/PatrickVibild/TellusAmazonPictures/master/pictures/HP/W. PS/6550 (BLACK FRAME)/RG/UK/1.jpg</v>
      </c>
      <c r="N9" s="28" t="str">
        <f aca="false">IF(ISBLANK(Values!$F8),"",Values!N8)</f>
        <v>https://raw.githubusercontent.com/PatrickVibild/TellusAmazonPictures/master/pictures/HP/W. PS/6550 (BLACK FRAME)/RG/UK/2.jpg</v>
      </c>
      <c r="O9" s="28" t="str">
        <f aca="false">IF(ISBLANK(Values!$F8),"",Values!O8)</f>
        <v>https://raw.githubusercontent.com/PatrickVibild/TellusAmazonPictures/master/pictures/HP/W. PS/6550 (BLACK FRAME)/RG/UK/3.jpg</v>
      </c>
      <c r="P9" s="28" t="str">
        <f aca="false">IF(ISBLANK(Values!$F8),"",Values!P8)</f>
        <v>https://raw.githubusercontent.com/PatrickVibild/TellusAmazonPictures/master/pictures/HP/W. PS/6550 (BLACK FRAME)/RG/UK/4.jpg</v>
      </c>
      <c r="Q9" s="28" t="str">
        <f aca="false">IF(ISBLANK(Values!$F8),"",Values!Q8)</f>
        <v>https://raw.githubusercontent.com/PatrickVibild/TellusAmazonPictures/master/pictures/HP/W. PS/6550 (BLACK FRAME)/RG/UK/5.jpg</v>
      </c>
      <c r="R9" s="28" t="str">
        <f aca="false">IF(ISBLANK(Values!$F8),"",Values!R8)</f>
        <v>https://raw.githubusercontent.com/PatrickVibild/TellusAmazonPictures/master/pictures/HP/W. PS/6550 (BLACK FRAME)/RG/UK/6.jpg</v>
      </c>
      <c r="S9" s="28" t="str">
        <f aca="false">IF(ISBLANK(Values!$F8),"",Values!S8)</f>
        <v>https://raw.githubusercontent.com/PatrickVibild/TellusAmazonPictures/master/pictures/HP/W. PS/6550 (BLACK FRAME)/RG/UK/7.jpg</v>
      </c>
      <c r="T9" s="28" t="str">
        <f aca="false">IF(ISBLANK(Values!$F8),"",Values!T8)</f>
        <v>https://raw.githubusercontent.com/PatrickVibild/TellusAmazonPictures/master/pictures/HP/W. PS/6550 (BLACK FRAME)/RG/UK/8.jpg</v>
      </c>
      <c r="U9" s="28" t="str">
        <f aca="false">IF(ISBLANK(Values!$F8),"",Values!U8)</f>
        <v>https://raw.githubusercontent.com/PatrickVibild/TellusAmazonPictures/master/pictures/HP/W. PS/6550 (BLACK FRAME)/RG/UK/9.jpg</v>
      </c>
      <c r="W9" s="32" t="str">
        <f aca="false">IF(ISBLANK(Values!E8),"","Child")</f>
        <v>Child</v>
      </c>
      <c r="X9" s="32" t="str">
        <f aca="false">IF(ISBLANK(Values!E8),"",Values!$B$13)</f>
        <v>HP 6550 parent</v>
      </c>
      <c r="Y9" s="39" t="str">
        <f aca="false">IF(ISBLANK(Values!E8),"","Size-Color")</f>
        <v>Size-Color</v>
      </c>
      <c r="Z9" s="32" t="str">
        <f aca="false">IF(ISBLANK(Values!E8),"","variation")</f>
        <v>variation</v>
      </c>
      <c r="AA9" s="36" t="str">
        <f aca="false">IF(ISBLANK(Values!E8),"",Values!$B$20)</f>
        <v>Update</v>
      </c>
      <c r="AB9" s="36"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1" t="str">
        <f aca="false">IF(ISBLANK(Values!E8),"",IF(Values!I8,Values!$B$23,Values!$B$33))</f>
        <v>👉 ÜBERARBEITET: GELD SPAREN - Ersatz-HP-Laptop-Tastatur, gleiche Qualität wie OEM-Tastaturen. TellusRem ist seit 2011 der weltweit führende Distributor von Tastaturen. Perfekte Ersatztastatur, einfach auszutauschen und zu installieren. </v>
      </c>
      <c r="AJ9" s="42" t="str">
        <f aca="false">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9" s="1" t="str">
        <f aca="false">IF(ISBLANK(Values!E8),"",Values!$B$25)</f>
        <v>♻️ ÖFFENTLICHES PRODUKT - Kaufen Sie renoviert, KAUFEN SIE GRÜN! Reduzieren Sie mehr als 80% Kohlendioxid, indem Sie unsere überholten Tastaturen kaufen, im Vergleich zu einer neuen Tastatur! </v>
      </c>
      <c r="AL9" s="1" t="str">
        <f aca="false">IF(ISBLANK(Values!E8),"",SUBSTITUTE(SUBSTITUTE(IF(Values!$J8, Values!$B$26, Values!$B$33), "{language}", Values!$H8), "{flag}", INDEX(options!$E$1:$E$20, Values!$V8)))</f>
        <v>👉 LAYOUT - 🇬🇧 UK Nicht Hintergrundbeleuchtung </v>
      </c>
      <c r="AM9" s="1" t="str">
        <f aca="false">SUBSTITUTE(IF(ISBLANK(Values!E8),"",Values!$B$27), "{model}", Values!$B$3)</f>
        <v>👉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250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43" t="str">
        <f aca="false">IF(ISBLANK(Values!$E8), "", "not_applicable")</f>
        <v>not_applicable</v>
      </c>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42.99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6550 Reg with point - NORDIC</v>
      </c>
      <c r="C10" s="32" t="str">
        <f aca="false">IF(ISBLANK(Values!E10),"","TellusRem")</f>
        <v>TellusRem</v>
      </c>
      <c r="D10" s="30" t="n">
        <f aca="false">IF(ISBLANK(Values!E10),"",Values!E10)</f>
        <v>5714401655060</v>
      </c>
      <c r="E10" s="31" t="str">
        <f aca="false">IF(ISBLANK(Values!E10),"","EAN")</f>
        <v>EAN</v>
      </c>
      <c r="F10" s="28" t="str">
        <f aca="false">IF(ISBLANK(Values!E10),"",IF(Values!J9, SUBSTITUTE(Values!$B$1, "{language}", Values!H9) &amp; " " &amp;Values!$B$3, SUBSTITUTE(Values!$B$2, "{language}", Values!$H9) &amp; " " &amp;Values!$B$3))</f>
        <v>ersatztastatur Skandinavisch – Nordisch Nicht Hintergrundbeleuchtung für HP  6540B, 6545B, 6550B, 6555B, 6540, 6545, 6550, 6555</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6550 Reg with point - NORDIC</v>
      </c>
      <c r="K10" s="28" t="n">
        <f aca="false">IF(ISBLANK(Values!E9),"",IF(Values!J9, Values!$B$4, Values!$B$5))</f>
        <v>42.99</v>
      </c>
      <c r="L10" s="40" t="n">
        <f aca="false">IF(ISBLANK(Values!E9),"",IF($CO10="DEFAULT", Values!$B$18, ""))</f>
        <v>5</v>
      </c>
      <c r="M10" s="28" t="str">
        <f aca="false">IF(ISBLANK(Values!E9),"",Values!$M9)</f>
        <v>https://raw.githubusercontent.com/PatrickVibild/TellusAmazonPictures/master/pictures/HP/W. PS/6550 (BLACK FRAME)/RG/NOR/1.jpg</v>
      </c>
      <c r="N10" s="28" t="str">
        <f aca="false">IF(ISBLANK(Values!$F9),"",Values!N9)</f>
        <v>https://raw.githubusercontent.com/PatrickVibild/TellusAmazonPictures/master/pictures/HP/W. PS/6550 (BLACK FRAME)/RG/NOR/2.jpg</v>
      </c>
      <c r="O10" s="28" t="str">
        <f aca="false">IF(ISBLANK(Values!$F9),"",Values!O9)</f>
        <v>https://raw.githubusercontent.com/PatrickVibild/TellusAmazonPictures/master/pictures/HP/W. PS/6550 (BLACK FRAME)/RG/NOR/3.jpg</v>
      </c>
      <c r="P10" s="28" t="str">
        <f aca="false">IF(ISBLANK(Values!$F9),"",Values!P9)</f>
        <v>https://raw.githubusercontent.com/PatrickVibild/TellusAmazonPictures/master/pictures/HP/W. PS/6550 (BLACK FRAME)/RG/NOR/4.jpg</v>
      </c>
      <c r="Q10" s="28" t="str">
        <f aca="false">IF(ISBLANK(Values!$F9),"",Values!Q9)</f>
        <v>https://raw.githubusercontent.com/PatrickVibild/TellusAmazonPictures/master/pictures/HP/W. PS/6550 (BLACK FRAME)/RG/NOR/5.jpg</v>
      </c>
      <c r="R10" s="28" t="str">
        <f aca="false">IF(ISBLANK(Values!$F9),"",Values!R9)</f>
        <v>https://raw.githubusercontent.com/PatrickVibild/TellusAmazonPictures/master/pictures/HP/W. PS/6550 (BLACK FRAME)/RG/NOR/6.jpg</v>
      </c>
      <c r="S10" s="28" t="str">
        <f aca="false">IF(ISBLANK(Values!$F9),"",Values!S9)</f>
        <v>https://raw.githubusercontent.com/PatrickVibild/TellusAmazonPictures/master/pictures/HP/W. PS/6550 (BLACK FRAME)/RG/NOR/7.jpg</v>
      </c>
      <c r="T10" s="28" t="str">
        <f aca="false">IF(ISBLANK(Values!$F9),"",Values!T9)</f>
        <v>https://raw.githubusercontent.com/PatrickVibild/TellusAmazonPictures/master/pictures/HP/W. PS/6550 (BLACK FRAME)/RG/NOR/8.jpg</v>
      </c>
      <c r="U10" s="28" t="str">
        <f aca="false">IF(ISBLANK(Values!$F9),"",Values!U9)</f>
        <v>https://raw.githubusercontent.com/PatrickVibild/TellusAmazonPictures/master/pictures/HP/W. PS/6550 (BLACK FRAME)/RG/NOR/9.jpg</v>
      </c>
      <c r="W10" s="32" t="str">
        <f aca="false">IF(ISBLANK(Values!E9),"","Child")</f>
        <v>Child</v>
      </c>
      <c r="X10" s="32" t="str">
        <f aca="false">IF(ISBLANK(Values!E9),"",Values!$B$13)</f>
        <v>HP 6550 parent</v>
      </c>
      <c r="Y10" s="39" t="str">
        <f aca="false">IF(ISBLANK(Values!E9),"","Size-Color")</f>
        <v>Size-Color</v>
      </c>
      <c r="Z10" s="32" t="str">
        <f aca="false">IF(ISBLANK(Values!E9),"","variation")</f>
        <v>variation</v>
      </c>
      <c r="AA10" s="36" t="str">
        <f aca="false">IF(ISBLANK(Values!E9),"",Values!$B$20)</f>
        <v>Update</v>
      </c>
      <c r="AB10" s="36" t="str">
        <f aca="false">IF(ISBLANK(Values!E9),"",Values!$B$29)</f>
        <v>6 Monate Garantie nach dem Liefertermin. Im Falle einer Fehlfunktion der Tastatur wird ein neues Gerät oder ein Ersatzteil für die Tastatur des Produkts gesendet. Bei Sortierung des Bestands wird eine volle Rückerstattung gewährt.</v>
      </c>
      <c r="AI10" s="41" t="str">
        <f aca="false">IF(ISBLANK(Values!E9),"",IF(Values!I9,Values!$B$23,Values!$B$33))</f>
        <v>👉 ÜBERARBEITET: GELD SPAREN - Ersatz-HP-Laptop-Tastatur, gleiche Qualität wie OEM-Tastaturen. TellusRem ist seit 2011 der weltweit führende Distributor von Tastaturen. Perfekte Ersatztastatur, einfach auszutauschen und zu installieren. </v>
      </c>
      <c r="AJ10" s="42" t="str">
        <f aca="false">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10" s="1" t="str">
        <f aca="false">IF(ISBLANK(Values!E9),"",Values!$B$25)</f>
        <v>♻️ ÖFFENTLICHES PRODUKT - Kaufen Sie renoviert, KAUFEN SIE GRÜN! Reduzieren Sie mehr als 80% Kohlendioxid, indem Sie unsere überholten Tastaturen kaufen, im Vergleich zu einer neuen Tastatur! </v>
      </c>
      <c r="AL10" s="1" t="str">
        <f aca="false">IF(ISBLANK(Values!E9),"",SUBSTITUTE(SUBSTITUTE(IF(Values!$J9, Values!$B$26, Values!$B$33), "{language}", Values!$H9), "{flag}", INDEX(options!$E$1:$E$20, Values!$V9)))</f>
        <v>👉 LAYOUT - 🇸🇪 🇫🇮 🇳🇴 🇩🇰 Skandinavisch – Nordisch Nicht Hintergrundbeleuchtung </v>
      </c>
      <c r="AM10" s="1" t="str">
        <f aca="false">SUBSTITUTE(IF(ISBLANK(Values!E9),"",Values!$B$27), "{model}", Values!$B$3)</f>
        <v>👉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10" s="28" t="str">
        <f aca="false">IF(ISBLANK(Values!E9),"",Values!H9)</f>
        <v>Skandinavisch – Nordisch</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250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43" t="str">
        <f aca="false">IF(ISBLANK(Values!$E9), "", "not_applicable")</f>
        <v>not_applicable</v>
      </c>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42.99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6550 Reg with point - BE</v>
      </c>
      <c r="C11" s="32" t="str">
        <f aca="false">IF(ISBLANK(Values!E10),"","TellusRem")</f>
        <v>TellusRem</v>
      </c>
      <c r="D11" s="30" t="n">
        <f aca="false">IF(ISBLANK(Values!E10),"",Values!E10)</f>
        <v>5714401655060</v>
      </c>
      <c r="E11" s="31" t="str">
        <f aca="false">IF(ISBLANK(Values!E10),"","EAN")</f>
        <v>EAN</v>
      </c>
      <c r="F11" s="28" t="str">
        <f aca="false">IF(ISBLANK(Values!E10),"",IF(Values!J10, SUBSTITUTE(Values!$B$1, "{language}", Values!H10) &amp; " " &amp;Values!$B$3, SUBSTITUTE(Values!$B$2, "{language}", Values!$H10) &amp; " " &amp;Values!$B$3))</f>
        <v>ersatztastatur Belgier Nicht Hintergrundbeleuchtung für HP  6540B, 6545B, 6550B, 6555B, 6540, 6545, 6550, 6555</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6550 Reg with point - BE</v>
      </c>
      <c r="K11" s="28" t="n">
        <f aca="false">IF(ISBLANK(Values!E10),"",IF(Values!J10, Values!$B$4, Values!$B$5))</f>
        <v>42.99</v>
      </c>
      <c r="L11" s="40" t="n">
        <f aca="false">IF(ISBLANK(Values!E10),"",IF($CO11="DEFAULT", Values!$B$18, ""))</f>
        <v>5</v>
      </c>
      <c r="M11" s="28" t="str">
        <f aca="false">IF(ISBLANK(Values!E10),"",Values!$M10)</f>
        <v>https://raw.githubusercontent.com/PatrickVibild/TellusAmazonPictures/master/pictures/HP/W. PS/6550 (BLACK FRAME)/RG/BE/1.jpg</v>
      </c>
      <c r="N11" s="28" t="str">
        <f aca="false">IF(ISBLANK(Values!$F10),"",Values!N10)</f>
        <v>https://raw.githubusercontent.com/PatrickVibild/TellusAmazonPictures/master/pictures/HP/W. PS/6550 (BLACK FRAME)/RG/BE/2.jpg</v>
      </c>
      <c r="O11" s="28" t="str">
        <f aca="false">IF(ISBLANK(Values!$F10),"",Values!O10)</f>
        <v>https://raw.githubusercontent.com/PatrickVibild/TellusAmazonPictures/master/pictures/HP/W. PS/6550 (BLACK FRAME)/RG/BE/3.jpg</v>
      </c>
      <c r="P11" s="28" t="str">
        <f aca="false">IF(ISBLANK(Values!$F10),"",Values!P10)</f>
        <v>https://raw.githubusercontent.com/PatrickVibild/TellusAmazonPictures/master/pictures/HP/W. PS/6550 (BLACK FRAME)/RG/BE/4.jpg</v>
      </c>
      <c r="Q11" s="28" t="str">
        <f aca="false">IF(ISBLANK(Values!$F10),"",Values!Q10)</f>
        <v>https://raw.githubusercontent.com/PatrickVibild/TellusAmazonPictures/master/pictures/HP/W. PS/6550 (BLACK FRAME)/RG/BE/5.jpg</v>
      </c>
      <c r="R11" s="28" t="str">
        <f aca="false">IF(ISBLANK(Values!$F10),"",Values!R10)</f>
        <v>https://raw.githubusercontent.com/PatrickVibild/TellusAmazonPictures/master/pictures/HP/W. PS/6550 (BLACK FRAME)/RG/BE/6.jpg</v>
      </c>
      <c r="S11" s="28" t="str">
        <f aca="false">IF(ISBLANK(Values!$F10),"",Values!S10)</f>
        <v>https://raw.githubusercontent.com/PatrickVibild/TellusAmazonPictures/master/pictures/HP/W. PS/6550 (BLACK FRAME)/RG/BE/7.jpg</v>
      </c>
      <c r="T11" s="28" t="str">
        <f aca="false">IF(ISBLANK(Values!$F10),"",Values!T10)</f>
        <v>https://raw.githubusercontent.com/PatrickVibild/TellusAmazonPictures/master/pictures/HP/W. PS/6550 (BLACK FRAME)/RG/BE/8.jpg</v>
      </c>
      <c r="U11" s="28" t="str">
        <f aca="false">IF(ISBLANK(Values!$F10),"",Values!U10)</f>
        <v>https://raw.githubusercontent.com/PatrickVibild/TellusAmazonPictures/master/pictures/HP/W. PS/6550 (BLACK FRAME)/RG/BE/9.jpg</v>
      </c>
      <c r="W11" s="32" t="str">
        <f aca="false">IF(ISBLANK(Values!E10),"","Child")</f>
        <v>Child</v>
      </c>
      <c r="X11" s="32" t="str">
        <f aca="false">IF(ISBLANK(Values!E10),"",Values!$B$13)</f>
        <v>HP 6550 parent</v>
      </c>
      <c r="Y11" s="39" t="str">
        <f aca="false">IF(ISBLANK(Values!E10),"","Size-Color")</f>
        <v>Size-Color</v>
      </c>
      <c r="Z11" s="32" t="str">
        <f aca="false">IF(ISBLANK(Values!E10),"","variation")</f>
        <v>variation</v>
      </c>
      <c r="AA11" s="36" t="str">
        <f aca="false">IF(ISBLANK(Values!E10),"",Values!$B$20)</f>
        <v>Update</v>
      </c>
      <c r="AB11" s="36" t="str">
        <f aca="false">IF(ISBLANK(Values!E10),"",Values!$B$29)</f>
        <v>6 Monate Garantie nach dem Liefertermin. Im Falle einer Fehlfunktion der Tastatur wird ein neues Gerät oder ein Ersatzteil für die Tastatur des Produkts gesendet. Bei Sortierung des Bestands wird eine volle Rückerstattung gewährt.</v>
      </c>
      <c r="AI11" s="41" t="str">
        <f aca="false">IF(ISBLANK(Values!E10),"",IF(Values!I10,Values!$B$23,Values!$B$33))</f>
        <v>👉 ÜBERARBEITET: GELD SPAREN - Ersatz-HP-Laptop-Tastatur, gleiche Qualität wie OEM-Tastaturen. TellusRem ist seit 2011 der weltweit führende Distributor von Tastaturen. Perfekte Ersatztastatur, einfach auszutauschen und zu installieren. </v>
      </c>
      <c r="AJ11" s="42" t="str">
        <f aca="false">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11" s="1" t="str">
        <f aca="false">IF(ISBLANK(Values!E10),"",Values!$B$25)</f>
        <v>♻️ ÖFFENTLICHES PRODUKT - Kaufen Sie renoviert, KAUFEN SIE GRÜN! Reduzieren Sie mehr als 80% Kohlendioxid, indem Sie unsere überholten Tastaturen kaufen, im Vergleich zu einer neuen Tastatur! </v>
      </c>
      <c r="AL11" s="1" t="str">
        <f aca="false">IF(ISBLANK(Values!E10),"",SUBSTITUTE(SUBSTITUTE(IF(Values!$J10, Values!$B$26, Values!$B$33), "{language}", Values!$H10), "{flag}", INDEX(options!$E$1:$E$20, Values!$V10)))</f>
        <v>👉 LAYOUT - 🇧🇪 Belgier Nicht Hintergrundbeleuchtung </v>
      </c>
      <c r="AM11" s="1" t="str">
        <f aca="false">SUBSTITUTE(IF(ISBLANK(Values!E10),"",Values!$B$27), "{model}", Values!$B$3)</f>
        <v>👉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11" s="28" t="str">
        <f aca="false">IF(ISBLANK(Values!E10),"",Values!H10)</f>
        <v>Belgier</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250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43" t="str">
        <f aca="false">IF(ISBLANK(Values!$E10), "", "not_applicable")</f>
        <v>not_applicable</v>
      </c>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42.99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HP 6550 Reg with point - Swiss</v>
      </c>
      <c r="C12" s="32" t="str">
        <f aca="false">IF(ISBLANK(Values!E11),"","TellusRem")</f>
        <v>TellusRem</v>
      </c>
      <c r="D12" s="30" t="n">
        <f aca="false">IF(ISBLANK(Values!E11),"",Values!E11)</f>
        <v>5714401655077</v>
      </c>
      <c r="E12" s="31" t="str">
        <f aca="false">IF(ISBLANK(Values!E11),"","EAN")</f>
        <v>EAN</v>
      </c>
      <c r="F12" s="28" t="str">
        <f aca="false">IF(ISBLANK(Values!E11),"",IF(Values!J11, SUBSTITUTE(Values!$B$1, "{language}", Values!H11) &amp; " " &amp;Values!$B$3, SUBSTITUTE(Values!$B$2, "{language}", Values!$H11) &amp; " " &amp;Values!$B$3))</f>
        <v>ersatztastatur Schweizerisch Nicht Hintergrundbeleuchtung für HP  6540B, 6545B, 6550B, 6555B, 6540, 6545, 6550, 6555</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6550 Reg with point - Swiss</v>
      </c>
      <c r="K12" s="28" t="n">
        <f aca="false">IF(ISBLANK(Values!E11),"",IF(Values!J11, Values!$B$4, Values!$B$5))</f>
        <v>42.99</v>
      </c>
      <c r="L12" s="40" t="n">
        <f aca="false">IF(ISBLANK(Values!E11),"",IF($CO12="DEFAULT", Values!$B$18, ""))</f>
        <v>5</v>
      </c>
      <c r="M12" s="28" t="str">
        <f aca="false">IF(ISBLANK(Values!E11),"",Values!$M11)</f>
        <v>https://raw.githubusercontent.com/PatrickVibild/TellusAmazonPictures/master/pictures/HP/W. PS/6550 (BLACK FRAME)/RG/CH/1.jpg</v>
      </c>
      <c r="N12" s="28" t="str">
        <f aca="false">IF(ISBLANK(Values!$F11),"",Values!N11)</f>
        <v>https://raw.githubusercontent.com/PatrickVibild/TellusAmazonPictures/master/pictures/HP/W. PS/6550 (BLACK FRAME)/RG/CH/2.jpg</v>
      </c>
      <c r="O12" s="28" t="str">
        <f aca="false">IF(ISBLANK(Values!$F11),"",Values!O11)</f>
        <v>https://raw.githubusercontent.com/PatrickVibild/TellusAmazonPictures/master/pictures/HP/W. PS/6550 (BLACK FRAME)/RG/CH/3.jpg</v>
      </c>
      <c r="P12" s="28" t="str">
        <f aca="false">IF(ISBLANK(Values!$F11),"",Values!P11)</f>
        <v>https://raw.githubusercontent.com/PatrickVibild/TellusAmazonPictures/master/pictures/HP/W. PS/6550 (BLACK FRAME)/RG/CH/4.jpg</v>
      </c>
      <c r="Q12" s="28" t="str">
        <f aca="false">IF(ISBLANK(Values!$F11),"",Values!Q11)</f>
        <v>https://raw.githubusercontent.com/PatrickVibild/TellusAmazonPictures/master/pictures/HP/W. PS/6550 (BLACK FRAME)/RG/CH/5.jpg</v>
      </c>
      <c r="R12" s="28" t="str">
        <f aca="false">IF(ISBLANK(Values!$F11),"",Values!R11)</f>
        <v>https://raw.githubusercontent.com/PatrickVibild/TellusAmazonPictures/master/pictures/HP/W. PS/6550 (BLACK FRAME)/RG/CH/6.jpg</v>
      </c>
      <c r="S12" s="28" t="str">
        <f aca="false">IF(ISBLANK(Values!$F11),"",Values!S11)</f>
        <v>https://raw.githubusercontent.com/PatrickVibild/TellusAmazonPictures/master/pictures/HP/W. PS/6550 (BLACK FRAME)/RG/CH/7.jpg</v>
      </c>
      <c r="T12" s="28" t="str">
        <f aca="false">IF(ISBLANK(Values!$F11),"",Values!T11)</f>
        <v>https://raw.githubusercontent.com/PatrickVibild/TellusAmazonPictures/master/pictures/HP/W. PS/6550 (BLACK FRAME)/RG/CH/8.jpg</v>
      </c>
      <c r="U12" s="28" t="str">
        <f aca="false">IF(ISBLANK(Values!$F11),"",Values!U11)</f>
        <v>https://raw.githubusercontent.com/PatrickVibild/TellusAmazonPictures/master/pictures/HP/W. PS/6550 (BLACK FRAME)/RG/CH/9.jpg</v>
      </c>
      <c r="W12" s="32" t="str">
        <f aca="false">IF(ISBLANK(Values!E11),"","Child")</f>
        <v>Child</v>
      </c>
      <c r="X12" s="32" t="str">
        <f aca="false">IF(ISBLANK(Values!E11),"",Values!$B$13)</f>
        <v>HP 6550 parent</v>
      </c>
      <c r="Y12" s="39" t="str">
        <f aca="false">IF(ISBLANK(Values!E11),"","Size-Color")</f>
        <v>Size-Color</v>
      </c>
      <c r="Z12" s="32" t="str">
        <f aca="false">IF(ISBLANK(Values!E11),"","variation")</f>
        <v>variation</v>
      </c>
      <c r="AA12" s="36" t="str">
        <f aca="false">IF(ISBLANK(Values!E11),"",Values!$B$20)</f>
        <v>Update</v>
      </c>
      <c r="AB12" s="36" t="str">
        <f aca="false">IF(ISBLANK(Values!E11),"",Values!$B$29)</f>
        <v>6 Monate Garantie nach dem Liefertermin. Im Falle einer Fehlfunktion der Tastatur wird ein neues Gerät oder ein Ersatzteil für die Tastatur des Produkts gesendet. Bei Sortierung des Bestands wird eine volle Rückerstattung gewährt.</v>
      </c>
      <c r="AI12" s="41" t="str">
        <f aca="false">IF(ISBLANK(Values!E11),"",IF(Values!I11,Values!$B$23,Values!$B$33))</f>
        <v>👉 ÜBERARBEITET: GELD SPAREN - Ersatz-HP-Laptop-Tastatur, gleiche Qualität wie OEM-Tastaturen. TellusRem ist seit 2011 der weltweit führende Distributor von Tastaturen. Perfekte Ersatztastatur, einfach auszutauschen und zu installieren. </v>
      </c>
      <c r="AJ12" s="42" t="str">
        <f aca="false">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12" s="1" t="str">
        <f aca="false">IF(ISBLANK(Values!E11),"",Values!$B$25)</f>
        <v>♻️ ÖFFENTLICHES PRODUKT - Kaufen Sie renoviert, KAUFEN SIE GRÜN! Reduzieren Sie mehr als 80% Kohlendioxid, indem Sie unsere überholten Tastaturen kaufen, im Vergleich zu einer neuen Tastatur! </v>
      </c>
      <c r="AL12" s="1" t="str">
        <f aca="false">IF(ISBLANK(Values!E11),"",SUBSTITUTE(SUBSTITUTE(IF(Values!$J11, Values!$B$26, Values!$B$33), "{language}", Values!$H11), "{flag}", INDEX(options!$E$1:$E$20, Values!$V11)))</f>
        <v>👉 LAYOUT - 🇨🇭 Schweizerisch Nicht Hintergrundbeleuchtung </v>
      </c>
      <c r="AM12" s="1" t="str">
        <f aca="false">SUBSTITUTE(IF(ISBLANK(Values!E11),"",Values!$B$27), "{model}", Values!$B$3)</f>
        <v>👉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12" s="28" t="str">
        <f aca="false">IF(ISBLANK(Values!E11),"",Values!H11)</f>
        <v>Schweizerisch</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250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Dänemark</v>
      </c>
      <c r="CZ12" s="1" t="str">
        <f aca="false">IF(ISBLANK(Values!E11),"","No")</f>
        <v>No</v>
      </c>
      <c r="DA12" s="1" t="str">
        <f aca="false">IF(ISBLANK(Values!E11),"","No")</f>
        <v>No</v>
      </c>
      <c r="DO12" s="27" t="str">
        <f aca="false">IF(ISBLANK(Values!E11),"","Parts")</f>
        <v>Parts</v>
      </c>
      <c r="DP12" s="27"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43" t="str">
        <f aca="false">IF(ISBLANK(Values!$E11), "", "not_applicable")</f>
        <v>not_applicable</v>
      </c>
      <c r="DZ12" s="31"/>
      <c r="EA12" s="31"/>
      <c r="EB12" s="31"/>
      <c r="EC12" s="31"/>
      <c r="EI12" s="1"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42.99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HP 6550 Reg with point - US int</v>
      </c>
      <c r="C13" s="32" t="str">
        <f aca="false">IF(ISBLANK(Values!E12),"","TellusRem")</f>
        <v>TellusRem</v>
      </c>
      <c r="D13" s="30" t="n">
        <f aca="false">IF(ISBLANK(Values!E12),"",Values!E12)</f>
        <v>5714401655084</v>
      </c>
      <c r="E13" s="31" t="str">
        <f aca="false">IF(ISBLANK(Values!E12),"","EAN")</f>
        <v>EAN</v>
      </c>
      <c r="F13" s="28" t="str">
        <f aca="false">IF(ISBLANK(Values!E12),"",IF(Values!J12, SUBSTITUTE(Values!$B$1, "{language}", Values!H12) &amp; " " &amp;Values!$B$3, SUBSTITUTE(Values!$B$2, "{language}", Values!$H12) &amp; " " &amp;Values!$B$3))</f>
        <v>ersatztastatur US International Nicht Hintergrundbeleuchtung für HP  6540B, 6545B, 6550B, 6555B, 6540, 6545, 6550, 6555</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6550 Reg with point - US int</v>
      </c>
      <c r="K13" s="28" t="n">
        <f aca="false">IF(ISBLANK(Values!E12),"",IF(Values!J12, Values!$B$4, Values!$B$5))</f>
        <v>42.99</v>
      </c>
      <c r="L13" s="40" t="n">
        <f aca="false">IF(ISBLANK(Values!E12),"",IF($CO13="DEFAULT", Values!$B$18, ""))</f>
        <v>5</v>
      </c>
      <c r="M13" s="28" t="str">
        <f aca="false">IF(ISBLANK(Values!E12),"",Values!$M12)</f>
        <v>https://raw.githubusercontent.com/PatrickVibild/TellusAmazonPictures/master/pictures/HP/W. PS/6550 (BLACK FRAME)/RG/USI/1.jpg</v>
      </c>
      <c r="N13" s="28" t="str">
        <f aca="false">IF(ISBLANK(Values!$F12),"",Values!N12)</f>
        <v>https://raw.githubusercontent.com/PatrickVibild/TellusAmazonPictures/master/pictures/HP/W. PS/6550 (BLACK FRAME)/RG/USI/2.jpg</v>
      </c>
      <c r="O13" s="28" t="str">
        <f aca="false">IF(ISBLANK(Values!$F12),"",Values!O12)</f>
        <v>https://raw.githubusercontent.com/PatrickVibild/TellusAmazonPictures/master/pictures/HP/W. PS/6550 (BLACK FRAME)/RG/USI/3.jpg</v>
      </c>
      <c r="P13" s="28" t="str">
        <f aca="false">IF(ISBLANK(Values!$F12),"",Values!P12)</f>
        <v>https://raw.githubusercontent.com/PatrickVibild/TellusAmazonPictures/master/pictures/HP/W. PS/6550 (BLACK FRAME)/RG/USI/4.jpg</v>
      </c>
      <c r="Q13" s="28" t="str">
        <f aca="false">IF(ISBLANK(Values!$F12),"",Values!Q12)</f>
        <v>https://raw.githubusercontent.com/PatrickVibild/TellusAmazonPictures/master/pictures/HP/W. PS/6550 (BLACK FRAME)/RG/USI/5.jpg</v>
      </c>
      <c r="R13" s="28" t="str">
        <f aca="false">IF(ISBLANK(Values!$F12),"",Values!R12)</f>
        <v>https://raw.githubusercontent.com/PatrickVibild/TellusAmazonPictures/master/pictures/HP/W. PS/6550 (BLACK FRAME)/RG/USI/6.jpg</v>
      </c>
      <c r="S13" s="28" t="str">
        <f aca="false">IF(ISBLANK(Values!$F12),"",Values!S12)</f>
        <v>https://raw.githubusercontent.com/PatrickVibild/TellusAmazonPictures/master/pictures/HP/W. PS/6550 (BLACK FRAME)/RG/USI/7.jpg</v>
      </c>
      <c r="T13" s="28" t="str">
        <f aca="false">IF(ISBLANK(Values!$F12),"",Values!T12)</f>
        <v>https://raw.githubusercontent.com/PatrickVibild/TellusAmazonPictures/master/pictures/HP/W. PS/6550 (BLACK FRAME)/RG/USI/8.jpg</v>
      </c>
      <c r="U13" s="28" t="str">
        <f aca="false">IF(ISBLANK(Values!$F12),"",Values!U12)</f>
        <v>https://raw.githubusercontent.com/PatrickVibild/TellusAmazonPictures/master/pictures/HP/W. PS/6550 (BLACK FRAME)/RG/USI/9.jpg</v>
      </c>
      <c r="W13" s="32" t="str">
        <f aca="false">IF(ISBLANK(Values!E12),"","Child")</f>
        <v>Child</v>
      </c>
      <c r="X13" s="32" t="str">
        <f aca="false">IF(ISBLANK(Values!E12),"",Values!$B$13)</f>
        <v>HP 6550 parent</v>
      </c>
      <c r="Y13" s="39" t="str">
        <f aca="false">IF(ISBLANK(Values!E12),"","Size-Color")</f>
        <v>Size-Color</v>
      </c>
      <c r="Z13" s="32" t="str">
        <f aca="false">IF(ISBLANK(Values!E12),"","variation")</f>
        <v>variation</v>
      </c>
      <c r="AA13" s="36" t="str">
        <f aca="false">IF(ISBLANK(Values!E12),"",Values!$B$20)</f>
        <v>Update</v>
      </c>
      <c r="AB13" s="36" t="str">
        <f aca="false">IF(ISBLANK(Values!E12),"",Values!$B$29)</f>
        <v>6 Monate Garantie nach dem Liefertermin. Im Falle einer Fehlfunktion der Tastatur wird ein neues Gerät oder ein Ersatzteil für die Tastatur des Produkts gesendet. Bei Sortierung des Bestands wird eine volle Rückerstattung gewährt.</v>
      </c>
      <c r="AI13" s="41" t="str">
        <f aca="false">IF(ISBLANK(Values!E12),"",IF(Values!I12,Values!$B$23,Values!$B$33))</f>
        <v>👉 ÜBERARBEITET: GELD SPAREN - Ersatz-HP-Laptop-Tastatur, gleiche Qualität wie OEM-Tastaturen. TellusRem ist seit 2011 der weltweit führende Distributor von Tastaturen. Perfekte Ersatztastatur, einfach auszutauschen und zu installieren. </v>
      </c>
      <c r="AJ13" s="42" t="str">
        <f aca="false">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13" s="1" t="str">
        <f aca="false">IF(ISBLANK(Values!E12),"",Values!$B$25)</f>
        <v>♻️ ÖFFENTLICHES PRODUKT - Kaufen Sie renoviert, KAUFEN SIE GRÜN! Reduzieren Sie mehr als 80% Kohlendioxid, indem Sie unsere überholten Tastaturen kaufen, im Vergleich zu einer neuen Tastatur! </v>
      </c>
      <c r="AL13" s="1" t="str">
        <f aca="false">IF(ISBLANK(Values!E12),"",SUBSTITUTE(SUBSTITUTE(IF(Values!$J12, Values!$B$26, Values!$B$33), "{language}", Values!$H12), "{flag}", INDEX(options!$E$1:$E$20, Values!$V12)))</f>
        <v>👉 LAYOUT - 🇺🇸 with € symbol US International Nicht Hintergrundbeleuchtung </v>
      </c>
      <c r="AM13" s="1" t="str">
        <f aca="false">SUBSTITUTE(IF(ISBLANK(Values!E12),"",Values!$B$27), "{model}", Values!$B$3)</f>
        <v>👉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13" s="28" t="str">
        <f aca="false">IF(ISBLANK(Values!E12),"",Values!H12)</f>
        <v>US International</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250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250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Dänemark</v>
      </c>
      <c r="CZ13" s="1" t="str">
        <f aca="false">IF(ISBLANK(Values!E12),"","No")</f>
        <v>No</v>
      </c>
      <c r="DA13" s="1" t="str">
        <f aca="false">IF(ISBLANK(Values!E12),"","No")</f>
        <v>No</v>
      </c>
      <c r="DO13" s="27" t="str">
        <f aca="false">IF(ISBLANK(Values!E12),"","Parts")</f>
        <v>Parts</v>
      </c>
      <c r="DP13" s="27"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s="43" t="str">
        <f aca="false">IF(ISBLANK(Values!$E12), "", "not_applicable")</f>
        <v>not_applicable</v>
      </c>
      <c r="DZ13" s="31"/>
      <c r="EA13" s="31"/>
      <c r="EB13" s="31"/>
      <c r="EC13" s="31"/>
      <c r="EI13" s="1"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42.99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HP 6550 Reg with point - US</v>
      </c>
      <c r="C14" s="32" t="str">
        <f aca="false">IF(ISBLANK(Values!E13),"","TellusRem")</f>
        <v>TellusRem</v>
      </c>
      <c r="D14" s="30" t="n">
        <f aca="false">IF(ISBLANK(Values!E13),"",Values!E13)</f>
        <v>5714401655091</v>
      </c>
      <c r="E14" s="31" t="str">
        <f aca="false">IF(ISBLANK(Values!E13),"","EAN")</f>
        <v>EAN</v>
      </c>
      <c r="F14" s="28" t="str">
        <f aca="false">IF(ISBLANK(Values!E13),"",IF(Values!J13, SUBSTITUTE(Values!$B$1, "{language}", Values!H13) &amp; " " &amp;Values!$B$3, SUBSTITUTE(Values!$B$2, "{language}", Values!$H13) &amp; " " &amp;Values!$B$3))</f>
        <v>ersatztastatur US  Nicht Hintergrundbeleuchtung für HP  6540B, 6545B, 6550B, 6555B, 6540, 6545, 6550, 6555</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HP 6550 Reg with point - US</v>
      </c>
      <c r="K14" s="28" t="n">
        <f aca="false">IF(ISBLANK(Values!E13),"",IF(Values!J13, Values!$B$4, Values!$B$5))</f>
        <v>42.99</v>
      </c>
      <c r="L14" s="40" t="n">
        <f aca="false">IF(ISBLANK(Values!E13),"",IF($CO14="DEFAULT", Values!$B$18, ""))</f>
        <v>5</v>
      </c>
      <c r="M14" s="28" t="str">
        <f aca="false">IF(ISBLANK(Values!E13),"",Values!$M13)</f>
        <v>https://raw.githubusercontent.com/PatrickVibild/TellusAmazonPictures/master/pictures/HP/W. PS/6550 (BLACK FRAME)/RG/US/1.jpg</v>
      </c>
      <c r="N14" s="28" t="str">
        <f aca="false">IF(ISBLANK(Values!$F13),"",Values!N13)</f>
        <v>https://raw.githubusercontent.com/PatrickVibild/TellusAmazonPictures/master/pictures/HP/W. PS/6550 (BLACK FRAME)/RG/US/2.jpg</v>
      </c>
      <c r="O14" s="28" t="str">
        <f aca="false">IF(ISBLANK(Values!$F13),"",Values!O13)</f>
        <v>https://raw.githubusercontent.com/PatrickVibild/TellusAmazonPictures/master/pictures/HP/W. PS/6550 (BLACK FRAME)/RG/US/3.jpg</v>
      </c>
      <c r="P14" s="28" t="str">
        <f aca="false">IF(ISBLANK(Values!$F13),"",Values!P13)</f>
        <v>https://raw.githubusercontent.com/PatrickVibild/TellusAmazonPictures/master/pictures/HP/W. PS/6550 (BLACK FRAME)/RG/US/4.jpg</v>
      </c>
      <c r="Q14" s="28" t="str">
        <f aca="false">IF(ISBLANK(Values!$F13),"",Values!Q13)</f>
        <v>https://raw.githubusercontent.com/PatrickVibild/TellusAmazonPictures/master/pictures/HP/W. PS/6550 (BLACK FRAME)/RG/US/5.jpg</v>
      </c>
      <c r="R14" s="28" t="str">
        <f aca="false">IF(ISBLANK(Values!$F13),"",Values!R13)</f>
        <v>https://raw.githubusercontent.com/PatrickVibild/TellusAmazonPictures/master/pictures/HP/W. PS/6550 (BLACK FRAME)/RG/US/6.jpg</v>
      </c>
      <c r="S14" s="28" t="str">
        <f aca="false">IF(ISBLANK(Values!$F13),"",Values!S13)</f>
        <v>https://raw.githubusercontent.com/PatrickVibild/TellusAmazonPictures/master/pictures/HP/W. PS/6550 (BLACK FRAME)/RG/US/7.jpg</v>
      </c>
      <c r="T14" s="28" t="str">
        <f aca="false">IF(ISBLANK(Values!$F13),"",Values!T13)</f>
        <v>https://raw.githubusercontent.com/PatrickVibild/TellusAmazonPictures/master/pictures/HP/W. PS/6550 (BLACK FRAME)/RG/US/8.jpg</v>
      </c>
      <c r="U14" s="28" t="str">
        <f aca="false">IF(ISBLANK(Values!$F13),"",Values!U13)</f>
        <v>https://raw.githubusercontent.com/PatrickVibild/TellusAmazonPictures/master/pictures/HP/W. PS/6550 (BLACK FRAME)/RG/US/9.jpg</v>
      </c>
      <c r="W14" s="32" t="str">
        <f aca="false">IF(ISBLANK(Values!E13),"","Child")</f>
        <v>Child</v>
      </c>
      <c r="X14" s="32" t="str">
        <f aca="false">IF(ISBLANK(Values!E13),"",Values!$B$13)</f>
        <v>HP 6550 parent</v>
      </c>
      <c r="Y14" s="39" t="str">
        <f aca="false">IF(ISBLANK(Values!E13),"","Size-Color")</f>
        <v>Size-Color</v>
      </c>
      <c r="Z14" s="32" t="str">
        <f aca="false">IF(ISBLANK(Values!E13),"","variation")</f>
        <v>variation</v>
      </c>
      <c r="AA14" s="36" t="str">
        <f aca="false">IF(ISBLANK(Values!E13),"",Values!$B$20)</f>
        <v>Update</v>
      </c>
      <c r="AB14" s="36" t="str">
        <f aca="false">IF(ISBLANK(Values!E13),"",Values!$B$29)</f>
        <v>6 Monate Garantie nach dem Liefertermin. Im Falle einer Fehlfunktion der Tastatur wird ein neues Gerät oder ein Ersatzteil für die Tastatur des Produkts gesendet. Bei Sortierung des Bestands wird eine volle Rückerstattung gewährt.</v>
      </c>
      <c r="AI14" s="41" t="str">
        <f aca="false">IF(ISBLANK(Values!E13),"",IF(Values!I13,Values!$B$23,Values!$B$33))</f>
        <v>👉 ÜBERARBEITET: GELD SPAREN - Ersatz-HP-Laptop-Tastatur, gleiche Qualität wie OEM-Tastaturen. TellusRem ist seit 2011 der weltweit führende Distributor von Tastaturen. Perfekte Ersatztastatur, einfach auszutauschen und zu installieren. </v>
      </c>
      <c r="AJ14" s="42" t="str">
        <f aca="false">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14" s="1" t="str">
        <f aca="false">IF(ISBLANK(Values!E13),"",Values!$B$25)</f>
        <v>♻️ ÖFFENTLICHES PRODUKT - Kaufen Sie renoviert, KAUFEN SIE GRÜN! Reduzieren Sie mehr als 80% Kohlendioxid, indem Sie unsere überholten Tastaturen kaufen, im Vergleich zu einer neuen Tastatur! </v>
      </c>
      <c r="AL14" s="1" t="str">
        <f aca="false">IF(ISBLANK(Values!E13),"",SUBSTITUTE(SUBSTITUTE(IF(Values!$J13, Values!$B$26, Values!$B$33), "{language}", Values!$H13), "{flag}", INDEX(options!$E$1:$E$20, Values!$V13)))</f>
        <v>👉 LAYOUT - 🇺🇸 US  Nicht Hintergrundbeleuchtung </v>
      </c>
      <c r="AM14" s="1" t="str">
        <f aca="false">SUBSTITUTE(IF(ISBLANK(Values!E13),"",Values!$B$27), "{model}", Values!$B$3)</f>
        <v>👉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14" s="28" t="str">
        <f aca="false">IF(ISBLANK(Values!E13),"",Values!H13)</f>
        <v>US </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250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250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Dänemark</v>
      </c>
      <c r="CZ14" s="1" t="str">
        <f aca="false">IF(ISBLANK(Values!E13),"","No")</f>
        <v>No</v>
      </c>
      <c r="DA14" s="1" t="str">
        <f aca="false">IF(ISBLANK(Values!E13),"","No")</f>
        <v>No</v>
      </c>
      <c r="DO14" s="27" t="str">
        <f aca="false">IF(ISBLANK(Values!E13),"","Parts")</f>
        <v>Parts</v>
      </c>
      <c r="DP14" s="27"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s="43" t="str">
        <f aca="false">IF(ISBLANK(Values!$E13), "", "not_applicable")</f>
        <v>not_applicable</v>
      </c>
      <c r="DZ14" s="31"/>
      <c r="EA14" s="31"/>
      <c r="EB14" s="31"/>
      <c r="EC14" s="31"/>
      <c r="EI14" s="1"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42.99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B36" activeCellId="0" sqref="B36"/>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57.45" hidden="false" customHeight="false" outlineLevel="0" collapsed="false">
      <c r="A4" s="46" t="s">
        <v>371</v>
      </c>
      <c r="B4" s="51" t="n">
        <v>56.99</v>
      </c>
      <c r="C4" s="52" t="n">
        <f aca="false">FALSE()</f>
        <v>0</v>
      </c>
      <c r="D4" s="52" t="n">
        <f aca="false">TRUE()</f>
        <v>1</v>
      </c>
      <c r="E4" s="50" t="n">
        <v>5714401655008</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4" t="n">
        <f aca="false">TRUE()</f>
        <v>1</v>
      </c>
      <c r="J4" s="55" t="b">
        <v>0</v>
      </c>
      <c r="K4" s="56"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PS/6550 (BLACK FRAME)/RG/DE/1.jpg</v>
      </c>
      <c r="N4" s="58" t="str">
        <f aca="false">IF(ISBLANK(K4),"",IF(L4, "https://raw.githubusercontent.com/PatrickVibild/TellusAmazonPictures/master/pictures/"&amp;K4&amp;"/2.jpg","https://download.HP.com/Images/Parts/"&amp;K4&amp;"/"&amp;K4&amp;"_B.jpg"))</f>
        <v>https://raw.githubusercontent.com/PatrickVibild/TellusAmazonPictures/master/pictures/HP/W. PS/6550 (BLACK FRAME)/RG/DE/2.jpg</v>
      </c>
      <c r="O4" s="59" t="str">
        <f aca="false">IF(ISBLANK(K4),"",IF(L4, "https://raw.githubusercontent.com/PatrickVibild/TellusAmazonPictures/master/pictures/"&amp;K4&amp;"/3.jpg","https://download.HP.com/Images/Parts/"&amp;K4&amp;"/"&amp;K4&amp;"_details.jpg"))</f>
        <v>https://raw.githubusercontent.com/PatrickVibild/TellusAmazonPictures/master/pictures/HP/W. PS/6550 (BLACK FRAME)/RG/DE/3.jpg</v>
      </c>
      <c r="P4" s="0" t="str">
        <f aca="false">IF(ISBLANK(K4),"",IF(L4, "https://raw.githubusercontent.com/PatrickVibild/TellusAmazonPictures/master/pictures/"&amp;K4&amp;"/4.jpg", ""))</f>
        <v>https://raw.githubusercontent.com/PatrickVibild/TellusAmazonPictures/master/pictures/HP/W. PS/6550 (BLACK FRAME)/RG/DE/4.jpg</v>
      </c>
      <c r="Q4" s="0" t="str">
        <f aca="false">IF(ISBLANK(K4),"",IF(L4, "https://raw.githubusercontent.com/PatrickVibild/TellusAmazonPictures/master/pictures/"&amp;K4&amp;"/5.jpg", ""))</f>
        <v>https://raw.githubusercontent.com/PatrickVibild/TellusAmazonPictures/master/pictures/HP/W. PS/6550 (BLACK FRAME)/RG/DE/5.jpg</v>
      </c>
      <c r="R4" s="0" t="str">
        <f aca="false">IF(ISBLANK(K4),"",IF(L4, "https://raw.githubusercontent.com/PatrickVibild/TellusAmazonPictures/master/pictures/"&amp;K4&amp;"/6.jpg", ""))</f>
        <v>https://raw.githubusercontent.com/PatrickVibild/TellusAmazonPictures/master/pictures/HP/W. PS/6550 (BLACK FRAME)/RG/DE/6.jpg</v>
      </c>
      <c r="S4" s="0" t="str">
        <f aca="false">IF(ISBLANK(K4),"",IF(L4, "https://raw.githubusercontent.com/PatrickVibild/TellusAmazonPictures/master/pictures/"&amp;K4&amp;"/7.jpg", ""))</f>
        <v>https://raw.githubusercontent.com/PatrickVibild/TellusAmazonPictures/master/pictures/HP/W. PS/6550 (BLACK FRAME)/RG/DE/7.jpg</v>
      </c>
      <c r="T4" s="0" t="str">
        <f aca="false">IF(ISBLANK(K4),"",IF(L4, "https://raw.githubusercontent.com/PatrickVibild/TellusAmazonPictures/master/pictures/"&amp;K4&amp;"/8.jpg",""))</f>
        <v>https://raw.githubusercontent.com/PatrickVibild/TellusAmazonPictures/master/pictures/HP/W. PS/6550 (BLACK FRAME)/RG/DE/8.jpg</v>
      </c>
      <c r="U4" s="0" t="str">
        <f aca="false">IF(ISBLANK(K4),"",IF(L4, "https://raw.githubusercontent.com/PatrickVibild/TellusAmazonPictures/master/pictures/"&amp;K4&amp;"/9.jpg", ""))</f>
        <v>https://raw.githubusercontent.com/PatrickVibild/TellusAmazonPictures/master/pictures/HP/W. PS/6550 (BLACK FRAME)/RG/DE/9.jpg</v>
      </c>
      <c r="V4" s="60" t="n">
        <f aca="false">MATCH(G4,options!$D$1:$D$20,0)</f>
        <v>1</v>
      </c>
    </row>
    <row r="5" customFormat="false" ht="57.45" hidden="false" customHeight="false" outlineLevel="0" collapsed="false">
      <c r="A5" s="46" t="s">
        <v>375</v>
      </c>
      <c r="B5" s="51" t="n">
        <v>42.99</v>
      </c>
      <c r="C5" s="52" t="n">
        <f aca="false">FALSE()</f>
        <v>0</v>
      </c>
      <c r="D5" s="52" t="n">
        <f aca="false">TRUE()</f>
        <v>1</v>
      </c>
      <c r="E5" s="50" t="n">
        <v>5714401655015</v>
      </c>
      <c r="F5" s="50"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4" t="n">
        <f aca="false">TRUE()</f>
        <v>1</v>
      </c>
      <c r="J5" s="55" t="b">
        <v>0</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PS/6550 (BLACK FRAME)/RG/FR/1.jpg</v>
      </c>
      <c r="N5" s="58" t="str">
        <f aca="false">IF(ISBLANK(K5),"",IF(L5, "https://raw.githubusercontent.com/PatrickVibild/TellusAmazonPictures/master/pictures/"&amp;K5&amp;"/2.jpg","https://download.HP.com/Images/Parts/"&amp;K5&amp;"/"&amp;K5&amp;"_B.jpg"))</f>
        <v>https://raw.githubusercontent.com/PatrickVibild/TellusAmazonPictures/master/pictures/HP/W. PS/6550 (BLACK FRAME)/RG/FR/2.jpg</v>
      </c>
      <c r="O5" s="59" t="str">
        <f aca="false">IF(ISBLANK(K5),"",IF(L5, "https://raw.githubusercontent.com/PatrickVibild/TellusAmazonPictures/master/pictures/"&amp;K5&amp;"/3.jpg","https://download.HP.com/Images/Parts/"&amp;K5&amp;"/"&amp;K5&amp;"_details.jpg"))</f>
        <v>https://raw.githubusercontent.com/PatrickVibild/TellusAmazonPictures/master/pictures/HP/W. PS/6550 (BLACK FRAME)/RG/FR/3.jpg</v>
      </c>
      <c r="P5" s="0" t="str">
        <f aca="false">IF(ISBLANK(K5),"",IF(L5, "https://raw.githubusercontent.com/PatrickVibild/TellusAmazonPictures/master/pictures/"&amp;K5&amp;"/4.jpg", ""))</f>
        <v>https://raw.githubusercontent.com/PatrickVibild/TellusAmazonPictures/master/pictures/HP/W. PS/6550 (BLACK FRAME)/RG/FR/4.jpg</v>
      </c>
      <c r="Q5" s="0" t="str">
        <f aca="false">IF(ISBLANK(K5),"",IF(L5, "https://raw.githubusercontent.com/PatrickVibild/TellusAmazonPictures/master/pictures/"&amp;K5&amp;"/5.jpg", ""))</f>
        <v>https://raw.githubusercontent.com/PatrickVibild/TellusAmazonPictures/master/pictures/HP/W. PS/6550 (BLACK FRAME)/RG/FR/5.jpg</v>
      </c>
      <c r="R5" s="0" t="str">
        <f aca="false">IF(ISBLANK(K5),"",IF(L5, "https://raw.githubusercontent.com/PatrickVibild/TellusAmazonPictures/master/pictures/"&amp;K5&amp;"/6.jpg", ""))</f>
        <v>https://raw.githubusercontent.com/PatrickVibild/TellusAmazonPictures/master/pictures/HP/W. PS/6550 (BLACK FRAME)/RG/FR/6.jpg</v>
      </c>
      <c r="S5" s="0" t="str">
        <f aca="false">IF(ISBLANK(K5),"",IF(L5, "https://raw.githubusercontent.com/PatrickVibild/TellusAmazonPictures/master/pictures/"&amp;K5&amp;"/7.jpg", ""))</f>
        <v>https://raw.githubusercontent.com/PatrickVibild/TellusAmazonPictures/master/pictures/HP/W. PS/6550 (BLACK FRAME)/RG/FR/7.jpg</v>
      </c>
      <c r="T5" s="0" t="str">
        <f aca="false">IF(ISBLANK(K5),"",IF(L5, "https://raw.githubusercontent.com/PatrickVibild/TellusAmazonPictures/master/pictures/"&amp;K5&amp;"/8.jpg",""))</f>
        <v>https://raw.githubusercontent.com/PatrickVibild/TellusAmazonPictures/master/pictures/HP/W. PS/6550 (BLACK FRAME)/RG/FR/8.jpg</v>
      </c>
      <c r="U5" s="0" t="str">
        <f aca="false">IF(ISBLANK(K5),"",IF(L5, "https://raw.githubusercontent.com/PatrickVibild/TellusAmazonPictures/master/pictures/"&amp;K5&amp;"/9.jpg", ""))</f>
        <v>https://raw.githubusercontent.com/PatrickVibild/TellusAmazonPictures/master/pictures/HP/W. PS/6550 (BLACK FRAME)/RG/FR/9.jpg</v>
      </c>
      <c r="V5" s="60" t="n">
        <f aca="false">MATCH(G5,options!$D$1:$D$20,0)</f>
        <v>2</v>
      </c>
    </row>
    <row r="6" customFormat="false" ht="57.45" hidden="false" customHeight="false" outlineLevel="0" collapsed="false">
      <c r="A6" s="46" t="s">
        <v>379</v>
      </c>
      <c r="B6" s="62" t="s">
        <v>380</v>
      </c>
      <c r="C6" s="52" t="n">
        <f aca="false">FALSE()</f>
        <v>0</v>
      </c>
      <c r="D6" s="52" t="n">
        <f aca="false">TRUE()</f>
        <v>1</v>
      </c>
      <c r="E6" s="50" t="n">
        <v>5714401655022</v>
      </c>
      <c r="F6" s="50"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4" t="n">
        <f aca="false">TRUE()</f>
        <v>1</v>
      </c>
      <c r="J6" s="55" t="b">
        <v>0</v>
      </c>
      <c r="K6" s="45" t="s">
        <v>383</v>
      </c>
      <c r="L6" s="57" t="n">
        <f aca="false">TRUE()</f>
        <v>1</v>
      </c>
      <c r="M6" s="63" t="str">
        <f aca="false">IF(ISBLANK(K6),"",IF(L6, "https://raw.githubusercontent.com/PatrickVibild/TellusAmazonPictures/master/pictures/"&amp;K6&amp;"/1.jpg","https://download.HP.com/Images/Parts/"&amp;K6&amp;"/"&amp;K6&amp;"_A.jpg"))</f>
        <v>https://raw.githubusercontent.com/PatrickVibild/TellusAmazonPictures/master/pictures/HP/W. PS/6550 (BLACK FRAME)/RG/IT/1.jpg</v>
      </c>
      <c r="N6" s="58" t="str">
        <f aca="false">IF(ISBLANK(K6),"",IF(L6, "https://raw.githubusercontent.com/PatrickVibild/TellusAmazonPictures/master/pictures/"&amp;K6&amp;"/2.jpg","https://download.HP.com/Images/Parts/"&amp;K6&amp;"/"&amp;K6&amp;"_B.jpg"))</f>
        <v>https://raw.githubusercontent.com/PatrickVibild/TellusAmazonPictures/master/pictures/HP/W. PS/6550 (BLACK FRAME)/RG/IT/2.jpg</v>
      </c>
      <c r="O6" s="59" t="str">
        <f aca="false">IF(ISBLANK(K6),"",IF(L6, "https://raw.githubusercontent.com/PatrickVibild/TellusAmazonPictures/master/pictures/"&amp;K6&amp;"/3.jpg","https://download.HP.com/Images/Parts/"&amp;K6&amp;"/"&amp;K6&amp;"_details.jpg"))</f>
        <v>https://raw.githubusercontent.com/PatrickVibild/TellusAmazonPictures/master/pictures/HP/W. PS/6550 (BLACK FRAME)/RG/IT/3.jpg</v>
      </c>
      <c r="P6" s="0" t="str">
        <f aca="false">IF(ISBLANK(K6),"",IF(L6, "https://raw.githubusercontent.com/PatrickVibild/TellusAmazonPictures/master/pictures/"&amp;K6&amp;"/4.jpg", ""))</f>
        <v>https://raw.githubusercontent.com/PatrickVibild/TellusAmazonPictures/master/pictures/HP/W. PS/6550 (BLACK FRAME)/RG/IT/4.jpg</v>
      </c>
      <c r="Q6" s="0" t="str">
        <f aca="false">IF(ISBLANK(K6),"",IF(L6, "https://raw.githubusercontent.com/PatrickVibild/TellusAmazonPictures/master/pictures/"&amp;K6&amp;"/5.jpg", ""))</f>
        <v>https://raw.githubusercontent.com/PatrickVibild/TellusAmazonPictures/master/pictures/HP/W. PS/6550 (BLACK FRAME)/RG/IT/5.jpg</v>
      </c>
      <c r="R6" s="0" t="str">
        <f aca="false">IF(ISBLANK(K6),"",IF(L6, "https://raw.githubusercontent.com/PatrickVibild/TellusAmazonPictures/master/pictures/"&amp;K6&amp;"/6.jpg", ""))</f>
        <v>https://raw.githubusercontent.com/PatrickVibild/TellusAmazonPictures/master/pictures/HP/W. PS/6550 (BLACK FRAME)/RG/IT/6.jpg</v>
      </c>
      <c r="S6" s="0" t="str">
        <f aca="false">IF(ISBLANK(K6),"",IF(L6, "https://raw.githubusercontent.com/PatrickVibild/TellusAmazonPictures/master/pictures/"&amp;K6&amp;"/7.jpg", ""))</f>
        <v>https://raw.githubusercontent.com/PatrickVibild/TellusAmazonPictures/master/pictures/HP/W. PS/6550 (BLACK FRAME)/RG/IT/7.jpg</v>
      </c>
      <c r="T6" s="0" t="str">
        <f aca="false">IF(ISBLANK(K6),"",IF(L6, "https://raw.githubusercontent.com/PatrickVibild/TellusAmazonPictures/master/pictures/"&amp;K6&amp;"/8.jpg",""))</f>
        <v>https://raw.githubusercontent.com/PatrickVibild/TellusAmazonPictures/master/pictures/HP/W. PS/6550 (BLACK FRAME)/RG/IT/8.jpg</v>
      </c>
      <c r="U6" s="0" t="str">
        <f aca="false">IF(ISBLANK(K6),"",IF(L6, "https://raw.githubusercontent.com/PatrickVibild/TellusAmazonPictures/master/pictures/"&amp;K6&amp;"/9.jpg", ""))</f>
        <v>https://raw.githubusercontent.com/PatrickVibild/TellusAmazonPictures/master/pictures/HP/W. PS/6550 (BLACK FRAME)/RG/IT/9.jpg</v>
      </c>
      <c r="V6" s="60" t="n">
        <f aca="false">MATCH(G6,options!$D$1:$D$20,0)</f>
        <v>3</v>
      </c>
    </row>
    <row r="7" customFormat="false" ht="57.45" hidden="false" customHeight="false" outlineLevel="0" collapsed="false">
      <c r="A7" s="46" t="s">
        <v>384</v>
      </c>
      <c r="B7" s="64" t="str">
        <f aca="false">IF(B6=options!C1,"41","41")</f>
        <v>41</v>
      </c>
      <c r="C7" s="52" t="n">
        <f aca="false">FALSE()</f>
        <v>0</v>
      </c>
      <c r="D7" s="52" t="n">
        <f aca="false">TRUE()</f>
        <v>1</v>
      </c>
      <c r="E7" s="50" t="n">
        <v>5714401655039</v>
      </c>
      <c r="F7" s="50"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4" t="n">
        <f aca="false">TRUE()</f>
        <v>1</v>
      </c>
      <c r="J7" s="55" t="b">
        <v>0</v>
      </c>
      <c r="K7" s="45" t="s">
        <v>387</v>
      </c>
      <c r="L7" s="57" t="n">
        <f aca="false">TRUE()</f>
        <v>1</v>
      </c>
      <c r="M7" s="58" t="str">
        <f aca="false">IF(ISBLANK(K7),"",IF(L7, "https://raw.githubusercontent.com/PatrickVibild/TellusAmazonPictures/master/pictures/"&amp;K7&amp;"/1.jpg","https://download.HP.com/Images/Parts/"&amp;K7&amp;"/"&amp;K7&amp;"_A.jpg"))</f>
        <v>https://raw.githubusercontent.com/PatrickVibild/TellusAmazonPictures/master/pictures/HP/W. PS/6550 (BLACK FRAME)/RG/ES/1.jpg</v>
      </c>
      <c r="N7" s="58" t="str">
        <f aca="false">IF(ISBLANK(K7),"",IF(L7, "https://raw.githubusercontent.com/PatrickVibild/TellusAmazonPictures/master/pictures/"&amp;K7&amp;"/2.jpg","https://download.HP.com/Images/Parts/"&amp;K7&amp;"/"&amp;K7&amp;"_B.jpg"))</f>
        <v>https://raw.githubusercontent.com/PatrickVibild/TellusAmazonPictures/master/pictures/HP/W. PS/6550 (BLACK FRAME)/RG/ES/2.jpg</v>
      </c>
      <c r="O7" s="59" t="str">
        <f aca="false">IF(ISBLANK(K7),"",IF(L7, "https://raw.githubusercontent.com/PatrickVibild/TellusAmazonPictures/master/pictures/"&amp;K7&amp;"/3.jpg","https://download.HP.com/Images/Parts/"&amp;K7&amp;"/"&amp;K7&amp;"_details.jpg"))</f>
        <v>https://raw.githubusercontent.com/PatrickVibild/TellusAmazonPictures/master/pictures/HP/W. PS/6550 (BLACK FRAME)/RG/ES/3.jpg</v>
      </c>
      <c r="P7" s="0" t="str">
        <f aca="false">IF(ISBLANK(K7),"",IF(L7, "https://raw.githubusercontent.com/PatrickVibild/TellusAmazonPictures/master/pictures/"&amp;K7&amp;"/4.jpg", ""))</f>
        <v>https://raw.githubusercontent.com/PatrickVibild/TellusAmazonPictures/master/pictures/HP/W. PS/6550 (BLACK FRAME)/RG/ES/4.jpg</v>
      </c>
      <c r="Q7" s="0" t="str">
        <f aca="false">IF(ISBLANK(K7),"",IF(L7, "https://raw.githubusercontent.com/PatrickVibild/TellusAmazonPictures/master/pictures/"&amp;K7&amp;"/5.jpg", ""))</f>
        <v>https://raw.githubusercontent.com/PatrickVibild/TellusAmazonPictures/master/pictures/HP/W. PS/6550 (BLACK FRAME)/RG/ES/5.jpg</v>
      </c>
      <c r="R7" s="0" t="str">
        <f aca="false">IF(ISBLANK(K7),"",IF(L7, "https://raw.githubusercontent.com/PatrickVibild/TellusAmazonPictures/master/pictures/"&amp;K7&amp;"/6.jpg", ""))</f>
        <v>https://raw.githubusercontent.com/PatrickVibild/TellusAmazonPictures/master/pictures/HP/W. PS/6550 (BLACK FRAME)/RG/ES/6.jpg</v>
      </c>
      <c r="S7" s="0" t="str">
        <f aca="false">IF(ISBLANK(K7),"",IF(L7, "https://raw.githubusercontent.com/PatrickVibild/TellusAmazonPictures/master/pictures/"&amp;K7&amp;"/7.jpg", ""))</f>
        <v>https://raw.githubusercontent.com/PatrickVibild/TellusAmazonPictures/master/pictures/HP/W. PS/6550 (BLACK FRAME)/RG/ES/7.jpg</v>
      </c>
      <c r="T7" s="0" t="str">
        <f aca="false">IF(ISBLANK(K7),"",IF(L7, "https://raw.githubusercontent.com/PatrickVibild/TellusAmazonPictures/master/pictures/"&amp;K7&amp;"/8.jpg",""))</f>
        <v>https://raw.githubusercontent.com/PatrickVibild/TellusAmazonPictures/master/pictures/HP/W. PS/6550 (BLACK FRAME)/RG/ES/8.jpg</v>
      </c>
      <c r="U7" s="0" t="str">
        <f aca="false">IF(ISBLANK(K7),"",IF(L7, "https://raw.githubusercontent.com/PatrickVibild/TellusAmazonPictures/master/pictures/"&amp;K7&amp;"/9.jpg", ""))</f>
        <v>https://raw.githubusercontent.com/PatrickVibild/TellusAmazonPictures/master/pictures/HP/W. PS/6550 (BLACK FRAME)/RG/ES/9.jpg</v>
      </c>
      <c r="V7" s="60" t="n">
        <f aca="false">MATCH(G7,options!$D$1:$D$20,0)</f>
        <v>4</v>
      </c>
    </row>
    <row r="8" customFormat="false" ht="57.45" hidden="false" customHeight="false" outlineLevel="0" collapsed="false">
      <c r="A8" s="46" t="s">
        <v>388</v>
      </c>
      <c r="B8" s="64" t="str">
        <f aca="false">IF(B6=options!C1,"17","17")</f>
        <v>17</v>
      </c>
      <c r="C8" s="52" t="n">
        <f aca="false">FALSE()</f>
        <v>0</v>
      </c>
      <c r="D8" s="52" t="n">
        <f aca="false">TRUE()</f>
        <v>1</v>
      </c>
      <c r="E8" s="50" t="n">
        <v>5714401655046</v>
      </c>
      <c r="F8" s="50" t="s">
        <v>389</v>
      </c>
      <c r="G8" s="61"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b">
        <v>0</v>
      </c>
      <c r="K8" s="45" t="s">
        <v>391</v>
      </c>
      <c r="L8" s="57" t="n">
        <f aca="false">TRUE()</f>
        <v>1</v>
      </c>
      <c r="M8" s="58" t="str">
        <f aca="false">IF(ISBLANK(K8),"",IF(L8, "https://raw.githubusercontent.com/PatrickVibild/TellusAmazonPictures/master/pictures/"&amp;K8&amp;"/1.jpg","https://download.HP.com/Images/Parts/"&amp;K8&amp;"/"&amp;K8&amp;"_A.jpg"))</f>
        <v>https://raw.githubusercontent.com/PatrickVibild/TellusAmazonPictures/master/pictures/HP/W. PS/6550 (BLACK FRAME)/RG/UK/1.jpg</v>
      </c>
      <c r="N8" s="58" t="str">
        <f aca="false">IF(ISBLANK(K8),"",IF(L8, "https://raw.githubusercontent.com/PatrickVibild/TellusAmazonPictures/master/pictures/"&amp;K8&amp;"/2.jpg","https://download.HP.com/Images/Parts/"&amp;K8&amp;"/"&amp;K8&amp;"_B.jpg"))</f>
        <v>https://raw.githubusercontent.com/PatrickVibild/TellusAmazonPictures/master/pictures/HP/W. PS/6550 (BLACK FRAME)/RG/UK/2.jpg</v>
      </c>
      <c r="O8" s="59" t="str">
        <f aca="false">IF(ISBLANK(K8),"",IF(L8, "https://raw.githubusercontent.com/PatrickVibild/TellusAmazonPictures/master/pictures/"&amp;K8&amp;"/3.jpg","https://download.HP.com/Images/Parts/"&amp;K8&amp;"/"&amp;K8&amp;"_details.jpg"))</f>
        <v>https://raw.githubusercontent.com/PatrickVibild/TellusAmazonPictures/master/pictures/HP/W. PS/6550 (BLACK FRAME)/RG/UK/3.jpg</v>
      </c>
      <c r="P8" s="0" t="str">
        <f aca="false">IF(ISBLANK(K8),"",IF(L8, "https://raw.githubusercontent.com/PatrickVibild/TellusAmazonPictures/master/pictures/"&amp;K8&amp;"/4.jpg", ""))</f>
        <v>https://raw.githubusercontent.com/PatrickVibild/TellusAmazonPictures/master/pictures/HP/W. PS/6550 (BLACK FRAME)/RG/UK/4.jpg</v>
      </c>
      <c r="Q8" s="0" t="str">
        <f aca="false">IF(ISBLANK(K8),"",IF(L8, "https://raw.githubusercontent.com/PatrickVibild/TellusAmazonPictures/master/pictures/"&amp;K8&amp;"/5.jpg", ""))</f>
        <v>https://raw.githubusercontent.com/PatrickVibild/TellusAmazonPictures/master/pictures/HP/W. PS/6550 (BLACK FRAME)/RG/UK/5.jpg</v>
      </c>
      <c r="R8" s="0" t="str">
        <f aca="false">IF(ISBLANK(K8),"",IF(L8, "https://raw.githubusercontent.com/PatrickVibild/TellusAmazonPictures/master/pictures/"&amp;K8&amp;"/6.jpg", ""))</f>
        <v>https://raw.githubusercontent.com/PatrickVibild/TellusAmazonPictures/master/pictures/HP/W. PS/6550 (BLACK FRAME)/RG/UK/6.jpg</v>
      </c>
      <c r="S8" s="0" t="str">
        <f aca="false">IF(ISBLANK(K8),"",IF(L8, "https://raw.githubusercontent.com/PatrickVibild/TellusAmazonPictures/master/pictures/"&amp;K8&amp;"/7.jpg", ""))</f>
        <v>https://raw.githubusercontent.com/PatrickVibild/TellusAmazonPictures/master/pictures/HP/W. PS/6550 (BLACK FRAME)/RG/UK/7.jpg</v>
      </c>
      <c r="T8" s="0" t="str">
        <f aca="false">IF(ISBLANK(K8),"",IF(L8, "https://raw.githubusercontent.com/PatrickVibild/TellusAmazonPictures/master/pictures/"&amp;K8&amp;"/8.jpg",""))</f>
        <v>https://raw.githubusercontent.com/PatrickVibild/TellusAmazonPictures/master/pictures/HP/W. PS/6550 (BLACK FRAME)/RG/UK/8.jpg</v>
      </c>
      <c r="U8" s="0" t="str">
        <f aca="false">IF(ISBLANK(K8),"",IF(L8, "https://raw.githubusercontent.com/PatrickVibild/TellusAmazonPictures/master/pictures/"&amp;K8&amp;"/9.jpg", ""))</f>
        <v>https://raw.githubusercontent.com/PatrickVibild/TellusAmazonPictures/master/pictures/HP/W. PS/6550 (BLACK FRAME)/RG/UK/9.jpg</v>
      </c>
      <c r="V8" s="60" t="n">
        <f aca="false">MATCH(G8,options!$D$1:$D$20,0)</f>
        <v>5</v>
      </c>
    </row>
    <row r="9" customFormat="false" ht="57.45" hidden="false" customHeight="false" outlineLevel="0" collapsed="false">
      <c r="A9" s="46" t="s">
        <v>392</v>
      </c>
      <c r="B9" s="64" t="str">
        <f aca="false">IF(B6=options!C1,"5","5")</f>
        <v>5</v>
      </c>
      <c r="C9" s="52" t="n">
        <f aca="false">FALSE()</f>
        <v>0</v>
      </c>
      <c r="D9" s="52" t="n">
        <f aca="false">FALSE()</f>
        <v>0</v>
      </c>
      <c r="E9" s="50" t="n">
        <v>5714401655053</v>
      </c>
      <c r="F9" s="50" t="s">
        <v>393</v>
      </c>
      <c r="G9" s="61"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4" t="n">
        <f aca="false">TRUE()</f>
        <v>1</v>
      </c>
      <c r="J9" s="55" t="b">
        <v>0</v>
      </c>
      <c r="K9" s="45" t="s">
        <v>395</v>
      </c>
      <c r="L9" s="57" t="n">
        <f aca="false">TRUE()</f>
        <v>1</v>
      </c>
      <c r="M9" s="58" t="str">
        <f aca="false">IF(ISBLANK(K9),"",IF(L9, "https://raw.githubusercontent.com/PatrickVibild/TellusAmazonPictures/master/pictures/"&amp;K9&amp;"/1.jpg","https://download.HP.com/Images/Parts/"&amp;K9&amp;"/"&amp;K9&amp;"_A.jpg"))</f>
        <v>https://raw.githubusercontent.com/PatrickVibild/TellusAmazonPictures/master/pictures/HP/W. PS/6550 (BLACK FRAME)/RG/NOR/1.jpg</v>
      </c>
      <c r="N9" s="58" t="str">
        <f aca="false">IF(ISBLANK(K9),"",IF(L9, "https://raw.githubusercontent.com/PatrickVibild/TellusAmazonPictures/master/pictures/"&amp;K9&amp;"/2.jpg","https://download.HP.com/Images/Parts/"&amp;K9&amp;"/"&amp;K9&amp;"_B.jpg"))</f>
        <v>https://raw.githubusercontent.com/PatrickVibild/TellusAmazonPictures/master/pictures/HP/W. PS/6550 (BLACK FRAME)/RG/NOR/2.jpg</v>
      </c>
      <c r="O9" s="59" t="str">
        <f aca="false">IF(ISBLANK(K9),"",IF(L9, "https://raw.githubusercontent.com/PatrickVibild/TellusAmazonPictures/master/pictures/"&amp;K9&amp;"/3.jpg","https://download.HP.com/Images/Parts/"&amp;K9&amp;"/"&amp;K9&amp;"_details.jpg"))</f>
        <v>https://raw.githubusercontent.com/PatrickVibild/TellusAmazonPictures/master/pictures/HP/W. PS/6550 (BLACK FRAME)/RG/NOR/3.jpg</v>
      </c>
      <c r="P9" s="0" t="str">
        <f aca="false">IF(ISBLANK(K9),"",IF(L9, "https://raw.githubusercontent.com/PatrickVibild/TellusAmazonPictures/master/pictures/"&amp;K9&amp;"/4.jpg", ""))</f>
        <v>https://raw.githubusercontent.com/PatrickVibild/TellusAmazonPictures/master/pictures/HP/W. PS/6550 (BLACK FRAME)/RG/NOR/4.jpg</v>
      </c>
      <c r="Q9" s="0" t="str">
        <f aca="false">IF(ISBLANK(K9),"",IF(L9, "https://raw.githubusercontent.com/PatrickVibild/TellusAmazonPictures/master/pictures/"&amp;K9&amp;"/5.jpg", ""))</f>
        <v>https://raw.githubusercontent.com/PatrickVibild/TellusAmazonPictures/master/pictures/HP/W. PS/6550 (BLACK FRAME)/RG/NOR/5.jpg</v>
      </c>
      <c r="R9" s="0" t="str">
        <f aca="false">IF(ISBLANK(K9),"",IF(L9, "https://raw.githubusercontent.com/PatrickVibild/TellusAmazonPictures/master/pictures/"&amp;K9&amp;"/6.jpg", ""))</f>
        <v>https://raw.githubusercontent.com/PatrickVibild/TellusAmazonPictures/master/pictures/HP/W. PS/6550 (BLACK FRAME)/RG/NOR/6.jpg</v>
      </c>
      <c r="S9" s="0" t="str">
        <f aca="false">IF(ISBLANK(K9),"",IF(L9, "https://raw.githubusercontent.com/PatrickVibild/TellusAmazonPictures/master/pictures/"&amp;K9&amp;"/7.jpg", ""))</f>
        <v>https://raw.githubusercontent.com/PatrickVibild/TellusAmazonPictures/master/pictures/HP/W. PS/6550 (BLACK FRAME)/RG/NOR/7.jpg</v>
      </c>
      <c r="T9" s="0" t="str">
        <f aca="false">IF(ISBLANK(K9),"",IF(L9, "https://raw.githubusercontent.com/PatrickVibild/TellusAmazonPictures/master/pictures/"&amp;K9&amp;"/8.jpg",""))</f>
        <v>https://raw.githubusercontent.com/PatrickVibild/TellusAmazonPictures/master/pictures/HP/W. PS/6550 (BLACK FRAME)/RG/NOR/8.jpg</v>
      </c>
      <c r="U9" s="0" t="str">
        <f aca="false">IF(ISBLANK(K9),"",IF(L9, "https://raw.githubusercontent.com/PatrickVibild/TellusAmazonPictures/master/pictures/"&amp;K9&amp;"/9.jpg", ""))</f>
        <v>https://raw.githubusercontent.com/PatrickVibild/TellusAmazonPictures/master/pictures/HP/W. PS/6550 (BLACK FRAME)/RG/NOR/9.jpg</v>
      </c>
      <c r="V9" s="60" t="n">
        <f aca="false">MATCH(G9,options!$D$1:$D$20,0)</f>
        <v>6</v>
      </c>
    </row>
    <row r="10" customFormat="false" ht="57.45" hidden="false" customHeight="false" outlineLevel="0" collapsed="false">
      <c r="A10" s="0" t="s">
        <v>396</v>
      </c>
      <c r="B10" s="56"/>
      <c r="C10" s="52" t="n">
        <f aca="false">FALSE()</f>
        <v>0</v>
      </c>
      <c r="D10" s="52" t="n">
        <f aca="false">FALSE()</f>
        <v>0</v>
      </c>
      <c r="E10" s="50" t="n">
        <v>5714401655060</v>
      </c>
      <c r="F10" s="50" t="s">
        <v>397</v>
      </c>
      <c r="G10" s="61"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4" t="n">
        <f aca="false">TRUE()</f>
        <v>1</v>
      </c>
      <c r="J10" s="55" t="b">
        <v>0</v>
      </c>
      <c r="K10" s="45" t="s">
        <v>399</v>
      </c>
      <c r="L10" s="57" t="n">
        <f aca="false">TRUE()</f>
        <v>1</v>
      </c>
      <c r="M10" s="58" t="str">
        <f aca="false">IF(ISBLANK(K10),"",IF(L10, "https://raw.githubusercontent.com/PatrickVibild/TellusAmazonPictures/master/pictures/"&amp;K10&amp;"/1.jpg","https://download.HP.com/Images/Parts/"&amp;K10&amp;"/"&amp;K10&amp;"_A.jpg"))</f>
        <v>https://raw.githubusercontent.com/PatrickVibild/TellusAmazonPictures/master/pictures/HP/W. PS/6550 (BLACK FRAME)/RG/BE/1.jpg</v>
      </c>
      <c r="N10" s="58" t="str">
        <f aca="false">IF(ISBLANK(K10),"",IF(L10, "https://raw.githubusercontent.com/PatrickVibild/TellusAmazonPictures/master/pictures/"&amp;K10&amp;"/2.jpg","https://download.HP.com/Images/Parts/"&amp;K10&amp;"/"&amp;K10&amp;"_B.jpg"))</f>
        <v>https://raw.githubusercontent.com/PatrickVibild/TellusAmazonPictures/master/pictures/HP/W. PS/6550 (BLACK FRAME)/RG/BE/2.jpg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PS/6550 (BLACK FRAME)/RG/BE/3.jpg</v>
      </c>
      <c r="P10" s="0" t="str">
        <f aca="false">IF(ISBLANK(K10),"",IF(L10, "https://raw.githubusercontent.com/PatrickVibild/TellusAmazonPictures/master/pictures/"&amp;K10&amp;"/4.jpg", ""))</f>
        <v>https://raw.githubusercontent.com/PatrickVibild/TellusAmazonPictures/master/pictures/HP/W. PS/6550 (BLACK FRAME)/RG/BE/4.jpg</v>
      </c>
      <c r="Q10" s="0" t="str">
        <f aca="false">IF(ISBLANK(K10),"",IF(L10, "https://raw.githubusercontent.com/PatrickVibild/TellusAmazonPictures/master/pictures/"&amp;K10&amp;"/5.jpg", ""))</f>
        <v>https://raw.githubusercontent.com/PatrickVibild/TellusAmazonPictures/master/pictures/HP/W. PS/6550 (BLACK FRAME)/RG/BE/5.jpg</v>
      </c>
      <c r="R10" s="0" t="str">
        <f aca="false">IF(ISBLANK(K10),"",IF(L10, "https://raw.githubusercontent.com/PatrickVibild/TellusAmazonPictures/master/pictures/"&amp;K10&amp;"/6.jpg", ""))</f>
        <v>https://raw.githubusercontent.com/PatrickVibild/TellusAmazonPictures/master/pictures/HP/W. PS/6550 (BLACK FRAME)/RG/BE/6.jpg</v>
      </c>
      <c r="S10" s="0" t="str">
        <f aca="false">IF(ISBLANK(K10),"",IF(L10, "https://raw.githubusercontent.com/PatrickVibild/TellusAmazonPictures/master/pictures/"&amp;K10&amp;"/7.jpg", ""))</f>
        <v>https://raw.githubusercontent.com/PatrickVibild/TellusAmazonPictures/master/pictures/HP/W. PS/6550 (BLACK FRAME)/RG/BE/7.jpg</v>
      </c>
      <c r="T10" s="0" t="str">
        <f aca="false">IF(ISBLANK(K10),"",IF(L10, "https://raw.githubusercontent.com/PatrickVibild/TellusAmazonPictures/master/pictures/"&amp;K10&amp;"/8.jpg",""))</f>
        <v>https://raw.githubusercontent.com/PatrickVibild/TellusAmazonPictures/master/pictures/HP/W. PS/6550 (BLACK FRAME)/RG/BE/8.jpg</v>
      </c>
      <c r="U10" s="0" t="str">
        <f aca="false">IF(ISBLANK(K10),"",IF(L10, "https://raw.githubusercontent.com/PatrickVibild/TellusAmazonPictures/master/pictures/"&amp;K10&amp;"/9.jpg", ""))</f>
        <v>https://raw.githubusercontent.com/PatrickVibild/TellusAmazonPictures/master/pictures/HP/W. PS/6550 (BLACK FRAME)/RG/BE/9.jpg</v>
      </c>
      <c r="V10" s="60" t="n">
        <f aca="false">MATCH(G10,options!$D$1:$D$20,0)</f>
        <v>7</v>
      </c>
    </row>
    <row r="11" customFormat="false" ht="57.45" hidden="false" customHeight="false" outlineLevel="0" collapsed="false">
      <c r="A11" s="46" t="s">
        <v>400</v>
      </c>
      <c r="B11" s="65" t="n">
        <v>250</v>
      </c>
      <c r="C11" s="52" t="b">
        <v>0</v>
      </c>
      <c r="D11" s="52" t="n">
        <f aca="false">FALSE()</f>
        <v>0</v>
      </c>
      <c r="E11" s="50" t="n">
        <v>5714401655077</v>
      </c>
      <c r="F11" s="50" t="s">
        <v>401</v>
      </c>
      <c r="G11" s="61"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Schweizerisch</v>
      </c>
      <c r="I11" s="54" t="n">
        <f aca="false">TRUE()</f>
        <v>1</v>
      </c>
      <c r="J11" s="55" t="b">
        <v>0</v>
      </c>
      <c r="K11" s="45" t="s">
        <v>403</v>
      </c>
      <c r="L11" s="57" t="n">
        <f aca="false">TRUE()</f>
        <v>1</v>
      </c>
      <c r="M11" s="58" t="str">
        <f aca="false">IF(ISBLANK(K11),"",IF(L11, "https://raw.githubusercontent.com/PatrickVibild/TellusAmazonPictures/master/pictures/"&amp;K11&amp;"/1.jpg","https://download.HP.com/Images/Parts/"&amp;K11&amp;"/"&amp;K11&amp;"_A.jpg"))</f>
        <v>https://raw.githubusercontent.com/PatrickVibild/TellusAmazonPictures/master/pictures/HP/W. PS/6550 (BLACK FRAME)/RG/CH/1.jpg</v>
      </c>
      <c r="N11" s="58" t="str">
        <f aca="false">IF(ISBLANK(K11),"",IF(L11, "https://raw.githubusercontent.com/PatrickVibild/TellusAmazonPictures/master/pictures/"&amp;K11&amp;"/2.jpg","https://download.HP.com/Images/Parts/"&amp;K11&amp;"/"&amp;K11&amp;"_B.jpg"))</f>
        <v>https://raw.githubusercontent.com/PatrickVibild/TellusAmazonPictures/master/pictures/HP/W. PS/6550 (BLACK FRAME)/RG/CH/2.jpg</v>
      </c>
      <c r="O11" s="59" t="str">
        <f aca="false">IF(ISBLANK(K11),"",IF(L11, "https://raw.githubusercontent.com/PatrickVibild/TellusAmazonPictures/master/pictures/"&amp;K11&amp;"/3.jpg","https://download.HP.com/Images/Parts/"&amp;K11&amp;"/"&amp;K11&amp;"_details.jpg"))</f>
        <v>https://raw.githubusercontent.com/PatrickVibild/TellusAmazonPictures/master/pictures/HP/W. PS/6550 (BLACK FRAME)/RG/CH/3.jpg</v>
      </c>
      <c r="P11" s="0" t="str">
        <f aca="false">IF(ISBLANK(K11),"",IF(L11, "https://raw.githubusercontent.com/PatrickVibild/TellusAmazonPictures/master/pictures/"&amp;K11&amp;"/4.jpg", ""))</f>
        <v>https://raw.githubusercontent.com/PatrickVibild/TellusAmazonPictures/master/pictures/HP/W. PS/6550 (BLACK FRAME)/RG/CH/4.jpg</v>
      </c>
      <c r="Q11" s="0" t="str">
        <f aca="false">IF(ISBLANK(K11),"",IF(L11, "https://raw.githubusercontent.com/PatrickVibild/TellusAmazonPictures/master/pictures/"&amp;K11&amp;"/5.jpg", ""))</f>
        <v>https://raw.githubusercontent.com/PatrickVibild/TellusAmazonPictures/master/pictures/HP/W. PS/6550 (BLACK FRAME)/RG/CH/5.jpg</v>
      </c>
      <c r="R11" s="0" t="str">
        <f aca="false">IF(ISBLANK(K11),"",IF(L11, "https://raw.githubusercontent.com/PatrickVibild/TellusAmazonPictures/master/pictures/"&amp;K11&amp;"/6.jpg", ""))</f>
        <v>https://raw.githubusercontent.com/PatrickVibild/TellusAmazonPictures/master/pictures/HP/W. PS/6550 (BLACK FRAME)/RG/CH/6.jpg</v>
      </c>
      <c r="S11" s="0" t="str">
        <f aca="false">IF(ISBLANK(K11),"",IF(L11, "https://raw.githubusercontent.com/PatrickVibild/TellusAmazonPictures/master/pictures/"&amp;K11&amp;"/7.jpg", ""))</f>
        <v>https://raw.githubusercontent.com/PatrickVibild/TellusAmazonPictures/master/pictures/HP/W. PS/6550 (BLACK FRAME)/RG/CH/7.jpg</v>
      </c>
      <c r="T11" s="0" t="str">
        <f aca="false">IF(ISBLANK(K11),"",IF(L11, "https://raw.githubusercontent.com/PatrickVibild/TellusAmazonPictures/master/pictures/"&amp;K11&amp;"/8.jpg",""))</f>
        <v>https://raw.githubusercontent.com/PatrickVibild/TellusAmazonPictures/master/pictures/HP/W. PS/6550 (BLACK FRAME)/RG/CH/8.jpg</v>
      </c>
      <c r="U11" s="0" t="str">
        <f aca="false">IF(ISBLANK(K11),"",IF(L11, "https://raw.githubusercontent.com/PatrickVibild/TellusAmazonPictures/master/pictures/"&amp;K11&amp;"/9.jpg", ""))</f>
        <v>https://raw.githubusercontent.com/PatrickVibild/TellusAmazonPictures/master/pictures/HP/W. PS/6550 (BLACK FRAME)/RG/CH/9.jpg</v>
      </c>
      <c r="V11" s="60" t="n">
        <f aca="false">MATCH(G11,options!$D$1:$D$20,0)</f>
        <v>15</v>
      </c>
    </row>
    <row r="12" customFormat="false" ht="57.45" hidden="false" customHeight="false" outlineLevel="0" collapsed="false">
      <c r="B12" s="56"/>
      <c r="C12" s="52" t="b">
        <v>0</v>
      </c>
      <c r="D12" s="52" t="n">
        <f aca="false">FALSE()</f>
        <v>0</v>
      </c>
      <c r="E12" s="50" t="n">
        <v>5714401655084</v>
      </c>
      <c r="F12" s="50" t="s">
        <v>404</v>
      </c>
      <c r="G12" s="61"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54" t="n">
        <f aca="false">TRUE()</f>
        <v>1</v>
      </c>
      <c r="J12" s="55" t="b">
        <v>0</v>
      </c>
      <c r="K12" s="45" t="s">
        <v>406</v>
      </c>
      <c r="L12" s="57" t="n">
        <f aca="false">TRUE()</f>
        <v>1</v>
      </c>
      <c r="M12" s="58" t="str">
        <f aca="false">IF(ISBLANK(K12),"",IF(L12, "https://raw.githubusercontent.com/PatrickVibild/TellusAmazonPictures/master/pictures/"&amp;K12&amp;"/1.jpg","https://download.HP.com/Images/Parts/"&amp;K12&amp;"/"&amp;K12&amp;"_A.jpg"))</f>
        <v>https://raw.githubusercontent.com/PatrickVibild/TellusAmazonPictures/master/pictures/HP/W. PS/6550 (BLACK FRAME)/RG/USI/1.jpg</v>
      </c>
      <c r="N12" s="58" t="str">
        <f aca="false">IF(ISBLANK(K12),"",IF(L12, "https://raw.githubusercontent.com/PatrickVibild/TellusAmazonPictures/master/pictures/"&amp;K12&amp;"/2.jpg","https://download.HP.com/Images/Parts/"&amp;K12&amp;"/"&amp;K12&amp;"_B.jpg"))</f>
        <v>https://raw.githubusercontent.com/PatrickVibild/TellusAmazonPictures/master/pictures/HP/W. PS/6550 (BLACK FRAME)/RG/USI/2.jpg</v>
      </c>
      <c r="O12" s="59" t="str">
        <f aca="false">IF(ISBLANK(K12),"",IF(L12, "https://raw.githubusercontent.com/PatrickVibild/TellusAmazonPictures/master/pictures/"&amp;K12&amp;"/3.jpg","https://download.HP.com/Images/Parts/"&amp;K12&amp;"/"&amp;K12&amp;"_details.jpg"))</f>
        <v>https://raw.githubusercontent.com/PatrickVibild/TellusAmazonPictures/master/pictures/HP/W. PS/6550 (BLACK FRAME)/RG/USI/3.jpg</v>
      </c>
      <c r="P12" s="0" t="str">
        <f aca="false">IF(ISBLANK(K12),"",IF(L12, "https://raw.githubusercontent.com/PatrickVibild/TellusAmazonPictures/master/pictures/"&amp;K12&amp;"/4.jpg", ""))</f>
        <v>https://raw.githubusercontent.com/PatrickVibild/TellusAmazonPictures/master/pictures/HP/W. PS/6550 (BLACK FRAME)/RG/USI/4.jpg</v>
      </c>
      <c r="Q12" s="0" t="str">
        <f aca="false">IF(ISBLANK(K12),"",IF(L12, "https://raw.githubusercontent.com/PatrickVibild/TellusAmazonPictures/master/pictures/"&amp;K12&amp;"/5.jpg", ""))</f>
        <v>https://raw.githubusercontent.com/PatrickVibild/TellusAmazonPictures/master/pictures/HP/W. PS/6550 (BLACK FRAME)/RG/USI/5.jpg</v>
      </c>
      <c r="R12" s="0" t="str">
        <f aca="false">IF(ISBLANK(K12),"",IF(L12, "https://raw.githubusercontent.com/PatrickVibild/TellusAmazonPictures/master/pictures/"&amp;K12&amp;"/6.jpg", ""))</f>
        <v>https://raw.githubusercontent.com/PatrickVibild/TellusAmazonPictures/master/pictures/HP/W. PS/6550 (BLACK FRAME)/RG/USI/6.jpg</v>
      </c>
      <c r="S12" s="0" t="str">
        <f aca="false">IF(ISBLANK(K12),"",IF(L12, "https://raw.githubusercontent.com/PatrickVibild/TellusAmazonPictures/master/pictures/"&amp;K12&amp;"/7.jpg", ""))</f>
        <v>https://raw.githubusercontent.com/PatrickVibild/TellusAmazonPictures/master/pictures/HP/W. PS/6550 (BLACK FRAME)/RG/USI/7.jpg</v>
      </c>
      <c r="T12" s="0" t="str">
        <f aca="false">IF(ISBLANK(K12),"",IF(L12, "https://raw.githubusercontent.com/PatrickVibild/TellusAmazonPictures/master/pictures/"&amp;K12&amp;"/8.jpg",""))</f>
        <v>https://raw.githubusercontent.com/PatrickVibild/TellusAmazonPictures/master/pictures/HP/W. PS/6550 (BLACK FRAME)/RG/USI/8.jpg</v>
      </c>
      <c r="U12" s="0" t="str">
        <f aca="false">IF(ISBLANK(K12),"",IF(L12, "https://raw.githubusercontent.com/PatrickVibild/TellusAmazonPictures/master/pictures/"&amp;K12&amp;"/9.jpg", ""))</f>
        <v>https://raw.githubusercontent.com/PatrickVibild/TellusAmazonPictures/master/pictures/HP/W. PS/6550 (BLACK FRAME)/RG/USI/9.jpg</v>
      </c>
      <c r="V12" s="60" t="n">
        <f aca="false">MATCH(G12,options!$D$1:$D$20,0)</f>
        <v>16</v>
      </c>
    </row>
    <row r="13" customFormat="false" ht="57.45" hidden="false" customHeight="false" outlineLevel="0" collapsed="false">
      <c r="A13" s="46" t="s">
        <v>407</v>
      </c>
      <c r="B13" s="50" t="s">
        <v>408</v>
      </c>
      <c r="C13" s="52" t="b">
        <v>1</v>
      </c>
      <c r="D13" s="52" t="n">
        <f aca="false">FALSE()</f>
        <v>0</v>
      </c>
      <c r="E13" s="50" t="n">
        <v>5714401655091</v>
      </c>
      <c r="F13" s="50" t="s">
        <v>409</v>
      </c>
      <c r="G13" s="61"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 </v>
      </c>
      <c r="I13" s="54" t="n">
        <f aca="false">TRUE()</f>
        <v>1</v>
      </c>
      <c r="J13" s="55" t="b">
        <v>0</v>
      </c>
      <c r="K13" s="45" t="s">
        <v>411</v>
      </c>
      <c r="L13" s="57" t="n">
        <f aca="false">TRUE()</f>
        <v>1</v>
      </c>
      <c r="M13" s="58" t="str">
        <f aca="false">IF(ISBLANK(K13),"",IF(L13, "https://raw.githubusercontent.com/PatrickVibild/TellusAmazonPictures/master/pictures/"&amp;K13&amp;"/1.jpg","https://download.HP.com/Images/Parts/"&amp;K13&amp;"/"&amp;K13&amp;"_A.jpg"))</f>
        <v>https://raw.githubusercontent.com/PatrickVibild/TellusAmazonPictures/master/pictures/HP/W. PS/6550 (BLACK FRAME)/RG/US/1.jpg</v>
      </c>
      <c r="N13" s="58" t="str">
        <f aca="false">IF(ISBLANK(K13),"",IF(L13, "https://raw.githubusercontent.com/PatrickVibild/TellusAmazonPictures/master/pictures/"&amp;K13&amp;"/2.jpg","https://download.HP.com/Images/Parts/"&amp;K13&amp;"/"&amp;K13&amp;"_B.jpg"))</f>
        <v>https://raw.githubusercontent.com/PatrickVibild/TellusAmazonPictures/master/pictures/HP/W. PS/6550 (BLACK FRAME)/RG/US/2.jpg</v>
      </c>
      <c r="O13" s="59" t="str">
        <f aca="false">IF(ISBLANK(K13),"",IF(L13, "https://raw.githubusercontent.com/PatrickVibild/TellusAmazonPictures/master/pictures/"&amp;K13&amp;"/3.jpg","https://download.HP.com/Images/Parts/"&amp;K13&amp;"/"&amp;K13&amp;"_details.jpg"))</f>
        <v>https://raw.githubusercontent.com/PatrickVibild/TellusAmazonPictures/master/pictures/HP/W. PS/6550 (BLACK FRAME)/RG/US/3.jpg</v>
      </c>
      <c r="P13" s="0" t="str">
        <f aca="false">IF(ISBLANK(K13),"",IF(L13, "https://raw.githubusercontent.com/PatrickVibild/TellusAmazonPictures/master/pictures/"&amp;K13&amp;"/4.jpg", ""))</f>
        <v>https://raw.githubusercontent.com/PatrickVibild/TellusAmazonPictures/master/pictures/HP/W. PS/6550 (BLACK FRAME)/RG/US/4.jpg</v>
      </c>
      <c r="Q13" s="0" t="str">
        <f aca="false">IF(ISBLANK(K13),"",IF(L13, "https://raw.githubusercontent.com/PatrickVibild/TellusAmazonPictures/master/pictures/"&amp;K13&amp;"/5.jpg", ""))</f>
        <v>https://raw.githubusercontent.com/PatrickVibild/TellusAmazonPictures/master/pictures/HP/W. PS/6550 (BLACK FRAME)/RG/US/5.jpg</v>
      </c>
      <c r="R13" s="0" t="str">
        <f aca="false">IF(ISBLANK(K13),"",IF(L13, "https://raw.githubusercontent.com/PatrickVibild/TellusAmazonPictures/master/pictures/"&amp;K13&amp;"/6.jpg", ""))</f>
        <v>https://raw.githubusercontent.com/PatrickVibild/TellusAmazonPictures/master/pictures/HP/W. PS/6550 (BLACK FRAME)/RG/US/6.jpg</v>
      </c>
      <c r="S13" s="0" t="str">
        <f aca="false">IF(ISBLANK(K13),"",IF(L13, "https://raw.githubusercontent.com/PatrickVibild/TellusAmazonPictures/master/pictures/"&amp;K13&amp;"/7.jpg", ""))</f>
        <v>https://raw.githubusercontent.com/PatrickVibild/TellusAmazonPictures/master/pictures/HP/W. PS/6550 (BLACK FRAME)/RG/US/7.jpg</v>
      </c>
      <c r="T13" s="0" t="str">
        <f aca="false">IF(ISBLANK(K13),"",IF(L13, "https://raw.githubusercontent.com/PatrickVibild/TellusAmazonPictures/master/pictures/"&amp;K13&amp;"/8.jpg",""))</f>
        <v>https://raw.githubusercontent.com/PatrickVibild/TellusAmazonPictures/master/pictures/HP/W. PS/6550 (BLACK FRAME)/RG/US/8.jpg</v>
      </c>
      <c r="U13" s="0" t="str">
        <f aca="false">IF(ISBLANK(K13),"",IF(L13, "https://raw.githubusercontent.com/PatrickVibild/TellusAmazonPictures/master/pictures/"&amp;K13&amp;"/9.jpg", ""))</f>
        <v>https://raw.githubusercontent.com/PatrickVibild/TellusAmazonPictures/master/pictures/HP/W. PS/6550 (BLACK FRAME)/RG/US/9.jpg</v>
      </c>
      <c r="V13" s="60" t="n">
        <f aca="false">MATCH(G13,options!$D$1:$D$20,0)</f>
        <v>18</v>
      </c>
    </row>
    <row r="14" customFormat="false" ht="12.8" hidden="false" customHeight="false" outlineLevel="0" collapsed="false">
      <c r="A14" s="46" t="s">
        <v>412</v>
      </c>
      <c r="B14" s="50" t="n">
        <v>5714401655992</v>
      </c>
      <c r="C14" s="52"/>
      <c r="D14" s="52"/>
      <c r="E14" s="50"/>
      <c r="F14" s="50"/>
      <c r="G14" s="61" t="s">
        <v>373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Deutsche</v>
      </c>
      <c r="I14" s="54" t="n">
        <f aca="false">TRUE()</f>
        <v>1</v>
      </c>
      <c r="J14" s="55" t="b">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v>
      </c>
    </row>
    <row r="15" customFormat="false" ht="12.8" hidden="false" customHeight="false" outlineLevel="0" collapsed="false">
      <c r="B15" s="56"/>
      <c r="C15" s="52"/>
      <c r="D15" s="52"/>
      <c r="E15" s="50"/>
      <c r="F15" s="50"/>
      <c r="G15" s="61" t="s">
        <v>377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Französisch</v>
      </c>
      <c r="I15" s="54" t="n">
        <f aca="false">TRUE()</f>
        <v>1</v>
      </c>
      <c r="J15" s="55" t="b">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2</v>
      </c>
    </row>
    <row r="16" customFormat="false" ht="12.8" hidden="false" customHeight="false" outlineLevel="0" collapsed="false">
      <c r="A16" s="46" t="s">
        <v>413</v>
      </c>
      <c r="B16" s="47" t="s">
        <v>414</v>
      </c>
      <c r="C16" s="52"/>
      <c r="D16" s="52"/>
      <c r="E16" s="50"/>
      <c r="F16" s="50"/>
      <c r="G16" s="61" t="s">
        <v>382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Italienisch</v>
      </c>
      <c r="I16" s="54" t="n">
        <f aca="false">TRUE()</f>
        <v>1</v>
      </c>
      <c r="J16" s="55" t="b">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3</v>
      </c>
    </row>
    <row r="17" customFormat="false" ht="12.8" hidden="false" customHeight="false" outlineLevel="0" collapsed="false">
      <c r="B17" s="56"/>
      <c r="C17" s="52"/>
      <c r="D17" s="52"/>
      <c r="E17" s="50"/>
      <c r="F17" s="50"/>
      <c r="G17" s="61" t="s">
        <v>386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Spanisch</v>
      </c>
      <c r="I17" s="54" t="n">
        <f aca="false">TRUE()</f>
        <v>1</v>
      </c>
      <c r="J17" s="55" t="b">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4</v>
      </c>
    </row>
    <row r="18" customFormat="false" ht="12.8" hidden="false" customHeight="false" outlineLevel="0" collapsed="false">
      <c r="A18" s="46" t="s">
        <v>415</v>
      </c>
      <c r="B18" s="65" t="n">
        <v>5</v>
      </c>
      <c r="C18" s="52"/>
      <c r="D18" s="52"/>
      <c r="E18" s="50"/>
      <c r="F18" s="50"/>
      <c r="G18" s="61" t="s">
        <v>390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54" t="n">
        <f aca="false">TRUE()</f>
        <v>1</v>
      </c>
      <c r="J18" s="55" t="b">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5</v>
      </c>
    </row>
    <row r="19" customFormat="false" ht="12.8" hidden="false" customHeight="false" outlineLevel="0" collapsed="false">
      <c r="B19" s="56"/>
      <c r="C19" s="52"/>
      <c r="D19" s="52"/>
      <c r="E19" s="50"/>
      <c r="F19" s="50"/>
      <c r="G19" s="61" t="s">
        <v>394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Skandinavisch – Nordisch</v>
      </c>
      <c r="I19" s="54" t="n">
        <f aca="false">TRUE()</f>
        <v>1</v>
      </c>
      <c r="J19" s="55" t="b">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6</v>
      </c>
    </row>
    <row r="20" customFormat="false" ht="12.8" hidden="false" customHeight="false" outlineLevel="0" collapsed="false">
      <c r="A20" s="46" t="s">
        <v>416</v>
      </c>
      <c r="B20" s="66" t="s">
        <v>417</v>
      </c>
      <c r="C20" s="52"/>
      <c r="D20" s="52"/>
      <c r="E20" s="50"/>
      <c r="F20" s="50"/>
      <c r="G20" s="61" t="s">
        <v>398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Belgier</v>
      </c>
      <c r="I20" s="54" t="n">
        <f aca="false">TRUE()</f>
        <v>1</v>
      </c>
      <c r="J20" s="55" t="b">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7</v>
      </c>
    </row>
    <row r="21" customFormat="false" ht="12.8" hidden="false" customHeight="false" outlineLevel="0" collapsed="false">
      <c r="B21" s="56"/>
      <c r="C21" s="52"/>
      <c r="D21" s="52"/>
      <c r="E21" s="50"/>
      <c r="F21" s="50"/>
      <c r="G21" s="61" t="s">
        <v>402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Schweizerisch</v>
      </c>
      <c r="I21" s="54" t="n">
        <f aca="false">TRUE()</f>
        <v>1</v>
      </c>
      <c r="J21" s="55" t="b">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15</v>
      </c>
    </row>
    <row r="22" customFormat="false" ht="12.8" hidden="false" customHeight="false" outlineLevel="0" collapsed="false">
      <c r="B22" s="56"/>
      <c r="C22" s="52"/>
      <c r="D22" s="52"/>
      <c r="E22" s="50"/>
      <c r="F22" s="50"/>
      <c r="G22" s="61" t="s">
        <v>405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54" t="n">
        <f aca="false">TRUE()</f>
        <v>1</v>
      </c>
      <c r="J22" s="55" t="b">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16</v>
      </c>
    </row>
    <row r="23" customFormat="false" ht="46.25" hidden="false" customHeight="false" outlineLevel="0" collapsed="false">
      <c r="A23" s="46" t="s">
        <v>418</v>
      </c>
      <c r="B23" s="47" t="str">
        <f aca="false">IF(Values!$B$36=English!$B$2,English!B3, IF(Values!$B$36=German!$B$2,German!B3, IF(Values!$B$36=Italian!$B$2,Italian!B3, IF(Values!$B$36=Spanish!$B$2, Spanish!B3, IF(Values!$B$36=French!$B$2, French!B3, IF(Values!$B$36=Dutch!$B$2,Dutch!B3, IF(Values!$B$36=English!$D$32, English!B14, 0)))))))</f>
        <v>👉 ÜBERARBEITET: GELD SPAREN - Ersatz-HP-Laptop-Tastatur, gleiche Qualität wie OEM-Tastaturen. TellusRem ist seit 2011 der weltweit führende Distributor von Tastaturen. Perfekte Ersatztastatur, einfach auszutauschen und zu installieren. </v>
      </c>
      <c r="C23" s="52"/>
      <c r="D23" s="52"/>
      <c r="E23" s="50"/>
      <c r="F23" s="50"/>
      <c r="G23" s="61" t="s">
        <v>410</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4" t="n">
        <f aca="false">TRUE()</f>
        <v>1</v>
      </c>
      <c r="J23" s="55" t="b">
        <v>1</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57.45" hidden="false" customHeight="false" outlineLevel="0" collapsed="false">
      <c r="A24" s="46" t="s">
        <v>419</v>
      </c>
      <c r="B24" s="47"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2"/>
      <c r="D24" s="52"/>
      <c r="E24" s="67"/>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Französisch</v>
      </c>
      <c r="I24" s="54" t="n">
        <f aca="false">TRUE()</f>
        <v>1</v>
      </c>
      <c r="J24" s="55"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420</v>
      </c>
      <c r="B25" s="47"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C25" s="52"/>
      <c r="D25" s="52"/>
      <c r="E25" s="67"/>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Italienisch</v>
      </c>
      <c r="I25" s="54" t="n">
        <f aca="false">TRUE()</f>
        <v>1</v>
      </c>
      <c r="J25" s="55"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421</v>
      </c>
      <c r="B26" s="47"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C26" s="52"/>
      <c r="D26" s="52"/>
      <c r="E26" s="67"/>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Spanisch</v>
      </c>
      <c r="I26" s="54" t="n">
        <f aca="false">TRUE()</f>
        <v>1</v>
      </c>
      <c r="J26" s="55"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420</v>
      </c>
      <c r="B27" s="47" t="str">
        <f aca="false">IF(Values!$B$36=English!$B$2,English!B7, IF(Values!$B$36=German!$B$2,German!B7, IF(Values!$B$36=Italian!$B$2,Italian!B7, IF(Values!$B$36=Spanish!$B$2, Spanish!B7, IF(Values!$B$36=French!$B$2, French!B7, IF(Values!$B$36=Dutch!$B$2,Dutch!B7, IF(Values!$B$36=English!$D$32, English!D37, 0)))))))</f>
        <v>👉 KOMPATIBEL MIT - HP {model}. Bitte überprüfen Sie das Bild und die Beschreibung sorgfältig, bevor Sie eine Tastatur kaufen. Dies stellt sicher, dass Sie die richtige Laptop-Tastatur für Ihren Computer erhalten. Super einfache Installation. </v>
      </c>
      <c r="C27" s="52"/>
      <c r="D27" s="52"/>
      <c r="E27" s="67"/>
      <c r="F27" s="45"/>
      <c r="G27" s="61"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n">
        <f aca="false">TRUE()</f>
        <v>1</v>
      </c>
      <c r="J27" s="55"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7"/>
      <c r="F28" s="45"/>
      <c r="G28" s="61" t="s">
        <v>394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Skandinavisch – Nordisch</v>
      </c>
      <c r="I28" s="54" t="n">
        <f aca="false">TRUE()</f>
        <v>1</v>
      </c>
      <c r="J28" s="55"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422</v>
      </c>
      <c r="B29" s="47"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2"/>
      <c r="D29" s="52"/>
      <c r="E29" s="67"/>
      <c r="F29" s="45"/>
      <c r="G29" s="61" t="s">
        <v>398</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Belgier</v>
      </c>
      <c r="I29" s="54" t="n">
        <f aca="false">TRUE()</f>
        <v>1</v>
      </c>
      <c r="J29" s="55"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7"/>
      <c r="F30" s="45"/>
      <c r="G30" s="61" t="s">
        <v>423</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Bulgarisch</v>
      </c>
      <c r="I30" s="54" t="n">
        <f aca="false">TRUE()</f>
        <v>1</v>
      </c>
      <c r="J30" s="55"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424</v>
      </c>
      <c r="B31" s="47"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2"/>
      <c r="D31" s="52"/>
      <c r="E31" s="67"/>
      <c r="F31" s="45"/>
      <c r="G31" s="61" t="s">
        <v>425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Tschechisch</v>
      </c>
      <c r="I31" s="54" t="n">
        <f aca="false">TRUE()</f>
        <v>1</v>
      </c>
      <c r="J31" s="55"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7"/>
      <c r="F32" s="45"/>
      <c r="G32" s="61" t="s">
        <v>426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Dänisch</v>
      </c>
      <c r="I32" s="54" t="n">
        <f aca="false">TRUE()</f>
        <v>1</v>
      </c>
      <c r="J32" s="55"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427</v>
      </c>
      <c r="B33" s="47"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C33" s="52"/>
      <c r="D33" s="52"/>
      <c r="E33" s="67"/>
      <c r="F33" s="45"/>
      <c r="G33" s="61" t="s">
        <v>428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Hungarisch</v>
      </c>
      <c r="I33" s="54" t="n">
        <f aca="false">TRUE()</f>
        <v>1</v>
      </c>
      <c r="J33" s="55"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7"/>
      <c r="F34" s="45"/>
      <c r="G34" s="61" t="s">
        <v>429</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Niederländisch</v>
      </c>
      <c r="I34" s="54" t="n">
        <f aca="false">TRUE()</f>
        <v>1</v>
      </c>
      <c r="J34" s="55"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7"/>
      <c r="F35" s="45"/>
      <c r="G35" s="61" t="s">
        <v>430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norwegisch</v>
      </c>
      <c r="I35" s="54" t="n">
        <f aca="false">TRUE()</f>
        <v>1</v>
      </c>
      <c r="J35" s="55"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431</v>
      </c>
      <c r="B36" s="66" t="s">
        <v>373</v>
      </c>
      <c r="C36" s="52"/>
      <c r="D36" s="52"/>
      <c r="E36" s="67"/>
      <c r="F36" s="45"/>
      <c r="G36" s="61" t="s">
        <v>432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Polieren</v>
      </c>
      <c r="I36" s="54" t="n">
        <f aca="false">TRUE()</f>
        <v>1</v>
      </c>
      <c r="J36" s="55"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433</v>
      </c>
      <c r="B37" s="66" t="s">
        <v>434</v>
      </c>
      <c r="C37" s="52"/>
      <c r="D37" s="52"/>
      <c r="E37" s="67"/>
      <c r="F37" s="45"/>
      <c r="G37" s="61" t="s">
        <v>435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Portugiesisch</v>
      </c>
      <c r="I37" s="54" t="n">
        <f aca="false">TRUE()</f>
        <v>1</v>
      </c>
      <c r="J37" s="55"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7"/>
      <c r="F38" s="45"/>
      <c r="G38" s="61" t="s">
        <v>436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Schwedisch -  finnisch</v>
      </c>
      <c r="I38" s="54" t="n">
        <f aca="false">TRUE()</f>
        <v>1</v>
      </c>
      <c r="J38" s="55"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7"/>
      <c r="F39" s="45"/>
      <c r="G39" s="61" t="s">
        <v>402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Schweizerisch</v>
      </c>
      <c r="I39" s="54" t="n">
        <f aca="false">TRUE()</f>
        <v>1</v>
      </c>
      <c r="J39" s="55"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7"/>
      <c r="F40" s="45"/>
      <c r="G40" s="61" t="s">
        <v>405</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n">
        <f aca="false">TRUE()</f>
        <v>1</v>
      </c>
      <c r="J40" s="55"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7"/>
      <c r="F41" s="45"/>
      <c r="G41" s="61" t="s">
        <v>410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v>
      </c>
      <c r="I41" s="54" t="n">
        <f aca="false">TRUE()</f>
        <v>1</v>
      </c>
      <c r="J41" s="55"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0"/>
      <c r="F42" s="50"/>
      <c r="G42" s="53"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4" t="n">
        <f aca="false">TRUE()</f>
        <v>1</v>
      </c>
      <c r="J42" s="55" t="n">
        <f aca="false">FALSE()</f>
        <v>0</v>
      </c>
      <c r="K42" s="50"/>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0"/>
      <c r="F43" s="50"/>
      <c r="G43" s="53" t="s">
        <v>410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4" t="n">
        <f aca="false">TRUE()</f>
        <v>1</v>
      </c>
      <c r="J43" s="55" t="n">
        <f aca="false">FALSE()</f>
        <v>0</v>
      </c>
      <c r="K43" s="50"/>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417</v>
      </c>
      <c r="B1" s="52" t="n">
        <f aca="false">TRUE()</f>
        <v>1</v>
      </c>
      <c r="C1" s="0" t="s">
        <v>438</v>
      </c>
      <c r="D1" s="53" t="s">
        <v>373</v>
      </c>
      <c r="E1" s="0" t="s">
        <v>439</v>
      </c>
      <c r="F1" s="0" t="s">
        <v>440</v>
      </c>
      <c r="G1" s="0" t="s">
        <v>434</v>
      </c>
    </row>
    <row r="2" customFormat="false" ht="12.8" hidden="false" customHeight="false" outlineLevel="0" collapsed="false">
      <c r="A2" s="0" t="s">
        <v>441</v>
      </c>
      <c r="B2" s="52" t="n">
        <f aca="false">FALSE()</f>
        <v>0</v>
      </c>
      <c r="C2" s="0" t="s">
        <v>380</v>
      </c>
      <c r="D2" s="53" t="s">
        <v>377</v>
      </c>
      <c r="E2" s="0" t="s">
        <v>442</v>
      </c>
      <c r="F2" s="0" t="s">
        <v>377</v>
      </c>
      <c r="G2" s="0" t="s">
        <v>410</v>
      </c>
    </row>
    <row r="3" customFormat="false" ht="12.8" hidden="false" customHeight="false" outlineLevel="0" collapsed="false">
      <c r="A3" s="0" t="s">
        <v>443</v>
      </c>
      <c r="D3" s="53" t="s">
        <v>382</v>
      </c>
      <c r="E3" s="0" t="s">
        <v>444</v>
      </c>
      <c r="F3" s="0" t="s">
        <v>373</v>
      </c>
    </row>
    <row r="4" customFormat="false" ht="12.8" hidden="false" customHeight="false" outlineLevel="0" collapsed="false">
      <c r="D4" s="53" t="s">
        <v>386</v>
      </c>
      <c r="E4" s="0" t="s">
        <v>445</v>
      </c>
      <c r="F4" s="0" t="s">
        <v>382</v>
      </c>
    </row>
    <row r="5" customFormat="false" ht="12.8" hidden="false" customHeight="false" outlineLevel="0" collapsed="false">
      <c r="D5" s="53" t="s">
        <v>390</v>
      </c>
      <c r="E5" s="0" t="s">
        <v>446</v>
      </c>
      <c r="F5" s="0" t="s">
        <v>386</v>
      </c>
    </row>
    <row r="6" customFormat="false" ht="12.8" hidden="false" customHeight="false" outlineLevel="0" collapsed="false">
      <c r="D6" s="53" t="s">
        <v>394</v>
      </c>
      <c r="E6" s="0" t="s">
        <v>447</v>
      </c>
      <c r="F6" s="0" t="s">
        <v>429</v>
      </c>
    </row>
    <row r="7" customFormat="false" ht="12.8" hidden="false" customHeight="false" outlineLevel="0" collapsed="false">
      <c r="D7" s="53" t="s">
        <v>398</v>
      </c>
      <c r="E7" s="0" t="s">
        <v>448</v>
      </c>
    </row>
    <row r="8" customFormat="false" ht="12.8" hidden="false" customHeight="false" outlineLevel="0" collapsed="false">
      <c r="D8" s="53" t="s">
        <v>423</v>
      </c>
      <c r="E8" s="0" t="s">
        <v>449</v>
      </c>
    </row>
    <row r="9" customFormat="false" ht="12.8" hidden="false" customHeight="false" outlineLevel="0" collapsed="false">
      <c r="D9" s="53" t="s">
        <v>426</v>
      </c>
      <c r="E9" s="0" t="s">
        <v>450</v>
      </c>
    </row>
    <row r="10" customFormat="false" ht="12.8" hidden="false" customHeight="false" outlineLevel="0" collapsed="false">
      <c r="D10" s="53" t="s">
        <v>429</v>
      </c>
      <c r="E10" s="0" t="s">
        <v>451</v>
      </c>
    </row>
    <row r="11" customFormat="false" ht="12.8" hidden="false" customHeight="false" outlineLevel="0" collapsed="false">
      <c r="D11" s="53" t="s">
        <v>430</v>
      </c>
      <c r="E11" s="0" t="s">
        <v>452</v>
      </c>
    </row>
    <row r="12" customFormat="false" ht="12.8" hidden="false" customHeight="false" outlineLevel="0" collapsed="false">
      <c r="D12" s="53" t="s">
        <v>432</v>
      </c>
      <c r="E12" s="0" t="s">
        <v>453</v>
      </c>
    </row>
    <row r="13" customFormat="false" ht="12.8" hidden="false" customHeight="false" outlineLevel="0" collapsed="false">
      <c r="D13" s="53" t="s">
        <v>435</v>
      </c>
      <c r="E13" s="0" t="s">
        <v>454</v>
      </c>
    </row>
    <row r="14" customFormat="false" ht="12.8" hidden="false" customHeight="false" outlineLevel="0" collapsed="false">
      <c r="D14" s="53" t="s">
        <v>436</v>
      </c>
      <c r="E14" s="0" t="s">
        <v>455</v>
      </c>
    </row>
    <row r="15" customFormat="false" ht="12.8" hidden="false" customHeight="false" outlineLevel="0" collapsed="false">
      <c r="D15" s="53" t="s">
        <v>402</v>
      </c>
      <c r="E15" s="0" t="s">
        <v>456</v>
      </c>
    </row>
    <row r="16" customFormat="false" ht="12.8" hidden="false" customHeight="false" outlineLevel="0" collapsed="false">
      <c r="D16" s="53" t="s">
        <v>405</v>
      </c>
      <c r="E16" s="72" t="s">
        <v>457</v>
      </c>
    </row>
    <row r="17" customFormat="false" ht="12.8" hidden="false" customHeight="false" outlineLevel="0" collapsed="false">
      <c r="D17" s="53" t="s">
        <v>437</v>
      </c>
      <c r="E17" s="0" t="s">
        <v>458</v>
      </c>
    </row>
    <row r="18" customFormat="false" ht="12.8" hidden="false" customHeight="false" outlineLevel="0" collapsed="false">
      <c r="D18" s="53" t="s">
        <v>410</v>
      </c>
      <c r="E18" s="0" t="s">
        <v>459</v>
      </c>
    </row>
    <row r="19" customFormat="false" ht="12.8" hidden="false" customHeight="false" outlineLevel="0" collapsed="false">
      <c r="D19" s="53" t="s">
        <v>428</v>
      </c>
      <c r="E19" s="0" t="s">
        <v>460</v>
      </c>
    </row>
    <row r="20" customFormat="false" ht="12.8" hidden="false" customHeight="false" outlineLevel="0" collapsed="false">
      <c r="D20" s="53" t="s">
        <v>425</v>
      </c>
      <c r="E20" s="0" t="s">
        <v>461</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440</v>
      </c>
    </row>
    <row r="3" customFormat="false" ht="14.9" hidden="false" customHeight="false" outlineLevel="0" collapsed="false">
      <c r="B3" s="74" t="s">
        <v>462</v>
      </c>
    </row>
    <row r="4" customFormat="false" ht="14.9" hidden="false" customHeight="false" outlineLevel="0" collapsed="false">
      <c r="B4" s="74" t="s">
        <v>463</v>
      </c>
    </row>
    <row r="5" customFormat="false" ht="14.9" hidden="false" customHeight="false" outlineLevel="0" collapsed="false">
      <c r="B5" s="74" t="s">
        <v>464</v>
      </c>
    </row>
    <row r="6" customFormat="false" ht="14.9" hidden="false" customHeight="false" outlineLevel="0" collapsed="false">
      <c r="A6" s="0" t="s">
        <v>465</v>
      </c>
      <c r="B6" s="74" t="s">
        <v>466</v>
      </c>
    </row>
    <row r="7" customFormat="false" ht="14.9" hidden="false" customHeight="false" outlineLevel="0" collapsed="false">
      <c r="B7" s="74" t="s">
        <v>467</v>
      </c>
    </row>
    <row r="8" customFormat="false" ht="12.8" hidden="false" customHeight="false" outlineLevel="0" collapsed="false">
      <c r="A8" s="0" t="s">
        <v>40</v>
      </c>
      <c r="B8" s="74" t="s">
        <v>468</v>
      </c>
    </row>
    <row r="9" customFormat="false" ht="12.8" hidden="false" customHeight="false" outlineLevel="0" collapsed="false">
      <c r="A9" s="0" t="s">
        <v>469</v>
      </c>
      <c r="B9" s="74" t="s">
        <v>470</v>
      </c>
    </row>
    <row r="10" customFormat="false" ht="12.8" hidden="false" customHeight="false" outlineLevel="0" collapsed="false">
      <c r="B10" s="0" t="s">
        <v>471</v>
      </c>
    </row>
    <row r="11" customFormat="false" ht="12.8" hidden="false" customHeight="false" outlineLevel="0" collapsed="false">
      <c r="B11" s="0" t="s">
        <v>472</v>
      </c>
    </row>
    <row r="14" customFormat="false" ht="12.8" hidden="false" customHeight="false" outlineLevel="0" collapsed="false">
      <c r="B14" s="74" t="s">
        <v>473</v>
      </c>
    </row>
    <row r="20" customFormat="false" ht="12.8" hidden="false" customHeight="false" outlineLevel="0" collapsed="false">
      <c r="B20" s="53" t="s">
        <v>373</v>
      </c>
    </row>
    <row r="21" customFormat="false" ht="12.8" hidden="false" customHeight="false" outlineLevel="0" collapsed="false">
      <c r="B21" s="53" t="s">
        <v>377</v>
      </c>
    </row>
    <row r="22" customFormat="false" ht="12.8" hidden="false" customHeight="false" outlineLevel="0" collapsed="false">
      <c r="B22" s="53" t="s">
        <v>382</v>
      </c>
    </row>
    <row r="23" customFormat="false" ht="12.8" hidden="false" customHeight="false" outlineLevel="0" collapsed="false">
      <c r="B23" s="53" t="s">
        <v>386</v>
      </c>
    </row>
    <row r="24" customFormat="false" ht="12.8" hidden="false" customHeight="false" outlineLevel="0" collapsed="false">
      <c r="B24" s="53" t="s">
        <v>390</v>
      </c>
    </row>
    <row r="25" customFormat="false" ht="12.8" hidden="false" customHeight="false" outlineLevel="0" collapsed="false">
      <c r="B25" s="53" t="s">
        <v>394</v>
      </c>
    </row>
    <row r="26" customFormat="false" ht="12.8" hidden="false" customHeight="false" outlineLevel="0" collapsed="false">
      <c r="B26" s="53" t="s">
        <v>398</v>
      </c>
    </row>
    <row r="27" customFormat="false" ht="12.8" hidden="false" customHeight="false" outlineLevel="0" collapsed="false">
      <c r="B27" s="53" t="s">
        <v>423</v>
      </c>
    </row>
    <row r="28" customFormat="false" ht="12.8" hidden="false" customHeight="false" outlineLevel="0" collapsed="false">
      <c r="B28" s="53" t="s">
        <v>426</v>
      </c>
    </row>
    <row r="29" customFormat="false" ht="12.8" hidden="false" customHeight="false" outlineLevel="0" collapsed="false">
      <c r="B29" s="53" t="s">
        <v>429</v>
      </c>
    </row>
    <row r="30" customFormat="false" ht="12.8" hidden="false" customHeight="false" outlineLevel="0" collapsed="false">
      <c r="B30" s="53" t="s">
        <v>430</v>
      </c>
    </row>
    <row r="31" customFormat="false" ht="12.8" hidden="false" customHeight="false" outlineLevel="0" collapsed="false">
      <c r="B31" s="53" t="s">
        <v>432</v>
      </c>
    </row>
    <row r="32" customFormat="false" ht="12.8" hidden="false" customHeight="false" outlineLevel="0" collapsed="false">
      <c r="B32" s="53" t="s">
        <v>435</v>
      </c>
    </row>
    <row r="33" customFormat="false" ht="12.8" hidden="false" customHeight="false" outlineLevel="0" collapsed="false">
      <c r="B33" s="53" t="s">
        <v>436</v>
      </c>
    </row>
    <row r="34" customFormat="false" ht="12.8" hidden="false" customHeight="false" outlineLevel="0" collapsed="false">
      <c r="B34" s="53" t="s">
        <v>402</v>
      </c>
      <c r="D34" s="74"/>
    </row>
    <row r="35" customFormat="false" ht="12.8" hidden="false" customHeight="false" outlineLevel="0" collapsed="false">
      <c r="B35" s="53" t="s">
        <v>405</v>
      </c>
      <c r="D35" s="74"/>
    </row>
    <row r="36" customFormat="false" ht="12.8" hidden="false" customHeight="false" outlineLevel="0" collapsed="false">
      <c r="B36" s="53" t="s">
        <v>437</v>
      </c>
      <c r="D36" s="74"/>
    </row>
    <row r="37" customFormat="false" ht="12.8" hidden="false" customHeight="false" outlineLevel="0" collapsed="false">
      <c r="B37" s="53" t="s">
        <v>410</v>
      </c>
      <c r="D37" s="74"/>
    </row>
    <row r="38" customFormat="false" ht="12.8" hidden="false" customHeight="false" outlineLevel="0" collapsed="false">
      <c r="B38" s="53" t="s">
        <v>428</v>
      </c>
      <c r="D38" s="74"/>
    </row>
    <row r="39" customFormat="false" ht="12.8" hidden="false" customHeight="false" outlineLevel="0" collapsed="false">
      <c r="B39" s="53" t="s">
        <v>425</v>
      </c>
      <c r="D39" s="7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474</v>
      </c>
    </row>
    <row r="4" customFormat="false" ht="15" hidden="false" customHeight="false" outlineLevel="0" collapsed="false">
      <c r="B4" s="73" t="s">
        <v>475</v>
      </c>
    </row>
    <row r="5" customFormat="false" ht="15" hidden="false" customHeight="false" outlineLevel="0" collapsed="false">
      <c r="B5" s="73" t="s">
        <v>476</v>
      </c>
    </row>
    <row r="6" customFormat="false" ht="15" hidden="false" customHeight="false" outlineLevel="0" collapsed="false">
      <c r="B6" s="73" t="s">
        <v>477</v>
      </c>
    </row>
    <row r="7" customFormat="false" ht="15" hidden="false" customHeight="false" outlineLevel="0" collapsed="false">
      <c r="B7" s="73" t="s">
        <v>478</v>
      </c>
    </row>
    <row r="8" customFormat="false" ht="12.8" hidden="false" customHeight="false" outlineLevel="0" collapsed="false">
      <c r="A8" s="0" t="s">
        <v>479</v>
      </c>
      <c r="B8" s="0" t="s">
        <v>480</v>
      </c>
    </row>
    <row r="9" customFormat="false" ht="12.8" hidden="false" customHeight="false" outlineLevel="0" collapsed="false">
      <c r="A9" s="0" t="s">
        <v>481</v>
      </c>
      <c r="B9" s="0" t="s">
        <v>482</v>
      </c>
    </row>
    <row r="10" customFormat="false" ht="12.8" hidden="false" customHeight="false" outlineLevel="0" collapsed="false">
      <c r="B10" s="0" t="s">
        <v>483</v>
      </c>
    </row>
    <row r="11" customFormat="false" ht="12.8" hidden="false" customHeight="false" outlineLevel="0" collapsed="false">
      <c r="B11" s="0" t="s">
        <v>484</v>
      </c>
    </row>
    <row r="14" customFormat="false" ht="12.8" hidden="false" customHeight="false" outlineLevel="0" collapsed="false">
      <c r="B14" s="0" t="s">
        <v>485</v>
      </c>
    </row>
    <row r="20" customFormat="false" ht="12.8" hidden="false" customHeight="false" outlineLevel="0" collapsed="false">
      <c r="B20" s="0" t="s">
        <v>486</v>
      </c>
    </row>
    <row r="21" customFormat="false" ht="12.8" hidden="false" customHeight="false" outlineLevel="0" collapsed="false">
      <c r="B21" s="0" t="s">
        <v>487</v>
      </c>
    </row>
    <row r="22" customFormat="false" ht="12.8" hidden="false" customHeight="false" outlineLevel="0" collapsed="false">
      <c r="B22" s="0" t="s">
        <v>488</v>
      </c>
    </row>
    <row r="23" customFormat="false" ht="12.8" hidden="false" customHeight="false" outlineLevel="0" collapsed="false">
      <c r="B23" s="0" t="s">
        <v>489</v>
      </c>
    </row>
    <row r="24" customFormat="false" ht="12.8" hidden="false" customHeight="false" outlineLevel="0" collapsed="false">
      <c r="B24" s="0" t="s">
        <v>390</v>
      </c>
    </row>
    <row r="25" customFormat="false" ht="12.8" hidden="false" customHeight="false" outlineLevel="0" collapsed="false">
      <c r="B25" s="0" t="s">
        <v>490</v>
      </c>
    </row>
    <row r="26" customFormat="false" ht="12.8" hidden="false" customHeight="false" outlineLevel="0" collapsed="false">
      <c r="B26" s="0" t="s">
        <v>491</v>
      </c>
    </row>
    <row r="27" customFormat="false" ht="12.8" hidden="false" customHeight="false" outlineLevel="0" collapsed="false">
      <c r="B27" s="0" t="s">
        <v>492</v>
      </c>
    </row>
    <row r="28" customFormat="false" ht="12.8" hidden="false" customHeight="false" outlineLevel="0" collapsed="false">
      <c r="B28" s="0" t="s">
        <v>493</v>
      </c>
    </row>
    <row r="29" customFormat="false" ht="12.8" hidden="false" customHeight="false" outlineLevel="0" collapsed="false">
      <c r="B29" s="0" t="s">
        <v>494</v>
      </c>
    </row>
    <row r="30" customFormat="false" ht="12.8" hidden="false" customHeight="false" outlineLevel="0" collapsed="false">
      <c r="B30" s="0" t="s">
        <v>495</v>
      </c>
    </row>
    <row r="31" customFormat="false" ht="12.8" hidden="false" customHeight="false" outlineLevel="0" collapsed="false">
      <c r="B31" s="0" t="s">
        <v>496</v>
      </c>
    </row>
    <row r="32" customFormat="false" ht="12.8" hidden="false" customHeight="false" outlineLevel="0" collapsed="false">
      <c r="B32" s="0" t="s">
        <v>497</v>
      </c>
    </row>
    <row r="33" customFormat="false" ht="12.8" hidden="false" customHeight="false" outlineLevel="0" collapsed="false">
      <c r="B33" s="0" t="s">
        <v>498</v>
      </c>
    </row>
    <row r="34" customFormat="false" ht="12.8" hidden="false" customHeight="false" outlineLevel="0" collapsed="false">
      <c r="B34" s="0" t="s">
        <v>499</v>
      </c>
    </row>
    <row r="35" customFormat="false" ht="12.8" hidden="false" customHeight="false" outlineLevel="0" collapsed="false">
      <c r="B35" s="0" t="s">
        <v>405</v>
      </c>
    </row>
    <row r="36" customFormat="false" ht="12.8" hidden="false" customHeight="false" outlineLevel="0" collapsed="false">
      <c r="B36" s="0" t="s">
        <v>500</v>
      </c>
    </row>
    <row r="37" customFormat="false" ht="12.8" hidden="false" customHeight="false" outlineLevel="0" collapsed="false">
      <c r="B37" s="0" t="s">
        <v>501</v>
      </c>
    </row>
    <row r="38" customFormat="false" ht="12.8" hidden="false" customHeight="false" outlineLevel="0" collapsed="false">
      <c r="B38" s="0" t="s">
        <v>502</v>
      </c>
    </row>
    <row r="39" customFormat="false" ht="12.8" hidden="false" customHeight="false" outlineLevel="0" collapsed="false">
      <c r="B39" s="0" t="s">
        <v>503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74"/>
    </row>
    <row r="2" customFormat="false" ht="14.9" hidden="false" customHeight="false" outlineLevel="0" collapsed="false">
      <c r="B2" s="74" t="s">
        <v>386</v>
      </c>
    </row>
    <row r="3" customFormat="false" ht="14.9" hidden="false" customHeight="false" outlineLevel="0" collapsed="false">
      <c r="B3" s="74" t="s">
        <v>504</v>
      </c>
    </row>
    <row r="4" customFormat="false" ht="14.9" hidden="false" customHeight="false" outlineLevel="0" collapsed="false">
      <c r="B4" s="74" t="s">
        <v>505</v>
      </c>
    </row>
    <row r="5" customFormat="false" ht="14.9" hidden="false" customHeight="false" outlineLevel="0" collapsed="false">
      <c r="B5" s="74" t="s">
        <v>506</v>
      </c>
    </row>
    <row r="6" customFormat="false" ht="14.9" hidden="false" customHeight="false" outlineLevel="0" collapsed="false">
      <c r="B6" s="74" t="s">
        <v>507</v>
      </c>
    </row>
    <row r="7" customFormat="false" ht="14.9" hidden="false" customHeight="false" outlineLevel="0" collapsed="false">
      <c r="B7" s="74" t="s">
        <v>508</v>
      </c>
    </row>
    <row r="8" customFormat="false" ht="14.9" hidden="false" customHeight="false" outlineLevel="0" collapsed="false">
      <c r="A8" s="0" t="s">
        <v>479</v>
      </c>
      <c r="B8" s="74" t="s">
        <v>509</v>
      </c>
    </row>
    <row r="9" customFormat="false" ht="14.9" hidden="false" customHeight="false" outlineLevel="0" collapsed="false">
      <c r="A9" s="0" t="s">
        <v>481</v>
      </c>
      <c r="B9" s="74" t="s">
        <v>510</v>
      </c>
    </row>
    <row r="10" customFormat="false" ht="14.9" hidden="false" customHeight="false" outlineLevel="0" collapsed="false">
      <c r="B10" s="74" t="s">
        <v>511</v>
      </c>
    </row>
    <row r="11" customFormat="false" ht="14.9" hidden="false" customHeight="false" outlineLevel="0" collapsed="false">
      <c r="B11" s="74" t="s">
        <v>512</v>
      </c>
    </row>
    <row r="12" customFormat="false" ht="12.8" hidden="false" customHeight="false" outlineLevel="0" collapsed="false">
      <c r="B12" s="74"/>
    </row>
    <row r="13" customFormat="false" ht="12.8" hidden="false" customHeight="false" outlineLevel="0" collapsed="false">
      <c r="B13" s="74"/>
    </row>
    <row r="14" customFormat="false" ht="14.9" hidden="false" customHeight="false" outlineLevel="0" collapsed="false">
      <c r="B14" s="74" t="s">
        <v>513</v>
      </c>
    </row>
    <row r="15" customFormat="false" ht="12.8" hidden="false" customHeight="false" outlineLevel="0" collapsed="false">
      <c r="B15" s="74"/>
    </row>
    <row r="20" customFormat="false" ht="12.8" hidden="false" customHeight="false" outlineLevel="0" collapsed="false">
      <c r="B20" s="0" t="s">
        <v>514</v>
      </c>
    </row>
    <row r="21" customFormat="false" ht="12.8" hidden="false" customHeight="false" outlineLevel="0" collapsed="false">
      <c r="B21" s="0" t="s">
        <v>515</v>
      </c>
    </row>
    <row r="22" customFormat="false" ht="12.8" hidden="false" customHeight="false" outlineLevel="0" collapsed="false">
      <c r="B22" s="0" t="s">
        <v>516</v>
      </c>
    </row>
    <row r="23" customFormat="false" ht="12.8" hidden="false" customHeight="false" outlineLevel="0" collapsed="false">
      <c r="B23" s="0" t="s">
        <v>517</v>
      </c>
    </row>
    <row r="24" customFormat="false" ht="12.8" hidden="false" customHeight="false" outlineLevel="0" collapsed="false">
      <c r="B24" s="0" t="s">
        <v>518</v>
      </c>
    </row>
    <row r="25" customFormat="false" ht="12.8" hidden="false" customHeight="false" outlineLevel="0" collapsed="false">
      <c r="B25" s="0" t="s">
        <v>519</v>
      </c>
    </row>
    <row r="26" customFormat="false" ht="12.8" hidden="false" customHeight="false" outlineLevel="0" collapsed="false">
      <c r="B26" s="0" t="s">
        <v>520</v>
      </c>
    </row>
    <row r="27" customFormat="false" ht="12.8" hidden="false" customHeight="false" outlineLevel="0" collapsed="false">
      <c r="B27" s="0" t="s">
        <v>521</v>
      </c>
    </row>
    <row r="28" customFormat="false" ht="12.8" hidden="false" customHeight="false" outlineLevel="0" collapsed="false">
      <c r="B28" s="0" t="s">
        <v>522</v>
      </c>
    </row>
    <row r="29" customFormat="false" ht="12.8" hidden="false" customHeight="false" outlineLevel="0" collapsed="false">
      <c r="B29" s="0" t="s">
        <v>523</v>
      </c>
    </row>
    <row r="30" customFormat="false" ht="12.8" hidden="false" customHeight="false" outlineLevel="0" collapsed="false">
      <c r="B30" s="0" t="s">
        <v>524</v>
      </c>
    </row>
    <row r="31" customFormat="false" ht="12.8" hidden="false" customHeight="false" outlineLevel="0" collapsed="false">
      <c r="B31" s="0" t="s">
        <v>525</v>
      </c>
    </row>
    <row r="32" customFormat="false" ht="12.8" hidden="false" customHeight="false" outlineLevel="0" collapsed="false">
      <c r="B32" s="0" t="s">
        <v>526</v>
      </c>
    </row>
    <row r="33" customFormat="false" ht="12.8" hidden="false" customHeight="false" outlineLevel="0" collapsed="false">
      <c r="B33" s="0" t="s">
        <v>527</v>
      </c>
    </row>
    <row r="34" customFormat="false" ht="12.8" hidden="false" customHeight="false" outlineLevel="0" collapsed="false">
      <c r="B34" s="0" t="s">
        <v>528</v>
      </c>
    </row>
    <row r="35" customFormat="false" ht="12.8" hidden="false" customHeight="false" outlineLevel="0" collapsed="false">
      <c r="B35" s="0" t="s">
        <v>529</v>
      </c>
    </row>
    <row r="36" customFormat="false" ht="12.8" hidden="false" customHeight="false" outlineLevel="0" collapsed="false">
      <c r="B36" s="0" t="s">
        <v>530</v>
      </c>
    </row>
    <row r="37" customFormat="false" ht="12.8" hidden="false" customHeight="false" outlineLevel="0" collapsed="false">
      <c r="B37" s="0" t="s">
        <v>410</v>
      </c>
    </row>
    <row r="38" customFormat="false" ht="12.8" hidden="false" customHeight="false" outlineLevel="0" collapsed="false">
      <c r="B38" s="0" t="s">
        <v>531</v>
      </c>
    </row>
    <row r="39" customFormat="false" ht="12.8" hidden="false" customHeight="false" outlineLevel="0" collapsed="false">
      <c r="B39" s="0" t="s">
        <v>532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533</v>
      </c>
    </row>
    <row r="4" customFormat="false" ht="12.8" hidden="false" customHeight="false" outlineLevel="0" collapsed="false">
      <c r="B4" s="0" t="s">
        <v>534</v>
      </c>
    </row>
    <row r="5" customFormat="false" ht="12.8" hidden="false" customHeight="false" outlineLevel="0" collapsed="false">
      <c r="B5" s="0" t="s">
        <v>535</v>
      </c>
    </row>
    <row r="6" customFormat="false" ht="12.8" hidden="false" customHeight="false" outlineLevel="0" collapsed="false">
      <c r="B6" s="0" t="s">
        <v>536</v>
      </c>
    </row>
    <row r="7" customFormat="false" ht="12.8" hidden="false" customHeight="false" outlineLevel="0" collapsed="false">
      <c r="B7" s="0" t="s">
        <v>537</v>
      </c>
    </row>
    <row r="8" customFormat="false" ht="15" hidden="false" customHeight="false" outlineLevel="0" collapsed="false">
      <c r="B8" s="73" t="s">
        <v>538</v>
      </c>
    </row>
    <row r="9" customFormat="false" ht="12.8" hidden="false" customHeight="false" outlineLevel="0" collapsed="false">
      <c r="B9" s="0" t="s">
        <v>539</v>
      </c>
    </row>
    <row r="10" customFormat="false" ht="12.8" hidden="false" customHeight="false" outlineLevel="0" collapsed="false">
      <c r="B10" s="74" t="s">
        <v>540</v>
      </c>
    </row>
    <row r="11" customFormat="false" ht="12.8" hidden="false" customHeight="false" outlineLevel="0" collapsed="false">
      <c r="B11" s="74" t="s">
        <v>541</v>
      </c>
    </row>
    <row r="14" customFormat="false" ht="12.8" hidden="false" customHeight="false" outlineLevel="0" collapsed="false">
      <c r="B14" s="0" t="s">
        <v>542</v>
      </c>
    </row>
    <row r="20" customFormat="false" ht="12.8" hidden="false" customHeight="false" outlineLevel="0" collapsed="false">
      <c r="B20" s="0" t="s">
        <v>543</v>
      </c>
    </row>
    <row r="21" customFormat="false" ht="12.8" hidden="false" customHeight="false" outlineLevel="0" collapsed="false">
      <c r="B21" s="0" t="s">
        <v>544</v>
      </c>
    </row>
    <row r="22" customFormat="false" ht="12.8" hidden="false" customHeight="false" outlineLevel="0" collapsed="false">
      <c r="B22" s="0" t="s">
        <v>545</v>
      </c>
    </row>
    <row r="23" customFormat="false" ht="12.8" hidden="false" customHeight="false" outlineLevel="0" collapsed="false">
      <c r="B23" s="0" t="s">
        <v>546</v>
      </c>
    </row>
    <row r="24" customFormat="false" ht="12.8" hidden="false" customHeight="false" outlineLevel="0" collapsed="false">
      <c r="B24" s="0" t="s">
        <v>390</v>
      </c>
    </row>
    <row r="25" customFormat="false" ht="12.8" hidden="false" customHeight="false" outlineLevel="0" collapsed="false">
      <c r="B25" s="0" t="s">
        <v>547</v>
      </c>
    </row>
    <row r="26" customFormat="false" ht="12.8" hidden="false" customHeight="false" outlineLevel="0" collapsed="false">
      <c r="B26" s="0" t="s">
        <v>548</v>
      </c>
    </row>
    <row r="27" customFormat="false" ht="12.8" hidden="false" customHeight="false" outlineLevel="0" collapsed="false">
      <c r="B27" s="0" t="s">
        <v>549</v>
      </c>
    </row>
    <row r="28" customFormat="false" ht="12.8" hidden="false" customHeight="false" outlineLevel="0" collapsed="false">
      <c r="B28" s="0" t="s">
        <v>550</v>
      </c>
    </row>
    <row r="29" customFormat="false" ht="12.8" hidden="false" customHeight="false" outlineLevel="0" collapsed="false">
      <c r="B29" s="0" t="s">
        <v>551</v>
      </c>
    </row>
    <row r="30" customFormat="false" ht="12.8" hidden="false" customHeight="false" outlineLevel="0" collapsed="false">
      <c r="B30" s="0" t="s">
        <v>552</v>
      </c>
    </row>
    <row r="31" customFormat="false" ht="12.8" hidden="false" customHeight="false" outlineLevel="0" collapsed="false">
      <c r="B31" s="0" t="s">
        <v>553</v>
      </c>
    </row>
    <row r="32" customFormat="false" ht="12.8" hidden="false" customHeight="false" outlineLevel="0" collapsed="false">
      <c r="B32" s="0" t="s">
        <v>554</v>
      </c>
    </row>
    <row r="33" customFormat="false" ht="12.8" hidden="false" customHeight="false" outlineLevel="0" collapsed="false">
      <c r="B33" s="0" t="s">
        <v>555</v>
      </c>
    </row>
    <row r="34" customFormat="false" ht="12.8" hidden="false" customHeight="false" outlineLevel="0" collapsed="false">
      <c r="B34" s="0" t="s">
        <v>556</v>
      </c>
    </row>
    <row r="35" customFormat="false" ht="12.8" hidden="false" customHeight="false" outlineLevel="0" collapsed="false">
      <c r="B35" s="0" t="s">
        <v>557</v>
      </c>
    </row>
    <row r="36" customFormat="false" ht="12.8" hidden="false" customHeight="false" outlineLevel="0" collapsed="false">
      <c r="B36" s="0" t="s">
        <v>558</v>
      </c>
    </row>
    <row r="37" customFormat="false" ht="12.8" hidden="false" customHeight="false" outlineLevel="0" collapsed="false">
      <c r="B37" s="0" t="s">
        <v>410</v>
      </c>
    </row>
    <row r="38" customFormat="false" ht="12.8" hidden="false" customHeight="false" outlineLevel="0" collapsed="false">
      <c r="B38" s="0" t="s">
        <v>559</v>
      </c>
    </row>
    <row r="39" customFormat="false" ht="12.8" hidden="false" customHeight="false" outlineLevel="0" collapsed="false">
      <c r="B39" s="0" t="s">
        <v>560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561</v>
      </c>
    </row>
    <row r="4" customFormat="false" ht="15" hidden="false" customHeight="false" outlineLevel="0" collapsed="false">
      <c r="B4" s="73" t="s">
        <v>562</v>
      </c>
    </row>
    <row r="5" customFormat="false" ht="12.8" hidden="false" customHeight="false" outlineLevel="0" collapsed="false">
      <c r="B5" s="0" t="s">
        <v>563</v>
      </c>
    </row>
    <row r="6" customFormat="false" ht="15" hidden="false" customHeight="false" outlineLevel="0" collapsed="false">
      <c r="B6" s="73" t="s">
        <v>564</v>
      </c>
    </row>
    <row r="7" customFormat="false" ht="15" hidden="false" customHeight="false" outlineLevel="0" collapsed="false">
      <c r="B7" s="73" t="s">
        <v>565</v>
      </c>
    </row>
    <row r="8" customFormat="false" ht="12.8" hidden="false" customHeight="false" outlineLevel="0" collapsed="false">
      <c r="B8" s="0" t="s">
        <v>566</v>
      </c>
    </row>
    <row r="9" customFormat="false" ht="12.8" hidden="false" customHeight="false" outlineLevel="0" collapsed="false">
      <c r="B9" s="75" t="s">
        <v>567</v>
      </c>
    </row>
    <row r="10" customFormat="false" ht="12.8" hidden="false" customHeight="false" outlineLevel="0" collapsed="false">
      <c r="B10" s="0" t="s">
        <v>568</v>
      </c>
    </row>
    <row r="11" customFormat="false" ht="12.8" hidden="false" customHeight="false" outlineLevel="0" collapsed="false">
      <c r="B11" s="0" t="s">
        <v>569</v>
      </c>
    </row>
    <row r="14" customFormat="false" ht="15" hidden="false" customHeight="false" outlineLevel="0" collapsed="false">
      <c r="B14" s="73" t="s">
        <v>570</v>
      </c>
    </row>
    <row r="20" customFormat="false" ht="12.8" hidden="false" customHeight="false" outlineLevel="0" collapsed="false">
      <c r="B20" s="0" t="s">
        <v>571</v>
      </c>
    </row>
    <row r="21" customFormat="false" ht="12.8" hidden="false" customHeight="false" outlineLevel="0" collapsed="false">
      <c r="B21" s="0" t="s">
        <v>572</v>
      </c>
    </row>
    <row r="22" customFormat="false" ht="12.8" hidden="false" customHeight="false" outlineLevel="0" collapsed="false">
      <c r="B22" s="0" t="s">
        <v>516</v>
      </c>
    </row>
    <row r="23" customFormat="false" ht="12.8" hidden="false" customHeight="false" outlineLevel="0" collapsed="false">
      <c r="B23" s="0" t="s">
        <v>573</v>
      </c>
    </row>
    <row r="24" customFormat="false" ht="12.8" hidden="false" customHeight="false" outlineLevel="0" collapsed="false">
      <c r="B24" s="0" t="s">
        <v>390</v>
      </c>
    </row>
    <row r="25" customFormat="false" ht="12.8" hidden="false" customHeight="false" outlineLevel="0" collapsed="false">
      <c r="B25" s="0" t="s">
        <v>574</v>
      </c>
    </row>
    <row r="26" customFormat="false" ht="12.8" hidden="false" customHeight="false" outlineLevel="0" collapsed="false">
      <c r="B26" s="0" t="s">
        <v>520</v>
      </c>
    </row>
    <row r="27" customFormat="false" ht="12.8" hidden="false" customHeight="false" outlineLevel="0" collapsed="false">
      <c r="B27" s="0" t="s">
        <v>575</v>
      </c>
    </row>
    <row r="28" customFormat="false" ht="12.8" hidden="false" customHeight="false" outlineLevel="0" collapsed="false">
      <c r="B28" s="0" t="s">
        <v>576</v>
      </c>
    </row>
    <row r="29" customFormat="false" ht="12.8" hidden="false" customHeight="false" outlineLevel="0" collapsed="false">
      <c r="B29" s="0" t="s">
        <v>577</v>
      </c>
    </row>
    <row r="30" customFormat="false" ht="12.8" hidden="false" customHeight="false" outlineLevel="0" collapsed="false">
      <c r="B30" s="0" t="s">
        <v>578</v>
      </c>
    </row>
    <row r="31" customFormat="false" ht="12.8" hidden="false" customHeight="false" outlineLevel="0" collapsed="false">
      <c r="B31" s="0" t="s">
        <v>579</v>
      </c>
    </row>
    <row r="32" customFormat="false" ht="12.8" hidden="false" customHeight="false" outlineLevel="0" collapsed="false">
      <c r="B32" s="0" t="s">
        <v>580</v>
      </c>
    </row>
    <row r="33" customFormat="false" ht="12.8" hidden="false" customHeight="false" outlineLevel="0" collapsed="false">
      <c r="B33" s="0" t="s">
        <v>581</v>
      </c>
    </row>
    <row r="34" customFormat="false" ht="12.8" hidden="false" customHeight="false" outlineLevel="0" collapsed="false">
      <c r="B34" s="0" t="s">
        <v>582</v>
      </c>
    </row>
    <row r="35" customFormat="false" ht="12.8" hidden="false" customHeight="false" outlineLevel="0" collapsed="false">
      <c r="B35" s="0" t="s">
        <v>557</v>
      </c>
    </row>
    <row r="36" customFormat="false" ht="12.8" hidden="false" customHeight="false" outlineLevel="0" collapsed="false">
      <c r="B36" s="0" t="s">
        <v>583</v>
      </c>
    </row>
    <row r="37" customFormat="false" ht="12.8" hidden="false" customHeight="false" outlineLevel="0" collapsed="false">
      <c r="B37" s="0" t="s">
        <v>501</v>
      </c>
    </row>
    <row r="38" customFormat="false" ht="12.8" hidden="false" customHeight="false" outlineLevel="0" collapsed="false">
      <c r="B38" s="0" t="s">
        <v>584</v>
      </c>
    </row>
    <row r="39" customFormat="false" ht="12.8" hidden="false" customHeight="false" outlineLevel="0" collapsed="false">
      <c r="B39" s="0" t="s">
        <v>585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429</v>
      </c>
    </row>
    <row r="3" customFormat="false" ht="12.8" hidden="false" customHeight="false" outlineLevel="0" collapsed="false">
      <c r="B3" s="0" t="s">
        <v>586</v>
      </c>
    </row>
    <row r="4" customFormat="false" ht="12.8" hidden="false" customHeight="false" outlineLevel="0" collapsed="false">
      <c r="B4" s="0" t="s">
        <v>587</v>
      </c>
    </row>
    <row r="5" customFormat="false" ht="12.8" hidden="false" customHeight="false" outlineLevel="0" collapsed="false">
      <c r="B5" s="0" t="s">
        <v>588</v>
      </c>
    </row>
    <row r="6" customFormat="false" ht="12.8" hidden="false" customHeight="false" outlineLevel="0" collapsed="false">
      <c r="B6" s="0" t="s">
        <v>589</v>
      </c>
    </row>
    <row r="7" customFormat="false" ht="12.8" hidden="false" customHeight="false" outlineLevel="0" collapsed="false">
      <c r="B7" s="0" t="s">
        <v>590</v>
      </c>
    </row>
    <row r="8" customFormat="false" ht="12.8" hidden="false" customHeight="false" outlineLevel="0" collapsed="false">
      <c r="B8" s="0" t="s">
        <v>591</v>
      </c>
    </row>
    <row r="9" customFormat="false" ht="12.8" hidden="false" customHeight="false" outlineLevel="0" collapsed="false">
      <c r="B9" s="0" t="s">
        <v>592</v>
      </c>
    </row>
    <row r="10" customFormat="false" ht="12.8" hidden="false" customHeight="false" outlineLevel="0" collapsed="false">
      <c r="B10" s="0" t="s">
        <v>593</v>
      </c>
    </row>
    <row r="11" customFormat="false" ht="12.8" hidden="false" customHeight="false" outlineLevel="0" collapsed="false">
      <c r="B11" s="0" t="s">
        <v>594</v>
      </c>
    </row>
    <row r="14" customFormat="false" ht="12.8" hidden="false" customHeight="false" outlineLevel="0" collapsed="false">
      <c r="B14" s="0" t="s">
        <v>595</v>
      </c>
    </row>
    <row r="20" customFormat="false" ht="12.8" hidden="false" customHeight="false" outlineLevel="0" collapsed="false">
      <c r="B20" s="0" t="s">
        <v>596</v>
      </c>
    </row>
    <row r="21" customFormat="false" ht="12.8" hidden="false" customHeight="false" outlineLevel="0" collapsed="false">
      <c r="B21" s="0" t="s">
        <v>597</v>
      </c>
    </row>
    <row r="22" customFormat="false" ht="12.8" hidden="false" customHeight="false" outlineLevel="0" collapsed="false">
      <c r="B22" s="0" t="s">
        <v>598</v>
      </c>
    </row>
    <row r="23" customFormat="false" ht="12.8" hidden="false" customHeight="false" outlineLevel="0" collapsed="false">
      <c r="B23" s="0" t="s">
        <v>599</v>
      </c>
    </row>
    <row r="24" customFormat="false" ht="12.8" hidden="false" customHeight="false" outlineLevel="0" collapsed="false">
      <c r="B24" s="0" t="s">
        <v>390</v>
      </c>
    </row>
    <row r="25" customFormat="false" ht="12.8" hidden="false" customHeight="false" outlineLevel="0" collapsed="false">
      <c r="B25" s="0" t="s">
        <v>600</v>
      </c>
    </row>
    <row r="26" customFormat="false" ht="12.8" hidden="false" customHeight="false" outlineLevel="0" collapsed="false">
      <c r="B26" s="0" t="s">
        <v>601</v>
      </c>
    </row>
    <row r="27" customFormat="false" ht="12.8" hidden="false" customHeight="false" outlineLevel="0" collapsed="false">
      <c r="B27" s="0" t="s">
        <v>602</v>
      </c>
    </row>
    <row r="28" customFormat="false" ht="12.8" hidden="false" customHeight="false" outlineLevel="0" collapsed="false">
      <c r="B28" s="0" t="s">
        <v>603</v>
      </c>
    </row>
    <row r="29" customFormat="false" ht="12.8" hidden="false" customHeight="false" outlineLevel="0" collapsed="false">
      <c r="B29" s="0" t="s">
        <v>604</v>
      </c>
    </row>
    <row r="30" customFormat="false" ht="12.8" hidden="false" customHeight="false" outlineLevel="0" collapsed="false">
      <c r="B30" s="0" t="s">
        <v>605</v>
      </c>
    </row>
    <row r="31" customFormat="false" ht="12.8" hidden="false" customHeight="false" outlineLevel="0" collapsed="false">
      <c r="B31" s="0" t="s">
        <v>606</v>
      </c>
    </row>
    <row r="32" customFormat="false" ht="12.8" hidden="false" customHeight="false" outlineLevel="0" collapsed="false">
      <c r="B32" s="0" t="s">
        <v>607</v>
      </c>
    </row>
    <row r="33" customFormat="false" ht="12.8" hidden="false" customHeight="false" outlineLevel="0" collapsed="false">
      <c r="B33" s="0" t="s">
        <v>608</v>
      </c>
    </row>
    <row r="34" customFormat="false" ht="12.8" hidden="false" customHeight="false" outlineLevel="0" collapsed="false">
      <c r="B34" s="0" t="s">
        <v>609</v>
      </c>
    </row>
    <row r="35" customFormat="false" ht="12.8" hidden="false" customHeight="false" outlineLevel="0" collapsed="false">
      <c r="B35" s="0" t="s">
        <v>610</v>
      </c>
    </row>
    <row r="36" customFormat="false" ht="12.8" hidden="false" customHeight="false" outlineLevel="0" collapsed="false">
      <c r="B36" s="0" t="s">
        <v>500</v>
      </c>
    </row>
    <row r="37" customFormat="false" ht="12.8" hidden="false" customHeight="false" outlineLevel="0" collapsed="false">
      <c r="B37" s="0" t="s">
        <v>410</v>
      </c>
    </row>
    <row r="38" customFormat="false" ht="12.8" hidden="false" customHeight="false" outlineLevel="0" collapsed="false">
      <c r="B38" s="0" t="s">
        <v>611</v>
      </c>
    </row>
    <row r="39" customFormat="false" ht="12.8" hidden="false" customHeight="false" outlineLevel="0" collapsed="false">
      <c r="B39" s="0" t="s">
        <v>612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1220</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2021-11-07T21:19:58Z</dcterms:modified>
  <cp:revision>210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