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<sst xmlns="http://schemas.openxmlformats.org/spreadsheetml/2006/main" count="773" uniqueCount="623">
  <si>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</si>
  <si>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</si>
  <si>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</si>
  <si>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</si>
  <si>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</si>
  <si>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</si>
  <si>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</si>
  <si>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</si>
  <si>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</si>
  <si>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</si>
  <si>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</si>
  <si>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</si>
  <si>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</si>
  <si>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</si>
  <si>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</si>
  <si>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</si>
  <si>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</si>
  <si>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</si>
  <si>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</si>
  <si>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</si>
  <si>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</si>
  <si>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</si>
  <si>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</si>
  <si>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</si>
  <si>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</si>
  <si>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</si>
  <si>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</si>
  <si>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</si>
  <si>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</si>
  <si>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</si>
  <si>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</si>
  <si>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</si>
  <si>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</si>
  <si>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</si>
  <si>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</si>
  <si>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</si>
  <si>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</si>
  <si>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</si>
  <si>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</si>
  <si>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</si>
  <si>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</si>
  <si>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</si>
  <si>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</si>
  <si>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</si>
  <si>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</si>
  <si>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</si>
  <si>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</si>
  <si>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</si>
  <si>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</si>
  <si>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</si>
  <si>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</si>
  <si>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</si>
  <si>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</si>
  <si>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</si>
  <si>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</si>
  <si>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</si>
  <si>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</si>
  <si>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</si>
  <si>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</si>
  <si>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</si>
  <si>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</si>
  <si>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</si>
  <si>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</si>
  <si>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</si>
  <si>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</si>
  <si>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</si>
  <si>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</si>
  <si>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</si>
  <si>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</si>
  <si>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</si>
  <si>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</si>
  <si>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</si>
  <si>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</si>
  <si>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</si>
  <si>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</si>
  <si>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</si>
  <si>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</si>
  <si>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</si>
  <si>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</si>
  <si>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</si>
  <si>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</si>
  <si>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</si>
  <si>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</si>
  <si>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</si>
  <si>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</si>
  <si>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</si>
  <si>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</si>
  <si>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</si>
  <si>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</si>
  <si>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</si>
  <si>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</si>
  <si>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</si>
  <si>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</si>
  <si>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</si>
  <si>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</si>
  <si>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</si>
  <si>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</si>
  <si>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</si>
  <si>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</si>
  <si>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</si>
  <si>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</si>
  <si>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</si>
  <si>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</si>
  <si>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</si>
  <si>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</si>
  <si>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</si>
  <si>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</si>
  <si>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</si>
  <si>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</si>
  <si>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</si>
  <si>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</si>
  <si>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</si>
  <si>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</si>
  <si>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</si>
  <si>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</si>
  <si>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</si>
  <si>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</si>
  <si>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</si>
  <si>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</si>
  <si>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</si>
  <si>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</si>
  <si>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</si>
  <si>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</si>
  <si>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</si>
  <si>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</si>
  <si>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</si>
  <si>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</si>
  <si>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</si>
  <si>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</si>
  <si>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</si>
  <si>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</si>
  <si>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</si>
  <si>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</si>
  <si>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</si>
  <si>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</si>
  <si>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</si>
  <si>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</si>
  <si>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</si>
  <si>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</si>
  <si>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</si>
  <si>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</si>
  <si>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</si>
  <si>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</si>
  <si>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</si>
  <si>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</si>
  <si>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</si>
  <si>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</si>
  <si>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</si>
  <si>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</si>
  <si>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</si>
  <si>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</si>
  <si>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</si>
  <si>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</si>
  <si>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</si>
  <si>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</si>
  <si>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</si>
  <si>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</si>
  <si>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</si>
  <si>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</si>
  <si>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</si>
  <si>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</si>
  <si>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</si>
  <si>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</si>
  <si>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</si>
  <si>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</si>
  <si>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</si>
  <si>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</si>
  <si>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</si>
  <si>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</si>
  <si>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</si>
  <si>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</si>
  <si>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</si>
  <si>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</si>
  <si>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</si>
  <si>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</si>
  <si>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</si>
  <si>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</si>
  <si>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</si>
  <si>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</si>
  <si>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</si>
  <si>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</si>
  <si>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</si>
  <si>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</si>
  <si>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</si>
  <si>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</si>
  <si>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</si>
  <si>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</si>
  <si>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</si>
  <si>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</si>
  <si>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</si>
  <si>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</si>
  <si>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</si>
  <si>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</si>
  <si>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</si>
  <si>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</si>
  <si>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</si>
  <si>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</si>
  <si>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</si>
  <si>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</si>
  <si>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</si>
  <si>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</si>
  <si>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</si>
  <si>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</si>
  <si>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</si>
  <si>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</si>
  <si>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</si>
  <si>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</si>
  <si>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</si>
  <si>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</si>
  <si>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</si>
  <si>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</si>
  <si>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</si>
  <si>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</si>
  <si>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</si>
  <si>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</si>
  <si>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</si>
  <si>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</si>
  <si>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</si>
  <si>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</si>
  <si>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</si>
  <si>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</si>
  <si>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</si>
  <si>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</si>
  <si>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</si>
  <si>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</si>
  <si>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</si>
  <si>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</si>
  <si>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</si>
  <si>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</si>
  <si>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</si>
  <si>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</si>
  <si>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</si>
  <si>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</si>
  <si>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</si>
  <si>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</si>
  <si>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</si>
  <si>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</si>
  <si>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</si>
  <si>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</si>
  <si>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</si>
  <si>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</si>
  <si>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</si>
  <si>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</si>
  <si>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</si>
  <si>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</si>
  <si>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</si>
  <si>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</si>
  <si>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</si>
  <si>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</si>
  <si>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</si>
  <si>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</si>
  <si>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</si>
  <si>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</si>
  <si>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</si>
  <si>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</si>
  <si>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</si>
  <si>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</si>
  <si>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</si>
  <si>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</si>
  <si>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</si>
  <si>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</si>
  <si>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</si>
  <si>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</si>
  <si>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</si>
  <si>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</si>
  <si>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</si>
  <si>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</si>
  <si>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</si>
  <si>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</si>
  <si>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</si>
  <si>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</si>
  <si>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</si>
  <si>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</si>
  <si>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</si>
  <si>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</si>
  <si>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</si>
  <si>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</si>
  <si>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</si>
  <si>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</si>
  <si>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</si>
  <si>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</si>
  <si>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</si>
  <si>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</si>
  <si>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</si>
  <si>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</si>
  <si>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</si>
  <si>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</si>
  <si>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</si>
  <si>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</si>
  <si>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</si>
  <si>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</si>
  <si>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</si>
  <si>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</si>
  <si>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</si>
  <si>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</si>
  <si>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</si>
  <si>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</si>
  <si>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</si>
  <si>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</si>
  <si>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</si>
  <si>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</si>
  <si>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</si>
  <si>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</si>
  <si>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</si>
  <si>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</si>
  <si>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</si>
  <si>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</si>
  <si>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</si>
  <si>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</si>
  <si>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</si>
  <si>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</si>
  <si>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</si>
  <si>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</si>
  <si>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</si>
  <si>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</si>
  <si>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</si>
  <si>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</si>
  <si>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</si>
  <si>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</si>
  <si>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</si>
  <si>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</si>
  <si>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</si>
  <si>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</si>
  <si>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</si>
  <si>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</si>
  <si>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</si>
  <si>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</si>
  <si>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</si>
  <si>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</si>
  <si>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</si>
  <si>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</si>
  <si>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</si>
  <si>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</si>
  <si>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</si>
  <si>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</si>
  <si>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</si>
  <si>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</si>
  <si>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</si>
  <si>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</si>
  <si>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</si>
  <si>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</si>
  <si>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</si>
  <si>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</si>
  <si>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</si>
  <si>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</si>
  <si>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</si>
  <si>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</si>
  <si>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</si>
  <si>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</si>
  <si>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</si>
  <si>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</si>
  <si>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</si>
  <si>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</si>
  <si>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</si>
  <si>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</si>
  <si>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</si>
  <si>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8560W, 8570W</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</si>
  <si>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</si>
  <si>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</si>
  <si>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</si>
  <si>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</si>
  <si>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</si>
  <si>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</si>
  <si>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</si>
  <si>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</si>
  <si>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</si>
  <si>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</si>
  <si>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</si>
  <si>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</si>
  <si>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</si>
  <si>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</si>
  <si>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</si>
  <si>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8560W Reg - DE</t>
  </si>
  <si>
    <t xml:space="preserve">German</t>
  </si>
  <si>
    <t xml:space="preserve">HP/W. PS/8560W (GREY FRAME)/RG/DE</t>
  </si>
  <si>
    <t xml:space="preserve">Price – NON-Backlit</t>
  </si>
  <si>
    <t xml:space="preserve">HP 8560W Reg - FR</t>
  </si>
  <si>
    <t xml:space="preserve">French</t>
  </si>
  <si>
    <t xml:space="preserve">HP/W. PS/8560W (GREY FRAME)/RG/FR</t>
  </si>
  <si>
    <t xml:space="preserve">Packing size</t>
  </si>
  <si>
    <t xml:space="preserve">Big</t>
  </si>
  <si>
    <t xml:space="preserve">HP 8560W Reg - IT</t>
  </si>
  <si>
    <t xml:space="preserve">Italian</t>
  </si>
  <si>
    <t xml:space="preserve">HP/W. PS/8560W (GREY FRAME)/RG/IT</t>
  </si>
  <si>
    <t xml:space="preserve">Package height (CM)</t>
  </si>
  <si>
    <t xml:space="preserve">HP 8560W Reg - ES</t>
  </si>
  <si>
    <t xml:space="preserve">Spanish</t>
  </si>
  <si>
    <t xml:space="preserve">HP/W. PS/8560W (GREY FRAME)/RG/ES</t>
  </si>
  <si>
    <t xml:space="preserve">Package width (CM)</t>
  </si>
  <si>
    <t xml:space="preserve">HP 8560W Reg - UK</t>
  </si>
  <si>
    <t xml:space="preserve">UK</t>
  </si>
  <si>
    <t xml:space="preserve">HP/W. PS/8560W (GREY FRAME)/RG/UK</t>
  </si>
  <si>
    <t xml:space="preserve">Package length (CM)</t>
  </si>
  <si>
    <t xml:space="preserve">HP 8560W Reg - NORDIC</t>
  </si>
  <si>
    <t xml:space="preserve">Scandinavian – Nordic</t>
  </si>
  <si>
    <t xml:space="preserve">HP/W. PS/8560W (GREY FRAME)/RG/NOR</t>
  </si>
  <si>
    <t xml:space="preserve">Origin of Product</t>
  </si>
  <si>
    <t xml:space="preserve">HP 8560W Reg - BE</t>
  </si>
  <si>
    <t xml:space="preserve">Belgian</t>
  </si>
  <si>
    <t xml:space="preserve">HP/W. PS/8560W (GREY FRAME)/RG/BE</t>
  </si>
  <si>
    <t xml:space="preserve">Package weight (GR)</t>
  </si>
  <si>
    <t xml:space="preserve">HP 8560W Reg - Swiss</t>
  </si>
  <si>
    <t xml:space="preserve">Swiss</t>
  </si>
  <si>
    <t xml:space="preserve">HP/W. PS/8560W (GREY FRAME)/RG/CH</t>
  </si>
  <si>
    <t xml:space="preserve">HP 8560W Reg - US int</t>
  </si>
  <si>
    <t xml:space="preserve">US International</t>
  </si>
  <si>
    <t xml:space="preserve">HP/W. PS/8560W (GREY FRAME)/RG/USI</t>
  </si>
  <si>
    <t xml:space="preserve">Parent sku</t>
  </si>
  <si>
    <t xml:space="preserve">HP 8560W parent</t>
  </si>
  <si>
    <t xml:space="preserve">HP 8560W Reg - US</t>
  </si>
  <si>
    <t xml:space="preserve">US</t>
  </si>
  <si>
    <t xml:space="preserve">HP/W. PS/8560W (GREY FRAME)/RG/US</t>
  </si>
  <si>
    <t xml:space="preserve">Parent EAN</t>
  </si>
  <si>
    <t xml:space="preserve">HP 8560W BL - DE</t>
  </si>
  <si>
    <t xml:space="preserve">HP 8560W BL - FR</t>
  </si>
  <si>
    <t xml:space="preserve">Item_type</t>
  </si>
  <si>
    <t xml:space="preserve">laptop-computer-replacement-parts</t>
  </si>
  <si>
    <t xml:space="preserve">HP 8560W BL - IT</t>
  </si>
  <si>
    <t xml:space="preserve">HP 8560W BL - ES</t>
  </si>
  <si>
    <t xml:space="preserve">Default quantity</t>
  </si>
  <si>
    <t xml:space="preserve">HP 8560W BL - UK</t>
  </si>
  <si>
    <t xml:space="preserve">HP 8560W BL - NORDIC</t>
  </si>
  <si>
    <t xml:space="preserve">Format</t>
  </si>
  <si>
    <t xml:space="preserve">Update</t>
  </si>
  <si>
    <t xml:space="preserve">HP 8560W BL - BE</t>
  </si>
  <si>
    <t xml:space="preserve">HP 8560W BL - Swiss</t>
  </si>
  <si>
    <t xml:space="preserve">HP 8560W BL - US int</t>
  </si>
  <si>
    <t xml:space="preserve">Bullet Point 1:</t>
  </si>
  <si>
    <t xml:space="preserve">HP 8560W BL - US</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</si>
  <si>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</si>
  <si>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</si>
  <si>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</si>
  <si>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</si>
  <si>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</si>
  <si>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</si>
  <si>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</si>
  <si>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</si>
  <si>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</si>
  <si>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</si>
  <si>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</si>
  <si>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</si>
  <si>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</si>
  <si>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English</t>
  </si>
  <si>
    <t xml:space="preserve">Polish</t>
  </si>
  <si>
    <t xml:space="preserve">Marketplace</t>
  </si>
  <si>
    <t xml:space="preserve">Portuguese</t>
  </si>
  <si>
    <t xml:space="preserve">Swedish – Finnish</t>
  </si>
  <si>
    <t xml:space="preserve">Russian</t>
  </si>
  <si>
    <t xml:space="preserve">Small</t>
  </si>
  <si>
    <t xml:space="preserve">🇩🇪</t>
  </si>
  <si>
    <t xml:space="preserve">EU</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</si>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</sst>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HP 8560W parent</v>
      </c>
      <c r="C4" s="29" t="s">
        <v>345</v>
      </c>
      <c r="D4" s="30" t="n">
        <f aca="false">Values!B14</f>
        <v>5714401857990</v>
      </c>
      <c r="E4" s="31" t="s">
        <v>346</v>
      </c>
      <c r="F4" s="28" t="str">
        <f aca="false">SUBSTITUTE(Values!B1, "{language}", "") &amp; " " &amp; Values!B3</f>
        <v>New replacement  backlit keyboard for HP 8560W, 8570W</v>
      </c>
      <c r="G4" s="29" t="s">
        <v>345</v>
      </c>
      <c r="H4" s="27" t="str">
        <f aca="false">Values!B16</f>
        <v>laptop-computer-replacement-parts</v>
      </c>
      <c r="I4" s="27" t="str">
        <f aca="false">IF(ISBLANK(Values!E3),"","4730574031")</f>
        <v>4730574031</v>
      </c>
      <c r="J4" s="32" t="str">
        <f aca="false">Values!B13</f>
        <v>HP 8560W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v>
      </c>
      <c r="B5" s="38" t="str">
        <f aca="false">IF(ISBLANK(Values!E4),"",Values!F4)</f>
        <v>HP 8560W Reg - DE</v>
      </c>
      <c r="C5" s="32" t="str">
        <f aca="false">IF(ISBLANK(Values!E4),"","TellusRem")</f>
        <v>TellusRem</v>
      </c>
      <c r="D5" s="30" t="n">
        <f aca="false">IF(ISBLANK(Values!E4),"",Values!E4)</f>
        <v>5714401858003</v>
      </c>
      <c r="E5" s="31" t="str">
        <f aca="false">IF(ISBLANK(Values!E4),"","EAN")</f>
        <v>EAN</v>
      </c>
      <c r="F5" s="28" t="str">
        <f aca="false">IF(ISBLANK(Values!E4),"",IF(Values!J4, SUBSTITUTE(Values!$B$1, "{language}", Values!H4) &amp; " " &amp;Values!$B$3, SUBSTITUTE(Values!$B$2, "{language}", Values!$H4) &amp; " " &amp;Values!$B$3))</f>
        <v>New replacement German non-backlit keyboard for HP 8560W, 8570W</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8560W Reg - DE</v>
      </c>
      <c r="K5" s="28" t="n">
        <f aca="false">IF(ISBLANK(Values!E4),"",IF(Values!J4, Values!$B$4, Values!$B$5))</f>
        <v>48.99</v>
      </c>
      <c r="L5" s="40" t="n">
        <f aca="false">IF(ISBLANK(Values!E4),"",IF($CO5="DEFAULT", Values!$B$18, ""))</f>
        <v>5</v>
      </c>
      <c r="M5" s="28" t="str">
        <f aca="false">IF(ISBLANK(Values!E4),"",Values!$M4)</f>
        <v>https://raw.githubusercontent.com/PatrickVibild/TellusAmazonPictures/master/pictures/HP/W. PS/8560W (GREY FRAME)/RG/DE/1.jpg</v>
      </c>
      <c r="N5" s="28" t="str">
        <f aca="false">IF(ISBLANK(Values!$F4),"",Values!N4)</f>
        <v>https://raw.githubusercontent.com/PatrickVibild/TellusAmazonPictures/master/pictures/HP/W. PS/8560W (GREY FRAME)/RG/DE/2.jpg</v>
      </c>
      <c r="O5" s="28" t="str">
        <f aca="false">IF(ISBLANK(Values!$F4),"",Values!O4)</f>
        <v>https://raw.githubusercontent.com/PatrickVibild/TellusAmazonPictures/master/pictures/HP/W. PS/8560W (GREY FRAME)/RG/DE/3.jpg</v>
      </c>
      <c r="P5" s="28" t="str">
        <f aca="false">IF(ISBLANK(Values!$F4),"",Values!P4)</f>
        <v>https://raw.githubusercontent.com/PatrickVibild/TellusAmazonPictures/master/pictures/HP/W. PS/8560W (GREY FRAME)/RG/DE/4.jpg</v>
      </c>
      <c r="Q5" s="28" t="str">
        <f aca="false">IF(ISBLANK(Values!$F4),"",Values!Q4)</f>
        <v>https://raw.githubusercontent.com/PatrickVibild/TellusAmazonPictures/master/pictures/HP/W. PS/8560W (GREY FRAME)/RG/DE/5.jpg</v>
      </c>
      <c r="R5" s="28" t="str">
        <f aca="false">IF(ISBLANK(Values!$F4),"",Values!R4)</f>
        <v>https://raw.githubusercontent.com/PatrickVibild/TellusAmazonPictures/master/pictures/HP/W. PS/8560W (GREY FRAME)/RG/DE/6.jpg</v>
      </c>
      <c r="S5" s="28" t="str">
        <f aca="false">IF(ISBLANK(Values!$F4),"",Values!S4)</f>
        <v>https://raw.githubusercontent.com/PatrickVibild/TellusAmazonPictures/master/pictures/HP/W. PS/8560W (GREY FRAME)/RG/DE/7.jpg</v>
      </c>
      <c r="T5" s="28" t="str">
        <f aca="false">IF(ISBLANK(Values!$F4),"",Values!T4)</f>
        <v>https://raw.githubusercontent.com/PatrickVibild/TellusAmazonPictures/master/pictures/HP/W. PS/8560W (GREY FRAME)/RG/DE/8.jpg</v>
      </c>
      <c r="U5" s="28" t="str">
        <f aca="false">IF(ISBLANK(Values!$F4),"",Values!U4)</f>
        <v>https://raw.githubusercontent.com/PatrickVibild/TellusAmazonPictures/master/pictures/HP/W. PS/8560W (GREY FRAME)/RG/DE/9.jpg</v>
      </c>
      <c r="W5" s="32" t="str">
        <f aca="false">IF(ISBLANK(Values!E4),"","Child")</f>
        <v>Child</v>
      </c>
      <c r="X5" s="32" t="str">
        <f aca="false">IF(ISBLANK(Values!E4),"",Values!$B$13)</f>
        <v>HP 8560W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IF(ISBLANK(Values!E4),"",IF(Values!I4,Values!$B$23,Values!$B$33))</f>
        <v>👉 REFURBISHED:  SAVE MONEY -  Replacement HP laptop keyboard, same quality as original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HP 8560W, 8570W.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DEFAULT</v>
      </c>
      <c r="CP5" s="1" t="str">
        <f aca="false">IF(ISBLANK(Values!E4),"",Values!$B$7)</f>
        <v>41</v>
      </c>
      <c r="CQ5" s="1" t="str">
        <f aca="false">IF(ISBLANK(Values!E4),"",Values!$B$8)</f>
        <v>17</v>
      </c>
      <c r="CR5" s="1" t="str">
        <f aca="false">IF(ISBLANK(Values!E4),"",Values!$B$9)</f>
        <v>5</v>
      </c>
      <c r="CS5" s="1" t="n">
        <f aca="false">IF(ISBLANK(Values!E4),"",Values!$B$11)</f>
        <v>250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n">
        <f aca="false">IF(ISBLANK(Values!E4),"",IF(CO5&lt;&gt;"DEFAULT", "", 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8" t="str">
        <f aca="false">IF(ISBLANK(Values!E5),"",Values!F5)</f>
        <v>HP 8560W Reg - FR</v>
      </c>
      <c r="C6" s="32" t="str">
        <f aca="false">IF(ISBLANK(Values!E5),"","TellusRem")</f>
        <v>TellusRem</v>
      </c>
      <c r="D6" s="30" t="n">
        <f aca="false">IF(ISBLANK(Values!E5),"",Values!E5)</f>
        <v>5714401858010</v>
      </c>
      <c r="E6" s="31" t="str">
        <f aca="false">IF(ISBLANK(Values!E5),"","EAN")</f>
        <v>EAN</v>
      </c>
      <c r="F6" s="28" t="str">
        <f aca="false">IF(ISBLANK(Values!E5),"",IF(Values!J5, SUBSTITUTE(Values!$B$1, "{language}", Values!H5) &amp; " " &amp;Values!$B$3, SUBSTITUTE(Values!$B$2, "{language}", Values!$H5) &amp; " " &amp;Values!$B$3))</f>
        <v>New replacement French non-backlit keyboard for HP 8560W, 8570W</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8560W Reg - FR</v>
      </c>
      <c r="K6" s="28" t="n">
        <f aca="false">IF(ISBLANK(Values!E5),"",IF(Values!J5, Values!$B$4, Values!$B$5))</f>
        <v>48.99</v>
      </c>
      <c r="L6" s="40" t="n">
        <f aca="false">IF(ISBLANK(Values!E5),"",IF($CO6="DEFAULT", Values!$B$18, ""))</f>
        <v>5</v>
      </c>
      <c r="M6" s="28" t="str">
        <f aca="false">IF(ISBLANK(Values!E5),"",Values!$M5)</f>
        <v>https://raw.githubusercontent.com/PatrickVibild/TellusAmazonPictures/master/pictures/HP/W. PS/8560W (GREY FRAME)/RG/FR/1.jpg</v>
      </c>
      <c r="N6" s="28" t="str">
        <f aca="false">IF(ISBLANK(Values!$F5),"",Values!N5)</f>
        <v>https://raw.githubusercontent.com/PatrickVibild/TellusAmazonPictures/master/pictures/HP/W. PS/8560W (GREY FRAME)/RG/FR/2.jpg</v>
      </c>
      <c r="O6" s="28" t="str">
        <f aca="false">IF(ISBLANK(Values!$F5),"",Values!O5)</f>
        <v>https://raw.githubusercontent.com/PatrickVibild/TellusAmazonPictures/master/pictures/HP/W. PS/8560W (GREY FRAME)/RG/FR/3.jpg</v>
      </c>
      <c r="P6" s="28" t="str">
        <f aca="false">IF(ISBLANK(Values!$F5),"",Values!P5)</f>
        <v>https://raw.githubusercontent.com/PatrickVibild/TellusAmazonPictures/master/pictures/HP/W. PS/8560W (GREY FRAME)/RG/FR/4.jpg</v>
      </c>
      <c r="Q6" s="28" t="str">
        <f aca="false">IF(ISBLANK(Values!$F5),"",Values!Q5)</f>
        <v>https://raw.githubusercontent.com/PatrickVibild/TellusAmazonPictures/master/pictures/HP/W. PS/8560W (GREY FRAME)/RG/FR/5.jpg</v>
      </c>
      <c r="R6" s="28" t="str">
        <f aca="false">IF(ISBLANK(Values!$F5),"",Values!R5)</f>
        <v>https://raw.githubusercontent.com/PatrickVibild/TellusAmazonPictures/master/pictures/HP/W. PS/8560W (GREY FRAME)/RG/FR/6.jpg</v>
      </c>
      <c r="S6" s="28" t="str">
        <f aca="false">IF(ISBLANK(Values!$F5),"",Values!S5)</f>
        <v>https://raw.githubusercontent.com/PatrickVibild/TellusAmazonPictures/master/pictures/HP/W. PS/8560W (GREY FRAME)/RG/FR/7.jpg</v>
      </c>
      <c r="T6" s="28" t="str">
        <f aca="false">IF(ISBLANK(Values!$F5),"",Values!T5)</f>
        <v>https://raw.githubusercontent.com/PatrickVibild/TellusAmazonPictures/master/pictures/HP/W. PS/8560W (GREY FRAME)/RG/FR/8.jpg</v>
      </c>
      <c r="U6" s="28" t="str">
        <f aca="false">IF(ISBLANK(Values!$F5),"",Values!U5)</f>
        <v>https://raw.githubusercontent.com/PatrickVibild/TellusAmazonPictures/master/pictures/HP/W. PS/8560W (GREY FRAME)/RG/FR/9.jpg</v>
      </c>
      <c r="W6" s="32" t="str">
        <f aca="false">IF(ISBLANK(Values!E5),"","Child")</f>
        <v>Child</v>
      </c>
      <c r="X6" s="32" t="str">
        <f aca="false">IF(ISBLANK(Values!E5),"",Values!$B$13)</f>
        <v>HP 8560W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IF(ISBLANK(Values!E5),"",IF(Values!I5,Values!$B$23,Values!$B$33))</f>
        <v>👉 REFURBISHED:  SAVE MONEY -  Replacement HP laptop keyboard, same quality as original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HP 8560W, 8570W.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DEFAULT</v>
      </c>
      <c r="CP6" s="1" t="str">
        <f aca="false">IF(ISBLANK(Values!E5),"",Values!$B$7)</f>
        <v>41</v>
      </c>
      <c r="CQ6" s="1" t="str">
        <f aca="false">IF(ISBLANK(Values!E5),"",Values!$B$8)</f>
        <v>17</v>
      </c>
      <c r="CR6" s="1" t="str">
        <f aca="false">IF(ISBLANK(Values!E5),"",Values!$B$9)</f>
        <v>5</v>
      </c>
      <c r="CS6" s="1" t="n">
        <f aca="false">IF(ISBLANK(Values!E5),"",Values!$B$11)</f>
        <v>250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n">
        <f aca="false">IF(ISBLANK(Values!E5),"",IF(CO6&lt;&gt;"DEFAULT", "", 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8" t="str">
        <f aca="false">IF(ISBLANK(Values!E6),"",Values!F6)</f>
        <v>HP 8560W Reg - IT</v>
      </c>
      <c r="C7" s="32" t="str">
        <f aca="false">IF(ISBLANK(Values!E6),"","TellusRem")</f>
        <v>TellusRem</v>
      </c>
      <c r="D7" s="30" t="n">
        <f aca="false">IF(ISBLANK(Values!E6),"",Values!E6)</f>
        <v>5714401858027</v>
      </c>
      <c r="E7" s="31" t="str">
        <f aca="false">IF(ISBLANK(Values!E6),"","EAN")</f>
        <v>EAN</v>
      </c>
      <c r="F7" s="28" t="str">
        <f aca="false">IF(ISBLANK(Values!E6),"",IF(Values!J6, SUBSTITUTE(Values!$B$1, "{language}", Values!H6) &amp; " " &amp;Values!$B$3, SUBSTITUTE(Values!$B$2, "{language}", Values!$H6) &amp; " " &amp;Values!$B$3))</f>
        <v>New replacement Italian non-backlit keyboard for HP 8560W, 8570W</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8560W Reg - IT</v>
      </c>
      <c r="K7" s="28" t="n">
        <f aca="false">IF(ISBLANK(Values!E6),"",IF(Values!J6, Values!$B$4, Values!$B$5))</f>
        <v>48.99</v>
      </c>
      <c r="L7" s="40" t="n">
        <f aca="false">IF(ISBLANK(Values!E6),"",IF($CO7="DEFAULT", Values!$B$18, ""))</f>
        <v>5</v>
      </c>
      <c r="M7" s="28" t="str">
        <f aca="false">IF(ISBLANK(Values!E6),"",Values!$M6)</f>
        <v>https://raw.githubusercontent.com/PatrickVibild/TellusAmazonPictures/master/pictures/HP/W. PS/8560W (GREY FRAME)/RG/IT/1.jpg</v>
      </c>
      <c r="N7" s="28" t="str">
        <f aca="false">IF(ISBLANK(Values!$F6),"",Values!N6)</f>
        <v>https://raw.githubusercontent.com/PatrickVibild/TellusAmazonPictures/master/pictures/HP/W. PS/8560W (GREY FRAME)/RG/IT/2.jpg</v>
      </c>
      <c r="O7" s="28" t="str">
        <f aca="false">IF(ISBLANK(Values!$F6),"",Values!O6)</f>
        <v>https://raw.githubusercontent.com/PatrickVibild/TellusAmazonPictures/master/pictures/HP/W. PS/8560W (GREY FRAME)/RG/IT/3.jpg</v>
      </c>
      <c r="P7" s="28" t="str">
        <f aca="false">IF(ISBLANK(Values!$F6),"",Values!P6)</f>
        <v>https://raw.githubusercontent.com/PatrickVibild/TellusAmazonPictures/master/pictures/HP/W. PS/8560W (GREY FRAME)/RG/IT/4.jpg</v>
      </c>
      <c r="Q7" s="28" t="str">
        <f aca="false">IF(ISBLANK(Values!$F6),"",Values!Q6)</f>
        <v>https://raw.githubusercontent.com/PatrickVibild/TellusAmazonPictures/master/pictures/HP/W. PS/8560W (GREY FRAME)/RG/IT/5.jpg</v>
      </c>
      <c r="R7" s="28" t="str">
        <f aca="false">IF(ISBLANK(Values!$F6),"",Values!R6)</f>
        <v>https://raw.githubusercontent.com/PatrickVibild/TellusAmazonPictures/master/pictures/HP/W. PS/8560W (GREY FRAME)/RG/IT/6.jpg</v>
      </c>
      <c r="S7" s="28" t="str">
        <f aca="false">IF(ISBLANK(Values!$F6),"",Values!S6)</f>
        <v>https://raw.githubusercontent.com/PatrickVibild/TellusAmazonPictures/master/pictures/HP/W. PS/8560W (GREY FRAME)/RG/IT/7.jpg</v>
      </c>
      <c r="T7" s="28" t="str">
        <f aca="false">IF(ISBLANK(Values!$F6),"",Values!T6)</f>
        <v>https://raw.githubusercontent.com/PatrickVibild/TellusAmazonPictures/master/pictures/HP/W. PS/8560W (GREY FRAME)/RG/IT/8.jpg</v>
      </c>
      <c r="U7" s="28" t="str">
        <f aca="false">IF(ISBLANK(Values!$F6),"",Values!U6)</f>
        <v>https://raw.githubusercontent.com/PatrickVibild/TellusAmazonPictures/master/pictures/HP/W. PS/8560W (GREY FRAME)/RG/IT/9.jpg</v>
      </c>
      <c r="W7" s="32" t="str">
        <f aca="false">IF(ISBLANK(Values!E6),"","Child")</f>
        <v>Child</v>
      </c>
      <c r="X7" s="32" t="str">
        <f aca="false">IF(ISBLANK(Values!E6),"",Values!$B$13)</f>
        <v>HP 8560W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IF(ISBLANK(Values!E6),"",IF(Values!I6,Values!$B$23,Values!$B$33))</f>
        <v>👉 REFURBISHED:  SAVE MONEY -  Replacement HP laptop keyboard, same quality as original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HP 8560W, 8570W.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DEFAULT</v>
      </c>
      <c r="CP7" s="36" t="str">
        <f aca="false">IF(ISBLANK(Values!E6),"",Values!$B$7)</f>
        <v>41</v>
      </c>
      <c r="CQ7" s="36" t="str">
        <f aca="false">IF(ISBLANK(Values!E6),"",Values!$B$8)</f>
        <v>17</v>
      </c>
      <c r="CR7" s="36" t="str">
        <f aca="false">IF(ISBLANK(Values!E6),"",Values!$B$9)</f>
        <v>5</v>
      </c>
      <c r="CS7" s="1" t="n">
        <f aca="false">IF(ISBLANK(Values!E6),"",Values!$B$11)</f>
        <v>250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n">
        <f aca="false">IF(ISBLANK(Values!E6),"",IF(CO7&lt;&gt;"DEFAULT", "", 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8" t="str">
        <f aca="false">IF(ISBLANK(Values!E7),"",Values!F7)</f>
        <v>HP 8560W Reg - ES</v>
      </c>
      <c r="C8" s="32" t="str">
        <f aca="false">IF(ISBLANK(Values!E7),"","TellusRem")</f>
        <v>TellusRem</v>
      </c>
      <c r="D8" s="30" t="n">
        <f aca="false">IF(ISBLANK(Values!E7),"",Values!E7)</f>
        <v>5714401858034</v>
      </c>
      <c r="E8" s="31" t="str">
        <f aca="false">IF(ISBLANK(Values!E7),"","EAN")</f>
        <v>EAN</v>
      </c>
      <c r="F8" s="28" t="str">
        <f aca="false">IF(ISBLANK(Values!E7),"",IF(Values!J7, SUBSTITUTE(Values!$B$1, "{language}", Values!H7) &amp; " " &amp;Values!$B$3, SUBSTITUTE(Values!$B$2, "{language}", Values!$H7) &amp; " " &amp;Values!$B$3))</f>
        <v>New replacement Spanish non-backlit keyboard for HP 8560W, 8570W</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8560W Reg - ES</v>
      </c>
      <c r="K8" s="28" t="n">
        <f aca="false">IF(ISBLANK(Values!E7),"",IF(Values!J7, Values!$B$4, Values!$B$5))</f>
        <v>48.99</v>
      </c>
      <c r="L8" s="40" t="n">
        <f aca="false">IF(ISBLANK(Values!E7),"",IF($CO8="DEFAULT", Values!$B$18, ""))</f>
        <v>5</v>
      </c>
      <c r="M8" s="28" t="str">
        <f aca="false">IF(ISBLANK(Values!E7),"",Values!$M7)</f>
        <v>https://raw.githubusercontent.com/PatrickVibild/TellusAmazonPictures/master/pictures/HP/W. PS/8560W (GREY FRAME)/RG/ES/1.jpg</v>
      </c>
      <c r="N8" s="28" t="str">
        <f aca="false">IF(ISBLANK(Values!$F7),"",Values!N7)</f>
        <v>https://raw.githubusercontent.com/PatrickVibild/TellusAmazonPictures/master/pictures/HP/W. PS/8560W (GREY FRAME)/RG/ES/2.jpg</v>
      </c>
      <c r="O8" s="28" t="str">
        <f aca="false">IF(ISBLANK(Values!$F7),"",Values!O7)</f>
        <v>https://raw.githubusercontent.com/PatrickVibild/TellusAmazonPictures/master/pictures/HP/W. PS/8560W (GREY FRAME)/RG/ES/3.jpg</v>
      </c>
      <c r="P8" s="28" t="str">
        <f aca="false">IF(ISBLANK(Values!$F7),"",Values!P7)</f>
        <v>https://raw.githubusercontent.com/PatrickVibild/TellusAmazonPictures/master/pictures/HP/W. PS/8560W (GREY FRAME)/RG/ES/4.jpg</v>
      </c>
      <c r="Q8" s="28" t="str">
        <f aca="false">IF(ISBLANK(Values!$F7),"",Values!Q7)</f>
        <v>https://raw.githubusercontent.com/PatrickVibild/TellusAmazonPictures/master/pictures/HP/W. PS/8560W (GREY FRAME)/RG/ES/5.jpg</v>
      </c>
      <c r="R8" s="28" t="str">
        <f aca="false">IF(ISBLANK(Values!$F7),"",Values!R7)</f>
        <v>https://raw.githubusercontent.com/PatrickVibild/TellusAmazonPictures/master/pictures/HP/W. PS/8560W (GREY FRAME)/RG/ES/6.jpg</v>
      </c>
      <c r="S8" s="28" t="str">
        <f aca="false">IF(ISBLANK(Values!$F7),"",Values!S7)</f>
        <v>https://raw.githubusercontent.com/PatrickVibild/TellusAmazonPictures/master/pictures/HP/W. PS/8560W (GREY FRAME)/RG/ES/7.jpg</v>
      </c>
      <c r="T8" s="28" t="str">
        <f aca="false">IF(ISBLANK(Values!$F7),"",Values!T7)</f>
        <v>https://raw.githubusercontent.com/PatrickVibild/TellusAmazonPictures/master/pictures/HP/W. PS/8560W (GREY FRAME)/RG/ES/8.jpg</v>
      </c>
      <c r="U8" s="28" t="str">
        <f aca="false">IF(ISBLANK(Values!$F7),"",Values!U7)</f>
        <v>https://raw.githubusercontent.com/PatrickVibild/TellusAmazonPictures/master/pictures/HP/W. PS/8560W (GREY FRAME)/RG/ES/9.jpg</v>
      </c>
      <c r="W8" s="32" t="str">
        <f aca="false">IF(ISBLANK(Values!E7),"","Child")</f>
        <v>Child</v>
      </c>
      <c r="X8" s="32" t="str">
        <f aca="false">IF(ISBLANK(Values!E7),"",Values!$B$13)</f>
        <v>HP 8560W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IF(ISBLANK(Values!E7),"",IF(Values!I7,Values!$B$23,Values!$B$33))</f>
        <v>👉 REFURBISHED:  SAVE MONEY -  Replacement HP laptop keyboard, same quality as original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HP 8560W, 8570W.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DEFAULT</v>
      </c>
      <c r="CP8" s="36" t="str">
        <f aca="false">IF(ISBLANK(Values!E7),"",Values!$B$7)</f>
        <v>41</v>
      </c>
      <c r="CQ8" s="36" t="str">
        <f aca="false">IF(ISBLANK(Values!E7),"",Values!$B$8)</f>
        <v>17</v>
      </c>
      <c r="CR8" s="36" t="str">
        <f aca="false">IF(ISBLANK(Values!E7),"",Values!$B$9)</f>
        <v>5</v>
      </c>
      <c r="CS8" s="1" t="n">
        <f aca="false">IF(ISBLANK(Values!E7),"",Values!$B$11)</f>
        <v>250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n">
        <f aca="false">IF(ISBLANK(Values!E7),"",IF(CO8&lt;&gt;"DEFAULT", "", 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8" t="str">
        <f aca="false">IF(ISBLANK(Values!E8),"",Values!F8)</f>
        <v>HP 8560W Reg - UK</v>
      </c>
      <c r="C9" s="32" t="str">
        <f aca="false">IF(ISBLANK(Values!E8),"","TellusRem")</f>
        <v>TellusRem</v>
      </c>
      <c r="D9" s="30" t="n">
        <f aca="false">IF(ISBLANK(Values!E8),"",Values!E8)</f>
        <v>5714401858041</v>
      </c>
      <c r="E9" s="31" t="str">
        <f aca="false">IF(ISBLANK(Values!E8),"","EAN")</f>
        <v>EAN</v>
      </c>
      <c r="F9" s="28" t="str">
        <f aca="false">IF(ISBLANK(Values!E8),"",IF(Values!J8, SUBSTITUTE(Values!$B$1, "{language}", Values!H8) &amp; " " &amp;Values!$B$3, SUBSTITUTE(Values!$B$2, "{language}", Values!$H8) &amp; " " &amp;Values!$B$3))</f>
        <v>New replacement UK non-backlit keyboard for HP 8560W, 8570W</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8560W Reg - UK</v>
      </c>
      <c r="K9" s="28" t="n">
        <f aca="false">IF(ISBLANK(Values!E8),"",IF(Values!J8, Values!$B$4, Values!$B$5))</f>
        <v>48.99</v>
      </c>
      <c r="L9" s="40" t="n">
        <f aca="false">IF(ISBLANK(Values!E8),"",IF($CO9="DEFAULT", Values!$B$18, ""))</f>
        <v>5</v>
      </c>
      <c r="M9" s="28" t="str">
        <f aca="false">IF(ISBLANK(Values!E8),"",Values!$M8)</f>
        <v>https://raw.githubusercontent.com/PatrickVibild/TellusAmazonPictures/master/pictures/HP/W. PS/8560W (GREY FRAME)/RG/UK/1.jpg</v>
      </c>
      <c r="N9" s="28" t="str">
        <f aca="false">IF(ISBLANK(Values!$F8),"",Values!N8)</f>
        <v>https://raw.githubusercontent.com/PatrickVibild/TellusAmazonPictures/master/pictures/HP/W. PS/8560W (GREY FRAME)/RG/UK/2.jpg</v>
      </c>
      <c r="O9" s="28" t="str">
        <f aca="false">IF(ISBLANK(Values!$F8),"",Values!O8)</f>
        <v>https://raw.githubusercontent.com/PatrickVibild/TellusAmazonPictures/master/pictures/HP/W. PS/8560W (GREY FRAME)/RG/UK/3.jpg</v>
      </c>
      <c r="P9" s="28" t="str">
        <f aca="false">IF(ISBLANK(Values!$F8),"",Values!P8)</f>
        <v>https://raw.githubusercontent.com/PatrickVibild/TellusAmazonPictures/master/pictures/HP/W. PS/8560W (GREY FRAME)/RG/UK/4.jpg</v>
      </c>
      <c r="Q9" s="28" t="str">
        <f aca="false">IF(ISBLANK(Values!$F8),"",Values!Q8)</f>
        <v>https://raw.githubusercontent.com/PatrickVibild/TellusAmazonPictures/master/pictures/HP/W. PS/8560W (GREY FRAME)/RG/UK/5.jpg</v>
      </c>
      <c r="R9" s="28" t="str">
        <f aca="false">IF(ISBLANK(Values!$F8),"",Values!R8)</f>
        <v>https://raw.githubusercontent.com/PatrickVibild/TellusAmazonPictures/master/pictures/HP/W. PS/8560W (GREY FRAME)/RG/UK/6.jpg</v>
      </c>
      <c r="S9" s="28" t="str">
        <f aca="false">IF(ISBLANK(Values!$F8),"",Values!S8)</f>
        <v>https://raw.githubusercontent.com/PatrickVibild/TellusAmazonPictures/master/pictures/HP/W. PS/8560W (GREY FRAME)/RG/UK/7.jpg</v>
      </c>
      <c r="T9" s="28" t="str">
        <f aca="false">IF(ISBLANK(Values!$F8),"",Values!T8)</f>
        <v>https://raw.githubusercontent.com/PatrickVibild/TellusAmazonPictures/master/pictures/HP/W. PS/8560W (GREY FRAME)/RG/UK/8.jpg</v>
      </c>
      <c r="U9" s="28" t="str">
        <f aca="false">IF(ISBLANK(Values!$F8),"",Values!U8)</f>
        <v>https://raw.githubusercontent.com/PatrickVibild/TellusAmazonPictures/master/pictures/HP/W. PS/8560W (GREY FRAME)/RG/UK/9.jpg</v>
      </c>
      <c r="W9" s="32" t="str">
        <f aca="false">IF(ISBLANK(Values!E8),"","Child")</f>
        <v>Child</v>
      </c>
      <c r="X9" s="32" t="str">
        <f aca="false">IF(ISBLANK(Values!E8),"",Values!$B$13)</f>
        <v>HP 8560W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IF(ISBLANK(Values!E8),"",IF(Values!I8,Values!$B$23,Values!$B$33))</f>
        <v>👉 REFURBISHED:  SAVE MONEY -  Replacement HP laptop keyboard, same quality as original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HP 8560W, 8570W.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DEFAULT</v>
      </c>
      <c r="CP9" s="36" t="str">
        <f aca="false">IF(ISBLANK(Values!E8),"",Values!$B$7)</f>
        <v>41</v>
      </c>
      <c r="CQ9" s="36" t="str">
        <f aca="false">IF(ISBLANK(Values!E8),"",Values!$B$8)</f>
        <v>17</v>
      </c>
      <c r="CR9" s="36" t="str">
        <f aca="false">IF(ISBLANK(Values!E8),"",Values!$B$9)</f>
        <v>5</v>
      </c>
      <c r="CS9" s="1" t="n">
        <f aca="false">IF(ISBLANK(Values!E8),"",Values!$B$11)</f>
        <v>250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n">
        <f aca="false">IF(ISBLANK(Values!E8),"",IF(CO9&lt;&gt;"DEFAULT", "", 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8" t="str">
        <f aca="false">IF(ISBLANK(Values!E9),"",Values!F9)</f>
        <v>HP 8560W Reg - NORDIC</v>
      </c>
      <c r="C10" s="32" t="str">
        <f aca="false">IF(ISBLANK(Values!E10),"","TellusRem")</f>
        <v>TellusRem</v>
      </c>
      <c r="D10" s="30" t="n">
        <f aca="false">IF(ISBLANK(Values!E10),"",Values!E10)</f>
        <v>5714401858065</v>
      </c>
      <c r="E10" s="31" t="str">
        <f aca="false">IF(ISBLANK(Values!E10),"","EAN")</f>
        <v>EAN</v>
      </c>
      <c r="F10" s="28" t="str">
        <f aca="false">IF(ISBLANK(Values!E10),"",IF(Values!J9, SUBSTITUTE(Values!$B$1, "{language}", Values!H9) &amp; " " &amp;Values!$B$3, SUBSTITUTE(Values!$B$2, "{language}", Values!$H9) &amp; " " &amp;Values!$B$3))</f>
        <v>New replacement Scandinavian – Nordic non-backlit keyboard for HP 8560W, 8570W</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8560W Reg - NORDIC</v>
      </c>
      <c r="K10" s="28" t="n">
        <f aca="false">IF(ISBLANK(Values!E9),"",IF(Values!J9, Values!$B$4, Values!$B$5))</f>
        <v>48.99</v>
      </c>
      <c r="L10" s="40" t="n">
        <f aca="false">IF(ISBLANK(Values!E9),"",IF($CO10="DEFAULT", Values!$B$18, ""))</f>
        <v>5</v>
      </c>
      <c r="M10" s="28" t="str">
        <f aca="false">IF(ISBLANK(Values!E9),"",Values!$M9)</f>
        <v>https://raw.githubusercontent.com/PatrickVibild/TellusAmazonPictures/master/pictures/HP/W. PS/8560W (GREY FRAME)/RG/NOR/1.jpg</v>
      </c>
      <c r="N10" s="28" t="str">
        <f aca="false">IF(ISBLANK(Values!$F9),"",Values!N9)</f>
        <v>https://raw.githubusercontent.com/PatrickVibild/TellusAmazonPictures/master/pictures/HP/W. PS/8560W (GREY FRAME)/RG/NOR/2.jpg</v>
      </c>
      <c r="O10" s="28" t="str">
        <f aca="false">IF(ISBLANK(Values!$F9),"",Values!O9)</f>
        <v>https://raw.githubusercontent.com/PatrickVibild/TellusAmazonPictures/master/pictures/HP/W. PS/8560W (GREY FRAME)/RG/NOR/3.jpg</v>
      </c>
      <c r="P10" s="28" t="str">
        <f aca="false">IF(ISBLANK(Values!$F9),"",Values!P9)</f>
        <v>https://raw.githubusercontent.com/PatrickVibild/TellusAmazonPictures/master/pictures/HP/W. PS/8560W (GREY FRAME)/RG/NOR/4.jpg</v>
      </c>
      <c r="Q10" s="28" t="str">
        <f aca="false">IF(ISBLANK(Values!$F9),"",Values!Q9)</f>
        <v>https://raw.githubusercontent.com/PatrickVibild/TellusAmazonPictures/master/pictures/HP/W. PS/8560W (GREY FRAME)/RG/NOR/5.jpg</v>
      </c>
      <c r="R10" s="28" t="str">
        <f aca="false">IF(ISBLANK(Values!$F9),"",Values!R9)</f>
        <v>https://raw.githubusercontent.com/PatrickVibild/TellusAmazonPictures/master/pictures/HP/W. PS/8560W (GREY FRAME)/RG/NOR/6.jpg</v>
      </c>
      <c r="S10" s="28" t="str">
        <f aca="false">IF(ISBLANK(Values!$F9),"",Values!S9)</f>
        <v>https://raw.githubusercontent.com/PatrickVibild/TellusAmazonPictures/master/pictures/HP/W. PS/8560W (GREY FRAME)/RG/NOR/7.jpg</v>
      </c>
      <c r="T10" s="28" t="str">
        <f aca="false">IF(ISBLANK(Values!$F9),"",Values!T9)</f>
        <v>https://raw.githubusercontent.com/PatrickVibild/TellusAmazonPictures/master/pictures/HP/W. PS/8560W (GREY FRAME)/RG/NOR/8.jpg</v>
      </c>
      <c r="U10" s="28" t="str">
        <f aca="false">IF(ISBLANK(Values!$F9),"",Values!U9)</f>
        <v>https://raw.githubusercontent.com/PatrickVibild/TellusAmazonPictures/master/pictures/HP/W. PS/8560W (GREY FRAME)/RG/NOR/9.jpg</v>
      </c>
      <c r="W10" s="32" t="str">
        <f aca="false">IF(ISBLANK(Values!E9),"","Child")</f>
        <v>Child</v>
      </c>
      <c r="X10" s="32" t="str">
        <f aca="false">IF(ISBLANK(Values!E9),"",Values!$B$13)</f>
        <v>HP 8560W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IF(ISBLANK(Values!E9),"",IF(Values!I9,Values!$B$23,Values!$B$33))</f>
        <v>👉 REFURBISHED:  SAVE MONEY -  Replacement HP laptop keyboard, same quality as original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NO backlit.</v>
      </c>
      <c r="AM10" s="1" t="str">
        <f aca="false">SUBSTITUTE(IF(ISBLANK(Values!E9),"",Values!$B$27), "{model}", Values!$B$3)</f>
        <v>👉 COMPATIBLE WITH - HP 8560W, 8570W.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250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8" t="str">
        <f aca="false">IF(ISBLANK(Values!E10),"",Values!F10)</f>
        <v>HP 8560W Reg - BE</v>
      </c>
      <c r="C11" s="32" t="str">
        <f aca="false">IF(ISBLANK(Values!E10),"","TellusRem")</f>
        <v>TellusRem</v>
      </c>
      <c r="D11" s="30" t="n">
        <f aca="false">IF(ISBLANK(Values!E10),"",Values!E10)</f>
        <v>5714401858065</v>
      </c>
      <c r="E11" s="31" t="str">
        <f aca="false">IF(ISBLANK(Values!E10),"","EAN")</f>
        <v>EAN</v>
      </c>
      <c r="F11" s="28" t="str">
        <f aca="false">IF(ISBLANK(Values!E10),"",IF(Values!J10, SUBSTITUTE(Values!$B$1, "{language}", Values!H10) &amp; " " &amp;Values!$B$3, SUBSTITUTE(Values!$B$2, "{language}", Values!$H10) &amp; " " &amp;Values!$B$3))</f>
        <v>New replacement Belgian non-backlit keyboard for HP 8560W, 8570W</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8560W Reg - BE</v>
      </c>
      <c r="K11" s="28" t="n">
        <f aca="false">IF(ISBLANK(Values!E10),"",IF(Values!J10, Values!$B$4, Values!$B$5))</f>
        <v>48.99</v>
      </c>
      <c r="L11" s="40" t="n">
        <f aca="false">IF(ISBLANK(Values!E10),"",IF($CO11="DEFAULT", Values!$B$18, ""))</f>
        <v>5</v>
      </c>
      <c r="M11" s="28" t="str">
        <f aca="false">IF(ISBLANK(Values!E10),"",Values!$M10)</f>
        <v>https://raw.githubusercontent.com/PatrickVibild/TellusAmazonPictures/master/pictures/HP/W. PS/8560W (GREY FRAME)/RG/BE/1.jpg</v>
      </c>
      <c r="N11" s="28" t="str">
        <f aca="false">IF(ISBLANK(Values!$F10),"",Values!N10)</f>
        <v>https://raw.githubusercontent.com/PatrickVibild/TellusAmazonPictures/master/pictures/HP/W. PS/8560W (GREY FRAME)/RG/BE/2.jpg</v>
      </c>
      <c r="O11" s="28" t="str">
        <f aca="false">IF(ISBLANK(Values!$F10),"",Values!O10)</f>
        <v>https://raw.githubusercontent.com/PatrickVibild/TellusAmazonPictures/master/pictures/HP/W. PS/8560W (GREY FRAME)/RG/BE/3.jpg</v>
      </c>
      <c r="P11" s="28" t="str">
        <f aca="false">IF(ISBLANK(Values!$F10),"",Values!P10)</f>
        <v>https://raw.githubusercontent.com/PatrickVibild/TellusAmazonPictures/master/pictures/HP/W. PS/8560W (GREY FRAME)/RG/BE/4.jpg</v>
      </c>
      <c r="Q11" s="28" t="str">
        <f aca="false">IF(ISBLANK(Values!$F10),"",Values!Q10)</f>
        <v>https://raw.githubusercontent.com/PatrickVibild/TellusAmazonPictures/master/pictures/HP/W. PS/8560W (GREY FRAME)/RG/BE/5.jpg</v>
      </c>
      <c r="R11" s="28" t="str">
        <f aca="false">IF(ISBLANK(Values!$F10),"",Values!R10)</f>
        <v>https://raw.githubusercontent.com/PatrickVibild/TellusAmazonPictures/master/pictures/HP/W. PS/8560W (GREY FRAME)/RG/BE/6.jpg</v>
      </c>
      <c r="S11" s="28" t="str">
        <f aca="false">IF(ISBLANK(Values!$F10),"",Values!S10)</f>
        <v>https://raw.githubusercontent.com/PatrickVibild/TellusAmazonPictures/master/pictures/HP/W. PS/8560W (GREY FRAME)/RG/BE/7.jpg</v>
      </c>
      <c r="T11" s="28" t="str">
        <f aca="false">IF(ISBLANK(Values!$F10),"",Values!T10)</f>
        <v>https://raw.githubusercontent.com/PatrickVibild/TellusAmazonPictures/master/pictures/HP/W. PS/8560W (GREY FRAME)/RG/BE/8.jpg</v>
      </c>
      <c r="U11" s="28" t="str">
        <f aca="false">IF(ISBLANK(Values!$F10),"",Values!U10)</f>
        <v>https://raw.githubusercontent.com/PatrickVibild/TellusAmazonPictures/master/pictures/HP/W. PS/8560W (GREY FRAME)/RG/BE/9.jpg</v>
      </c>
      <c r="W11" s="32" t="str">
        <f aca="false">IF(ISBLANK(Values!E10),"","Child")</f>
        <v>Child</v>
      </c>
      <c r="X11" s="32" t="str">
        <f aca="false">IF(ISBLANK(Values!E10),"",Values!$B$13)</f>
        <v>HP 8560W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NO backlit.</v>
      </c>
      <c r="AM11" s="1" t="str">
        <f aca="false">SUBSTITUTE(IF(ISBLANK(Values!E10),"",Values!$B$27), "{model}", Values!$B$3)</f>
        <v>👉 COMPATIBLE WITH - HP 8560W, 8570W.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250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v>
      </c>
      <c r="B12" s="38" t="str">
        <f aca="false">IF(ISBLANK(Values!E11),"",Values!F11)</f>
        <v>HP 8560W Reg - Swiss</v>
      </c>
      <c r="C12" s="32" t="str">
        <f aca="false">IF(ISBLANK(Values!E11),"","TellusRem")</f>
        <v>TellusRem</v>
      </c>
      <c r="D12" s="30" t="n">
        <f aca="false">IF(ISBLANK(Values!E11),"",Values!E11)</f>
        <v>5714401858072</v>
      </c>
      <c r="E12" s="31" t="str">
        <f aca="false">IF(ISBLANK(Values!E11),"","EAN")</f>
        <v>EAN</v>
      </c>
      <c r="F12" s="28" t="str">
        <f aca="false">IF(ISBLANK(Values!E11),"",IF(Values!J11, SUBSTITUTE(Values!$B$1, "{language}", Values!H11) &amp; " " &amp;Values!$B$3, SUBSTITUTE(Values!$B$2, "{language}", Values!$H11) &amp; " " &amp;Values!$B$3))</f>
        <v>New replacement Swiss non-backlit keyboard for HP 8560W, 8570W</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8560W Reg - Swiss</v>
      </c>
      <c r="K12" s="28" t="n">
        <f aca="false">IF(ISBLANK(Values!E11),"",IF(Values!J11, Values!$B$4, Values!$B$5))</f>
        <v>48.99</v>
      </c>
      <c r="L12" s="40" t="n">
        <f aca="false">IF(ISBLANK(Values!E11),"",IF($CO12="DEFAULT", Values!$B$18, ""))</f>
        <v>5</v>
      </c>
      <c r="M12" s="28" t="str">
        <f aca="false">IF(ISBLANK(Values!E11),"",Values!$M11)</f>
        <v>https://raw.githubusercontent.com/PatrickVibild/TellusAmazonPictures/master/pictures/HP/W. PS/8560W (GREY FRAME)/RG/CH/1.jpg</v>
      </c>
      <c r="N12" s="28" t="str">
        <f aca="false">IF(ISBLANK(Values!$F11),"",Values!N11)</f>
        <v>https://raw.githubusercontent.com/PatrickVibild/TellusAmazonPictures/master/pictures/HP/W. PS/8560W (GREY FRAME)/RG/CH/2.jpg</v>
      </c>
      <c r="O12" s="28" t="str">
        <f aca="false">IF(ISBLANK(Values!$F11),"",Values!O11)</f>
        <v>https://raw.githubusercontent.com/PatrickVibild/TellusAmazonPictures/master/pictures/HP/W. PS/8560W (GREY FRAME)/RG/CH/3.jpg</v>
      </c>
      <c r="P12" s="28" t="str">
        <f aca="false">IF(ISBLANK(Values!$F11),"",Values!P11)</f>
        <v>https://raw.githubusercontent.com/PatrickVibild/TellusAmazonPictures/master/pictures/HP/W. PS/8560W (GREY FRAME)/RG/CH/4.jpg</v>
      </c>
      <c r="Q12" s="28" t="str">
        <f aca="false">IF(ISBLANK(Values!$F11),"",Values!Q11)</f>
        <v>https://raw.githubusercontent.com/PatrickVibild/TellusAmazonPictures/master/pictures/HP/W. PS/8560W (GREY FRAME)/RG/CH/5.jpg</v>
      </c>
      <c r="R12" s="28" t="str">
        <f aca="false">IF(ISBLANK(Values!$F11),"",Values!R11)</f>
        <v>https://raw.githubusercontent.com/PatrickVibild/TellusAmazonPictures/master/pictures/HP/W. PS/8560W (GREY FRAME)/RG/CH/6.jpg</v>
      </c>
      <c r="S12" s="28" t="str">
        <f aca="false">IF(ISBLANK(Values!$F11),"",Values!S11)</f>
        <v>https://raw.githubusercontent.com/PatrickVibild/TellusAmazonPictures/master/pictures/HP/W. PS/8560W (GREY FRAME)/RG/CH/7.jpg</v>
      </c>
      <c r="T12" s="28" t="str">
        <f aca="false">IF(ISBLANK(Values!$F11),"",Values!T11)</f>
        <v>https://raw.githubusercontent.com/PatrickVibild/TellusAmazonPictures/master/pictures/HP/W. PS/8560W (GREY FRAME)/RG/CH/8.jpg</v>
      </c>
      <c r="U12" s="28" t="str">
        <f aca="false">IF(ISBLANK(Values!$F11),"",Values!U11)</f>
        <v>https://raw.githubusercontent.com/PatrickVibild/TellusAmazonPictures/master/pictures/HP/W. PS/8560W (GREY FRAME)/RG/CH/9.jpg</v>
      </c>
      <c r="W12" s="32" t="str">
        <f aca="false">IF(ISBLANK(Values!E11),"","Child")</f>
        <v>Child</v>
      </c>
      <c r="X12" s="32" t="str">
        <f aca="false">IF(ISBLANK(Values!E11),"",Values!$B$13)</f>
        <v>HP 8560W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v>
      </c>
      <c r="AI12" s="41" t="str">
        <f aca="false">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Swiss NO backlit.</v>
      </c>
      <c r="AM12" s="1" t="str">
        <f aca="false">SUBSTITUTE(IF(ISBLANK(Values!E11),"",Values!$B$27), "{model}", Values!$B$3)</f>
        <v>👉 COMPATIBLE WITH - HP 8560W, 8570W. Please check the picture and description carefully before purchasing any keyboard. This ensures that you get the correct laptop keyboard for your computer. Super easy installation.</v>
      </c>
      <c r="AT12" s="28" t="str">
        <f aca="false">IF(ISBLANK(Values!E11),"",Values!H11)</f>
        <v>Swiss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250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v>
      </c>
      <c r="B13" s="38" t="str">
        <f aca="false">IF(ISBLANK(Values!E12),"",Values!F12)</f>
        <v>HP 8560W Reg - US int</v>
      </c>
      <c r="C13" s="32" t="str">
        <f aca="false">IF(ISBLANK(Values!E12),"","TellusRem")</f>
        <v>TellusRem</v>
      </c>
      <c r="D13" s="30" t="n">
        <f aca="false">IF(ISBLANK(Values!E12),"",Values!E12)</f>
        <v>5714401858089</v>
      </c>
      <c r="E13" s="31" t="str">
        <f aca="false">IF(ISBLANK(Values!E12),"","EAN")</f>
        <v>EAN</v>
      </c>
      <c r="F13" s="28" t="str">
        <f aca="false">IF(ISBLANK(Values!E12),"",IF(Values!J12, SUBSTITUTE(Values!$B$1, "{language}", Values!H12) &amp; " " &amp;Values!$B$3, SUBSTITUTE(Values!$B$2, "{language}", Values!$H12) &amp; " " &amp;Values!$B$3))</f>
        <v>New replacement US International non-backlit keyboard for HP 8560W, 8570W</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8560W Reg - US int</v>
      </c>
      <c r="K13" s="28" t="n">
        <f aca="false">IF(ISBLANK(Values!E12),"",IF(Values!J12, Values!$B$4, Values!$B$5))</f>
        <v>48.99</v>
      </c>
      <c r="L13" s="40" t="n">
        <f aca="false">IF(ISBLANK(Values!E12),"",IF($CO13="DEFAULT", Values!$B$18, ""))</f>
        <v>5</v>
      </c>
      <c r="M13" s="28" t="str">
        <f aca="false">IF(ISBLANK(Values!E12),"",Values!$M12)</f>
        <v>https://raw.githubusercontent.com/PatrickVibild/TellusAmazonPictures/master/pictures/HP/W. PS/8560W (GREY FRAME)/RG/USI/1.jpg</v>
      </c>
      <c r="N13" s="28" t="str">
        <f aca="false">IF(ISBLANK(Values!$F12),"",Values!N12)</f>
        <v>https://raw.githubusercontent.com/PatrickVibild/TellusAmazonPictures/master/pictures/HP/W. PS/8560W (GREY FRAME)/RG/USI/2.jpg</v>
      </c>
      <c r="O13" s="28" t="str">
        <f aca="false">IF(ISBLANK(Values!$F12),"",Values!O12)</f>
        <v>https://raw.githubusercontent.com/PatrickVibild/TellusAmazonPictures/master/pictures/HP/W. PS/8560W (GREY FRAME)/RG/USI/3.jpg</v>
      </c>
      <c r="P13" s="28" t="str">
        <f aca="false">IF(ISBLANK(Values!$F12),"",Values!P12)</f>
        <v>https://raw.githubusercontent.com/PatrickVibild/TellusAmazonPictures/master/pictures/HP/W. PS/8560W (GREY FRAME)/RG/USI/4.jpg</v>
      </c>
      <c r="Q13" s="28" t="str">
        <f aca="false">IF(ISBLANK(Values!$F12),"",Values!Q12)</f>
        <v>https://raw.githubusercontent.com/PatrickVibild/TellusAmazonPictures/master/pictures/HP/W. PS/8560W (GREY FRAME)/RG/USI/5.jpg</v>
      </c>
      <c r="R13" s="28" t="str">
        <f aca="false">IF(ISBLANK(Values!$F12),"",Values!R12)</f>
        <v>https://raw.githubusercontent.com/PatrickVibild/TellusAmazonPictures/master/pictures/HP/W. PS/8560W (GREY FRAME)/RG/USI/6.jpg</v>
      </c>
      <c r="S13" s="28" t="str">
        <f aca="false">IF(ISBLANK(Values!$F12),"",Values!S12)</f>
        <v>https://raw.githubusercontent.com/PatrickVibild/TellusAmazonPictures/master/pictures/HP/W. PS/8560W (GREY FRAME)/RG/USI/7.jpg</v>
      </c>
      <c r="T13" s="28" t="str">
        <f aca="false">IF(ISBLANK(Values!$F12),"",Values!T12)</f>
        <v>https://raw.githubusercontent.com/PatrickVibild/TellusAmazonPictures/master/pictures/HP/W. PS/8560W (GREY FRAME)/RG/USI/8.jpg</v>
      </c>
      <c r="U13" s="28" t="str">
        <f aca="false">IF(ISBLANK(Values!$F12),"",Values!U12)</f>
        <v>https://raw.githubusercontent.com/PatrickVibild/TellusAmazonPictures/master/pictures/HP/W. PS/8560W (GREY FRAME)/RG/USI/9.jpg</v>
      </c>
      <c r="W13" s="32" t="str">
        <f aca="false">IF(ISBLANK(Values!E12),"","Child")</f>
        <v>Child</v>
      </c>
      <c r="X13" s="32" t="str">
        <f aca="false">IF(ISBLANK(Values!E12),"",Values!$B$13)</f>
        <v>HP 8560W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v>
      </c>
      <c r="AI13" s="41" t="str">
        <f aca="false">IF(ISBLANK(Values!E12),"",IF(Values!I12,Values!$B$23,Values!$B$33))</f>
        <v>👉 REFURBISHED:  SAVE MONEY -  Replacement HP laptop keyboard, same quality as original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with € symbol US International NO backlit.</v>
      </c>
      <c r="AM13" s="1" t="str">
        <f aca="false">SUBSTITUTE(IF(ISBLANK(Values!E12),"",Values!$B$27), "{model}", Values!$B$3)</f>
        <v>👉 COMPATIBLE WITH - HP 8560W, 8570W. Please check the picture and description carefully before purchasing any keyboard. This ensures that you get the correct laptop keyboard for your computer. Super easy installation.</v>
      </c>
      <c r="AT13" s="28" t="str">
        <f aca="false">IF(ISBLANK(Values!E12),"",Values!H12)</f>
        <v>US International</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250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v>
      </c>
      <c r="B14" s="38" t="str">
        <f aca="false">IF(ISBLANK(Values!E13),"",Values!F13)</f>
        <v>HP 8560W Reg - US</v>
      </c>
      <c r="C14" s="32" t="str">
        <f aca="false">IF(ISBLANK(Values!E13),"","TellusRem")</f>
        <v>TellusRem</v>
      </c>
      <c r="D14" s="30" t="n">
        <f aca="false">IF(ISBLANK(Values!E13),"",Values!E13)</f>
        <v>5714401858096</v>
      </c>
      <c r="E14" s="31" t="str">
        <f aca="false">IF(ISBLANK(Values!E13),"","EAN")</f>
        <v>EAN</v>
      </c>
      <c r="F14" s="28" t="str">
        <f aca="false">IF(ISBLANK(Values!E13),"",IF(Values!J13, SUBSTITUTE(Values!$B$1, "{language}", Values!H13) &amp; " " &amp;Values!$B$3, SUBSTITUTE(Values!$B$2, "{language}", Values!$H13) &amp; " " &amp;Values!$B$3))</f>
        <v>New replacement US non-backlit keyboard for HP 8560W, 8570W</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8560W Reg - US</v>
      </c>
      <c r="K14" s="28" t="n">
        <f aca="false">IF(ISBLANK(Values!E13),"",IF(Values!J13, Values!$B$4, Values!$B$5))</f>
        <v>48.99</v>
      </c>
      <c r="L14" s="40" t="str">
        <f aca="false">IF(ISBLANK(Values!E13),"",IF($CO14="DEFAULT", Values!$B$18, ""))</f>
        <v/>
      </c>
      <c r="M14" s="28" t="str">
        <f aca="false">IF(ISBLANK(Values!E13),"",Values!$M13)</f>
        <v>https://raw.githubusercontent.com/PatrickVibild/TellusAmazonPictures/master/pictures/HP/W. PS/8560W (GREY FRAME)/RG/US/1.jpg</v>
      </c>
      <c r="N14" s="28" t="str">
        <f aca="false">IF(ISBLANK(Values!$F13),"",Values!N13)</f>
        <v>https://raw.githubusercontent.com/PatrickVibild/TellusAmazonPictures/master/pictures/HP/W. PS/8560W (GREY FRAME)/RG/US/2.jpg</v>
      </c>
      <c r="O14" s="28" t="str">
        <f aca="false">IF(ISBLANK(Values!$F13),"",Values!O13)</f>
        <v>https://raw.githubusercontent.com/PatrickVibild/TellusAmazonPictures/master/pictures/HP/W. PS/8560W (GREY FRAME)/RG/US/3.jpg</v>
      </c>
      <c r="P14" s="28" t="str">
        <f aca="false">IF(ISBLANK(Values!$F13),"",Values!P13)</f>
        <v>https://raw.githubusercontent.com/PatrickVibild/TellusAmazonPictures/master/pictures/HP/W. PS/8560W (GREY FRAME)/RG/US/4.jpg</v>
      </c>
      <c r="Q14" s="28" t="str">
        <f aca="false">IF(ISBLANK(Values!$F13),"",Values!Q13)</f>
        <v>https://raw.githubusercontent.com/PatrickVibild/TellusAmazonPictures/master/pictures/HP/W. PS/8560W (GREY FRAME)/RG/US/5.jpg</v>
      </c>
      <c r="R14" s="28" t="str">
        <f aca="false">IF(ISBLANK(Values!$F13),"",Values!R13)</f>
        <v>https://raw.githubusercontent.com/PatrickVibild/TellusAmazonPictures/master/pictures/HP/W. PS/8560W (GREY FRAME)/RG/US/6.jpg</v>
      </c>
      <c r="S14" s="28" t="str">
        <f aca="false">IF(ISBLANK(Values!$F13),"",Values!S13)</f>
        <v>https://raw.githubusercontent.com/PatrickVibild/TellusAmazonPictures/master/pictures/HP/W. PS/8560W (GREY FRAME)/RG/US/7.jpg</v>
      </c>
      <c r="T14" s="28" t="str">
        <f aca="false">IF(ISBLANK(Values!$F13),"",Values!T13)</f>
        <v>https://raw.githubusercontent.com/PatrickVibild/TellusAmazonPictures/master/pictures/HP/W. PS/8560W (GREY FRAME)/RG/US/8.jpg</v>
      </c>
      <c r="U14" s="28" t="str">
        <f aca="false">IF(ISBLANK(Values!$F13),"",Values!U13)</f>
        <v>https://raw.githubusercontent.com/PatrickVibild/TellusAmazonPictures/master/pictures/HP/W. PS/8560W (GREY FRAME)/RG/US/9.jpg</v>
      </c>
      <c r="W14" s="32" t="str">
        <f aca="false">IF(ISBLANK(Values!E13),"","Child")</f>
        <v>Child</v>
      </c>
      <c r="X14" s="32" t="str">
        <f aca="false">IF(ISBLANK(Values!E13),"",Values!$B$13)</f>
        <v>HP 8560W parent</v>
      </c>
      <c r="Y14" s="39"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v>
      </c>
      <c r="AI14" s="41" t="str">
        <f aca="false">IF(ISBLANK(Values!E13),"",IF(Values!I13,Values!$B$23,Values!$B$33))</f>
        <v>👉 REFURBISHED:  SAVE MONEY -  Replacement HP laptop keyboard, same quality as original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US NO backlit.</v>
      </c>
      <c r="AM14" s="1" t="str">
        <f aca="false">SUBSTITUTE(IF(ISBLANK(Values!E13),"",Values!$B$27), "{model}", Values!$B$3)</f>
        <v>👉 COMPATIBLE WITH - HP 8560W, 8570W. Please check the picture and description carefully before purchasing any keyboard. This ensures that you get the correct laptop keyboard for your computer. Super easy installation.</v>
      </c>
      <c r="AT14" s="28" t="str">
        <f aca="false">IF(ISBLANK(Values!E13),"",Values!H13)</f>
        <v>US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AMAZON_NA</v>
      </c>
      <c r="CP14" s="36" t="str">
        <f aca="false">IF(ISBLANK(Values!E13),"",Values!$B$7)</f>
        <v>41</v>
      </c>
      <c r="CQ14" s="36" t="str">
        <f aca="false">IF(ISBLANK(Values!E13),"",Values!$B$8)</f>
        <v>17</v>
      </c>
      <c r="CR14" s="36" t="str">
        <f aca="false">IF(ISBLANK(Values!E13),"",Values!$B$9)</f>
        <v>5</v>
      </c>
      <c r="CS14" s="1" t="n">
        <f aca="false">IF(ISBLANK(Values!E13),"",Values!$B$11)</f>
        <v>250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str">
        <f aca="false">IF(ISBLANK(Values!E13),"",IF(CO14&lt;&gt;"DEFAULT", "", 3))</f>
        <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v>
      </c>
      <c r="B15" s="38" t="str">
        <f aca="false">IF(ISBLANK(Values!E14),"",Values!F14)</f>
        <v>HP 8560W BL - DE</v>
      </c>
      <c r="C15" s="32" t="str">
        <f aca="false">IF(ISBLANK(Values!E14),"","TellusRem")</f>
        <v>TellusRem</v>
      </c>
      <c r="D15" s="30" t="n">
        <f aca="false">IF(ISBLANK(Values!E14),"",Values!E14)</f>
        <v>5714401857006</v>
      </c>
      <c r="E15" s="31" t="str">
        <f aca="false">IF(ISBLANK(Values!E14),"","EAN")</f>
        <v>EAN</v>
      </c>
      <c r="F15" s="28" t="str">
        <f aca="false">IF(ISBLANK(Values!E14),"",IF(Values!J14, SUBSTITUTE(Values!$B$1, "{language}", Values!H14) &amp; " " &amp;Values!$B$3, SUBSTITUTE(Values!$B$2, "{language}", Values!$H14) &amp; " " &amp;Values!$B$3))</f>
        <v>New replacement German backlit keyboard for HP 8560W, 8570W</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HP 8560W BL - DE</v>
      </c>
      <c r="K15" s="28" t="n">
        <f aca="false">IF(ISBLANK(Values!E14),"",IF(Values!J14, Values!$B$4, Values!$B$5))</f>
        <v>56.99</v>
      </c>
      <c r="L15" s="40" t="n">
        <f aca="false">IF(ISBLANK(Values!E14),"",IF($CO15="DEFAULT", Values!$B$18, ""))</f>
        <v>5</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HP 8560W parent</v>
      </c>
      <c r="Y15" s="39"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v>
      </c>
      <c r="AI15" s="41" t="str">
        <f aca="false">IF(ISBLANK(Values!E14),"",IF(Values!I14,Values!$B$23,Values!$B$33))</f>
        <v>👉 REFURBISHED:  SAVE MONEY -  Replacement HP laptop keyboard, same quality as original keyboards. TellusRem is the Leading keyboards distributor in the world since 2011. Perfect replacement keyboard, easy to replace and install.</v>
      </c>
      <c r="AJ15" s="42"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German backlit.</v>
      </c>
      <c r="AM15" s="1" t="str">
        <f aca="false">SUBSTITUTE(IF(ISBLANK(Values!E14),"",Values!$B$27), "{model}", Values!$B$3)</f>
        <v>👉 COMPATIBLE WITH - HP 8560W, 8570W. Please check the picture and description carefully before purchasing any keyboard. This ensures that you get the correct laptop keyboard for your computer. Super easy installation.</v>
      </c>
      <c r="AT15" s="28" t="str">
        <f aca="false">IF(ISBLANK(Values!E14),"",Values!H14)</f>
        <v>German</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250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IF(ISBLANK(Values!$E14), "", "not_applicable")</f>
        <v>not_applicable</v>
      </c>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56.99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v>
      </c>
      <c r="B16" s="38" t="str">
        <f aca="false">IF(ISBLANK(Values!E15),"",Values!F15)</f>
        <v>HP 8560W BL - FR</v>
      </c>
      <c r="C16" s="32" t="str">
        <f aca="false">IF(ISBLANK(Values!E15),"","TellusRem")</f>
        <v>TellusRem</v>
      </c>
      <c r="D16" s="30" t="n">
        <f aca="false">IF(ISBLANK(Values!E15),"",Values!E15)</f>
        <v>5714401857013</v>
      </c>
      <c r="E16" s="31" t="str">
        <f aca="false">IF(ISBLANK(Values!E15),"","EAN")</f>
        <v>EAN</v>
      </c>
      <c r="F16" s="28" t="str">
        <f aca="false">IF(ISBLANK(Values!E15),"",IF(Values!J15, SUBSTITUTE(Values!$B$1, "{language}", Values!H15) &amp; " " &amp;Values!$B$3, SUBSTITUTE(Values!$B$2, "{language}", Values!$H15) &amp; " " &amp;Values!$B$3))</f>
        <v>New replacement French backlit keyboard for HP 8560W, 8570W</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HP 8560W BL - FR</v>
      </c>
      <c r="K16" s="28" t="n">
        <f aca="false">IF(ISBLANK(Values!E15),"",IF(Values!J15, Values!$B$4, Values!$B$5))</f>
        <v>56.99</v>
      </c>
      <c r="L16" s="40" t="n">
        <f aca="false">IF(ISBLANK(Values!E15),"",IF($CO16="DEFAULT", Values!$B$18, ""))</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HP 8560W parent</v>
      </c>
      <c r="Y16" s="39"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v>
      </c>
      <c r="AI16" s="41" t="str">
        <f aca="false">IF(ISBLANK(Values!E15),"",IF(Values!I15,Values!$B$23,Values!$B$33))</f>
        <v>👉 REFURBISHED:  SAVE MONEY -  Replacement HP laptop keyboard, same quality as original keyboards. TellusRem is the Leading keyboards distributor in the world since 2011. Perfect replacement keyboard, easy to replace and install.</v>
      </c>
      <c r="AJ16" s="42"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French backlit.</v>
      </c>
      <c r="AM16" s="1" t="str">
        <f aca="false">SUBSTITUTE(IF(ISBLANK(Values!E15),"",Values!$B$27), "{model}", Values!$B$3)</f>
        <v>👉 COMPATIBLE WITH - HP 8560W, 8570W. Please check the picture and description carefully before purchasing any keyboard. This ensures that you get the correct laptop keyboard for your computer. Super easy installation.</v>
      </c>
      <c r="AT16" s="28" t="str">
        <f aca="false">IF(ISBLANK(Values!E15),"",Values!H15)</f>
        <v>French</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250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IF(ISBLANK(Values!$E15), "", "not_applicable")</f>
        <v>not_applicable</v>
      </c>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56.99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v>
      </c>
      <c r="B17" s="38" t="str">
        <f aca="false">IF(ISBLANK(Values!E16),"",Values!F16)</f>
        <v>HP 8560W BL - IT</v>
      </c>
      <c r="C17" s="32" t="str">
        <f aca="false">IF(ISBLANK(Values!E16),"","TellusRem")</f>
        <v>TellusRem</v>
      </c>
      <c r="D17" s="30" t="n">
        <f aca="false">IF(ISBLANK(Values!E16),"",Values!E16)</f>
        <v>5714401857020</v>
      </c>
      <c r="E17" s="31" t="str">
        <f aca="false">IF(ISBLANK(Values!E16),"","EAN")</f>
        <v>EAN</v>
      </c>
      <c r="F17" s="28" t="str">
        <f aca="false">IF(ISBLANK(Values!E16),"",IF(Values!J16, SUBSTITUTE(Values!$B$1, "{language}", Values!H16) &amp; " " &amp;Values!$B$3, SUBSTITUTE(Values!$B$2, "{language}", Values!$H16) &amp; " " &amp;Values!$B$3))</f>
        <v>New replacement Italian backlit keyboard for HP 8560W, 8570W</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HP 8560W BL - IT</v>
      </c>
      <c r="K17" s="28" t="n">
        <f aca="false">IF(ISBLANK(Values!E16),"",IF(Values!J16, Values!$B$4, Values!$B$5))</f>
        <v>56.99</v>
      </c>
      <c r="L17" s="40" t="n">
        <f aca="false">IF(ISBLANK(Values!E16),"",IF($CO17="DEFAULT", Values!$B$18, ""))</f>
        <v>5</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HP 8560W parent</v>
      </c>
      <c r="Y17" s="39"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v>
      </c>
      <c r="AI17" s="41" t="str">
        <f aca="false">IF(ISBLANK(Values!E16),"",IF(Values!I16,Values!$B$23,Values!$B$33))</f>
        <v>👉 REFURBISHED:  SAVE MONEY -  Replacement HP laptop keyboard, same quality as original keyboards. TellusRem is the Leading keyboards distributor in the world since 2011. Perfect replacement keyboard, easy to replace and install.</v>
      </c>
      <c r="AJ17" s="42"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Italian backlit.</v>
      </c>
      <c r="AM17" s="1" t="str">
        <f aca="false">SUBSTITUTE(IF(ISBLANK(Values!E16),"",Values!$B$27), "{model}", Values!$B$3)</f>
        <v>👉 COMPATIBLE WITH - HP 8560W, 8570W. Please check the picture and description carefully before purchasing any keyboard. This ensures that you get the correct laptop keyboard for your computer. Super easy installation.</v>
      </c>
      <c r="AT17" s="28" t="str">
        <f aca="false">IF(ISBLANK(Values!E16),"",Values!H16)</f>
        <v>Italian</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250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IF(ISBLANK(Values!$E16), "", "not_applicable")</f>
        <v>not_applicable</v>
      </c>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56.99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v>
      </c>
      <c r="B18" s="38" t="str">
        <f aca="false">IF(ISBLANK(Values!E17),"",Values!F17)</f>
        <v>HP 8560W BL - ES</v>
      </c>
      <c r="C18" s="32" t="str">
        <f aca="false">IF(ISBLANK(Values!E17),"","TellusRem")</f>
        <v>TellusRem</v>
      </c>
      <c r="D18" s="30" t="n">
        <f aca="false">IF(ISBLANK(Values!E17),"",Values!E17)</f>
        <v>5714401857037</v>
      </c>
      <c r="E18" s="31" t="str">
        <f aca="false">IF(ISBLANK(Values!E17),"","EAN")</f>
        <v>EAN</v>
      </c>
      <c r="F18" s="28" t="str">
        <f aca="false">IF(ISBLANK(Values!E17),"",IF(Values!J17, SUBSTITUTE(Values!$B$1, "{language}", Values!H17) &amp; " " &amp;Values!$B$3, SUBSTITUTE(Values!$B$2, "{language}", Values!$H17) &amp; " " &amp;Values!$B$3))</f>
        <v>New replacement Spanish backlit keyboard for HP 8560W, 8570W</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HP 8560W BL - ES</v>
      </c>
      <c r="K18" s="28" t="n">
        <f aca="false">IF(ISBLANK(Values!E17),"",IF(Values!J17, Values!$B$4, Values!$B$5))</f>
        <v>56.99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HP 8560W parent</v>
      </c>
      <c r="Y18" s="39"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v>
      </c>
      <c r="AI18" s="41" t="str">
        <f aca="false">IF(ISBLANK(Values!E17),"",IF(Values!I17,Values!$B$23,Values!$B$33))</f>
        <v>👉 REFURBISHED:  SAVE MONEY -  Replacement HP laptop keyboard, same quality as original keyboards. TellusRem is the Leading keyboards distributor in the world since 2011. Perfect replacement keyboard, easy to replace and install.</v>
      </c>
      <c r="AJ18" s="42"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Spanish backlit.</v>
      </c>
      <c r="AM18" s="1" t="str">
        <f aca="false">SUBSTITUTE(IF(ISBLANK(Values!E17),"",Values!$B$27), "{model}", Values!$B$3)</f>
        <v>👉 COMPATIBLE WITH - HP 8560W, 8570W. Please check the picture and description carefully before purchasing any keyboard. This ensures that you get the correct laptop keyboard for your computer. Super easy installation.</v>
      </c>
      <c r="AT18" s="28" t="str">
        <f aca="false">IF(ISBLANK(Values!E17),"",Values!H17)</f>
        <v>Spanish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250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IF(ISBLANK(Values!$E17), "", "not_applicable")</f>
        <v>not_applicable</v>
      </c>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56.99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v>
      </c>
      <c r="B19" s="38" t="str">
        <f aca="false">IF(ISBLANK(Values!E18),"",Values!F18)</f>
        <v>HP 8560W BL - UK</v>
      </c>
      <c r="C19" s="32" t="str">
        <f aca="false">IF(ISBLANK(Values!E18),"","TellusRem")</f>
        <v>TellusRem</v>
      </c>
      <c r="D19" s="30" t="n">
        <f aca="false">IF(ISBLANK(Values!E18),"",Values!E18)</f>
        <v>5714401857044</v>
      </c>
      <c r="E19" s="31" t="str">
        <f aca="false">IF(ISBLANK(Values!E18),"","EAN")</f>
        <v>EAN</v>
      </c>
      <c r="F19" s="28" t="str">
        <f aca="false">IF(ISBLANK(Values!E18),"",IF(Values!J18, SUBSTITUTE(Values!$B$1, "{language}", Values!H18) &amp; " " &amp;Values!$B$3, SUBSTITUTE(Values!$B$2, "{language}", Values!$H18) &amp; " " &amp;Values!$B$3))</f>
        <v>New replacement UK backlit keyboard for HP 8560W, 8570W</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HP 8560W BL - UK</v>
      </c>
      <c r="K19" s="28" t="n">
        <f aca="false">IF(ISBLANK(Values!E18),"",IF(Values!J18, Values!$B$4, Values!$B$5))</f>
        <v>56.99</v>
      </c>
      <c r="L19" s="40" t="n">
        <f aca="false">IF(ISBLANK(Values!E18),"",IF($CO19="DEFAULT", Values!$B$18, ""))</f>
        <v>5</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HP 8560W parent</v>
      </c>
      <c r="Y19" s="39"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v>
      </c>
      <c r="AI19" s="41" t="str">
        <f aca="false">IF(ISBLANK(Values!E18),"",IF(Values!I18,Values!$B$23,Values!$B$33))</f>
        <v>👉 REFURBISHED:  SAVE MONEY -  Replacement HP laptop keyboard, same quality as original keyboards. TellusRem is the Leading keyboards distributor in the world since 2011. Perfect replacement keyboard, easy to replace and install.</v>
      </c>
      <c r="AJ19" s="42"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UK backlit.</v>
      </c>
      <c r="AM19" s="1" t="str">
        <f aca="false">SUBSTITUTE(IF(ISBLANK(Values!E18),"",Values!$B$27), "{model}", Values!$B$3)</f>
        <v>👉 COMPATIBLE WITH - HP 8560W, 8570W. Please check the picture and description carefully before purchasing any keyboard. This ensures that you get the correct laptop keyboard for your computer. Super easy installation.</v>
      </c>
      <c r="AT19" s="28" t="str">
        <f aca="false">IF(ISBLANK(Values!E18),"",Values!H18)</f>
        <v>UK</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250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IF(ISBLANK(Values!$E18), "", "not_applicable")</f>
        <v>not_applicable</v>
      </c>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56.99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v>
      </c>
      <c r="B20" s="38" t="str">
        <f aca="false">IF(ISBLANK(Values!E19),"",Values!F19)</f>
        <v>HP 8560W BL - NORDIC</v>
      </c>
      <c r="C20" s="32" t="str">
        <f aca="false">IF(ISBLANK(Values!E19),"","TellusRem")</f>
        <v>TellusRem</v>
      </c>
      <c r="D20" s="30" t="n">
        <f aca="false">IF(ISBLANK(Values!E19),"",Values!E19)</f>
        <v>5714401857051</v>
      </c>
      <c r="E20" s="31" t="str">
        <f aca="false">IF(ISBLANK(Values!E19),"","EAN")</f>
        <v>EAN</v>
      </c>
      <c r="F20" s="28" t="str">
        <f aca="false">IF(ISBLANK(Values!E19),"",IF(Values!J19, SUBSTITUTE(Values!$B$1, "{language}", Values!H19) &amp; " " &amp;Values!$B$3, SUBSTITUTE(Values!$B$2, "{language}", Values!$H19) &amp; " " &amp;Values!$B$3))</f>
        <v>New replacement Scandinavian – Nordic backlit keyboard for HP 8560W, 8570W</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HP 8560W BL - NORDIC</v>
      </c>
      <c r="K20" s="28" t="n">
        <f aca="false">IF(ISBLANK(Values!E19),"",IF(Values!J19, Values!$B$4, Values!$B$5))</f>
        <v>56.99</v>
      </c>
      <c r="L20" s="40" t="n">
        <f aca="false">IF(ISBLANK(Values!E19),"",IF($CO20="DEFAULT", Values!$B$18, ""))</f>
        <v>5</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HP 8560W parent</v>
      </c>
      <c r="Y20" s="39"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v>
      </c>
      <c r="AI20" s="41" t="str">
        <f aca="false">IF(ISBLANK(Values!E19),"",IF(Values!I19,Values!$B$23,Values!$B$33))</f>
        <v>👉 REFURBISHED:  SAVE MONEY -  Replacement HP laptop keyboard, same quality as original keyboards. TellusRem is the Leading keyboards distributor in the world since 2011. Perfect replacement keyboard, easy to replace and install.</v>
      </c>
      <c r="AJ20" s="42"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 🇩🇰 Scandinavian – Nordic backlit.</v>
      </c>
      <c r="AM20" s="1" t="str">
        <f aca="false">SUBSTITUTE(IF(ISBLANK(Values!E19),"",Values!$B$27), "{model}", Values!$B$3)</f>
        <v>👉 COMPATIBLE WITH - HP 8560W, 8570W. Please check the picture and description carefully before purchasing any keyboard. This ensures that you get the correct laptop keyboard for your computer. Super easy installation.</v>
      </c>
      <c r="AT20" s="28" t="str">
        <f aca="false">IF(ISBLANK(Values!E19),"",Values!H19)</f>
        <v>Scandinavian – Nordic</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250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IF(ISBLANK(Values!$E19), "", "not_applicable")</f>
        <v>not_applicable</v>
      </c>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56.99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v>
      </c>
      <c r="B21" s="38" t="str">
        <f aca="false">IF(ISBLANK(Values!E20),"",Values!F20)</f>
        <v>HP 8560W BL - BE</v>
      </c>
      <c r="C21" s="32" t="str">
        <f aca="false">IF(ISBLANK(Values!E20),"","TellusRem")</f>
        <v>TellusRem</v>
      </c>
      <c r="D21" s="30" t="n">
        <f aca="false">IF(ISBLANK(Values!E20),"",Values!E20)</f>
        <v>5714401857068</v>
      </c>
      <c r="E21" s="31" t="str">
        <f aca="false">IF(ISBLANK(Values!E20),"","EAN")</f>
        <v>EAN</v>
      </c>
      <c r="F21" s="28" t="str">
        <f aca="false">IF(ISBLANK(Values!E20),"",IF(Values!J20, SUBSTITUTE(Values!$B$1, "{language}", Values!H20) &amp; " " &amp;Values!$B$3, SUBSTITUTE(Values!$B$2, "{language}", Values!$H20) &amp; " " &amp;Values!$B$3))</f>
        <v>New replacement Belgian backlit keyboard for HP 8560W, 8570W</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HP 8560W BL - BE</v>
      </c>
      <c r="K21" s="28" t="n">
        <f aca="false">IF(ISBLANK(Values!E20),"",IF(Values!J20, Values!$B$4, Values!$B$5))</f>
        <v>56.99</v>
      </c>
      <c r="L21" s="40" t="n">
        <f aca="false">IF(ISBLANK(Values!E20),"",IF($CO21="DEFAULT", Values!$B$18, ""))</f>
        <v>5</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HP 8560W parent</v>
      </c>
      <c r="Y21" s="39"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v>
      </c>
      <c r="AI21" s="41" t="str">
        <f aca="false">IF(ISBLANK(Values!E20),"",IF(Values!I20,Values!$B$23,Values!$B$33))</f>
        <v>👉 REFURBISHED:  SAVE MONEY -  Replacement HP laptop keyboard, same quality as original keyboards. TellusRem is the Leading keyboards distributor in the world since 2011. Perfect replacement keyboard, easy to replace and install.</v>
      </c>
      <c r="AJ21" s="42"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Belgian backlit.</v>
      </c>
      <c r="AM21" s="1" t="str">
        <f aca="false">SUBSTITUTE(IF(ISBLANK(Values!E20),"",Values!$B$27), "{model}", Values!$B$3)</f>
        <v>👉 COMPATIBLE WITH - HP 8560W, 8570W. Please check the picture and description carefully before purchasing any keyboard. This ensures that you get the correct laptop keyboard for your computer. Super easy installation.</v>
      </c>
      <c r="AT21" s="28" t="str">
        <f aca="false">IF(ISBLANK(Values!E20),"",Values!H20)</f>
        <v>Belgian</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250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IF(ISBLANK(Values!$E20), "", "not_applicable")</f>
        <v>not_applicable</v>
      </c>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56.99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v>
      </c>
      <c r="B22" s="38" t="str">
        <f aca="false">IF(ISBLANK(Values!E21),"",Values!F21)</f>
        <v>HP 8560W BL - Swiss</v>
      </c>
      <c r="C22" s="32" t="str">
        <f aca="false">IF(ISBLANK(Values!E21),"","TellusRem")</f>
        <v>TellusRem</v>
      </c>
      <c r="D22" s="30" t="n">
        <f aca="false">IF(ISBLANK(Values!E21),"",Values!E21)</f>
        <v>5714401857075</v>
      </c>
      <c r="E22" s="31" t="str">
        <f aca="false">IF(ISBLANK(Values!E21),"","EAN")</f>
        <v>EAN</v>
      </c>
      <c r="F22" s="28" t="str">
        <f aca="false">IF(ISBLANK(Values!E21),"",IF(Values!J21, SUBSTITUTE(Values!$B$1, "{language}", Values!H21) &amp; " " &amp;Values!$B$3, SUBSTITUTE(Values!$B$2, "{language}", Values!$H21) &amp; " " &amp;Values!$B$3))</f>
        <v>New replacement Swiss backlit keyboard for HP 8560W, 8570W</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56.99</v>
      </c>
      <c r="L22" s="40" t="n">
        <f aca="false">IF(ISBLANK(Values!E21),"",IF($CO22="DEFAULT", Values!$B$18, ""))</f>
        <v>5</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HP 8560W parent</v>
      </c>
      <c r="Y22" s="39"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v>
      </c>
      <c r="AI22" s="41" t="str">
        <f aca="false">IF(ISBLANK(Values!E21),"",IF(Values!I21,Values!$B$23,Values!$B$33))</f>
        <v>👉 REFURBISHED:  SAVE MONEY -  Replacement HP laptop keyboard, same quality as original keyboards. TellusRem is the Leading keyboards distributor in the world since 2011. Perfect replacement keyboard, easy to replace and install.</v>
      </c>
      <c r="AJ22" s="42"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Swiss backlit.</v>
      </c>
      <c r="AM22" s="1" t="str">
        <f aca="false">SUBSTITUTE(IF(ISBLANK(Values!E21),"",Values!$B$27), "{model}", Values!$B$3)</f>
        <v>👉 COMPATIBLE WITH - HP 8560W, 8570W. Please check the picture and description carefully before purchasing any keyboard. This ensures that you get the correct laptop keyboard for your computer. Super easy installation.</v>
      </c>
      <c r="AT22" s="28" t="str">
        <f aca="false">IF(ISBLANK(Values!E21),"",Values!H21)</f>
        <v>Swiss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250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IF(ISBLANK(Values!$E21), "", "not_applicable")</f>
        <v>not_applicable</v>
      </c>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56.99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v>
      </c>
      <c r="B23" s="38" t="str">
        <f aca="false">IF(ISBLANK(Values!E22),"",Values!F22)</f>
        <v>HP 8560W BL - US int</v>
      </c>
      <c r="C23" s="32" t="str">
        <f aca="false">IF(ISBLANK(Values!E22),"","TellusRem")</f>
        <v>TellusRem</v>
      </c>
      <c r="D23" s="30" t="n">
        <f aca="false">IF(ISBLANK(Values!E22),"",Values!E22)</f>
        <v>5714401857082</v>
      </c>
      <c r="E23" s="31" t="str">
        <f aca="false">IF(ISBLANK(Values!E22),"","EAN")</f>
        <v>EAN</v>
      </c>
      <c r="F23" s="28" t="str">
        <f aca="false">IF(ISBLANK(Values!E22),"",IF(Values!J22, SUBSTITUTE(Values!$B$1, "{language}", Values!H22) &amp; " " &amp;Values!$B$3, SUBSTITUTE(Values!$B$2, "{language}", Values!$H22) &amp; " " &amp;Values!$B$3))</f>
        <v>New replacement US International backlit keyboard for HP 8560W, 8570W</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HP 8560W BL - US int</v>
      </c>
      <c r="K23" s="28" t="n">
        <f aca="false">IF(ISBLANK(Values!E22),"",IF(Values!J22, Values!$B$4, Values!$B$5))</f>
        <v>56.99</v>
      </c>
      <c r="L23" s="40" t="n">
        <f aca="false">IF(ISBLANK(Values!E22),"",IF($CO23="DEFAULT", Values!$B$18, ""))</f>
        <v>5</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HP 8560W parent</v>
      </c>
      <c r="Y23" s="39"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1" t="str">
        <f aca="false">IF(ISBLANK(Values!E22),"",IF(Values!I22,Values!$B$23,Values!$B$33))</f>
        <v>👉 REFURBISHED:  SAVE MONEY -  Replacement HP laptop keyboard, same quality as original keyboards. TellusRem is the Leading keyboards distributor in the world since 2011. Perfect replacement keyboard, easy to replace and install.</v>
      </c>
      <c r="AJ23" s="42"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with € symbol US International backlit.</v>
      </c>
      <c r="AM23" s="1" t="str">
        <f aca="false">SUBSTITUTE(IF(ISBLANK(Values!E22),"",Values!$B$27), "{model}", Values!$B$3)</f>
        <v>👉 COMPATIBLE WITH - HP 8560W, 8570W.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US International</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250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56.99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v>
      </c>
      <c r="B24" s="38" t="str">
        <f aca="false">IF(ISBLANK(Values!E23),"",Values!F23)</f>
        <v>HP 8560W BL - US</v>
      </c>
      <c r="C24" s="32" t="str">
        <f aca="false">IF(ISBLANK(Values!E23),"","TellusRem")</f>
        <v>TellusRem</v>
      </c>
      <c r="D24" s="30" t="n">
        <f aca="false">IF(ISBLANK(Values!E23),"",Values!E23)</f>
        <v>5714401857099</v>
      </c>
      <c r="E24" s="31" t="str">
        <f aca="false">IF(ISBLANK(Values!E23),"","EAN")</f>
        <v>EAN</v>
      </c>
      <c r="F24" s="28" t="str">
        <f aca="false">IF(ISBLANK(Values!E23),"",IF(Values!J23, SUBSTITUTE(Values!$B$1, "{language}", Values!H23) &amp; " " &amp;Values!$B$3, SUBSTITUTE(Values!$B$2, "{language}", Values!$H23) &amp; " " &amp;Values!$B$3))</f>
        <v>New replacement US backlit keyboard for HP 8560W, 8570W</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HP 8560W BL - US</v>
      </c>
      <c r="K24" s="28" t="n">
        <f aca="false">IF(ISBLANK(Values!E23),"",IF(Values!J23, Values!$B$4, Values!$B$5))</f>
        <v>56.99</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HP 8560W parent</v>
      </c>
      <c r="Y24" s="39"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v>
      </c>
      <c r="AC24" s="1"/>
      <c r="AD24" s="1"/>
      <c r="AE24" s="1"/>
      <c r="AF24" s="1"/>
      <c r="AG24" s="1"/>
      <c r="AH24" s="1"/>
      <c r="AI24" s="41" t="str">
        <f aca="false">IF(ISBLANK(Values!E23),"",IF(Values!I23,Values!$B$23,Values!$B$33))</f>
        <v>👉 REFURBISHED:  SAVE MONEY -  Replacement HP laptop keyboard, same quality as original keyboards. TellusRem is the Leading keyboards distributor in the world since 2011. Perfect replacement keyboard, easy to replace and install.</v>
      </c>
      <c r="AJ24" s="42"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US backlit.</v>
      </c>
      <c r="AM24" s="1" t="str">
        <f aca="false">SUBSTITUTE(IF(ISBLANK(Values!E23),"",Values!$B$27), "{model}", Values!$B$3)</f>
        <v>👉 COMPATIBLE WITH - HP 8560W, 8570W.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US</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AMAZON_NA</v>
      </c>
      <c r="CP24" s="36" t="str">
        <f aca="false">IF(ISBLANK(Values!E23),"",Values!$B$7)</f>
        <v>41</v>
      </c>
      <c r="CQ24" s="36" t="str">
        <f aca="false">IF(ISBLANK(Values!E23),"",Values!$B$8)</f>
        <v>17</v>
      </c>
      <c r="CR24" s="36" t="str">
        <f aca="false">IF(ISBLANK(Values!E23),"",Values!$B$9)</f>
        <v>5</v>
      </c>
      <c r="CS24" s="1" t="n">
        <f aca="false">IF(ISBLANK(Values!E23),"",Values!$B$11)</f>
        <v>250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IF(ISBLANK(Values!E23),"",IF(CO24&lt;&gt;"DEFAULT", "", 3))</f>
        <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56.99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New replacement {language} backlit keyboard for HP</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New replacement {language} non-backlit keyboard for HP</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57.45" hidden="false" customHeight="false" outlineLevel="0" collapsed="false">
      <c r="A4" s="46" t="s">
        <v>371</v>
      </c>
      <c r="B4" s="51" t="n">
        <v>56.99</v>
      </c>
      <c r="C4" s="52" t="n">
        <f aca="false">FALSE()</f>
        <v>0</v>
      </c>
      <c r="D4" s="52" t="n">
        <f aca="false">TRUE()</f>
        <v>1</v>
      </c>
      <c r="E4" s="50" t="n">
        <v>5714401858003</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4" t="n">
        <f aca="false">TRUE()</f>
        <v>1</v>
      </c>
      <c r="J4" s="55" t="b">
        <v>0</v>
      </c>
      <c r="K4" s="45" t="s">
        <v>374</v>
      </c>
      <c r="L4" s="56" t="n">
        <f aca="false">TRUE()</f>
        <v>1</v>
      </c>
      <c r="M4" s="57" t="str">
        <f aca="false">IF(ISBLANK(K4),"",IF(L4, "https://raw.githubusercontent.com/PatrickVibild/TellusAmazonPictures/master/pictures/"&amp;K4&amp;"/1.jpg","https://download.HP.com/Images/Parts/"&amp;K4&amp;"/"&amp;K4&amp;"_A.jpg"))</f>
        <v>https://raw.githubusercontent.com/PatrickVibild/TellusAmazonPictures/master/pictures/HP/W. PS/8560W (GREY FRAME)/RG/DE/1.jpg</v>
      </c>
      <c r="N4" s="57" t="str">
        <f aca="false">IF(ISBLANK(K4),"",IF(L4, "https://raw.githubusercontent.com/PatrickVibild/TellusAmazonPictures/master/pictures/"&amp;K4&amp;"/2.jpg","https://download.HP.com/Images/Parts/"&amp;K4&amp;"/"&amp;K4&amp;"_B.jpg"))</f>
        <v>https://raw.githubusercontent.com/PatrickVibild/TellusAmazonPictures/master/pictures/HP/W. PS/8560W (GREY FRAME)/RG/DE/2.jpg</v>
      </c>
      <c r="O4" s="58" t="str">
        <f aca="false">IF(ISBLANK(K4),"",IF(L4, "https://raw.githubusercontent.com/PatrickVibild/TellusAmazonPictures/master/pictures/"&amp;K4&amp;"/3.jpg","https://download.HP.com/Images/Parts/"&amp;K4&amp;"/"&amp;K4&amp;"_details.jpg"))</f>
        <v>https://raw.githubusercontent.com/PatrickVibild/TellusAmazonPictures/master/pictures/HP/W. PS/8560W (GREY FRAME)/RG/DE/3.jpg</v>
      </c>
      <c r="P4" s="0" t="str">
        <f aca="false">IF(ISBLANK(K4),"",IF(L4, "https://raw.githubusercontent.com/PatrickVibild/TellusAmazonPictures/master/pictures/"&amp;K4&amp;"/4.jpg", ""))</f>
        <v>https://raw.githubusercontent.com/PatrickVibild/TellusAmazonPictures/master/pictures/HP/W. PS/8560W (GREY FRAME)/RG/DE/4.jpg</v>
      </c>
      <c r="Q4" s="0" t="str">
        <f aca="false">IF(ISBLANK(K4),"",IF(L4, "https://raw.githubusercontent.com/PatrickVibild/TellusAmazonPictures/master/pictures/"&amp;K4&amp;"/5.jpg", ""))</f>
        <v>https://raw.githubusercontent.com/PatrickVibild/TellusAmazonPictures/master/pictures/HP/W. PS/8560W (GREY FRAME)/RG/DE/5.jpg</v>
      </c>
      <c r="R4" s="0" t="str">
        <f aca="false">IF(ISBLANK(K4),"",IF(L4, "https://raw.githubusercontent.com/PatrickVibild/TellusAmazonPictures/master/pictures/"&amp;K4&amp;"/6.jpg", ""))</f>
        <v>https://raw.githubusercontent.com/PatrickVibild/TellusAmazonPictures/master/pictures/HP/W. PS/8560W (GREY FRAME)/RG/DE/6.jpg</v>
      </c>
      <c r="S4" s="0" t="str">
        <f aca="false">IF(ISBLANK(K4),"",IF(L4, "https://raw.githubusercontent.com/PatrickVibild/TellusAmazonPictures/master/pictures/"&amp;K4&amp;"/7.jpg", ""))</f>
        <v>https://raw.githubusercontent.com/PatrickVibild/TellusAmazonPictures/master/pictures/HP/W. PS/8560W (GREY FRAME)/RG/DE/7.jpg</v>
      </c>
      <c r="T4" s="0" t="str">
        <f aca="false">IF(ISBLANK(K4),"",IF(L4, "https://raw.githubusercontent.com/PatrickVibild/TellusAmazonPictures/master/pictures/"&amp;K4&amp;"/8.jpg",""))</f>
        <v>https://raw.githubusercontent.com/PatrickVibild/TellusAmazonPictures/master/pictures/HP/W. PS/8560W (GREY FRAME)/RG/DE/8.jpg</v>
      </c>
      <c r="U4" s="0" t="str">
        <f aca="false">IF(ISBLANK(K4),"",IF(L4, "https://raw.githubusercontent.com/PatrickVibild/TellusAmazonPictures/master/pictures/"&amp;K4&amp;"/9.jpg", ""))</f>
        <v>https://raw.githubusercontent.com/PatrickVibild/TellusAmazonPictures/master/pictures/HP/W. PS/8560W (GREY FRAME)/RG/DE/9.jpg</v>
      </c>
      <c r="V4" s="59" t="n">
        <f aca="false">MATCH(G4,options!$D$1:$D$20,0)</f>
        <v>1</v>
      </c>
    </row>
    <row r="5" customFormat="false" ht="57.45" hidden="false" customHeight="false" outlineLevel="0" collapsed="false">
      <c r="A5" s="46" t="s">
        <v>375</v>
      </c>
      <c r="B5" s="51" t="n">
        <v>48.99</v>
      </c>
      <c r="C5" s="52" t="n">
        <f aca="false">FALSE()</f>
        <v>0</v>
      </c>
      <c r="D5" s="52" t="n">
        <f aca="false">TRUE()</f>
        <v>1</v>
      </c>
      <c r="E5" s="50" t="n">
        <v>5714401858010</v>
      </c>
      <c r="F5" s="50" t="s">
        <v>376</v>
      </c>
      <c r="G5" s="60"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4" t="n">
        <f aca="false">TRUE()</f>
        <v>1</v>
      </c>
      <c r="J5" s="55" t="b">
        <v>0</v>
      </c>
      <c r="K5" s="45" t="s">
        <v>378</v>
      </c>
      <c r="L5" s="56" t="n">
        <f aca="false">TRUE()</f>
        <v>1</v>
      </c>
      <c r="M5" s="57" t="str">
        <f aca="false">IF(ISBLANK(K5),"",IF(L5, "https://raw.githubusercontent.com/PatrickVibild/TellusAmazonPictures/master/pictures/"&amp;K5&amp;"/1.jpg","https://download.HP.com/Images/Parts/"&amp;K5&amp;"/"&amp;K5&amp;"_A.jpg"))</f>
        <v>https://raw.githubusercontent.com/PatrickVibild/TellusAmazonPictures/master/pictures/HP/W. PS/8560W (GREY FRAME)/RG/FR/1.jpg</v>
      </c>
      <c r="N5" s="57" t="str">
        <f aca="false">IF(ISBLANK(K5),"",IF(L5, "https://raw.githubusercontent.com/PatrickVibild/TellusAmazonPictures/master/pictures/"&amp;K5&amp;"/2.jpg","https://download.HP.com/Images/Parts/"&amp;K5&amp;"/"&amp;K5&amp;"_B.jpg"))</f>
        <v>https://raw.githubusercontent.com/PatrickVibild/TellusAmazonPictures/master/pictures/HP/W. PS/8560W (GREY FRAME)/RG/FR/2.jpg</v>
      </c>
      <c r="O5" s="58" t="str">
        <f aca="false">IF(ISBLANK(K5),"",IF(L5, "https://raw.githubusercontent.com/PatrickVibild/TellusAmazonPictures/master/pictures/"&amp;K5&amp;"/3.jpg","https://download.HP.com/Images/Parts/"&amp;K5&amp;"/"&amp;K5&amp;"_details.jpg"))</f>
        <v>https://raw.githubusercontent.com/PatrickVibild/TellusAmazonPictures/master/pictures/HP/W. PS/8560W (GREY FRAME)/RG/FR/3.jpg</v>
      </c>
      <c r="P5" s="0" t="str">
        <f aca="false">IF(ISBLANK(K5),"",IF(L5, "https://raw.githubusercontent.com/PatrickVibild/TellusAmazonPictures/master/pictures/"&amp;K5&amp;"/4.jpg", ""))</f>
        <v>https://raw.githubusercontent.com/PatrickVibild/TellusAmazonPictures/master/pictures/HP/W. PS/8560W (GREY FRAME)/RG/FR/4.jpg</v>
      </c>
      <c r="Q5" s="0" t="str">
        <f aca="false">IF(ISBLANK(K5),"",IF(L5, "https://raw.githubusercontent.com/PatrickVibild/TellusAmazonPictures/master/pictures/"&amp;K5&amp;"/5.jpg", ""))</f>
        <v>https://raw.githubusercontent.com/PatrickVibild/TellusAmazonPictures/master/pictures/HP/W. PS/8560W (GREY FRAME)/RG/FR/5.jpg</v>
      </c>
      <c r="R5" s="0" t="str">
        <f aca="false">IF(ISBLANK(K5),"",IF(L5, "https://raw.githubusercontent.com/PatrickVibild/TellusAmazonPictures/master/pictures/"&amp;K5&amp;"/6.jpg", ""))</f>
        <v>https://raw.githubusercontent.com/PatrickVibild/TellusAmazonPictures/master/pictures/HP/W. PS/8560W (GREY FRAME)/RG/FR/6.jpg</v>
      </c>
      <c r="S5" s="0" t="str">
        <f aca="false">IF(ISBLANK(K5),"",IF(L5, "https://raw.githubusercontent.com/PatrickVibild/TellusAmazonPictures/master/pictures/"&amp;K5&amp;"/7.jpg", ""))</f>
        <v>https://raw.githubusercontent.com/PatrickVibild/TellusAmazonPictures/master/pictures/HP/W. PS/8560W (GREY FRAME)/RG/FR/7.jpg</v>
      </c>
      <c r="T5" s="0" t="str">
        <f aca="false">IF(ISBLANK(K5),"",IF(L5, "https://raw.githubusercontent.com/PatrickVibild/TellusAmazonPictures/master/pictures/"&amp;K5&amp;"/8.jpg",""))</f>
        <v>https://raw.githubusercontent.com/PatrickVibild/TellusAmazonPictures/master/pictures/HP/W. PS/8560W (GREY FRAME)/RG/FR/8.jpg</v>
      </c>
      <c r="U5" s="0" t="str">
        <f aca="false">IF(ISBLANK(K5),"",IF(L5, "https://raw.githubusercontent.com/PatrickVibild/TellusAmazonPictures/master/pictures/"&amp;K5&amp;"/9.jpg", ""))</f>
        <v>https://raw.githubusercontent.com/PatrickVibild/TellusAmazonPictures/master/pictures/HP/W. PS/8560W (GREY FRAME)/RG/FR/9.jpg</v>
      </c>
      <c r="V5" s="59" t="n">
        <f aca="false">MATCH(G5,options!$D$1:$D$20,0)</f>
        <v>2</v>
      </c>
    </row>
    <row r="6" customFormat="false" ht="57.45" hidden="false" customHeight="false" outlineLevel="0" collapsed="false">
      <c r="A6" s="46" t="s">
        <v>379</v>
      </c>
      <c r="B6" s="61" t="s">
        <v>380</v>
      </c>
      <c r="C6" s="52" t="n">
        <f aca="false">FALSE()</f>
        <v>0</v>
      </c>
      <c r="D6" s="52" t="n">
        <f aca="false">TRUE()</f>
        <v>1</v>
      </c>
      <c r="E6" s="50" t="n">
        <v>5714401858027</v>
      </c>
      <c r="F6" s="50" t="s">
        <v>381</v>
      </c>
      <c r="G6" s="60"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4" t="n">
        <f aca="false">TRUE()</f>
        <v>1</v>
      </c>
      <c r="J6" s="55" t="b">
        <v>0</v>
      </c>
      <c r="K6" s="45" t="s">
        <v>383</v>
      </c>
      <c r="L6" s="56" t="n">
        <f aca="false">TRUE()</f>
        <v>1</v>
      </c>
      <c r="M6" s="57" t="str">
        <f aca="false">IF(ISBLANK(K6),"",IF(L6, "https://raw.githubusercontent.com/PatrickVibild/TellusAmazonPictures/master/pictures/"&amp;K6&amp;"/1.jpg","https://download.HP.com/Images/Parts/"&amp;K6&amp;"/"&amp;K6&amp;"_A.jpg"))</f>
        <v>https://raw.githubusercontent.com/PatrickVibild/TellusAmazonPictures/master/pictures/HP/W. PS/8560W (GREY FRAME)/RG/IT/1.jpg</v>
      </c>
      <c r="N6" s="57" t="str">
        <f aca="false">IF(ISBLANK(K6),"",IF(L6, "https://raw.githubusercontent.com/PatrickVibild/TellusAmazonPictures/master/pictures/"&amp;K6&amp;"/2.jpg","https://download.HP.com/Images/Parts/"&amp;K6&amp;"/"&amp;K6&amp;"_B.jpg"))</f>
        <v>https://raw.githubusercontent.com/PatrickVibild/TellusAmazonPictures/master/pictures/HP/W. PS/8560W (GREY FRAME)/RG/IT/2.jpg</v>
      </c>
      <c r="O6" s="58" t="str">
        <f aca="false">IF(ISBLANK(K6),"",IF(L6, "https://raw.githubusercontent.com/PatrickVibild/TellusAmazonPictures/master/pictures/"&amp;K6&amp;"/3.jpg","https://download.HP.com/Images/Parts/"&amp;K6&amp;"/"&amp;K6&amp;"_details.jpg"))</f>
        <v>https://raw.githubusercontent.com/PatrickVibild/TellusAmazonPictures/master/pictures/HP/W. PS/8560W (GREY FRAME)/RG/IT/3.jpg</v>
      </c>
      <c r="P6" s="0" t="str">
        <f aca="false">IF(ISBLANK(K6),"",IF(L6, "https://raw.githubusercontent.com/PatrickVibild/TellusAmazonPictures/master/pictures/"&amp;K6&amp;"/4.jpg", ""))</f>
        <v>https://raw.githubusercontent.com/PatrickVibild/TellusAmazonPictures/master/pictures/HP/W. PS/8560W (GREY FRAME)/RG/IT/4.jpg</v>
      </c>
      <c r="Q6" s="0" t="str">
        <f aca="false">IF(ISBLANK(K6),"",IF(L6, "https://raw.githubusercontent.com/PatrickVibild/TellusAmazonPictures/master/pictures/"&amp;K6&amp;"/5.jpg", ""))</f>
        <v>https://raw.githubusercontent.com/PatrickVibild/TellusAmazonPictures/master/pictures/HP/W. PS/8560W (GREY FRAME)/RG/IT/5.jpg</v>
      </c>
      <c r="R6" s="0" t="str">
        <f aca="false">IF(ISBLANK(K6),"",IF(L6, "https://raw.githubusercontent.com/PatrickVibild/TellusAmazonPictures/master/pictures/"&amp;K6&amp;"/6.jpg", ""))</f>
        <v>https://raw.githubusercontent.com/PatrickVibild/TellusAmazonPictures/master/pictures/HP/W. PS/8560W (GREY FRAME)/RG/IT/6.jpg</v>
      </c>
      <c r="S6" s="0" t="str">
        <f aca="false">IF(ISBLANK(K6),"",IF(L6, "https://raw.githubusercontent.com/PatrickVibild/TellusAmazonPictures/master/pictures/"&amp;K6&amp;"/7.jpg", ""))</f>
        <v>https://raw.githubusercontent.com/PatrickVibild/TellusAmazonPictures/master/pictures/HP/W. PS/8560W (GREY FRAME)/RG/IT/7.jpg</v>
      </c>
      <c r="T6" s="0" t="str">
        <f aca="false">IF(ISBLANK(K6),"",IF(L6, "https://raw.githubusercontent.com/PatrickVibild/TellusAmazonPictures/master/pictures/"&amp;K6&amp;"/8.jpg",""))</f>
        <v>https://raw.githubusercontent.com/PatrickVibild/TellusAmazonPictures/master/pictures/HP/W. PS/8560W (GREY FRAME)/RG/IT/8.jpg</v>
      </c>
      <c r="U6" s="0" t="str">
        <f aca="false">IF(ISBLANK(K6),"",IF(L6, "https://raw.githubusercontent.com/PatrickVibild/TellusAmazonPictures/master/pictures/"&amp;K6&amp;"/9.jpg", ""))</f>
        <v>https://raw.githubusercontent.com/PatrickVibild/TellusAmazonPictures/master/pictures/HP/W. PS/8560W (GREY FRAME)/RG/IT/9.jpg</v>
      </c>
      <c r="V6" s="59" t="n">
        <f aca="false">MATCH(G6,options!$D$1:$D$20,0)</f>
        <v>3</v>
      </c>
    </row>
    <row r="7" customFormat="false" ht="57.45" hidden="false" customHeight="false" outlineLevel="0" collapsed="false">
      <c r="A7" s="46" t="s">
        <v>384</v>
      </c>
      <c r="B7" s="62" t="str">
        <f aca="false">IF(B6=options!C1,"41","41")</f>
        <v>41</v>
      </c>
      <c r="C7" s="52" t="n">
        <f aca="false">FALSE()</f>
        <v>0</v>
      </c>
      <c r="D7" s="52" t="n">
        <f aca="false">TRUE()</f>
        <v>1</v>
      </c>
      <c r="E7" s="50" t="n">
        <v>5714401858034</v>
      </c>
      <c r="F7" s="50" t="s">
        <v>385</v>
      </c>
      <c r="G7" s="60"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4" t="n">
        <f aca="false">TRUE()</f>
        <v>1</v>
      </c>
      <c r="J7" s="55" t="b">
        <v>0</v>
      </c>
      <c r="K7" s="45" t="s">
        <v>387</v>
      </c>
      <c r="L7" s="56" t="n">
        <f aca="false">TRUE()</f>
        <v>1</v>
      </c>
      <c r="M7" s="57" t="str">
        <f aca="false">IF(ISBLANK(K7),"",IF(L7, "https://raw.githubusercontent.com/PatrickVibild/TellusAmazonPictures/master/pictures/"&amp;K7&amp;"/1.jpg","https://download.HP.com/Images/Parts/"&amp;K7&amp;"/"&amp;K7&amp;"_A.jpg"))</f>
        <v>https://raw.githubusercontent.com/PatrickVibild/TellusAmazonPictures/master/pictures/HP/W. PS/8560W (GREY FRAME)/RG/ES/1.jpg</v>
      </c>
      <c r="N7" s="57" t="str">
        <f aca="false">IF(ISBLANK(K7),"",IF(L7, "https://raw.githubusercontent.com/PatrickVibild/TellusAmazonPictures/master/pictures/"&amp;K7&amp;"/2.jpg","https://download.HP.com/Images/Parts/"&amp;K7&amp;"/"&amp;K7&amp;"_B.jpg"))</f>
        <v>https://raw.githubusercontent.com/PatrickVibild/TellusAmazonPictures/master/pictures/HP/W. PS/8560W (GREY FRAME)/RG/ES/2.jpg</v>
      </c>
      <c r="O7" s="58" t="str">
        <f aca="false">IF(ISBLANK(K7),"",IF(L7, "https://raw.githubusercontent.com/PatrickVibild/TellusAmazonPictures/master/pictures/"&amp;K7&amp;"/3.jpg","https://download.HP.com/Images/Parts/"&amp;K7&amp;"/"&amp;K7&amp;"_details.jpg"))</f>
        <v>https://raw.githubusercontent.com/PatrickVibild/TellusAmazonPictures/master/pictures/HP/W. PS/8560W (GREY FRAME)/RG/ES/3.jpg</v>
      </c>
      <c r="P7" s="0" t="str">
        <f aca="false">IF(ISBLANK(K7),"",IF(L7, "https://raw.githubusercontent.com/PatrickVibild/TellusAmazonPictures/master/pictures/"&amp;K7&amp;"/4.jpg", ""))</f>
        <v>https://raw.githubusercontent.com/PatrickVibild/TellusAmazonPictures/master/pictures/HP/W. PS/8560W (GREY FRAME)/RG/ES/4.jpg</v>
      </c>
      <c r="Q7" s="0" t="str">
        <f aca="false">IF(ISBLANK(K7),"",IF(L7, "https://raw.githubusercontent.com/PatrickVibild/TellusAmazonPictures/master/pictures/"&amp;K7&amp;"/5.jpg", ""))</f>
        <v>https://raw.githubusercontent.com/PatrickVibild/TellusAmazonPictures/master/pictures/HP/W. PS/8560W (GREY FRAME)/RG/ES/5.jpg</v>
      </c>
      <c r="R7" s="0" t="str">
        <f aca="false">IF(ISBLANK(K7),"",IF(L7, "https://raw.githubusercontent.com/PatrickVibild/TellusAmazonPictures/master/pictures/"&amp;K7&amp;"/6.jpg", ""))</f>
        <v>https://raw.githubusercontent.com/PatrickVibild/TellusAmazonPictures/master/pictures/HP/W. PS/8560W (GREY FRAME)/RG/ES/6.jpg</v>
      </c>
      <c r="S7" s="0" t="str">
        <f aca="false">IF(ISBLANK(K7),"",IF(L7, "https://raw.githubusercontent.com/PatrickVibild/TellusAmazonPictures/master/pictures/"&amp;K7&amp;"/7.jpg", ""))</f>
        <v>https://raw.githubusercontent.com/PatrickVibild/TellusAmazonPictures/master/pictures/HP/W. PS/8560W (GREY FRAME)/RG/ES/7.jpg</v>
      </c>
      <c r="T7" s="0" t="str">
        <f aca="false">IF(ISBLANK(K7),"",IF(L7, "https://raw.githubusercontent.com/PatrickVibild/TellusAmazonPictures/master/pictures/"&amp;K7&amp;"/8.jpg",""))</f>
        <v>https://raw.githubusercontent.com/PatrickVibild/TellusAmazonPictures/master/pictures/HP/W. PS/8560W (GREY FRAME)/RG/ES/8.jpg</v>
      </c>
      <c r="U7" s="0" t="str">
        <f aca="false">IF(ISBLANK(K7),"",IF(L7, "https://raw.githubusercontent.com/PatrickVibild/TellusAmazonPictures/master/pictures/"&amp;K7&amp;"/9.jpg", ""))</f>
        <v>https://raw.githubusercontent.com/PatrickVibild/TellusAmazonPictures/master/pictures/HP/W. PS/8560W (GREY FRAME)/RG/ES/9.jpg</v>
      </c>
      <c r="V7" s="59" t="n">
        <f aca="false">MATCH(G7,options!$D$1:$D$20,0)</f>
        <v>4</v>
      </c>
    </row>
    <row r="8" customFormat="false" ht="57.45" hidden="false" customHeight="false" outlineLevel="0" collapsed="false">
      <c r="A8" s="46" t="s">
        <v>388</v>
      </c>
      <c r="B8" s="62" t="str">
        <f aca="false">IF(B6=options!C1,"17","17")</f>
        <v>17</v>
      </c>
      <c r="C8" s="52" t="n">
        <f aca="false">FALSE()</f>
        <v>0</v>
      </c>
      <c r="D8" s="52" t="n">
        <f aca="false">TRUE()</f>
        <v>1</v>
      </c>
      <c r="E8" s="50" t="n">
        <v>5714401858041</v>
      </c>
      <c r="F8" s="50" t="s">
        <v>389</v>
      </c>
      <c r="G8" s="60"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0</v>
      </c>
      <c r="K8" s="45" t="s">
        <v>391</v>
      </c>
      <c r="L8" s="56" t="n">
        <f aca="false">TRUE()</f>
        <v>1</v>
      </c>
      <c r="M8" s="57" t="str">
        <f aca="false">IF(ISBLANK(K8),"",IF(L8, "https://raw.githubusercontent.com/PatrickVibild/TellusAmazonPictures/master/pictures/"&amp;K8&amp;"/1.jpg","https://download.HP.com/Images/Parts/"&amp;K8&amp;"/"&amp;K8&amp;"_A.jpg"))</f>
        <v>https://raw.githubusercontent.com/PatrickVibild/TellusAmazonPictures/master/pictures/HP/W. PS/8560W (GREY FRAME)/RG/UK/1.jpg</v>
      </c>
      <c r="N8" s="57" t="str">
        <f aca="false">IF(ISBLANK(K8),"",IF(L8, "https://raw.githubusercontent.com/PatrickVibild/TellusAmazonPictures/master/pictures/"&amp;K8&amp;"/2.jpg","https://download.HP.com/Images/Parts/"&amp;K8&amp;"/"&amp;K8&amp;"_B.jpg"))</f>
        <v>https://raw.githubusercontent.com/PatrickVibild/TellusAmazonPictures/master/pictures/HP/W. PS/8560W (GREY FRAME)/RG/UK/2.jpg</v>
      </c>
      <c r="O8" s="58" t="str">
        <f aca="false">IF(ISBLANK(K8),"",IF(L8, "https://raw.githubusercontent.com/PatrickVibild/TellusAmazonPictures/master/pictures/"&amp;K8&amp;"/3.jpg","https://download.HP.com/Images/Parts/"&amp;K8&amp;"/"&amp;K8&amp;"_details.jpg"))</f>
        <v>https://raw.githubusercontent.com/PatrickVibild/TellusAmazonPictures/master/pictures/HP/W. PS/8560W (GREY FRAME)/RG/UK/3.jpg</v>
      </c>
      <c r="P8" s="0" t="str">
        <f aca="false">IF(ISBLANK(K8),"",IF(L8, "https://raw.githubusercontent.com/PatrickVibild/TellusAmazonPictures/master/pictures/"&amp;K8&amp;"/4.jpg", ""))</f>
        <v>https://raw.githubusercontent.com/PatrickVibild/TellusAmazonPictures/master/pictures/HP/W. PS/8560W (GREY FRAME)/RG/UK/4.jpg</v>
      </c>
      <c r="Q8" s="0" t="str">
        <f aca="false">IF(ISBLANK(K8),"",IF(L8, "https://raw.githubusercontent.com/PatrickVibild/TellusAmazonPictures/master/pictures/"&amp;K8&amp;"/5.jpg", ""))</f>
        <v>https://raw.githubusercontent.com/PatrickVibild/TellusAmazonPictures/master/pictures/HP/W. PS/8560W (GREY FRAME)/RG/UK/5.jpg</v>
      </c>
      <c r="R8" s="0" t="str">
        <f aca="false">IF(ISBLANK(K8),"",IF(L8, "https://raw.githubusercontent.com/PatrickVibild/TellusAmazonPictures/master/pictures/"&amp;K8&amp;"/6.jpg", ""))</f>
        <v>https://raw.githubusercontent.com/PatrickVibild/TellusAmazonPictures/master/pictures/HP/W. PS/8560W (GREY FRAME)/RG/UK/6.jpg</v>
      </c>
      <c r="S8" s="0" t="str">
        <f aca="false">IF(ISBLANK(K8),"",IF(L8, "https://raw.githubusercontent.com/PatrickVibild/TellusAmazonPictures/master/pictures/"&amp;K8&amp;"/7.jpg", ""))</f>
        <v>https://raw.githubusercontent.com/PatrickVibild/TellusAmazonPictures/master/pictures/HP/W. PS/8560W (GREY FRAME)/RG/UK/7.jpg</v>
      </c>
      <c r="T8" s="0" t="str">
        <f aca="false">IF(ISBLANK(K8),"",IF(L8, "https://raw.githubusercontent.com/PatrickVibild/TellusAmazonPictures/master/pictures/"&amp;K8&amp;"/8.jpg",""))</f>
        <v>https://raw.githubusercontent.com/PatrickVibild/TellusAmazonPictures/master/pictures/HP/W. PS/8560W (GREY FRAME)/RG/UK/8.jpg</v>
      </c>
      <c r="U8" s="0" t="str">
        <f aca="false">IF(ISBLANK(K8),"",IF(L8, "https://raw.githubusercontent.com/PatrickVibild/TellusAmazonPictures/master/pictures/"&amp;K8&amp;"/9.jpg", ""))</f>
        <v>https://raw.githubusercontent.com/PatrickVibild/TellusAmazonPictures/master/pictures/HP/W. PS/8560W (GREY FRAME)/RG/UK/9.jpg</v>
      </c>
      <c r="V8" s="59" t="n">
        <f aca="false">MATCH(G8,options!$D$1:$D$20,0)</f>
        <v>5</v>
      </c>
    </row>
    <row r="9" customFormat="false" ht="57.45" hidden="false" customHeight="false" outlineLevel="0" collapsed="false">
      <c r="A9" s="46" t="s">
        <v>392</v>
      </c>
      <c r="B9" s="62" t="str">
        <f aca="false">IF(B6=options!C1,"5","5")</f>
        <v>5</v>
      </c>
      <c r="C9" s="52" t="n">
        <f aca="false">FALSE()</f>
        <v>0</v>
      </c>
      <c r="D9" s="52" t="n">
        <f aca="false">FALSE()</f>
        <v>0</v>
      </c>
      <c r="E9" s="50" t="n">
        <v>5714401858058</v>
      </c>
      <c r="F9" s="50" t="s">
        <v>393</v>
      </c>
      <c r="G9" s="60"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4" t="n">
        <f aca="false">TRUE()</f>
        <v>1</v>
      </c>
      <c r="J9" s="55" t="b">
        <v>0</v>
      </c>
      <c r="K9" s="45" t="s">
        <v>395</v>
      </c>
      <c r="L9" s="56" t="n">
        <f aca="false">TRUE()</f>
        <v>1</v>
      </c>
      <c r="M9" s="57" t="str">
        <f aca="false">IF(ISBLANK(K9),"",IF(L9, "https://raw.githubusercontent.com/PatrickVibild/TellusAmazonPictures/master/pictures/"&amp;K9&amp;"/1.jpg","https://download.HP.com/Images/Parts/"&amp;K9&amp;"/"&amp;K9&amp;"_A.jpg"))</f>
        <v>https://raw.githubusercontent.com/PatrickVibild/TellusAmazonPictures/master/pictures/HP/W. PS/8560W (GREY FRAME)/RG/NOR/1.jpg</v>
      </c>
      <c r="N9" s="57" t="str">
        <f aca="false">IF(ISBLANK(K9),"",IF(L9, "https://raw.githubusercontent.com/PatrickVibild/TellusAmazonPictures/master/pictures/"&amp;K9&amp;"/2.jpg","https://download.HP.com/Images/Parts/"&amp;K9&amp;"/"&amp;K9&amp;"_B.jpg"))</f>
        <v>https://raw.githubusercontent.com/PatrickVibild/TellusAmazonPictures/master/pictures/HP/W. PS/8560W (GREY FRAME)/RG/NOR/2.jpg</v>
      </c>
      <c r="O9" s="58" t="str">
        <f aca="false">IF(ISBLANK(K9),"",IF(L9, "https://raw.githubusercontent.com/PatrickVibild/TellusAmazonPictures/master/pictures/"&amp;K9&amp;"/3.jpg","https://download.HP.com/Images/Parts/"&amp;K9&amp;"/"&amp;K9&amp;"_details.jpg"))</f>
        <v>https://raw.githubusercontent.com/PatrickVibild/TellusAmazonPictures/master/pictures/HP/W. PS/8560W (GREY FRAME)/RG/NOR/3.jpg</v>
      </c>
      <c r="P9" s="0" t="str">
        <f aca="false">IF(ISBLANK(K9),"",IF(L9, "https://raw.githubusercontent.com/PatrickVibild/TellusAmazonPictures/master/pictures/"&amp;K9&amp;"/4.jpg", ""))</f>
        <v>https://raw.githubusercontent.com/PatrickVibild/TellusAmazonPictures/master/pictures/HP/W. PS/8560W (GREY FRAME)/RG/NOR/4.jpg</v>
      </c>
      <c r="Q9" s="0" t="str">
        <f aca="false">IF(ISBLANK(K9),"",IF(L9, "https://raw.githubusercontent.com/PatrickVibild/TellusAmazonPictures/master/pictures/"&amp;K9&amp;"/5.jpg", ""))</f>
        <v>https://raw.githubusercontent.com/PatrickVibild/TellusAmazonPictures/master/pictures/HP/W. PS/8560W (GREY FRAME)/RG/NOR/5.jpg</v>
      </c>
      <c r="R9" s="0" t="str">
        <f aca="false">IF(ISBLANK(K9),"",IF(L9, "https://raw.githubusercontent.com/PatrickVibild/TellusAmazonPictures/master/pictures/"&amp;K9&amp;"/6.jpg", ""))</f>
        <v>https://raw.githubusercontent.com/PatrickVibild/TellusAmazonPictures/master/pictures/HP/W. PS/8560W (GREY FRAME)/RG/NOR/6.jpg</v>
      </c>
      <c r="S9" s="0" t="str">
        <f aca="false">IF(ISBLANK(K9),"",IF(L9, "https://raw.githubusercontent.com/PatrickVibild/TellusAmazonPictures/master/pictures/"&amp;K9&amp;"/7.jpg", ""))</f>
        <v>https://raw.githubusercontent.com/PatrickVibild/TellusAmazonPictures/master/pictures/HP/W. PS/8560W (GREY FRAME)/RG/NOR/7.jpg</v>
      </c>
      <c r="T9" s="0" t="str">
        <f aca="false">IF(ISBLANK(K9),"",IF(L9, "https://raw.githubusercontent.com/PatrickVibild/TellusAmazonPictures/master/pictures/"&amp;K9&amp;"/8.jpg",""))</f>
        <v>https://raw.githubusercontent.com/PatrickVibild/TellusAmazonPictures/master/pictures/HP/W. PS/8560W (GREY FRAME)/RG/NOR/8.jpg</v>
      </c>
      <c r="U9" s="0" t="str">
        <f aca="false">IF(ISBLANK(K9),"",IF(L9, "https://raw.githubusercontent.com/PatrickVibild/TellusAmazonPictures/master/pictures/"&amp;K9&amp;"/9.jpg", ""))</f>
        <v>https://raw.githubusercontent.com/PatrickVibild/TellusAmazonPictures/master/pictures/HP/W. PS/8560W (GREY FRAME)/RG/NOR/9.jpg</v>
      </c>
      <c r="V9" s="59" t="n">
        <f aca="false">MATCH(G9,options!$D$1:$D$20,0)</f>
        <v>6</v>
      </c>
    </row>
    <row r="10" customFormat="false" ht="57.45" hidden="false" customHeight="false" outlineLevel="0" collapsed="false">
      <c r="A10" s="0" t="s">
        <v>396</v>
      </c>
      <c r="B10" s="63"/>
      <c r="C10" s="52" t="n">
        <f aca="false">FALSE()</f>
        <v>0</v>
      </c>
      <c r="D10" s="52" t="n">
        <f aca="false">FALSE()</f>
        <v>0</v>
      </c>
      <c r="E10" s="50" t="n">
        <v>5714401858065</v>
      </c>
      <c r="F10" s="50" t="s">
        <v>397</v>
      </c>
      <c r="G10" s="60"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4" t="n">
        <f aca="false">TRUE()</f>
        <v>1</v>
      </c>
      <c r="J10" s="55" t="b">
        <v>0</v>
      </c>
      <c r="K10" s="45" t="s">
        <v>399</v>
      </c>
      <c r="L10" s="56" t="n">
        <f aca="false">TRUE()</f>
        <v>1</v>
      </c>
      <c r="M10" s="57" t="str">
        <f aca="false">IF(ISBLANK(K10),"",IF(L10, "https://raw.githubusercontent.com/PatrickVibild/TellusAmazonPictures/master/pictures/"&amp;K10&amp;"/1.jpg","https://download.HP.com/Images/Parts/"&amp;K10&amp;"/"&amp;K10&amp;"_A.jpg"))</f>
        <v>https://raw.githubusercontent.com/PatrickVibild/TellusAmazonPictures/master/pictures/HP/W. PS/8560W (GREY FRAME)/RG/BE/1.jpg</v>
      </c>
      <c r="N10" s="57" t="str">
        <f aca="false">IF(ISBLANK(K10),"",IF(L10, "https://raw.githubusercontent.com/PatrickVibild/TellusAmazonPictures/master/pictures/"&amp;K10&amp;"/2.jpg","https://download.HP.com/Images/Parts/"&amp;K10&amp;"/"&amp;K10&amp;"_B.jpg"))</f>
        <v>https://raw.githubusercontent.com/PatrickVibild/TellusAmazonPictures/master/pictures/HP/W. PS/8560W (GREY FRAME)/RG/BE/2.jpg</v>
      </c>
      <c r="O10" s="58" t="str">
        <f aca="false">IF(ISBLANK(K10),"",IF(L10, "https://raw.githubusercontent.com/PatrickVibild/TellusAmazonPictures/master/pictures/"&amp;K10&amp;"/3.jpg","https://download.HP.com/Images/Parts/"&amp;K10&amp;"/"&amp;K10&amp;"_details.jpg"))</f>
        <v>https://raw.githubusercontent.com/PatrickVibild/TellusAmazonPictures/master/pictures/HP/W. PS/8560W (GREY FRAME)/RG/BE/3.jpg</v>
      </c>
      <c r="P10" s="0" t="str">
        <f aca="false">IF(ISBLANK(K10),"",IF(L10, "https://raw.githubusercontent.com/PatrickVibild/TellusAmazonPictures/master/pictures/"&amp;K10&amp;"/4.jpg", ""))</f>
        <v>https://raw.githubusercontent.com/PatrickVibild/TellusAmazonPictures/master/pictures/HP/W. PS/8560W (GREY FRAME)/RG/BE/4.jpg</v>
      </c>
      <c r="Q10" s="0" t="str">
        <f aca="false">IF(ISBLANK(K10),"",IF(L10, "https://raw.githubusercontent.com/PatrickVibild/TellusAmazonPictures/master/pictures/"&amp;K10&amp;"/5.jpg", ""))</f>
        <v>https://raw.githubusercontent.com/PatrickVibild/TellusAmazonPictures/master/pictures/HP/W. PS/8560W (GREY FRAME)/RG/BE/5.jpg</v>
      </c>
      <c r="R10" s="0" t="str">
        <f aca="false">IF(ISBLANK(K10),"",IF(L10, "https://raw.githubusercontent.com/PatrickVibild/TellusAmazonPictures/master/pictures/"&amp;K10&amp;"/6.jpg", ""))</f>
        <v>https://raw.githubusercontent.com/PatrickVibild/TellusAmazonPictures/master/pictures/HP/W. PS/8560W (GREY FRAME)/RG/BE/6.jpg</v>
      </c>
      <c r="S10" s="0" t="str">
        <f aca="false">IF(ISBLANK(K10),"",IF(L10, "https://raw.githubusercontent.com/PatrickVibild/TellusAmazonPictures/master/pictures/"&amp;K10&amp;"/7.jpg", ""))</f>
        <v>https://raw.githubusercontent.com/PatrickVibild/TellusAmazonPictures/master/pictures/HP/W. PS/8560W (GREY FRAME)/RG/BE/7.jpg</v>
      </c>
      <c r="T10" s="0" t="str">
        <f aca="false">IF(ISBLANK(K10),"",IF(L10, "https://raw.githubusercontent.com/PatrickVibild/TellusAmazonPictures/master/pictures/"&amp;K10&amp;"/8.jpg",""))</f>
        <v>https://raw.githubusercontent.com/PatrickVibild/TellusAmazonPictures/master/pictures/HP/W. PS/8560W (GREY FRAME)/RG/BE/8.jpg</v>
      </c>
      <c r="U10" s="0" t="str">
        <f aca="false">IF(ISBLANK(K10),"",IF(L10, "https://raw.githubusercontent.com/PatrickVibild/TellusAmazonPictures/master/pictures/"&amp;K10&amp;"/9.jpg", ""))</f>
        <v>https://raw.githubusercontent.com/PatrickVibild/TellusAmazonPictures/master/pictures/HP/W. PS/8560W (GREY FRAME)/RG/BE/9.jpg</v>
      </c>
      <c r="V10" s="59" t="n">
        <f aca="false">MATCH(G10,options!$D$1:$D$20,0)</f>
        <v>7</v>
      </c>
    </row>
    <row r="11" customFormat="false" ht="57.45" hidden="false" customHeight="false" outlineLevel="0" collapsed="false">
      <c r="A11" s="46" t="s">
        <v>400</v>
      </c>
      <c r="B11" s="64" t="n">
        <v>250</v>
      </c>
      <c r="C11" s="52" t="b">
        <v>0</v>
      </c>
      <c r="D11" s="52" t="n">
        <f aca="false">FALSE()</f>
        <v>0</v>
      </c>
      <c r="E11" s="50" t="n">
        <v>5714401858072</v>
      </c>
      <c r="F11" s="50" t="s">
        <v>401</v>
      </c>
      <c r="G11" s="60"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Swiss</v>
      </c>
      <c r="I11" s="54" t="n">
        <f aca="false">TRUE()</f>
        <v>1</v>
      </c>
      <c r="J11" s="55" t="b">
        <v>0</v>
      </c>
      <c r="K11" s="45" t="s">
        <v>403</v>
      </c>
      <c r="L11" s="56" t="n">
        <f aca="false">TRUE()</f>
        <v>1</v>
      </c>
      <c r="M11" s="57" t="str">
        <f aca="false">IF(ISBLANK(K11),"",IF(L11, "https://raw.githubusercontent.com/PatrickVibild/TellusAmazonPictures/master/pictures/"&amp;K11&amp;"/1.jpg","https://download.HP.com/Images/Parts/"&amp;K11&amp;"/"&amp;K11&amp;"_A.jpg"))</f>
        <v>https://raw.githubusercontent.com/PatrickVibild/TellusAmazonPictures/master/pictures/HP/W. PS/8560W (GREY FRAME)/RG/CH/1.jpg</v>
      </c>
      <c r="N11" s="57" t="str">
        <f aca="false">IF(ISBLANK(K11),"",IF(L11, "https://raw.githubusercontent.com/PatrickVibild/TellusAmazonPictures/master/pictures/"&amp;K11&amp;"/2.jpg","https://download.HP.com/Images/Parts/"&amp;K11&amp;"/"&amp;K11&amp;"_B.jpg"))</f>
        <v>https://raw.githubusercontent.com/PatrickVibild/TellusAmazonPictures/master/pictures/HP/W. PS/8560W (GREY FRAME)/RG/CH/2.jpg</v>
      </c>
      <c r="O11" s="58" t="str">
        <f aca="false">IF(ISBLANK(K11),"",IF(L11, "https://raw.githubusercontent.com/PatrickVibild/TellusAmazonPictures/master/pictures/"&amp;K11&amp;"/3.jpg","https://download.HP.com/Images/Parts/"&amp;K11&amp;"/"&amp;K11&amp;"_details.jpg"))</f>
        <v>https://raw.githubusercontent.com/PatrickVibild/TellusAmazonPictures/master/pictures/HP/W. PS/8560W (GREY FRAME)/RG/CH/3.jpg</v>
      </c>
      <c r="P11" s="0" t="str">
        <f aca="false">IF(ISBLANK(K11),"",IF(L11, "https://raw.githubusercontent.com/PatrickVibild/TellusAmazonPictures/master/pictures/"&amp;K11&amp;"/4.jpg", ""))</f>
        <v>https://raw.githubusercontent.com/PatrickVibild/TellusAmazonPictures/master/pictures/HP/W. PS/8560W (GREY FRAME)/RG/CH/4.jpg</v>
      </c>
      <c r="Q11" s="0" t="str">
        <f aca="false">IF(ISBLANK(K11),"",IF(L11, "https://raw.githubusercontent.com/PatrickVibild/TellusAmazonPictures/master/pictures/"&amp;K11&amp;"/5.jpg", ""))</f>
        <v>https://raw.githubusercontent.com/PatrickVibild/TellusAmazonPictures/master/pictures/HP/W. PS/8560W (GREY FRAME)/RG/CH/5.jpg</v>
      </c>
      <c r="R11" s="0" t="str">
        <f aca="false">IF(ISBLANK(K11),"",IF(L11, "https://raw.githubusercontent.com/PatrickVibild/TellusAmazonPictures/master/pictures/"&amp;K11&amp;"/6.jpg", ""))</f>
        <v>https://raw.githubusercontent.com/PatrickVibild/TellusAmazonPictures/master/pictures/HP/W. PS/8560W (GREY FRAME)/RG/CH/6.jpg</v>
      </c>
      <c r="S11" s="0" t="str">
        <f aca="false">IF(ISBLANK(K11),"",IF(L11, "https://raw.githubusercontent.com/PatrickVibild/TellusAmazonPictures/master/pictures/"&amp;K11&amp;"/7.jpg", ""))</f>
        <v>https://raw.githubusercontent.com/PatrickVibild/TellusAmazonPictures/master/pictures/HP/W. PS/8560W (GREY FRAME)/RG/CH/7.jpg</v>
      </c>
      <c r="T11" s="0" t="str">
        <f aca="false">IF(ISBLANK(K11),"",IF(L11, "https://raw.githubusercontent.com/PatrickVibild/TellusAmazonPictures/master/pictures/"&amp;K11&amp;"/8.jpg",""))</f>
        <v>https://raw.githubusercontent.com/PatrickVibild/TellusAmazonPictures/master/pictures/HP/W. PS/8560W (GREY FRAME)/RG/CH/8.jpg</v>
      </c>
      <c r="U11" s="0" t="str">
        <f aca="false">IF(ISBLANK(K11),"",IF(L11, "https://raw.githubusercontent.com/PatrickVibild/TellusAmazonPictures/master/pictures/"&amp;K11&amp;"/9.jpg", ""))</f>
        <v>https://raw.githubusercontent.com/PatrickVibild/TellusAmazonPictures/master/pictures/HP/W. PS/8560W (GREY FRAME)/RG/CH/9.jpg</v>
      </c>
      <c r="V11" s="59" t="n">
        <f aca="false">MATCH(G11,options!$D$1:$D$20,0)</f>
        <v>15</v>
      </c>
    </row>
    <row r="12" customFormat="false" ht="57.45" hidden="false" customHeight="false" outlineLevel="0" collapsed="false">
      <c r="B12" s="63"/>
      <c r="C12" s="52" t="b">
        <v>0</v>
      </c>
      <c r="D12" s="52" t="n">
        <f aca="false">FALSE()</f>
        <v>0</v>
      </c>
      <c r="E12" s="50" t="n">
        <v>5714401858089</v>
      </c>
      <c r="F12" s="50" t="s">
        <v>404</v>
      </c>
      <c r="G12" s="60"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4" t="n">
        <f aca="false">TRUE()</f>
        <v>1</v>
      </c>
      <c r="J12" s="55" t="b">
        <v>0</v>
      </c>
      <c r="K12" s="45" t="s">
        <v>406</v>
      </c>
      <c r="L12" s="56" t="n">
        <f aca="false">TRUE()</f>
        <v>1</v>
      </c>
      <c r="M12" s="57" t="str">
        <f aca="false">IF(ISBLANK(K12),"",IF(L12, "https://raw.githubusercontent.com/PatrickVibild/TellusAmazonPictures/master/pictures/"&amp;K12&amp;"/1.jpg","https://download.HP.com/Images/Parts/"&amp;K12&amp;"/"&amp;K12&amp;"_A.jpg"))</f>
        <v>https://raw.githubusercontent.com/PatrickVibild/TellusAmazonPictures/master/pictures/HP/W. PS/8560W (GREY FRAME)/RG/USI/1.jpg</v>
      </c>
      <c r="N12" s="57" t="str">
        <f aca="false">IF(ISBLANK(K12),"",IF(L12, "https://raw.githubusercontent.com/PatrickVibild/TellusAmazonPictures/master/pictures/"&amp;K12&amp;"/2.jpg","https://download.HP.com/Images/Parts/"&amp;K12&amp;"/"&amp;K12&amp;"_B.jpg"))</f>
        <v>https://raw.githubusercontent.com/PatrickVibild/TellusAmazonPictures/master/pictures/HP/W. PS/8560W (GREY FRAME)/RG/USI/2.jpg</v>
      </c>
      <c r="O12" s="58" t="str">
        <f aca="false">IF(ISBLANK(K12),"",IF(L12, "https://raw.githubusercontent.com/PatrickVibild/TellusAmazonPictures/master/pictures/"&amp;K12&amp;"/3.jpg","https://download.HP.com/Images/Parts/"&amp;K12&amp;"/"&amp;K12&amp;"_details.jpg"))</f>
        <v>https://raw.githubusercontent.com/PatrickVibild/TellusAmazonPictures/master/pictures/HP/W. PS/8560W (GREY FRAME)/RG/USI/3.jpg</v>
      </c>
      <c r="P12" s="0" t="str">
        <f aca="false">IF(ISBLANK(K12),"",IF(L12, "https://raw.githubusercontent.com/PatrickVibild/TellusAmazonPictures/master/pictures/"&amp;K12&amp;"/4.jpg", ""))</f>
        <v>https://raw.githubusercontent.com/PatrickVibild/TellusAmazonPictures/master/pictures/HP/W. PS/8560W (GREY FRAME)/RG/USI/4.jpg</v>
      </c>
      <c r="Q12" s="0" t="str">
        <f aca="false">IF(ISBLANK(K12),"",IF(L12, "https://raw.githubusercontent.com/PatrickVibild/TellusAmazonPictures/master/pictures/"&amp;K12&amp;"/5.jpg", ""))</f>
        <v>https://raw.githubusercontent.com/PatrickVibild/TellusAmazonPictures/master/pictures/HP/W. PS/8560W (GREY FRAME)/RG/USI/5.jpg</v>
      </c>
      <c r="R12" s="0" t="str">
        <f aca="false">IF(ISBLANK(K12),"",IF(L12, "https://raw.githubusercontent.com/PatrickVibild/TellusAmazonPictures/master/pictures/"&amp;K12&amp;"/6.jpg", ""))</f>
        <v>https://raw.githubusercontent.com/PatrickVibild/TellusAmazonPictures/master/pictures/HP/W. PS/8560W (GREY FRAME)/RG/USI/6.jpg</v>
      </c>
      <c r="S12" s="0" t="str">
        <f aca="false">IF(ISBLANK(K12),"",IF(L12, "https://raw.githubusercontent.com/PatrickVibild/TellusAmazonPictures/master/pictures/"&amp;K12&amp;"/7.jpg", ""))</f>
        <v>https://raw.githubusercontent.com/PatrickVibild/TellusAmazonPictures/master/pictures/HP/W. PS/8560W (GREY FRAME)/RG/USI/7.jpg</v>
      </c>
      <c r="T12" s="0" t="str">
        <f aca="false">IF(ISBLANK(K12),"",IF(L12, "https://raw.githubusercontent.com/PatrickVibild/TellusAmazonPictures/master/pictures/"&amp;K12&amp;"/8.jpg",""))</f>
        <v>https://raw.githubusercontent.com/PatrickVibild/TellusAmazonPictures/master/pictures/HP/W. PS/8560W (GREY FRAME)/RG/USI/8.jpg</v>
      </c>
      <c r="U12" s="0" t="str">
        <f aca="false">IF(ISBLANK(K12),"",IF(L12, "https://raw.githubusercontent.com/PatrickVibild/TellusAmazonPictures/master/pictures/"&amp;K12&amp;"/9.jpg", ""))</f>
        <v>https://raw.githubusercontent.com/PatrickVibild/TellusAmazonPictures/master/pictures/HP/W. PS/8560W (GREY FRAME)/RG/USI/9.jpg</v>
      </c>
      <c r="V12" s="59" t="n">
        <f aca="false">MATCH(G12,options!$D$1:$D$20,0)</f>
        <v>16</v>
      </c>
    </row>
    <row r="13" customFormat="false" ht="57.45" hidden="false" customHeight="false" outlineLevel="0" collapsed="false">
      <c r="A13" s="46" t="s">
        <v>407</v>
      </c>
      <c r="B13" s="50" t="s">
        <v>408</v>
      </c>
      <c r="C13" s="52" t="b">
        <v>1</v>
      </c>
      <c r="D13" s="52" t="n">
        <f aca="false">FALSE()</f>
        <v>0</v>
      </c>
      <c r="E13" s="50" t="n">
        <v>5714401858096</v>
      </c>
      <c r="F13" s="50" t="s">
        <v>409</v>
      </c>
      <c r="G13" s="60"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n">
        <f aca="false">TRUE()</f>
        <v>1</v>
      </c>
      <c r="J13" s="55" t="b">
        <v>0</v>
      </c>
      <c r="K13" s="45" t="s">
        <v>411</v>
      </c>
      <c r="L13" s="56" t="n">
        <f aca="false">TRUE()</f>
        <v>1</v>
      </c>
      <c r="M13" s="57" t="str">
        <f aca="false">IF(ISBLANK(K13),"",IF(L13, "https://raw.githubusercontent.com/PatrickVibild/TellusAmazonPictures/master/pictures/"&amp;K13&amp;"/1.jpg","https://download.HP.com/Images/Parts/"&amp;K13&amp;"/"&amp;K13&amp;"_A.jpg"))</f>
        <v>https://raw.githubusercontent.com/PatrickVibild/TellusAmazonPictures/master/pictures/HP/W. PS/8560W (GREY FRAME)/RG/US/1.jpg</v>
      </c>
      <c r="N13" s="57" t="str">
        <f aca="false">IF(ISBLANK(K13),"",IF(L13, "https://raw.githubusercontent.com/PatrickVibild/TellusAmazonPictures/master/pictures/"&amp;K13&amp;"/2.jpg","https://download.HP.com/Images/Parts/"&amp;K13&amp;"/"&amp;K13&amp;"_B.jpg"))</f>
        <v>https://raw.githubusercontent.com/PatrickVibild/TellusAmazonPictures/master/pictures/HP/W. PS/8560W (GREY FRAME)/RG/US/2.jpg</v>
      </c>
      <c r="O13" s="58" t="str">
        <f aca="false">IF(ISBLANK(K13),"",IF(L13, "https://raw.githubusercontent.com/PatrickVibild/TellusAmazonPictures/master/pictures/"&amp;K13&amp;"/3.jpg","https://download.HP.com/Images/Parts/"&amp;K13&amp;"/"&amp;K13&amp;"_details.jpg"))</f>
        <v>https://raw.githubusercontent.com/PatrickVibild/TellusAmazonPictures/master/pictures/HP/W. PS/8560W (GREY FRAME)/RG/US/3.jpg</v>
      </c>
      <c r="P13" s="0" t="str">
        <f aca="false">IF(ISBLANK(K13),"",IF(L13, "https://raw.githubusercontent.com/PatrickVibild/TellusAmazonPictures/master/pictures/"&amp;K13&amp;"/4.jpg", ""))</f>
        <v>https://raw.githubusercontent.com/PatrickVibild/TellusAmazonPictures/master/pictures/HP/W. PS/8560W (GREY FRAME)/RG/US/4.jpg</v>
      </c>
      <c r="Q13" s="0" t="str">
        <f aca="false">IF(ISBLANK(K13),"",IF(L13, "https://raw.githubusercontent.com/PatrickVibild/TellusAmazonPictures/master/pictures/"&amp;K13&amp;"/5.jpg", ""))</f>
        <v>https://raw.githubusercontent.com/PatrickVibild/TellusAmazonPictures/master/pictures/HP/W. PS/8560W (GREY FRAME)/RG/US/5.jpg</v>
      </c>
      <c r="R13" s="0" t="str">
        <f aca="false">IF(ISBLANK(K13),"",IF(L13, "https://raw.githubusercontent.com/PatrickVibild/TellusAmazonPictures/master/pictures/"&amp;K13&amp;"/6.jpg", ""))</f>
        <v>https://raw.githubusercontent.com/PatrickVibild/TellusAmazonPictures/master/pictures/HP/W. PS/8560W (GREY FRAME)/RG/US/6.jpg</v>
      </c>
      <c r="S13" s="0" t="str">
        <f aca="false">IF(ISBLANK(K13),"",IF(L13, "https://raw.githubusercontent.com/PatrickVibild/TellusAmazonPictures/master/pictures/"&amp;K13&amp;"/7.jpg", ""))</f>
        <v>https://raw.githubusercontent.com/PatrickVibild/TellusAmazonPictures/master/pictures/HP/W. PS/8560W (GREY FRAME)/RG/US/7.jpg</v>
      </c>
      <c r="T13" s="0" t="str">
        <f aca="false">IF(ISBLANK(K13),"",IF(L13, "https://raw.githubusercontent.com/PatrickVibild/TellusAmazonPictures/master/pictures/"&amp;K13&amp;"/8.jpg",""))</f>
        <v>https://raw.githubusercontent.com/PatrickVibild/TellusAmazonPictures/master/pictures/HP/W. PS/8560W (GREY FRAME)/RG/US/8.jpg</v>
      </c>
      <c r="U13" s="0" t="str">
        <f aca="false">IF(ISBLANK(K13),"",IF(L13, "https://raw.githubusercontent.com/PatrickVibild/TellusAmazonPictures/master/pictures/"&amp;K13&amp;"/9.jpg", ""))</f>
        <v>https://raw.githubusercontent.com/PatrickVibild/TellusAmazonPictures/master/pictures/HP/W. PS/8560W (GREY FRAME)/RG/US/9.jpg</v>
      </c>
      <c r="V13" s="59" t="n">
        <f aca="false">MATCH(G13,options!$D$1:$D$20,0)</f>
        <v>18</v>
      </c>
    </row>
    <row r="14" customFormat="false" ht="12.8" hidden="false" customHeight="false" outlineLevel="0" collapsed="false">
      <c r="A14" s="46" t="s">
        <v>412</v>
      </c>
      <c r="B14" s="50" t="n">
        <v>5714401857990</v>
      </c>
      <c r="C14" s="52" t="n">
        <f aca="false">FALSE()</f>
        <v>0</v>
      </c>
      <c r="D14" s="52" t="n">
        <f aca="false">TRUE()</f>
        <v>1</v>
      </c>
      <c r="E14" s="50" t="n">
        <v>5714401857006</v>
      </c>
      <c r="F14" s="50" t="s">
        <v>413</v>
      </c>
      <c r="G14" s="60"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German</v>
      </c>
      <c r="I14" s="54" t="n">
        <f aca="false">TRUE()</f>
        <v>1</v>
      </c>
      <c r="J14" s="55" t="b">
        <v>1</v>
      </c>
      <c r="K14" s="45"/>
      <c r="L14" s="56" t="n">
        <f aca="false">FALSE()</f>
        <v>0</v>
      </c>
      <c r="M14" s="57" t="str">
        <f aca="false">IF(ISBLANK(K14),"",IF(L14, "https://raw.githubusercontent.com/PatrickVibild/TellusAmazonPictures/master/pictures/"&amp;K14&amp;"/1.jpg","https://download.HP.com/Images/Parts/"&amp;K14&amp;"/"&amp;K14&amp;"_A.jpg"))</f>
        <v/>
      </c>
      <c r="N14" s="57" t="str">
        <f aca="false">IF(ISBLANK(K14),"",IF(L14, "https://raw.githubusercontent.com/PatrickVibild/TellusAmazonPictures/master/pictures/"&amp;K14&amp;"/2.jpg","https://download.HP.com/Images/Parts/"&amp;K14&amp;"/"&amp;K14&amp;"_B.jpg"))</f>
        <v/>
      </c>
      <c r="O14" s="58"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9" t="n">
        <f aca="false">MATCH(G14,options!$D$1:$D$20,0)</f>
        <v>1</v>
      </c>
    </row>
    <row r="15" customFormat="false" ht="12.8" hidden="false" customHeight="false" outlineLevel="0" collapsed="false">
      <c r="B15" s="63"/>
      <c r="C15" s="52" t="n">
        <f aca="false">FALSE()</f>
        <v>0</v>
      </c>
      <c r="D15" s="52" t="n">
        <f aca="false">TRUE()</f>
        <v>1</v>
      </c>
      <c r="E15" s="50" t="n">
        <v>5714401857013</v>
      </c>
      <c r="F15" s="50" t="s">
        <v>414</v>
      </c>
      <c r="G15" s="60"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French</v>
      </c>
      <c r="I15" s="54" t="n">
        <f aca="false">TRUE()</f>
        <v>1</v>
      </c>
      <c r="J15" s="55" t="b">
        <v>1</v>
      </c>
      <c r="K15" s="45"/>
      <c r="L15" s="56" t="n">
        <f aca="false">FALSE()</f>
        <v>0</v>
      </c>
      <c r="M15" s="57" t="str">
        <f aca="false">IF(ISBLANK(K15),"",IF(L15, "https://raw.githubusercontent.com/PatrickVibild/TellusAmazonPictures/master/pictures/"&amp;K15&amp;"/1.jpg","https://download.HP.com/Images/Parts/"&amp;K15&amp;"/"&amp;K15&amp;"_A.jpg"))</f>
        <v/>
      </c>
      <c r="N15" s="57" t="str">
        <f aca="false">IF(ISBLANK(K15),"",IF(L15, "https://raw.githubusercontent.com/PatrickVibild/TellusAmazonPictures/master/pictures/"&amp;K15&amp;"/2.jpg","https://download.HP.com/Images/Parts/"&amp;K15&amp;"/"&amp;K15&amp;"_B.jpg"))</f>
        <v/>
      </c>
      <c r="O15" s="58"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9" t="n">
        <f aca="false">MATCH(G15,options!$D$1:$D$20,0)</f>
        <v>2</v>
      </c>
    </row>
    <row r="16" customFormat="false" ht="12.8" hidden="false" customHeight="false" outlineLevel="0" collapsed="false">
      <c r="A16" s="46" t="s">
        <v>415</v>
      </c>
      <c r="B16" s="47" t="s">
        <v>416</v>
      </c>
      <c r="C16" s="52" t="n">
        <f aca="false">FALSE()</f>
        <v>0</v>
      </c>
      <c r="D16" s="52" t="n">
        <f aca="false">TRUE()</f>
        <v>1</v>
      </c>
      <c r="E16" s="50" t="n">
        <v>5714401857020</v>
      </c>
      <c r="F16" s="50" t="s">
        <v>417</v>
      </c>
      <c r="G16" s="60"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v>
      </c>
      <c r="I16" s="54" t="n">
        <f aca="false">TRUE()</f>
        <v>1</v>
      </c>
      <c r="J16" s="55" t="b">
        <v>1</v>
      </c>
      <c r="K16" s="45"/>
      <c r="L16" s="56" t="n">
        <f aca="false">FALSE()</f>
        <v>0</v>
      </c>
      <c r="M16" s="57" t="str">
        <f aca="false">IF(ISBLANK(K16),"",IF(L16, "https://raw.githubusercontent.com/PatrickVibild/TellusAmazonPictures/master/pictures/"&amp;K16&amp;"/1.jpg","https://download.HP.com/Images/Parts/"&amp;K16&amp;"/"&amp;K16&amp;"_A.jpg"))</f>
        <v/>
      </c>
      <c r="N16" s="57" t="str">
        <f aca="false">IF(ISBLANK(K16),"",IF(L16, "https://raw.githubusercontent.com/PatrickVibild/TellusAmazonPictures/master/pictures/"&amp;K16&amp;"/2.jpg","https://download.HP.com/Images/Parts/"&amp;K16&amp;"/"&amp;K16&amp;"_B.jpg"))</f>
        <v/>
      </c>
      <c r="O16" s="58"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9" t="n">
        <f aca="false">MATCH(G16,options!$D$1:$D$20,0)</f>
        <v>3</v>
      </c>
    </row>
    <row r="17" customFormat="false" ht="12.8" hidden="false" customHeight="false" outlineLevel="0" collapsed="false">
      <c r="B17" s="63"/>
      <c r="C17" s="52" t="n">
        <f aca="false">FALSE()</f>
        <v>0</v>
      </c>
      <c r="D17" s="52" t="n">
        <f aca="false">TRUE()</f>
        <v>1</v>
      </c>
      <c r="E17" s="50" t="n">
        <v>5714401857037</v>
      </c>
      <c r="F17" s="50" t="s">
        <v>418</v>
      </c>
      <c r="G17" s="60"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Spanish</v>
      </c>
      <c r="I17" s="54" t="n">
        <f aca="false">TRUE()</f>
        <v>1</v>
      </c>
      <c r="J17" s="55" t="b">
        <v>1</v>
      </c>
      <c r="K17" s="45"/>
      <c r="L17" s="56" t="n">
        <f aca="false">FALSE()</f>
        <v>0</v>
      </c>
      <c r="M17" s="57" t="str">
        <f aca="false">IF(ISBLANK(K17),"",IF(L17, "https://raw.githubusercontent.com/PatrickVibild/TellusAmazonPictures/master/pictures/"&amp;K17&amp;"/1.jpg","https://download.HP.com/Images/Parts/"&amp;K17&amp;"/"&amp;K17&amp;"_A.jpg"))</f>
        <v/>
      </c>
      <c r="N17" s="57" t="str">
        <f aca="false">IF(ISBLANK(K17),"",IF(L17, "https://raw.githubusercontent.com/PatrickVibild/TellusAmazonPictures/master/pictures/"&amp;K17&amp;"/2.jpg","https://download.HP.com/Images/Parts/"&amp;K17&amp;"/"&amp;K17&amp;"_B.jpg"))</f>
        <v/>
      </c>
      <c r="O17" s="58"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9" t="n">
        <f aca="false">MATCH(G17,options!$D$1:$D$20,0)</f>
        <v>4</v>
      </c>
    </row>
    <row r="18" customFormat="false" ht="12.8" hidden="false" customHeight="false" outlineLevel="0" collapsed="false">
      <c r="A18" s="46" t="s">
        <v>419</v>
      </c>
      <c r="B18" s="64" t="n">
        <v>5</v>
      </c>
      <c r="C18" s="52" t="n">
        <f aca="false">FALSE()</f>
        <v>0</v>
      </c>
      <c r="D18" s="52" t="n">
        <f aca="false">TRUE()</f>
        <v>1</v>
      </c>
      <c r="E18" s="50" t="n">
        <v>5714401857044</v>
      </c>
      <c r="F18" s="50" t="s">
        <v>420</v>
      </c>
      <c r="G18" s="60"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n">
        <f aca="false">TRUE()</f>
        <v>1</v>
      </c>
      <c r="J18" s="55" t="b">
        <v>1</v>
      </c>
      <c r="K18" s="45"/>
      <c r="L18" s="56" t="n">
        <f aca="false">FALSE()</f>
        <v>0</v>
      </c>
      <c r="M18" s="57" t="str">
        <f aca="false">IF(ISBLANK(K18),"",IF(L18, "https://raw.githubusercontent.com/PatrickVibild/TellusAmazonPictures/master/pictures/"&amp;K18&amp;"/1.jpg","https://download.HP.com/Images/Parts/"&amp;K18&amp;"/"&amp;K18&amp;"_A.jpg"))</f>
        <v/>
      </c>
      <c r="N18" s="57" t="str">
        <f aca="false">IF(ISBLANK(K18),"",IF(L18, "https://raw.githubusercontent.com/PatrickVibild/TellusAmazonPictures/master/pictures/"&amp;K18&amp;"/2.jpg","https://download.HP.com/Images/Parts/"&amp;K18&amp;"/"&amp;K18&amp;"_B.jpg"))</f>
        <v/>
      </c>
      <c r="O18" s="58"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9" t="n">
        <f aca="false">MATCH(G18,options!$D$1:$D$20,0)</f>
        <v>5</v>
      </c>
    </row>
    <row r="19" customFormat="false" ht="12.8" hidden="false" customHeight="false" outlineLevel="0" collapsed="false">
      <c r="B19" s="63"/>
      <c r="C19" s="52" t="n">
        <f aca="false">FALSE()</f>
        <v>0</v>
      </c>
      <c r="D19" s="52" t="n">
        <f aca="false">FALSE()</f>
        <v>0</v>
      </c>
      <c r="E19" s="50" t="n">
        <v>5714401857051</v>
      </c>
      <c r="F19" s="50" t="s">
        <v>421</v>
      </c>
      <c r="G19" s="60" t="s">
        <v>394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Scandinavian – Nordic</v>
      </c>
      <c r="I19" s="54" t="n">
        <f aca="false">TRUE()</f>
        <v>1</v>
      </c>
      <c r="J19" s="55" t="b">
        <v>1</v>
      </c>
      <c r="K19" s="45"/>
      <c r="L19" s="56" t="n">
        <f aca="false">FALSE()</f>
        <v>0</v>
      </c>
      <c r="M19" s="57" t="str">
        <f aca="false">IF(ISBLANK(K19),"",IF(L19, "https://raw.githubusercontent.com/PatrickVibild/TellusAmazonPictures/master/pictures/"&amp;K19&amp;"/1.jpg","https://download.HP.com/Images/Parts/"&amp;K19&amp;"/"&amp;K19&amp;"_A.jpg"))</f>
        <v/>
      </c>
      <c r="N19" s="57" t="str">
        <f aca="false">IF(ISBLANK(K19),"",IF(L19, "https://raw.githubusercontent.com/PatrickVibild/TellusAmazonPictures/master/pictures/"&amp;K19&amp;"/2.jpg","https://download.HP.com/Images/Parts/"&amp;K19&amp;"/"&amp;K19&amp;"_B.jpg"))</f>
        <v/>
      </c>
      <c r="O19" s="58"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9" t="n">
        <f aca="false">MATCH(G19,options!$D$1:$D$20,0)</f>
        <v>6</v>
      </c>
    </row>
    <row r="20" customFormat="false" ht="12.8" hidden="false" customHeight="false" outlineLevel="0" collapsed="false">
      <c r="A20" s="46" t="s">
        <v>422</v>
      </c>
      <c r="B20" s="65" t="s">
        <v>423</v>
      </c>
      <c r="C20" s="52" t="n">
        <f aca="false">FALSE()</f>
        <v>0</v>
      </c>
      <c r="D20" s="52" t="n">
        <f aca="false">FALSE()</f>
        <v>0</v>
      </c>
      <c r="E20" s="50" t="n">
        <v>5714401857068</v>
      </c>
      <c r="F20" s="50" t="s">
        <v>424</v>
      </c>
      <c r="G20" s="60"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Belgian</v>
      </c>
      <c r="I20" s="54" t="n">
        <f aca="false">TRUE()</f>
        <v>1</v>
      </c>
      <c r="J20" s="55" t="b">
        <v>1</v>
      </c>
      <c r="K20" s="45"/>
      <c r="L20" s="56" t="n">
        <f aca="false">FALSE()</f>
        <v>0</v>
      </c>
      <c r="M20" s="57" t="str">
        <f aca="false">IF(ISBLANK(K20),"",IF(L20, "https://raw.githubusercontent.com/PatrickVibild/TellusAmazonPictures/master/pictures/"&amp;K20&amp;"/1.jpg","https://download.HP.com/Images/Parts/"&amp;K20&amp;"/"&amp;K20&amp;"_A.jpg"))</f>
        <v/>
      </c>
      <c r="N20" s="57" t="str">
        <f aca="false">IF(ISBLANK(K20),"",IF(L20, "https://raw.githubusercontent.com/PatrickVibild/TellusAmazonPictures/master/pictures/"&amp;K20&amp;"/2.jpg","https://download.HP.com/Images/Parts/"&amp;K20&amp;"/"&amp;K20&amp;"_B.jpg"))</f>
        <v/>
      </c>
      <c r="O20" s="58"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9" t="n">
        <f aca="false">MATCH(G20,options!$D$1:$D$20,0)</f>
        <v>7</v>
      </c>
    </row>
    <row r="21" customFormat="false" ht="12.8" hidden="false" customHeight="false" outlineLevel="0" collapsed="false">
      <c r="B21" s="63"/>
      <c r="C21" s="52" t="b">
        <v>0</v>
      </c>
      <c r="D21" s="52" t="n">
        <f aca="false">FALSE()</f>
        <v>0</v>
      </c>
      <c r="E21" s="50" t="n">
        <v>5714401857075</v>
      </c>
      <c r="F21" s="50" t="s">
        <v>425</v>
      </c>
      <c r="G21" s="60" t="s">
        <v>402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Swiss</v>
      </c>
      <c r="I21" s="54" t="n">
        <f aca="false">TRUE()</f>
        <v>1</v>
      </c>
      <c r="J21" s="55" t="b">
        <v>1</v>
      </c>
      <c r="K21" s="45"/>
      <c r="L21" s="56" t="n">
        <f aca="false">TRUE()</f>
        <v>1</v>
      </c>
      <c r="M21" s="57" t="str">
        <f aca="false">IF(ISBLANK(K21),"",IF(L21, "https://raw.githubusercontent.com/PatrickVibild/TellusAmazonPictures/master/pictures/"&amp;K21&amp;"/1.jpg","https://download.HP.com/Images/Parts/"&amp;K21&amp;"/"&amp;K21&amp;"_A.jpg"))</f>
        <v/>
      </c>
      <c r="N21" s="57" t="str">
        <f aca="false">IF(ISBLANK(K21),"",IF(L21, "https://raw.githubusercontent.com/PatrickVibild/TellusAmazonPictures/master/pictures/"&amp;K21&amp;"/2.jpg","https://download.HP.com/Images/Parts/"&amp;K21&amp;"/"&amp;K21&amp;"_B.jpg"))</f>
        <v/>
      </c>
      <c r="O21" s="58"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9" t="n">
        <f aca="false">MATCH(G21,options!$D$1:$D$20,0)</f>
        <v>15</v>
      </c>
    </row>
    <row r="22" customFormat="false" ht="12.8" hidden="false" customHeight="false" outlineLevel="0" collapsed="false">
      <c r="B22" s="63"/>
      <c r="C22" s="52" t="b">
        <v>0</v>
      </c>
      <c r="D22" s="52" t="n">
        <f aca="false">FALSE()</f>
        <v>0</v>
      </c>
      <c r="E22" s="50" t="n">
        <v>5714401857082</v>
      </c>
      <c r="F22" s="50" t="s">
        <v>426</v>
      </c>
      <c r="G22" s="60" t="s">
        <v>405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n">
        <f aca="false">TRUE()</f>
        <v>1</v>
      </c>
      <c r="J22" s="55" t="b">
        <v>1</v>
      </c>
      <c r="K22" s="45"/>
      <c r="L22" s="56" t="n">
        <f aca="false">TRUE()</f>
        <v>1</v>
      </c>
      <c r="M22" s="57" t="str">
        <f aca="false">IF(ISBLANK(K22),"",IF(L22, "https://raw.githubusercontent.com/PatrickVibild/TellusAmazonPictures/master/pictures/"&amp;K22&amp;"/1.jpg","https://download.HP.com/Images/Parts/"&amp;K22&amp;"/"&amp;K22&amp;"_A.jpg"))</f>
        <v/>
      </c>
      <c r="N22" s="57" t="str">
        <f aca="false">IF(ISBLANK(K22),"",IF(L22, "https://raw.githubusercontent.com/PatrickVibild/TellusAmazonPictures/master/pictures/"&amp;K22&amp;"/2.jpg","https://download.HP.com/Images/Parts/"&amp;K22&amp;"/"&amp;K22&amp;"_B.jpg"))</f>
        <v/>
      </c>
      <c r="O22" s="58"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9" t="n">
        <f aca="false">MATCH(G22,options!$D$1:$D$20,0)</f>
        <v>16</v>
      </c>
    </row>
    <row r="23" customFormat="false" ht="46.25" hidden="false" customHeight="false" outlineLevel="0" collapsed="false">
      <c r="A23" s="46" t="s">
        <v>427</v>
      </c>
      <c r="B23" s="47" t="str">
        <f aca="false">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52" t="b">
        <v>1</v>
      </c>
      <c r="D23" s="52" t="n">
        <f aca="false">FALSE()</f>
        <v>0</v>
      </c>
      <c r="E23" s="50" t="n">
        <v>5714401857099</v>
      </c>
      <c r="F23" s="50" t="s">
        <v>428</v>
      </c>
      <c r="G23" s="60" t="s">
        <v>410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b">
        <v>1</v>
      </c>
      <c r="K23" s="45"/>
      <c r="L23" s="56" t="n">
        <f aca="false">FALSE()</f>
        <v>0</v>
      </c>
      <c r="M23" s="57" t="str">
        <f aca="false">IF(ISBLANK(K23),"",IF(L23, "https://raw.githubusercontent.com/PatrickVibild/TellusAmazonPictures/master/pictures/"&amp;K23&amp;"/1.jpg","https://download.HP.com/Images/Parts/"&amp;K23&amp;"/"&amp;K23&amp;"_A.jpg"))</f>
        <v/>
      </c>
      <c r="N23" s="57" t="str">
        <f aca="false">IF(ISBLANK(K23),"",IF(L23, "https://raw.githubusercontent.com/PatrickVibild/TellusAmazonPictures/master/pictures/"&amp;K23&amp;"/2.jpg","https://download.HP.com/Images/Parts/"&amp;K23&amp;"/"&amp;K23&amp;"_B.jpg"))</f>
        <v/>
      </c>
      <c r="O23" s="58"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9" t="n">
        <f aca="false">MATCH(G23,options!$D$1:$D$20,0)</f>
        <v>18</v>
      </c>
    </row>
    <row r="24" customFormat="false" ht="57.45" hidden="false" customHeight="false" outlineLevel="0" collapsed="false">
      <c r="A24" s="46" t="s">
        <v>429</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66"/>
      <c r="F24" s="45"/>
      <c r="G24" s="60"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4" t="n">
        <f aca="false">TRUE()</f>
        <v>1</v>
      </c>
      <c r="J24" s="55" t="n">
        <f aca="false">FALSE()</f>
        <v>0</v>
      </c>
      <c r="K24" s="45"/>
      <c r="L24" s="56" t="n">
        <f aca="false">FALSE()</f>
        <v>0</v>
      </c>
      <c r="M24" s="57" t="str">
        <f aca="false">IF(ISBLANK(K24),"",IF(L24, "https://raw.githubusercontent.com/PatrickVibild/TellusAmazonPictures/master/pictures/"&amp;K24&amp;"/1.jpg","https://download.HP.com/Images/Parts/"&amp;K24&amp;"/"&amp;K24&amp;"_A.jpg"))</f>
        <v/>
      </c>
      <c r="N24" s="57" t="str">
        <f aca="false">IF(ISBLANK(K24),"",IF(L24, "https://raw.githubusercontent.com/PatrickVibild/TellusAmazonPictures/master/pictures/"&amp;K24&amp;"/2.jpg","https://download.HP.com/Images/Parts/"&amp;K24&amp;"/"&amp;K24&amp;"_B.jpg"))</f>
        <v/>
      </c>
      <c r="O24" s="58"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9" t="n">
        <f aca="false">MATCH(G24,options!$D$1:$D$20,0)</f>
        <v>2</v>
      </c>
    </row>
    <row r="25" customFormat="false" ht="46.25" hidden="false" customHeight="false" outlineLevel="0" collapsed="false">
      <c r="A25" s="46" t="s">
        <v>430</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66"/>
      <c r="F25" s="45"/>
      <c r="G25" s="60"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4" t="n">
        <f aca="false">TRUE()</f>
        <v>1</v>
      </c>
      <c r="J25" s="55" t="n">
        <f aca="false">FALSE()</f>
        <v>0</v>
      </c>
      <c r="K25" s="45"/>
      <c r="L25" s="56" t="n">
        <f aca="false">FALSE()</f>
        <v>0</v>
      </c>
      <c r="M25" s="57" t="str">
        <f aca="false">IF(ISBLANK(K25),"",IF(L25, "https://raw.githubusercontent.com/PatrickVibild/TellusAmazonPictures/master/pictures/"&amp;K25&amp;"/1.jpg","https://download.HP.com/Images/Parts/"&amp;K25&amp;"/"&amp;K25&amp;"_A.jpg"))</f>
        <v/>
      </c>
      <c r="N25" s="57" t="str">
        <f aca="false">IF(ISBLANK(K25),"",IF(L25, "https://raw.githubusercontent.com/PatrickVibild/TellusAmazonPictures/master/pictures/"&amp;K25&amp;"/2.jpg","https://download.HP.com/Images/Parts/"&amp;K25&amp;"/"&amp;K25&amp;"_B.jpg"))</f>
        <v/>
      </c>
      <c r="O25" s="58"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9" t="n">
        <f aca="false">MATCH(G25,options!$D$1:$D$20,0)</f>
        <v>3</v>
      </c>
    </row>
    <row r="26" customFormat="false" ht="12.8" hidden="false" customHeight="false" outlineLevel="0" collapsed="false">
      <c r="A26" s="46" t="s">
        <v>431</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66"/>
      <c r="F26" s="45"/>
      <c r="G26" s="60"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4" t="n">
        <f aca="false">TRUE()</f>
        <v>1</v>
      </c>
      <c r="J26" s="55" t="n">
        <f aca="false">FALSE()</f>
        <v>0</v>
      </c>
      <c r="K26" s="45"/>
      <c r="L26" s="56" t="n">
        <f aca="false">FALSE()</f>
        <v>0</v>
      </c>
      <c r="M26" s="57" t="str">
        <f aca="false">IF(ISBLANK(K26),"",IF(L26, "https://raw.githubusercontent.com/PatrickVibild/TellusAmazonPictures/master/pictures/"&amp;K26&amp;"/1.jpg","https://download.HP.com/Images/Parts/"&amp;K26&amp;"/"&amp;K26&amp;"_A.jpg"))</f>
        <v/>
      </c>
      <c r="N26" s="57" t="str">
        <f aca="false">IF(ISBLANK(K26),"",IF(L26, "https://raw.githubusercontent.com/PatrickVibild/TellusAmazonPictures/master/pictures/"&amp;K26&amp;"/2.jpg","https://download.HP.com/Images/Parts/"&amp;K26&amp;"/"&amp;K26&amp;"_B.jpg"))</f>
        <v/>
      </c>
      <c r="O26" s="58"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9" t="n">
        <f aca="false">MATCH(G26,options!$D$1:$D$20,0)</f>
        <v>4</v>
      </c>
    </row>
    <row r="27" customFormat="false" ht="46.25" hidden="false" customHeight="false" outlineLevel="0" collapsed="false">
      <c r="A27" s="46" t="s">
        <v>430</v>
      </c>
      <c r="B27" s="47" t="str">
        <f aca="false">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2"/>
      <c r="D27" s="52"/>
      <c r="E27" s="66"/>
      <c r="F27" s="45"/>
      <c r="G27" s="60"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6" t="n">
        <f aca="false">FALSE()</f>
        <v>0</v>
      </c>
      <c r="M27" s="57" t="str">
        <f aca="false">IF(ISBLANK(K27),"",IF(L27, "https://raw.githubusercontent.com/PatrickVibild/TellusAmazonPictures/master/pictures/"&amp;K27&amp;"/1.jpg","https://download.HP.com/Images/Parts/"&amp;K27&amp;"/"&amp;K27&amp;"_A.jpg"))</f>
        <v/>
      </c>
      <c r="N27" s="57" t="str">
        <f aca="false">IF(ISBLANK(K27),"",IF(L27, "https://raw.githubusercontent.com/PatrickVibild/TellusAmazonPictures/master/pictures/"&amp;K27&amp;"/2.jpg","https://download.HP.com/Images/Parts/"&amp;K27&amp;"/"&amp;K27&amp;"_B.jpg"))</f>
        <v/>
      </c>
      <c r="O27" s="58"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9" t="n">
        <f aca="false">MATCH(G27,options!$D$1:$D$20,0)</f>
        <v>5</v>
      </c>
    </row>
    <row r="28" customFormat="false" ht="12.8" hidden="false" customHeight="false" outlineLevel="0" collapsed="false">
      <c r="B28" s="67"/>
      <c r="C28" s="52"/>
      <c r="D28" s="52"/>
      <c r="E28" s="66"/>
      <c r="F28" s="45"/>
      <c r="G28" s="60"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4" t="n">
        <f aca="false">TRUE()</f>
        <v>1</v>
      </c>
      <c r="J28" s="55" t="n">
        <f aca="false">FALSE()</f>
        <v>0</v>
      </c>
      <c r="K28" s="45"/>
      <c r="L28" s="56" t="n">
        <f aca="false">FALSE()</f>
        <v>0</v>
      </c>
      <c r="M28" s="57" t="str">
        <f aca="false">IF(ISBLANK(K28),"",IF(L28, "https://raw.githubusercontent.com/PatrickVibild/TellusAmazonPictures/master/pictures/"&amp;K28&amp;"/1.jpg","https://download.HP.com/Images/Parts/"&amp;K28&amp;"/"&amp;K28&amp;"_A.jpg"))</f>
        <v/>
      </c>
      <c r="N28" s="57" t="str">
        <f aca="false">IF(ISBLANK(K28),"",IF(L28, "https://raw.githubusercontent.com/PatrickVibild/TellusAmazonPictures/master/pictures/"&amp;K28&amp;"/2.jpg","https://download.HP.com/Images/Parts/"&amp;K28&amp;"/"&amp;K28&amp;"_B.jpg"))</f>
        <v/>
      </c>
      <c r="O28" s="58"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9" t="n">
        <f aca="false">MATCH(G28,options!$D$1:$D$20,0)</f>
        <v>6</v>
      </c>
    </row>
    <row r="29" customFormat="false" ht="46.25" hidden="false" customHeight="false" outlineLevel="0" collapsed="false">
      <c r="A29" s="46" t="s">
        <v>432</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2"/>
      <c r="D29" s="52"/>
      <c r="E29" s="66"/>
      <c r="F29" s="45"/>
      <c r="G29" s="60"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4" t="n">
        <f aca="false">TRUE()</f>
        <v>1</v>
      </c>
      <c r="J29" s="55" t="n">
        <f aca="false">FALSE()</f>
        <v>0</v>
      </c>
      <c r="K29" s="45"/>
      <c r="L29" s="56" t="n">
        <f aca="false">FALSE()</f>
        <v>0</v>
      </c>
      <c r="M29" s="57" t="str">
        <f aca="false">IF(ISBLANK(K29),"",IF(L29, "https://raw.githubusercontent.com/PatrickVibild/TellusAmazonPictures/master/pictures/"&amp;K29&amp;"/1.jpg","https://download.HP.com/Images/Parts/"&amp;K29&amp;"/"&amp;K29&amp;"_A.jpg"))</f>
        <v/>
      </c>
      <c r="N29" s="57" t="str">
        <f aca="false">IF(ISBLANK(K29),"",IF(L29, "https://raw.githubusercontent.com/PatrickVibild/TellusAmazonPictures/master/pictures/"&amp;K29&amp;"/2.jpg","https://download.HP.com/Images/Parts/"&amp;K29&amp;"/"&amp;K29&amp;"_B.jpg"))</f>
        <v/>
      </c>
      <c r="O29" s="58"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9" t="n">
        <f aca="false">MATCH(G29,options!$D$1:$D$20,0)</f>
        <v>7</v>
      </c>
    </row>
    <row r="30" customFormat="false" ht="12.8" hidden="false" customHeight="false" outlineLevel="0" collapsed="false">
      <c r="B30" s="67"/>
      <c r="C30" s="52"/>
      <c r="D30" s="52"/>
      <c r="E30" s="66"/>
      <c r="F30" s="45"/>
      <c r="G30" s="60" t="s">
        <v>433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4" t="n">
        <f aca="false">TRUE()</f>
        <v>1</v>
      </c>
      <c r="J30" s="55" t="n">
        <f aca="false">FALSE()</f>
        <v>0</v>
      </c>
      <c r="K30" s="45"/>
      <c r="L30" s="56" t="n">
        <f aca="false">FALSE()</f>
        <v>0</v>
      </c>
      <c r="M30" s="57" t="str">
        <f aca="false">IF(ISBLANK(K30),"",IF(L30, "https://raw.githubusercontent.com/PatrickVibild/TellusAmazonPictures/master/pictures/"&amp;K30&amp;"/1.jpg","https://download.HP.com/Images/Parts/"&amp;K30&amp;"/"&amp;K30&amp;"_A.jpg"))</f>
        <v/>
      </c>
      <c r="N30" s="57" t="str">
        <f aca="false">IF(ISBLANK(K30),"",IF(L30, "https://raw.githubusercontent.com/PatrickVibild/TellusAmazonPictures/master/pictures/"&amp;K30&amp;"/2.jpg","https://download.HP.com/Images/Parts/"&amp;K30&amp;"/"&amp;K30&amp;"_B.jpg"))</f>
        <v/>
      </c>
      <c r="O30" s="58"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9" t="n">
        <f aca="false">MATCH(G30,options!$D$1:$D$20,0)</f>
        <v>8</v>
      </c>
    </row>
    <row r="31" customFormat="false" ht="46.25" hidden="false" customHeight="false" outlineLevel="0" collapsed="false">
      <c r="A31" s="46" t="s">
        <v>434</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66"/>
      <c r="F31" s="45"/>
      <c r="G31" s="60" t="s">
        <v>435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4" t="n">
        <f aca="false">TRUE()</f>
        <v>1</v>
      </c>
      <c r="J31" s="55" t="n">
        <f aca="false">FALSE()</f>
        <v>0</v>
      </c>
      <c r="K31" s="45"/>
      <c r="L31" s="56" t="n">
        <f aca="false">FALSE()</f>
        <v>0</v>
      </c>
      <c r="M31" s="57" t="str">
        <f aca="false">IF(ISBLANK(K31),"",IF(L31, "https://raw.githubusercontent.com/PatrickVibild/TellusAmazonPictures/master/pictures/"&amp;K31&amp;"/1.jpg","https://download.HP.com/Images/Parts/"&amp;K31&amp;"/"&amp;K31&amp;"_A.jpg"))</f>
        <v/>
      </c>
      <c r="N31" s="57" t="str">
        <f aca="false">IF(ISBLANK(K31),"",IF(L31, "https://raw.githubusercontent.com/PatrickVibild/TellusAmazonPictures/master/pictures/"&amp;K31&amp;"/2.jpg","https://download.HP.com/Images/Parts/"&amp;K31&amp;"/"&amp;K31&amp;"_B.jpg"))</f>
        <v/>
      </c>
      <c r="O31" s="58"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9" t="n">
        <f aca="false">MATCH(G31,options!$D$1:$D$20,0)</f>
        <v>20</v>
      </c>
    </row>
    <row r="32" customFormat="false" ht="12.8" hidden="false" customHeight="false" outlineLevel="0" collapsed="false">
      <c r="C32" s="52"/>
      <c r="D32" s="52"/>
      <c r="E32" s="66"/>
      <c r="F32" s="45"/>
      <c r="G32" s="60" t="s">
        <v>436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4" t="n">
        <f aca="false">TRUE()</f>
        <v>1</v>
      </c>
      <c r="J32" s="55" t="n">
        <f aca="false">FALSE()</f>
        <v>0</v>
      </c>
      <c r="K32" s="45"/>
      <c r="L32" s="56" t="n">
        <f aca="false">FALSE()</f>
        <v>0</v>
      </c>
      <c r="M32" s="57" t="str">
        <f aca="false">IF(ISBLANK(K32),"",IF(L32, "https://raw.githubusercontent.com/PatrickVibild/TellusAmazonPictures/master/pictures/"&amp;K32&amp;"/1.jpg","https://download.HP.com/Images/Parts/"&amp;K32&amp;"/"&amp;K32&amp;"_A.jpg"))</f>
        <v/>
      </c>
      <c r="N32" s="57" t="str">
        <f aca="false">IF(ISBLANK(K32),"",IF(L32, "https://raw.githubusercontent.com/PatrickVibild/TellusAmazonPictures/master/pictures/"&amp;K32&amp;"/2.jpg","https://download.HP.com/Images/Parts/"&amp;K32&amp;"/"&amp;K32&amp;"_B.jpg"))</f>
        <v/>
      </c>
      <c r="O32" s="58"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9" t="n">
        <f aca="false">MATCH(G32,options!$D$1:$D$20,0)</f>
        <v>9</v>
      </c>
    </row>
    <row r="33" customFormat="false" ht="12.8" hidden="false" customHeight="false" outlineLevel="0" collapsed="false">
      <c r="A33" s="46" t="s">
        <v>437</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66"/>
      <c r="F33" s="45"/>
      <c r="G33" s="60" t="s">
        <v>438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4" t="n">
        <f aca="false">TRUE()</f>
        <v>1</v>
      </c>
      <c r="J33" s="55" t="n">
        <f aca="false">FALSE()</f>
        <v>0</v>
      </c>
      <c r="K33" s="45"/>
      <c r="L33" s="56" t="n">
        <f aca="false">FALSE()</f>
        <v>0</v>
      </c>
      <c r="M33" s="57" t="str">
        <f aca="false">IF(ISBLANK(K33),"",IF(L33, "https://raw.githubusercontent.com/PatrickVibild/TellusAmazonPictures/master/pictures/"&amp;K33&amp;"/1.jpg","https://download.HP.com/Images/Parts/"&amp;K33&amp;"/"&amp;K33&amp;"_A.jpg"))</f>
        <v/>
      </c>
      <c r="N33" s="57" t="str">
        <f aca="false">IF(ISBLANK(K33),"",IF(L33, "https://raw.githubusercontent.com/PatrickVibild/TellusAmazonPictures/master/pictures/"&amp;K33&amp;"/2.jpg","https://download.HP.com/Images/Parts/"&amp;K33&amp;"/"&amp;K33&amp;"_B.jpg"))</f>
        <v/>
      </c>
      <c r="O33" s="58"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9" t="n">
        <f aca="false">MATCH(G33,options!$D$1:$D$20,0)</f>
        <v>19</v>
      </c>
    </row>
    <row r="34" customFormat="false" ht="12.8" hidden="false" customHeight="false" outlineLevel="0" collapsed="false">
      <c r="C34" s="52"/>
      <c r="D34" s="52"/>
      <c r="E34" s="66"/>
      <c r="F34" s="45"/>
      <c r="G34" s="60" t="s">
        <v>439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4" t="n">
        <f aca="false">TRUE()</f>
        <v>1</v>
      </c>
      <c r="J34" s="55" t="n">
        <f aca="false">FALSE()</f>
        <v>0</v>
      </c>
      <c r="K34" s="45"/>
      <c r="L34" s="56" t="n">
        <f aca="false">FALSE()</f>
        <v>0</v>
      </c>
      <c r="M34" s="57" t="str">
        <f aca="false">IF(ISBLANK(K34),"",IF(L34, "https://raw.githubusercontent.com/PatrickVibild/TellusAmazonPictures/master/pictures/"&amp;K34&amp;"/1.jpg","https://download.HP.com/Images/Parts/"&amp;K34&amp;"/"&amp;K34&amp;"_A.jpg"))</f>
        <v/>
      </c>
      <c r="N34" s="57" t="str">
        <f aca="false">IF(ISBLANK(K34),"",IF(L34, "https://raw.githubusercontent.com/PatrickVibild/TellusAmazonPictures/master/pictures/"&amp;K34&amp;"/2.jpg","https://download.HP.com/Images/Parts/"&amp;K34&amp;"/"&amp;K34&amp;"_B.jpg"))</f>
        <v/>
      </c>
      <c r="O34" s="58"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9" t="n">
        <f aca="false">MATCH(G34,options!$D$1:$D$20,0)</f>
        <v>10</v>
      </c>
    </row>
    <row r="35" customFormat="false" ht="12.8" hidden="false" customHeight="false" outlineLevel="0" collapsed="false">
      <c r="C35" s="52"/>
      <c r="D35" s="52"/>
      <c r="E35" s="66"/>
      <c r="F35" s="45"/>
      <c r="G35" s="60" t="s">
        <v>440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4" t="n">
        <f aca="false">TRUE()</f>
        <v>1</v>
      </c>
      <c r="J35" s="55" t="n">
        <f aca="false">FALSE()</f>
        <v>0</v>
      </c>
      <c r="K35" s="45"/>
      <c r="L35" s="56" t="n">
        <f aca="false">FALSE()</f>
        <v>0</v>
      </c>
      <c r="M35" s="57" t="str">
        <f aca="false">IF(ISBLANK(K35),"",IF(L35, "https://raw.githubusercontent.com/PatrickVibild/TellusAmazonPictures/master/pictures/"&amp;K35&amp;"/1.jpg","https://download.HP.com/Images/Parts/"&amp;K35&amp;"/"&amp;K35&amp;"_A.jpg"))</f>
        <v/>
      </c>
      <c r="N35" s="57" t="str">
        <f aca="false">IF(ISBLANK(K35),"",IF(L35, "https://raw.githubusercontent.com/PatrickVibild/TellusAmazonPictures/master/pictures/"&amp;K35&amp;"/2.jpg","https://download.HP.com/Images/Parts/"&amp;K35&amp;"/"&amp;K35&amp;"_B.jpg"))</f>
        <v/>
      </c>
      <c r="O35" s="58"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9" t="n">
        <f aca="false">MATCH(G35,options!$D$1:$D$20,0)</f>
        <v>11</v>
      </c>
    </row>
    <row r="36" customFormat="false" ht="12.8" hidden="false" customHeight="false" outlineLevel="0" collapsed="false">
      <c r="A36" s="46" t="s">
        <v>441</v>
      </c>
      <c r="B36" s="65" t="s">
        <v>442</v>
      </c>
      <c r="C36" s="52"/>
      <c r="D36" s="52"/>
      <c r="E36" s="66"/>
      <c r="F36" s="45"/>
      <c r="G36" s="60" t="s">
        <v>443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4" t="n">
        <f aca="false">TRUE()</f>
        <v>1</v>
      </c>
      <c r="J36" s="55" t="n">
        <f aca="false">FALSE()</f>
        <v>0</v>
      </c>
      <c r="K36" s="45"/>
      <c r="L36" s="56" t="n">
        <f aca="false">FALSE()</f>
        <v>0</v>
      </c>
      <c r="M36" s="57" t="str">
        <f aca="false">IF(ISBLANK(K36),"",IF(L36, "https://raw.githubusercontent.com/PatrickVibild/TellusAmazonPictures/master/pictures/"&amp;K36&amp;"/1.jpg","https://download.HP.com/Images/Parts/"&amp;K36&amp;"/"&amp;K36&amp;"_A.jpg"))</f>
        <v/>
      </c>
      <c r="N36" s="57" t="str">
        <f aca="false">IF(ISBLANK(K36),"",IF(L36, "https://raw.githubusercontent.com/PatrickVibild/TellusAmazonPictures/master/pictures/"&amp;K36&amp;"/2.jpg","https://download.HP.com/Images/Parts/"&amp;K36&amp;"/"&amp;K36&amp;"_B.jpg"))</f>
        <v/>
      </c>
      <c r="O36" s="58"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9" t="n">
        <f aca="false">MATCH(G36,options!$D$1:$D$20,0)</f>
        <v>12</v>
      </c>
    </row>
    <row r="37" customFormat="false" ht="12.8" hidden="false" customHeight="false" outlineLevel="0" collapsed="false">
      <c r="A37" s="0" t="s">
        <v>444</v>
      </c>
      <c r="B37" s="65" t="s">
        <v>410</v>
      </c>
      <c r="C37" s="52"/>
      <c r="D37" s="52"/>
      <c r="E37" s="66"/>
      <c r="F37" s="45"/>
      <c r="G37" s="60" t="s">
        <v>445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4" t="n">
        <f aca="false">TRUE()</f>
        <v>1</v>
      </c>
      <c r="J37" s="55" t="n">
        <f aca="false">FALSE()</f>
        <v>0</v>
      </c>
      <c r="K37" s="45"/>
      <c r="L37" s="56" t="n">
        <f aca="false">FALSE()</f>
        <v>0</v>
      </c>
      <c r="M37" s="57" t="str">
        <f aca="false">IF(ISBLANK(K37),"",IF(L37, "https://raw.githubusercontent.com/PatrickVibild/TellusAmazonPictures/master/pictures/"&amp;K37&amp;"/1.jpg","https://download.HP.com/Images/Parts/"&amp;K37&amp;"/"&amp;K37&amp;"_A.jpg"))</f>
        <v/>
      </c>
      <c r="N37" s="57" t="str">
        <f aca="false">IF(ISBLANK(K37),"",IF(L37, "https://raw.githubusercontent.com/PatrickVibild/TellusAmazonPictures/master/pictures/"&amp;K37&amp;"/2.jpg","https://download.HP.com/Images/Parts/"&amp;K37&amp;"/"&amp;K37&amp;"_B.jpg"))</f>
        <v/>
      </c>
      <c r="O37" s="58"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9" t="n">
        <f aca="false">MATCH(G37,options!$D$1:$D$20,0)</f>
        <v>13</v>
      </c>
    </row>
    <row r="38" customFormat="false" ht="12.8" hidden="false" customHeight="false" outlineLevel="0" collapsed="false">
      <c r="C38" s="52"/>
      <c r="D38" s="52"/>
      <c r="E38" s="66"/>
      <c r="F38" s="45"/>
      <c r="G38" s="60" t="s">
        <v>446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4" t="n">
        <f aca="false">TRUE()</f>
        <v>1</v>
      </c>
      <c r="J38" s="55" t="n">
        <f aca="false">FALSE()</f>
        <v>0</v>
      </c>
      <c r="K38" s="45"/>
      <c r="L38" s="56" t="n">
        <f aca="false">FALSE()</f>
        <v>0</v>
      </c>
      <c r="M38" s="57" t="str">
        <f aca="false">IF(ISBLANK(K38),"",IF(L38, "https://raw.githubusercontent.com/PatrickVibild/TellusAmazonPictures/master/pictures/"&amp;K38&amp;"/1.jpg","https://download.HP.com/Images/Parts/"&amp;K38&amp;"/"&amp;K38&amp;"_A.jpg"))</f>
        <v/>
      </c>
      <c r="N38" s="57" t="str">
        <f aca="false">IF(ISBLANK(K38),"",IF(L38, "https://raw.githubusercontent.com/PatrickVibild/TellusAmazonPictures/master/pictures/"&amp;K38&amp;"/2.jpg","https://download.HP.com/Images/Parts/"&amp;K38&amp;"/"&amp;K38&amp;"_B.jpg"))</f>
        <v/>
      </c>
      <c r="O38" s="58"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9" t="n">
        <f aca="false">MATCH(G38,options!$D$1:$D$20,0)</f>
        <v>14</v>
      </c>
    </row>
    <row r="39" customFormat="false" ht="12.8" hidden="false" customHeight="false" outlineLevel="0" collapsed="false">
      <c r="C39" s="52"/>
      <c r="D39" s="52"/>
      <c r="E39" s="66"/>
      <c r="F39" s="45"/>
      <c r="G39" s="60" t="s">
        <v>402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4" t="n">
        <f aca="false">TRUE()</f>
        <v>1</v>
      </c>
      <c r="J39" s="55" t="n">
        <f aca="false">FALSE()</f>
        <v>0</v>
      </c>
      <c r="K39" s="45"/>
      <c r="L39" s="56" t="n">
        <f aca="false">FALSE()</f>
        <v>0</v>
      </c>
      <c r="M39" s="57" t="str">
        <f aca="false">IF(ISBLANK(K39),"",IF(L39, "https://raw.githubusercontent.com/PatrickVibild/TellusAmazonPictures/master/pictures/"&amp;K39&amp;"/1.jpg","https://download.HP.com/Images/Parts/"&amp;K39&amp;"/"&amp;K39&amp;"_A.jpg"))</f>
        <v/>
      </c>
      <c r="N39" s="57" t="str">
        <f aca="false">IF(ISBLANK(K39),"",IF(L39, "https://raw.githubusercontent.com/PatrickVibild/TellusAmazonPictures/master/pictures/"&amp;K39&amp;"/2.jpg","https://download.HP.com/Images/Parts/"&amp;K39&amp;"/"&amp;K39&amp;"_B.jpg"))</f>
        <v/>
      </c>
      <c r="O39" s="58"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9" t="n">
        <f aca="false">MATCH(G39,options!$D$1:$D$20,0)</f>
        <v>15</v>
      </c>
    </row>
    <row r="40" customFormat="false" ht="12.8" hidden="false" customHeight="false" outlineLevel="0" collapsed="false">
      <c r="C40" s="52"/>
      <c r="D40" s="52"/>
      <c r="E40" s="66"/>
      <c r="F40" s="45"/>
      <c r="G40" s="60" t="s">
        <v>405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c r="L40" s="56" t="n">
        <f aca="false">FALSE()</f>
        <v>0</v>
      </c>
      <c r="M40" s="57" t="str">
        <f aca="false">IF(ISBLANK(K40),"",IF(L40, "https://raw.githubusercontent.com/PatrickVibild/TellusAmazonPictures/master/pictures/"&amp;K40&amp;"/1.jpg","https://download.HP.com/Images/Parts/"&amp;K40&amp;"/"&amp;K40&amp;"_A.jpg"))</f>
        <v/>
      </c>
      <c r="N40" s="57" t="str">
        <f aca="false">IF(ISBLANK(K40),"",IF(L40, "https://raw.githubusercontent.com/PatrickVibild/TellusAmazonPictures/master/pictures/"&amp;K40&amp;"/2.jpg","https://download.HP.com/Images/Parts/"&amp;K40&amp;"/"&amp;K40&amp;"_B.jpg"))</f>
        <v/>
      </c>
      <c r="O40" s="58"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9" t="n">
        <f aca="false">MATCH(G40,options!$D$1:$D$20,0)</f>
        <v>16</v>
      </c>
    </row>
    <row r="41" customFormat="false" ht="12.8" hidden="false" customHeight="false" outlineLevel="0" collapsed="false">
      <c r="C41" s="52"/>
      <c r="D41" s="52"/>
      <c r="E41" s="66"/>
      <c r="F41" s="45"/>
      <c r="G41" s="60" t="s">
        <v>410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c r="L41" s="56" t="n">
        <f aca="false">FALSE()</f>
        <v>0</v>
      </c>
      <c r="M41" s="57" t="str">
        <f aca="false">IF(ISBLANK(K41),"",IF(L41, "https://raw.githubusercontent.com/PatrickVibild/TellusAmazonPictures/master/pictures/"&amp;K41&amp;"/1.jpg","https://download.HP.com/Images/Parts/"&amp;K41&amp;"/"&amp;K41&amp;"_A.jpg"))</f>
        <v/>
      </c>
      <c r="N41" s="57" t="str">
        <f aca="false">IF(ISBLANK(K41),"",IF(L41, "https://raw.githubusercontent.com/PatrickVibild/TellusAmazonPictures/master/pictures/"&amp;K41&amp;"/2.jpg","https://download.HP.com/Images/Parts/"&amp;K41&amp;"/"&amp;K41&amp;"_B.jpg"))</f>
        <v/>
      </c>
      <c r="O41" s="58"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9" t="n">
        <f aca="false">MATCH(G41,options!$D$1:$D$20,0)</f>
        <v>18</v>
      </c>
    </row>
    <row r="42" customFormat="false" ht="12.8" hidden="false" customHeight="false" outlineLevel="0" collapsed="false">
      <c r="C42" s="52"/>
      <c r="D42" s="52"/>
      <c r="E42" s="50"/>
      <c r="F42" s="50"/>
      <c r="G42" s="53" t="s">
        <v>447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4" t="n">
        <f aca="false">TRUE()</f>
        <v>1</v>
      </c>
      <c r="J42" s="55" t="n">
        <f aca="false">FALSE()</f>
        <v>0</v>
      </c>
      <c r="K42" s="50"/>
      <c r="L42" s="56"/>
      <c r="M42" s="57" t="str">
        <f aca="false">IF(ISBLANK(K42),"",IF(L42, "https://raw.githubusercontent.com/PatrickVibild/TellusAmazonPictures/master/pictures/"&amp;K42&amp;"/1.jpg","https://download.HP.com/Images/Parts/"&amp;K42&amp;"/"&amp;K42&amp;"_A.jpg"))</f>
        <v/>
      </c>
      <c r="N42" s="57" t="str">
        <f aca="false">IF(ISBLANK(K42),"",IF(L42, "https://raw.githubusercontent.com/PatrickVibild/TellusAmazonPictures/master/pictures/"&amp;K42&amp;"/2.jpg","https://download.HP.com/Images/Parts/"&amp;K42&amp;"/"&amp;K42&amp;"_B.jpg"))</f>
        <v/>
      </c>
      <c r="O42" s="58"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9" t="n">
        <f aca="false">MATCH(G42,options!$D$1:$D$20,0)</f>
        <v>17</v>
      </c>
    </row>
    <row r="43" customFormat="false" ht="12.8" hidden="false" customHeight="false" outlineLevel="0" collapsed="false">
      <c r="C43" s="52"/>
      <c r="D43" s="52"/>
      <c r="E43" s="50"/>
      <c r="F43" s="50"/>
      <c r="G43" s="53" t="s">
        <v>410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6"/>
      <c r="M43" s="57" t="str">
        <f aca="false">IF(ISBLANK(K43),"",IF(L43, "https://raw.githubusercontent.com/PatrickVibild/TellusAmazonPictures/master/pictures/"&amp;K43&amp;"/1.jpg","https://download.HP.com/Images/Parts/"&amp;K43&amp;"/"&amp;K43&amp;"_A.jpg"))</f>
        <v/>
      </c>
      <c r="N43" s="57" t="str">
        <f aca="false">IF(ISBLANK(K43),"",IF(L43, "https://raw.githubusercontent.com/PatrickVibild/TellusAmazonPictures/master/pictures/"&amp;K43&amp;"/2.jpg","https://download.HP.com/Images/Parts/"&amp;K43&amp;"/"&amp;K43&amp;"_B.jpg"))</f>
        <v/>
      </c>
      <c r="O43" s="58"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9"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7"/>
      <c r="L44" s="70"/>
      <c r="M44" s="57" t="str">
        <f aca="false">IF(ISBLANK(K44),"",IF(L44, "https://raw.githubusercontent.com/PatrickVibild/TellusAmazonPictures/master/pictures/"&amp;K44&amp;"/1.jpg","https://download.HP.com/Images/Parts/"&amp;K44&amp;"/"&amp;K44&amp;"_A.jpg"))</f>
        <v/>
      </c>
      <c r="N44" s="57" t="str">
        <f aca="false">IF(ISBLANK(K44),"",IF(L44, "https://raw.githubusercontent.com/PatrickVibild/TellusAmazonPictures/master/pictures/"&amp;K44&amp;"/2.jpg","https://download.HP.com/Images/Parts/"&amp;K44&amp;"/"&amp;K44&amp;"_B.jpg"))</f>
        <v/>
      </c>
      <c r="O44" s="58"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9"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7"/>
      <c r="L45" s="70"/>
      <c r="M45" s="57" t="str">
        <f aca="false">IF(ISBLANK(K45),"",IF(L45, "https://raw.githubusercontent.com/PatrickVibild/TellusAmazonPictures/master/pictures/"&amp;K45&amp;"/1.jpg","https://download.HP.com/Images/Parts/"&amp;K45&amp;"/"&amp;K45&amp;"_A.jpg"))</f>
        <v/>
      </c>
      <c r="N45" s="57" t="str">
        <f aca="false">IF(ISBLANK(K45),"",IF(L45, "https://raw.githubusercontent.com/PatrickVibild/TellusAmazonPictures/master/pictures/"&amp;K45&amp;"/2.jpg","https://download.HP.com/Images/Parts/"&amp;K45&amp;"/"&amp;K45&amp;"_B.jpg"))</f>
        <v/>
      </c>
      <c r="O45" s="58"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9"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7"/>
      <c r="L46" s="70"/>
      <c r="M46" s="57" t="str">
        <f aca="false">IF(ISBLANK(K46),"",IF(L46, "https://raw.githubusercontent.com/PatrickVibild/TellusAmazonPictures/master/pictures/"&amp;K46&amp;"/1.jpg","https://download.HP.com/Images/Parts/"&amp;K46&amp;"/"&amp;K46&amp;"_A.jpg"))</f>
        <v/>
      </c>
      <c r="N46" s="57" t="str">
        <f aca="false">IF(ISBLANK(K46),"",IF(L46, "https://raw.githubusercontent.com/PatrickVibild/TellusAmazonPictures/master/pictures/"&amp;K46&amp;"/2.jpg","https://download.HP.com/Images/Parts/"&amp;K46&amp;"/"&amp;K46&amp;"_B.jpg"))</f>
        <v/>
      </c>
      <c r="O46" s="58"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9"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7"/>
      <c r="L47" s="70"/>
      <c r="M47" s="57" t="str">
        <f aca="false">IF(ISBLANK(K47),"",IF(L47, "https://raw.githubusercontent.com/PatrickVibild/TellusAmazonPictures/master/pictures/"&amp;K47&amp;"/1.jpg","https://download.HP.com/Images/Parts/"&amp;K47&amp;"/"&amp;K47&amp;"_A.jpg"))</f>
        <v/>
      </c>
      <c r="N47" s="57" t="str">
        <f aca="false">IF(ISBLANK(K47),"",IF(L47, "https://raw.githubusercontent.com/PatrickVibild/TellusAmazonPictures/master/pictures/"&amp;K47&amp;"/2.jpg","https://download.HP.com/Images/Parts/"&amp;K47&amp;"/"&amp;K47&amp;"_B.jpg"))</f>
        <v/>
      </c>
      <c r="O47" s="58"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9"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7"/>
      <c r="L48" s="70"/>
      <c r="M48" s="57" t="str">
        <f aca="false">IF(ISBLANK(K48),"",IF(L48, "https://raw.githubusercontent.com/PatrickVibild/TellusAmazonPictures/master/pictures/"&amp;K48&amp;"/1.jpg","https://download.HP.com/Images/Parts/"&amp;K48&amp;"/"&amp;K48&amp;"_A.jpg"))</f>
        <v/>
      </c>
      <c r="N48" s="57" t="str">
        <f aca="false">IF(ISBLANK(K48),"",IF(L48, "https://raw.githubusercontent.com/PatrickVibild/TellusAmazonPictures/master/pictures/"&amp;K48&amp;"/2.jpg","https://download.HP.com/Images/Parts/"&amp;K48&amp;"/"&amp;K48&amp;"_B.jpg"))</f>
        <v/>
      </c>
      <c r="O48" s="58"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9"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7"/>
      <c r="L49" s="70"/>
      <c r="M49" s="57" t="str">
        <f aca="false">IF(ISBLANK(K49),"",IF(L49, "https://raw.githubusercontent.com/PatrickVibild/TellusAmazonPictures/master/pictures/"&amp;K49&amp;"/1.jpg","https://download.HP.com/Images/Parts/"&amp;K49&amp;"/"&amp;K49&amp;"_A.jpg"))</f>
        <v/>
      </c>
      <c r="N49" s="57" t="str">
        <f aca="false">IF(ISBLANK(K49),"",IF(L49, "https://raw.githubusercontent.com/PatrickVibild/TellusAmazonPictures/master/pictures/"&amp;K49&amp;"/2.jpg","https://download.HP.com/Images/Parts/"&amp;K49&amp;"/"&amp;K49&amp;"_B.jpg"))</f>
        <v/>
      </c>
      <c r="O49" s="58"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9"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7"/>
      <c r="L50" s="70"/>
      <c r="M50" s="57" t="str">
        <f aca="false">IF(ISBLANK(K50),"",IF(L50, "https://raw.githubusercontent.com/PatrickVibild/TellusAmazonPictures/master/pictures/"&amp;K50&amp;"/1.jpg","https://download.HP.com/Images/Parts/"&amp;K50&amp;"/"&amp;K50&amp;"_A.jpg"))</f>
        <v/>
      </c>
      <c r="N50" s="57" t="str">
        <f aca="false">IF(ISBLANK(K50),"",IF(L50, "https://raw.githubusercontent.com/PatrickVibild/TellusAmazonPictures/master/pictures/"&amp;K50&amp;"/2.jpg","https://download.HP.com/Images/Parts/"&amp;K50&amp;"/"&amp;K50&amp;"_B.jpg"))</f>
        <v/>
      </c>
      <c r="O50" s="58"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9"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7"/>
      <c r="L51" s="70"/>
      <c r="M51" s="57" t="str">
        <f aca="false">IF(ISBLANK(K51),"",IF(L51, "https://raw.githubusercontent.com/PatrickVibild/TellusAmazonPictures/master/pictures/"&amp;K51&amp;"/1.jpg","https://download.HP.com/Images/Parts/"&amp;K51&amp;"/"&amp;K51&amp;"_A.jpg"))</f>
        <v/>
      </c>
      <c r="N51" s="57" t="str">
        <f aca="false">IF(ISBLANK(K51),"",IF(L51, "https://raw.githubusercontent.com/PatrickVibild/TellusAmazonPictures/master/pictures/"&amp;K51&amp;"/2.jpg","https://download.HP.com/Images/Parts/"&amp;K51&amp;"/"&amp;K51&amp;"_B.jpg"))</f>
        <v/>
      </c>
      <c r="O51" s="58"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9"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7"/>
      <c r="L52" s="70"/>
      <c r="M52" s="57" t="str">
        <f aca="false">IF(ISBLANK(K52),"",IF(L52, "https://raw.githubusercontent.com/PatrickVibild/TellusAmazonPictures/master/pictures/"&amp;K52&amp;"/1.jpg","https://download.HP.com/Images/Parts/"&amp;K52&amp;"/"&amp;K52&amp;"_A.jpg"))</f>
        <v/>
      </c>
      <c r="N52" s="57" t="str">
        <f aca="false">IF(ISBLANK(K52),"",IF(L52, "https://raw.githubusercontent.com/PatrickVibild/TellusAmazonPictures/master/pictures/"&amp;K52&amp;"/2.jpg","https://download.HP.com/Images/Parts/"&amp;K52&amp;"/"&amp;K52&amp;"_B.jpg"))</f>
        <v/>
      </c>
      <c r="O52" s="58"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9"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7"/>
      <c r="L53" s="70"/>
      <c r="M53" s="57" t="str">
        <f aca="false">IF(ISBLANK(K53),"",IF(L53, "https://raw.githubusercontent.com/PatrickVibild/TellusAmazonPictures/master/pictures/"&amp;K53&amp;"/1.jpg","https://download.HP.com/Images/Parts/"&amp;K53&amp;"/"&amp;K53&amp;"_A.jpg"))</f>
        <v/>
      </c>
      <c r="N53" s="57" t="str">
        <f aca="false">IF(ISBLANK(K53),"",IF(L53, "https://raw.githubusercontent.com/PatrickVibild/TellusAmazonPictures/master/pictures/"&amp;K53&amp;"/2.jpg","https://download.HP.com/Images/Parts/"&amp;K53&amp;"/"&amp;K53&amp;"_B.jpg"))</f>
        <v/>
      </c>
      <c r="O53" s="58"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9"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7"/>
      <c r="L54" s="70"/>
      <c r="M54" s="57" t="str">
        <f aca="false">IF(ISBLANK(K54),"",IF(L54, "https://raw.githubusercontent.com/PatrickVibild/TellusAmazonPictures/master/pictures/"&amp;K54&amp;"/1.jpg","https://download.HP.com/Images/Parts/"&amp;K54&amp;"/"&amp;K54&amp;"_A.jpg"))</f>
        <v/>
      </c>
      <c r="N54" s="57" t="str">
        <f aca="false">IF(ISBLANK(K54),"",IF(L54, "https://raw.githubusercontent.com/PatrickVibild/TellusAmazonPictures/master/pictures/"&amp;K54&amp;"/2.jpg","https://download.HP.com/Images/Parts/"&amp;K54&amp;"/"&amp;K54&amp;"_B.jpg"))</f>
        <v/>
      </c>
      <c r="O54" s="58"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9"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7"/>
      <c r="L55" s="70"/>
      <c r="M55" s="57" t="str">
        <f aca="false">IF(ISBLANK(K55),"",IF(L55, "https://raw.githubusercontent.com/PatrickVibild/TellusAmazonPictures/master/pictures/"&amp;K55&amp;"/1.jpg","https://download.HP.com/Images/Parts/"&amp;K55&amp;"/"&amp;K55&amp;"_A.jpg"))</f>
        <v/>
      </c>
      <c r="N55" s="57" t="str">
        <f aca="false">IF(ISBLANK(K55),"",IF(L55, "https://raw.githubusercontent.com/PatrickVibild/TellusAmazonPictures/master/pictures/"&amp;K55&amp;"/2.jpg","https://download.HP.com/Images/Parts/"&amp;K55&amp;"/"&amp;K55&amp;"_B.jpg"))</f>
        <v/>
      </c>
      <c r="O55" s="58"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9"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7"/>
      <c r="L56" s="70"/>
      <c r="M56" s="57" t="str">
        <f aca="false">IF(ISBLANK(K56),"",IF(L56, "https://raw.githubusercontent.com/PatrickVibild/TellusAmazonPictures/master/pictures/"&amp;K56&amp;"/1.jpg","https://download.HP.com/Images/Parts/"&amp;K56&amp;"/"&amp;K56&amp;"_A.jpg"))</f>
        <v/>
      </c>
      <c r="N56" s="57" t="str">
        <f aca="false">IF(ISBLANK(K56),"",IF(L56, "https://raw.githubusercontent.com/PatrickVibild/TellusAmazonPictures/master/pictures/"&amp;K56&amp;"/2.jpg","https://download.HP.com/Images/Parts/"&amp;K56&amp;"/"&amp;K56&amp;"_B.jpg"))</f>
        <v/>
      </c>
      <c r="O56" s="58"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9"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7"/>
      <c r="L57" s="70"/>
      <c r="M57" s="57" t="str">
        <f aca="false">IF(ISBLANK(K57),"",IF(L57, "https://raw.githubusercontent.com/PatrickVibild/TellusAmazonPictures/master/pictures/"&amp;K57&amp;"/1.jpg","https://download.HP.com/Images/Parts/"&amp;K57&amp;"/"&amp;K57&amp;"_A.jpg"))</f>
        <v/>
      </c>
      <c r="N57" s="57" t="str">
        <f aca="false">IF(ISBLANK(K57),"",IF(L57, "https://raw.githubusercontent.com/PatrickVibild/TellusAmazonPictures/master/pictures/"&amp;K57&amp;"/2.jpg","https://download.HP.com/Images/Parts/"&amp;K57&amp;"/"&amp;K57&amp;"_B.jpg"))</f>
        <v/>
      </c>
      <c r="O57" s="58"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9"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7"/>
      <c r="L58" s="70"/>
      <c r="M58" s="57" t="str">
        <f aca="false">IF(ISBLANK(K58),"",IF(L58, "https://raw.githubusercontent.com/PatrickVibild/TellusAmazonPictures/master/pictures/"&amp;K58&amp;"/1.jpg","https://download.HP.com/Images/Parts/"&amp;K58&amp;"/"&amp;K58&amp;"_A.jpg"))</f>
        <v/>
      </c>
      <c r="N58" s="57" t="str">
        <f aca="false">IF(ISBLANK(K58),"",IF(L58, "https://raw.githubusercontent.com/PatrickVibild/TellusAmazonPictures/master/pictures/"&amp;K58&amp;"/2.jpg","https://download.HP.com/Images/Parts/"&amp;K58&amp;"/"&amp;K58&amp;"_B.jpg"))</f>
        <v/>
      </c>
      <c r="O58" s="58"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9"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7"/>
      <c r="L59" s="70"/>
      <c r="M59" s="57" t="str">
        <f aca="false">IF(ISBLANK(K59),"",IF(L59, "https://raw.githubusercontent.com/PatrickVibild/TellusAmazonPictures/master/pictures/"&amp;K59&amp;"/1.jpg","https://download.HP.com/Images/Parts/"&amp;K59&amp;"/"&amp;K59&amp;"_A.jpg"))</f>
        <v/>
      </c>
      <c r="N59" s="57" t="str">
        <f aca="false">IF(ISBLANK(K59),"",IF(L59, "https://raw.githubusercontent.com/PatrickVibild/TellusAmazonPictures/master/pictures/"&amp;K59&amp;"/2.jpg","https://download.HP.com/Images/Parts/"&amp;K59&amp;"/"&amp;K59&amp;"_B.jpg"))</f>
        <v/>
      </c>
      <c r="O59" s="58"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9"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7"/>
      <c r="L60" s="70"/>
      <c r="M60" s="57" t="str">
        <f aca="false">IF(ISBLANK(K60),"",IF(L60, "https://raw.githubusercontent.com/PatrickVibild/TellusAmazonPictures/master/pictures/"&amp;K60&amp;"/1.jpg","https://download.HP.com/Images/Parts/"&amp;K60&amp;"/"&amp;K60&amp;"_A.jpg"))</f>
        <v/>
      </c>
      <c r="N60" s="57" t="str">
        <f aca="false">IF(ISBLANK(K60),"",IF(L60, "https://raw.githubusercontent.com/PatrickVibild/TellusAmazonPictures/master/pictures/"&amp;K60&amp;"/2.jpg","https://download.HP.com/Images/Parts/"&amp;K60&amp;"/"&amp;K60&amp;"_B.jpg"))</f>
        <v/>
      </c>
      <c r="O60" s="58"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9"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7"/>
      <c r="L61" s="70"/>
      <c r="M61" s="57" t="str">
        <f aca="false">IF(ISBLANK(K61),"",IF(L61, "https://raw.githubusercontent.com/PatrickVibild/TellusAmazonPictures/master/pictures/"&amp;K61&amp;"/1.jpg","https://download.HP.com/Images/Parts/"&amp;K61&amp;"/"&amp;K61&amp;"_A.jpg"))</f>
        <v/>
      </c>
      <c r="N61" s="57" t="str">
        <f aca="false">IF(ISBLANK(K61),"",IF(L61, "https://raw.githubusercontent.com/PatrickVibild/TellusAmazonPictures/master/pictures/"&amp;K61&amp;"/2.jpg","https://download.HP.com/Images/Parts/"&amp;K61&amp;"/"&amp;K61&amp;"_B.jpg"))</f>
        <v/>
      </c>
      <c r="O61" s="58"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9"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7"/>
      <c r="L62" s="70"/>
      <c r="M62" s="57" t="str">
        <f aca="false">IF(ISBLANK(K62),"",IF(L62, "https://raw.githubusercontent.com/PatrickVibild/TellusAmazonPictures/master/pictures/"&amp;K62&amp;"/1.jpg","https://download.HP.com/Images/Parts/"&amp;K62&amp;"/"&amp;K62&amp;"_A.jpg"))</f>
        <v/>
      </c>
      <c r="N62" s="57" t="str">
        <f aca="false">IF(ISBLANK(K62),"",IF(L62, "https://raw.githubusercontent.com/PatrickVibild/TellusAmazonPictures/master/pictures/"&amp;K62&amp;"/2.jpg","https://download.HP.com/Images/Parts/"&amp;K62&amp;"/"&amp;K62&amp;"_B.jpg"))</f>
        <v/>
      </c>
      <c r="O62" s="58"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9"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7"/>
      <c r="L63" s="70"/>
      <c r="M63" s="57" t="str">
        <f aca="false">IF(ISBLANK(K63),"",IF(L63, "https://raw.githubusercontent.com/PatrickVibild/TellusAmazonPictures/master/pictures/"&amp;K63&amp;"/1.jpg","https://download.HP.com/Images/Parts/"&amp;K63&amp;"/"&amp;K63&amp;"_A.jpg"))</f>
        <v/>
      </c>
      <c r="N63" s="57" t="str">
        <f aca="false">IF(ISBLANK(K63),"",IF(L63, "https://raw.githubusercontent.com/PatrickVibild/TellusAmazonPictures/master/pictures/"&amp;K63&amp;"/2.jpg","https://download.HP.com/Images/Parts/"&amp;K63&amp;"/"&amp;K63&amp;"_B.jpg"))</f>
        <v/>
      </c>
      <c r="O63" s="58"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9"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7"/>
      <c r="L64" s="70"/>
      <c r="M64" s="57" t="str">
        <f aca="false">IF(ISBLANK(K64),"",IF(L64, "https://raw.githubusercontent.com/PatrickVibild/TellusAmazonPictures/master/pictures/"&amp;K64&amp;"/1.jpg","https://download.HP.com/Images/Parts/"&amp;K64&amp;"/"&amp;K64&amp;"_A.jpg"))</f>
        <v/>
      </c>
      <c r="N64" s="57" t="str">
        <f aca="false">IF(ISBLANK(K64),"",IF(L64, "https://raw.githubusercontent.com/PatrickVibild/TellusAmazonPictures/master/pictures/"&amp;K64&amp;"/2.jpg","https://download.HP.com/Images/Parts/"&amp;K64&amp;"/"&amp;K64&amp;"_B.jpg"))</f>
        <v/>
      </c>
      <c r="O64" s="58"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9"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7"/>
      <c r="L65" s="70"/>
      <c r="M65" s="57" t="str">
        <f aca="false">IF(ISBLANK(K65),"",IF(L65, "https://raw.githubusercontent.com/PatrickVibild/TellusAmazonPictures/master/pictures/"&amp;K65&amp;"/1.jpg","https://download.HP.com/Images/Parts/"&amp;K65&amp;"/"&amp;K65&amp;"_A.jpg"))</f>
        <v/>
      </c>
      <c r="N65" s="57" t="str">
        <f aca="false">IF(ISBLANK(K65),"",IF(L65, "https://raw.githubusercontent.com/PatrickVibild/TellusAmazonPictures/master/pictures/"&amp;K65&amp;"/2.jpg","https://download.HP.com/Images/Parts/"&amp;K65&amp;"/"&amp;K65&amp;"_B.jpg"))</f>
        <v/>
      </c>
      <c r="O65" s="58"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9"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7"/>
      <c r="L66" s="70"/>
      <c r="M66" s="57" t="str">
        <f aca="false">IF(ISBLANK(K66),"",IF(L66, "https://raw.githubusercontent.com/PatrickVibild/TellusAmazonPictures/master/pictures/"&amp;K66&amp;"/1.jpg","https://download.HP.com/Images/Parts/"&amp;K66&amp;"/"&amp;K66&amp;"_A.jpg"))</f>
        <v/>
      </c>
      <c r="N66" s="57" t="str">
        <f aca="false">IF(ISBLANK(K66),"",IF(L66, "https://raw.githubusercontent.com/PatrickVibild/TellusAmazonPictures/master/pictures/"&amp;K66&amp;"/2.jpg","https://download.HP.com/Images/Parts/"&amp;K66&amp;"/"&amp;K66&amp;"_B.jpg"))</f>
        <v/>
      </c>
      <c r="O66" s="58"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9"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7"/>
      <c r="L67" s="70"/>
      <c r="M67" s="57" t="str">
        <f aca="false">IF(ISBLANK(K67),"",IF(L67, "https://raw.githubusercontent.com/PatrickVibild/TellusAmazonPictures/master/pictures/"&amp;K67&amp;"/1.jpg","https://download.HP.com/Images/Parts/"&amp;K67&amp;"/"&amp;K67&amp;"_A.jpg"))</f>
        <v/>
      </c>
      <c r="N67" s="57" t="str">
        <f aca="false">IF(ISBLANK(K67),"",IF(L67, "https://raw.githubusercontent.com/PatrickVibild/TellusAmazonPictures/master/pictures/"&amp;K67&amp;"/2.jpg","https://download.HP.com/Images/Parts/"&amp;K67&amp;"/"&amp;K67&amp;"_B.jpg"))</f>
        <v/>
      </c>
      <c r="O67" s="58"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9"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7"/>
      <c r="L68" s="70"/>
      <c r="M68" s="57" t="str">
        <f aca="false">IF(ISBLANK(K68),"",IF(L68, "https://raw.githubusercontent.com/PatrickVibild/TellusAmazonPictures/master/pictures/"&amp;K68&amp;"/1.jpg","https://download.HP.com/Images/Parts/"&amp;K68&amp;"/"&amp;K68&amp;"_A.jpg"))</f>
        <v/>
      </c>
      <c r="N68" s="57" t="str">
        <f aca="false">IF(ISBLANK(K68),"",IF(L68, "https://raw.githubusercontent.com/PatrickVibild/TellusAmazonPictures/master/pictures/"&amp;K68&amp;"/2.jpg","https://download.HP.com/Images/Parts/"&amp;K68&amp;"/"&amp;K68&amp;"_B.jpg"))</f>
        <v/>
      </c>
      <c r="O68" s="58"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9"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7"/>
      <c r="L69" s="70"/>
      <c r="M69" s="57" t="str">
        <f aca="false">IF(ISBLANK(K69),"",IF(L69, "https://raw.githubusercontent.com/PatrickVibild/TellusAmazonPictures/master/pictures/"&amp;K69&amp;"/1.jpg","https://download.HP.com/Images/Parts/"&amp;K69&amp;"/"&amp;K69&amp;"_A.jpg"))</f>
        <v/>
      </c>
      <c r="N69" s="57" t="str">
        <f aca="false">IF(ISBLANK(K69),"",IF(L69, "https://raw.githubusercontent.com/PatrickVibild/TellusAmazonPictures/master/pictures/"&amp;K69&amp;"/2.jpg","https://download.HP.com/Images/Parts/"&amp;K69&amp;"/"&amp;K69&amp;"_B.jpg"))</f>
        <v/>
      </c>
      <c r="O69" s="58"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9"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7"/>
      <c r="L70" s="70"/>
      <c r="M70" s="57" t="str">
        <f aca="false">IF(ISBLANK(K70),"",IF(L70, "https://raw.githubusercontent.com/PatrickVibild/TellusAmazonPictures/master/pictures/"&amp;K70&amp;"/1.jpg","https://download.HP.com/Images/Parts/"&amp;K70&amp;"/"&amp;K70&amp;"_A.jpg"))</f>
        <v/>
      </c>
      <c r="N70" s="57" t="str">
        <f aca="false">IF(ISBLANK(K70),"",IF(L70, "https://raw.githubusercontent.com/PatrickVibild/TellusAmazonPictures/master/pictures/"&amp;K70&amp;"/2.jpg","https://download.HP.com/Images/Parts/"&amp;K70&amp;"/"&amp;K70&amp;"_B.jpg"))</f>
        <v/>
      </c>
      <c r="O70" s="58"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9"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7"/>
      <c r="L71" s="70"/>
      <c r="M71" s="57" t="str">
        <f aca="false">IF(ISBLANK(K71),"",IF(L71, "https://raw.githubusercontent.com/PatrickVibild/TellusAmazonPictures/master/pictures/"&amp;K71&amp;"/1.jpg","https://download.HP.com/Images/Parts/"&amp;K71&amp;"/"&amp;K71&amp;"_A.jpg"))</f>
        <v/>
      </c>
      <c r="N71" s="57" t="str">
        <f aca="false">IF(ISBLANK(K71),"",IF(L71, "https://raw.githubusercontent.com/PatrickVibild/TellusAmazonPictures/master/pictures/"&amp;K71&amp;"/2.jpg","https://download.HP.com/Images/Parts/"&amp;K71&amp;"/"&amp;K71&amp;"_B.jpg"))</f>
        <v/>
      </c>
      <c r="O71" s="58"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9"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7"/>
      <c r="L72" s="70"/>
      <c r="M72" s="57" t="str">
        <f aca="false">IF(ISBLANK(K72),"",IF(L72, "https://raw.githubusercontent.com/PatrickVibild/TellusAmazonPictures/master/pictures/"&amp;K72&amp;"/1.jpg","https://download.HP.com/Images/Parts/"&amp;K72&amp;"/"&amp;K72&amp;"_A.jpg"))</f>
        <v/>
      </c>
      <c r="N72" s="57" t="str">
        <f aca="false">IF(ISBLANK(K72),"",IF(L72, "https://raw.githubusercontent.com/PatrickVibild/TellusAmazonPictures/master/pictures/"&amp;K72&amp;"/2.jpg","https://download.HP.com/Images/Parts/"&amp;K72&amp;"/"&amp;K72&amp;"_B.jpg"))</f>
        <v/>
      </c>
      <c r="O72" s="58"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9"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7"/>
      <c r="L73" s="70"/>
      <c r="M73" s="57" t="str">
        <f aca="false">IF(ISBLANK(K73),"",IF(L73, "https://raw.githubusercontent.com/PatrickVibild/TellusAmazonPictures/master/pictures/"&amp;K73&amp;"/1.jpg","https://download.HP.com/Images/Parts/"&amp;K73&amp;"/"&amp;K73&amp;"_A.jpg"))</f>
        <v/>
      </c>
      <c r="N73" s="57" t="str">
        <f aca="false">IF(ISBLANK(K73),"",IF(L73, "https://raw.githubusercontent.com/PatrickVibild/TellusAmazonPictures/master/pictures/"&amp;K73&amp;"/2.jpg","https://download.HP.com/Images/Parts/"&amp;K73&amp;"/"&amp;K73&amp;"_B.jpg"))</f>
        <v/>
      </c>
      <c r="O73" s="58"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9"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7"/>
      <c r="L74" s="70"/>
      <c r="M74" s="57" t="str">
        <f aca="false">IF(ISBLANK(K74),"",IF(L74, "https://raw.githubusercontent.com/PatrickVibild/TellusAmazonPictures/master/pictures/"&amp;K74&amp;"/1.jpg","https://download.HP.com/Images/Parts/"&amp;K74&amp;"/"&amp;K74&amp;"_A.jpg"))</f>
        <v/>
      </c>
      <c r="N74" s="57" t="str">
        <f aca="false">IF(ISBLANK(K74),"",IF(L74, "https://raw.githubusercontent.com/PatrickVibild/TellusAmazonPictures/master/pictures/"&amp;K74&amp;"/2.jpg","https://download.HP.com/Images/Parts/"&amp;K74&amp;"/"&amp;K74&amp;"_B.jpg"))</f>
        <v/>
      </c>
      <c r="O74" s="58"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9"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7"/>
      <c r="L75" s="70"/>
      <c r="M75" s="57" t="str">
        <f aca="false">IF(ISBLANK(K75),"",IF(L75, "https://raw.githubusercontent.com/PatrickVibild/TellusAmazonPictures/master/pictures/"&amp;K75&amp;"/1.jpg","https://download.HP.com/Images/Parts/"&amp;K75&amp;"/"&amp;K75&amp;"_A.jpg"))</f>
        <v/>
      </c>
      <c r="N75" s="57" t="str">
        <f aca="false">IF(ISBLANK(K75),"",IF(L75, "https://raw.githubusercontent.com/PatrickVibild/TellusAmazonPictures/master/pictures/"&amp;K75&amp;"/2.jpg","https://download.HP.com/Images/Parts/"&amp;K75&amp;"/"&amp;K75&amp;"_B.jpg"))</f>
        <v/>
      </c>
      <c r="O75" s="58"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9"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7"/>
      <c r="L76" s="70"/>
      <c r="M76" s="57" t="str">
        <f aca="false">IF(ISBLANK(K76),"",IF(L76, "https://raw.githubusercontent.com/PatrickVibild/TellusAmazonPictures/master/pictures/"&amp;K76&amp;"/1.jpg","https://download.HP.com/Images/Parts/"&amp;K76&amp;"/"&amp;K76&amp;"_A.jpg"))</f>
        <v/>
      </c>
      <c r="N76" s="57" t="str">
        <f aca="false">IF(ISBLANK(K76),"",IF(L76, "https://raw.githubusercontent.com/PatrickVibild/TellusAmazonPictures/master/pictures/"&amp;K76&amp;"/2.jpg","https://download.HP.com/Images/Parts/"&amp;K76&amp;"/"&amp;K76&amp;"_B.jpg"))</f>
        <v/>
      </c>
      <c r="O76" s="58"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9"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7"/>
      <c r="L77" s="70"/>
      <c r="M77" s="57" t="str">
        <f aca="false">IF(ISBLANK(K77),"",IF(L77, "https://raw.githubusercontent.com/PatrickVibild/TellusAmazonPictures/master/pictures/"&amp;K77&amp;"/1.jpg","https://download.HP.com/Images/Parts/"&amp;K77&amp;"/"&amp;K77&amp;"_A.jpg"))</f>
        <v/>
      </c>
      <c r="N77" s="57" t="str">
        <f aca="false">IF(ISBLANK(K77),"",IF(L77, "https://raw.githubusercontent.com/PatrickVibild/TellusAmazonPictures/master/pictures/"&amp;K77&amp;"/2.jpg","https://download.HP.com/Images/Parts/"&amp;K77&amp;"/"&amp;K77&amp;"_B.jpg"))</f>
        <v/>
      </c>
      <c r="O77" s="58"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9"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7"/>
      <c r="L78" s="70"/>
      <c r="M78" s="57" t="str">
        <f aca="false">IF(ISBLANK(K78),"",IF(L78, "https://raw.githubusercontent.com/PatrickVibild/TellusAmazonPictures/master/pictures/"&amp;K78&amp;"/1.jpg","https://download.HP.com/Images/Parts/"&amp;K78&amp;"/"&amp;K78&amp;"_A.jpg"))</f>
        <v/>
      </c>
      <c r="N78" s="57" t="str">
        <f aca="false">IF(ISBLANK(K78),"",IF(L78, "https://raw.githubusercontent.com/PatrickVibild/TellusAmazonPictures/master/pictures/"&amp;K78&amp;"/2.jpg","https://download.HP.com/Images/Parts/"&amp;K78&amp;"/"&amp;K78&amp;"_B.jpg"))</f>
        <v/>
      </c>
      <c r="O78" s="58"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9"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7"/>
      <c r="L79" s="70"/>
      <c r="M79" s="57" t="str">
        <f aca="false">IF(ISBLANK(K79),"",IF(L79, "https://raw.githubusercontent.com/PatrickVibild/TellusAmazonPictures/master/pictures/"&amp;K79&amp;"/1.jpg","https://download.HP.com/Images/Parts/"&amp;K79&amp;"/"&amp;K79&amp;"_A.jpg"))</f>
        <v/>
      </c>
      <c r="N79" s="57" t="str">
        <f aca="false">IF(ISBLANK(K79),"",IF(L79, "https://raw.githubusercontent.com/PatrickVibild/TellusAmazonPictures/master/pictures/"&amp;K79&amp;"/2.jpg","https://download.HP.com/Images/Parts/"&amp;K79&amp;"/"&amp;K79&amp;"_B.jpg"))</f>
        <v/>
      </c>
      <c r="O79" s="58"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9"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7"/>
      <c r="L80" s="70"/>
      <c r="M80" s="57" t="str">
        <f aca="false">IF(ISBLANK(K80),"",IF(L80, "https://raw.githubusercontent.com/PatrickVibild/TellusAmazonPictures/master/pictures/"&amp;K80&amp;"/1.jpg","https://download.HP.com/Images/Parts/"&amp;K80&amp;"/"&amp;K80&amp;"_A.jpg"))</f>
        <v/>
      </c>
      <c r="N80" s="57" t="str">
        <f aca="false">IF(ISBLANK(K80),"",IF(L80, "https://raw.githubusercontent.com/PatrickVibild/TellusAmazonPictures/master/pictures/"&amp;K80&amp;"/2.jpg","https://download.HP.com/Images/Parts/"&amp;K80&amp;"/"&amp;K80&amp;"_B.jpg"))</f>
        <v/>
      </c>
      <c r="O80" s="58"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9"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7"/>
      <c r="L81" s="70"/>
      <c r="M81" s="57" t="str">
        <f aca="false">IF(ISBLANK(K81),"",IF(L81, "https://raw.githubusercontent.com/PatrickVibild/TellusAmazonPictures/master/pictures/"&amp;K81&amp;"/1.jpg","https://download.HP.com/Images/Parts/"&amp;K81&amp;"/"&amp;K81&amp;"_A.jpg"))</f>
        <v/>
      </c>
      <c r="N81" s="57" t="str">
        <f aca="false">IF(ISBLANK(K81),"",IF(L81, "https://raw.githubusercontent.com/PatrickVibild/TellusAmazonPictures/master/pictures/"&amp;K81&amp;"/2.jpg","https://download.HP.com/Images/Parts/"&amp;K81&amp;"/"&amp;K81&amp;"_B.jpg"))</f>
        <v/>
      </c>
      <c r="O81" s="58"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9"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7"/>
      <c r="L82" s="70"/>
      <c r="M82" s="57" t="str">
        <f aca="false">IF(ISBLANK(K82),"",IF(L82, "https://raw.githubusercontent.com/PatrickVibild/TellusAmazonPictures/master/pictures/"&amp;K82&amp;"/1.jpg","https://download.HP.com/Images/Parts/"&amp;K82&amp;"/"&amp;K82&amp;"_A.jpg"))</f>
        <v/>
      </c>
      <c r="N82" s="57" t="str">
        <f aca="false">IF(ISBLANK(K82),"",IF(L82, "https://raw.githubusercontent.com/PatrickVibild/TellusAmazonPictures/master/pictures/"&amp;K82&amp;"/2.jpg","https://download.HP.com/Images/Parts/"&amp;K82&amp;"/"&amp;K82&amp;"_B.jpg"))</f>
        <v/>
      </c>
      <c r="O82" s="58"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9"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7"/>
      <c r="L83" s="70"/>
      <c r="M83" s="57" t="str">
        <f aca="false">IF(ISBLANK(K83),"",IF(L83, "https://raw.githubusercontent.com/PatrickVibild/TellusAmazonPictures/master/pictures/"&amp;K83&amp;"/1.jpg","https://download.HP.com/Images/Parts/"&amp;K83&amp;"/"&amp;K83&amp;"_A.jpg"))</f>
        <v/>
      </c>
      <c r="N83" s="57" t="str">
        <f aca="false">IF(ISBLANK(K83),"",IF(L83, "https://raw.githubusercontent.com/PatrickVibild/TellusAmazonPictures/master/pictures/"&amp;K83&amp;"/2.jpg","https://download.HP.com/Images/Parts/"&amp;K83&amp;"/"&amp;K83&amp;"_B.jpg"))</f>
        <v/>
      </c>
      <c r="O83" s="58"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9"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7"/>
      <c r="L84" s="70"/>
      <c r="M84" s="57" t="str">
        <f aca="false">IF(ISBLANK(K84),"",IF(L84, "https://raw.githubusercontent.com/PatrickVibild/TellusAmazonPictures/master/pictures/"&amp;K84&amp;"/1.jpg","https://download.HP.com/Images/Parts/"&amp;K84&amp;"/"&amp;K84&amp;"_A.jpg"))</f>
        <v/>
      </c>
      <c r="N84" s="57" t="str">
        <f aca="false">IF(ISBLANK(K84),"",IF(L84, "https://raw.githubusercontent.com/PatrickVibild/TellusAmazonPictures/master/pictures/"&amp;K84&amp;"/2.jpg","https://download.HP.com/Images/Parts/"&amp;K84&amp;"/"&amp;K84&amp;"_B.jpg"))</f>
        <v/>
      </c>
      <c r="O84" s="58"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9"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7"/>
      <c r="L85" s="70"/>
      <c r="M85" s="57" t="str">
        <f aca="false">IF(ISBLANK(K85),"",IF(L85, "https://raw.githubusercontent.com/PatrickVibild/TellusAmazonPictures/master/pictures/"&amp;K85&amp;"/1.jpg","https://download.HP.com/Images/Parts/"&amp;K85&amp;"/"&amp;K85&amp;"_A.jpg"))</f>
        <v/>
      </c>
      <c r="N85" s="57" t="str">
        <f aca="false">IF(ISBLANK(K85),"",IF(L85, "https://raw.githubusercontent.com/PatrickVibild/TellusAmazonPictures/master/pictures/"&amp;K85&amp;"/2.jpg","https://download.HP.com/Images/Parts/"&amp;K85&amp;"/"&amp;K85&amp;"_B.jpg"))</f>
        <v/>
      </c>
      <c r="O85" s="58"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9"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7"/>
      <c r="L86" s="70"/>
      <c r="M86" s="57" t="str">
        <f aca="false">IF(ISBLANK(K86),"",IF(L86, "https://raw.githubusercontent.com/PatrickVibild/TellusAmazonPictures/master/pictures/"&amp;K86&amp;"/1.jpg","https://download.HP.com/Images/Parts/"&amp;K86&amp;"/"&amp;K86&amp;"_A.jpg"))</f>
        <v/>
      </c>
      <c r="N86" s="57" t="str">
        <f aca="false">IF(ISBLANK(K86),"",IF(L86, "https://raw.githubusercontent.com/PatrickVibild/TellusAmazonPictures/master/pictures/"&amp;K86&amp;"/2.jpg","https://download.HP.com/Images/Parts/"&amp;K86&amp;"/"&amp;K86&amp;"_B.jpg"))</f>
        <v/>
      </c>
      <c r="O86" s="58"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9"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7"/>
      <c r="L87" s="70"/>
      <c r="M87" s="57" t="str">
        <f aca="false">IF(ISBLANK(K87),"",IF(L87, "https://raw.githubusercontent.com/PatrickVibild/TellusAmazonPictures/master/pictures/"&amp;K87&amp;"/1.jpg","https://download.HP.com/Images/Parts/"&amp;K87&amp;"/"&amp;K87&amp;"_A.jpg"))</f>
        <v/>
      </c>
      <c r="N87" s="57" t="str">
        <f aca="false">IF(ISBLANK(K87),"",IF(L87, "https://raw.githubusercontent.com/PatrickVibild/TellusAmazonPictures/master/pictures/"&amp;K87&amp;"/2.jpg","https://download.HP.com/Images/Parts/"&amp;K87&amp;"/"&amp;K87&amp;"_B.jpg"))</f>
        <v/>
      </c>
      <c r="O87" s="58"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9"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7"/>
      <c r="L88" s="70"/>
      <c r="M88" s="57" t="str">
        <f aca="false">IF(ISBLANK(K88),"",IF(L88, "https://raw.githubusercontent.com/PatrickVibild/TellusAmazonPictures/master/pictures/"&amp;K88&amp;"/1.jpg","https://download.HP.com/Images/Parts/"&amp;K88&amp;"/"&amp;K88&amp;"_A.jpg"))</f>
        <v/>
      </c>
      <c r="N88" s="57" t="str">
        <f aca="false">IF(ISBLANK(K88),"",IF(L88, "https://raw.githubusercontent.com/PatrickVibild/TellusAmazonPictures/master/pictures/"&amp;K88&amp;"/2.jpg","https://download.HP.com/Images/Parts/"&amp;K88&amp;"/"&amp;K88&amp;"_B.jpg"))</f>
        <v/>
      </c>
      <c r="O88" s="58"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9"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7"/>
      <c r="L89" s="70"/>
      <c r="M89" s="57" t="str">
        <f aca="false">IF(ISBLANK(K89),"",IF(L89, "https://raw.githubusercontent.com/PatrickVibild/TellusAmazonPictures/master/pictures/"&amp;K89&amp;"/1.jpg","https://download.HP.com/Images/Parts/"&amp;K89&amp;"/"&amp;K89&amp;"_A.jpg"))</f>
        <v/>
      </c>
      <c r="N89" s="57" t="str">
        <f aca="false">IF(ISBLANK(K89),"",IF(L89, "https://raw.githubusercontent.com/PatrickVibild/TellusAmazonPictures/master/pictures/"&amp;K89&amp;"/2.jpg","https://download.HP.com/Images/Parts/"&amp;K89&amp;"/"&amp;K89&amp;"_B.jpg"))</f>
        <v/>
      </c>
      <c r="O89" s="58"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9"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7"/>
      <c r="L90" s="70"/>
      <c r="M90" s="57" t="str">
        <f aca="false">IF(ISBLANK(K90),"",IF(L90, "https://raw.githubusercontent.com/PatrickVibild/TellusAmazonPictures/master/pictures/"&amp;K90&amp;"/1.jpg","https://download.HP.com/Images/Parts/"&amp;K90&amp;"/"&amp;K90&amp;"_A.jpg"))</f>
        <v/>
      </c>
      <c r="N90" s="57" t="str">
        <f aca="false">IF(ISBLANK(K90),"",IF(L90, "https://raw.githubusercontent.com/PatrickVibild/TellusAmazonPictures/master/pictures/"&amp;K90&amp;"/2.jpg","https://download.HP.com/Images/Parts/"&amp;K90&amp;"/"&amp;K90&amp;"_B.jpg"))</f>
        <v/>
      </c>
      <c r="O90" s="58"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9"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7"/>
      <c r="L91" s="70"/>
      <c r="M91" s="57" t="str">
        <f aca="false">IF(ISBLANK(K91),"",IF(L91, "https://raw.githubusercontent.com/PatrickVibild/TellusAmazonPictures/master/pictures/"&amp;K91&amp;"/1.jpg","https://download.HP.com/Images/Parts/"&amp;K91&amp;"/"&amp;K91&amp;"_A.jpg"))</f>
        <v/>
      </c>
      <c r="N91" s="57" t="str">
        <f aca="false">IF(ISBLANK(K91),"",IF(L91, "https://raw.githubusercontent.com/PatrickVibild/TellusAmazonPictures/master/pictures/"&amp;K91&amp;"/2.jpg","https://download.HP.com/Images/Parts/"&amp;K91&amp;"/"&amp;K91&amp;"_B.jpg"))</f>
        <v/>
      </c>
      <c r="O91" s="58"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9"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7"/>
      <c r="L92" s="70"/>
      <c r="M92" s="57" t="str">
        <f aca="false">IF(ISBLANK(K92),"",IF(L92, "https://raw.githubusercontent.com/PatrickVibild/TellusAmazonPictures/master/pictures/"&amp;K92&amp;"/1.jpg","https://download.HP.com/Images/Parts/"&amp;K92&amp;"/"&amp;K92&amp;"_A.jpg"))</f>
        <v/>
      </c>
      <c r="N92" s="57" t="str">
        <f aca="false">IF(ISBLANK(K92),"",IF(L92, "https://raw.githubusercontent.com/PatrickVibild/TellusAmazonPictures/master/pictures/"&amp;K92&amp;"/2.jpg","https://download.HP.com/Images/Parts/"&amp;K92&amp;"/"&amp;K92&amp;"_B.jpg"))</f>
        <v/>
      </c>
      <c r="O92" s="58"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9"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7"/>
      <c r="L93" s="70"/>
      <c r="M93" s="57" t="str">
        <f aca="false">IF(ISBLANK(K93),"",IF(L93, "https://raw.githubusercontent.com/PatrickVibild/TellusAmazonPictures/master/pictures/"&amp;K93&amp;"/1.jpg","https://download.HP.com/Images/Parts/"&amp;K93&amp;"/"&amp;K93&amp;"_A.jpg"))</f>
        <v/>
      </c>
      <c r="N93" s="57" t="str">
        <f aca="false">IF(ISBLANK(K93),"",IF(L93, "https://raw.githubusercontent.com/PatrickVibild/TellusAmazonPictures/master/pictures/"&amp;K93&amp;"/2.jpg","https://download.HP.com/Images/Parts/"&amp;K93&amp;"/"&amp;K93&amp;"_B.jpg"))</f>
        <v/>
      </c>
      <c r="O93" s="58"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9"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7"/>
      <c r="L94" s="70"/>
      <c r="M94" s="57" t="str">
        <f aca="false">IF(ISBLANK(K94),"",IF(L94, "https://raw.githubusercontent.com/PatrickVibild/TellusAmazonPictures/master/pictures/"&amp;K94&amp;"/1.jpg","https://download.HP.com/Images/Parts/"&amp;K94&amp;"/"&amp;K94&amp;"_A.jpg"))</f>
        <v/>
      </c>
      <c r="N94" s="57" t="str">
        <f aca="false">IF(ISBLANK(K94),"",IF(L94, "https://raw.githubusercontent.com/PatrickVibild/TellusAmazonPictures/master/pictures/"&amp;K94&amp;"/2.jpg","https://download.HP.com/Images/Parts/"&amp;K94&amp;"/"&amp;K94&amp;"_B.jpg"))</f>
        <v/>
      </c>
      <c r="O94" s="58"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9"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7"/>
      <c r="L95" s="70"/>
      <c r="M95" s="57" t="str">
        <f aca="false">IF(ISBLANK(K95),"",IF(L95, "https://raw.githubusercontent.com/PatrickVibild/TellusAmazonPictures/master/pictures/"&amp;K95&amp;"/1.jpg","https://download.HP.com/Images/Parts/"&amp;K95&amp;"/"&amp;K95&amp;"_A.jpg"))</f>
        <v/>
      </c>
      <c r="N95" s="57" t="str">
        <f aca="false">IF(ISBLANK(K95),"",IF(L95, "https://raw.githubusercontent.com/PatrickVibild/TellusAmazonPictures/master/pictures/"&amp;K95&amp;"/2.jpg","https://download.HP.com/Images/Parts/"&amp;K95&amp;"/"&amp;K95&amp;"_B.jpg"))</f>
        <v/>
      </c>
      <c r="O95" s="58"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9"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7"/>
      <c r="L96" s="70"/>
      <c r="M96" s="57" t="str">
        <f aca="false">IF(ISBLANK(K96),"",IF(L96, "https://raw.githubusercontent.com/PatrickVibild/TellusAmazonPictures/master/pictures/"&amp;K96&amp;"/1.jpg","https://download.HP.com/Images/Parts/"&amp;K96&amp;"/"&amp;K96&amp;"_A.jpg"))</f>
        <v/>
      </c>
      <c r="N96" s="57" t="str">
        <f aca="false">IF(ISBLANK(K96),"",IF(L96, "https://raw.githubusercontent.com/PatrickVibild/TellusAmazonPictures/master/pictures/"&amp;K96&amp;"/2.jpg","https://download.HP.com/Images/Parts/"&amp;K96&amp;"/"&amp;K96&amp;"_B.jpg"))</f>
        <v/>
      </c>
      <c r="O96" s="58"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9"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7"/>
      <c r="L97" s="70"/>
      <c r="M97" s="57" t="str">
        <f aca="false">IF(ISBLANK(K97),"",IF(L97, "https://raw.githubusercontent.com/PatrickVibild/TellusAmazonPictures/master/pictures/"&amp;K97&amp;"/1.jpg","https://download.HP.com/Images/Parts/"&amp;K97&amp;"/"&amp;K97&amp;"_A.jpg"))</f>
        <v/>
      </c>
      <c r="N97" s="57" t="str">
        <f aca="false">IF(ISBLANK(K97),"",IF(L97, "https://raw.githubusercontent.com/PatrickVibild/TellusAmazonPictures/master/pictures/"&amp;K97&amp;"/2.jpg","https://download.HP.com/Images/Parts/"&amp;K97&amp;"/"&amp;K97&amp;"_B.jpg"))</f>
        <v/>
      </c>
      <c r="O97" s="58"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9"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7"/>
      <c r="L98" s="70"/>
      <c r="M98" s="57" t="str">
        <f aca="false">IF(ISBLANK(K98),"",IF(L98, "https://raw.githubusercontent.com/PatrickVibild/TellusAmazonPictures/master/pictures/"&amp;K98&amp;"/1.jpg","https://download.HP.com/Images/Parts/"&amp;K98&amp;"/"&amp;K98&amp;"_A.jpg"))</f>
        <v/>
      </c>
      <c r="N98" s="57" t="str">
        <f aca="false">IF(ISBLANK(K98),"",IF(L98, "https://raw.githubusercontent.com/PatrickVibild/TellusAmazonPictures/master/pictures/"&amp;K98&amp;"/2.jpg","https://download.HP.com/Images/Parts/"&amp;K98&amp;"/"&amp;K98&amp;"_B.jpg"))</f>
        <v/>
      </c>
      <c r="O98" s="58"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9"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7"/>
      <c r="L99" s="70"/>
      <c r="M99" s="57" t="str">
        <f aca="false">IF(ISBLANK(K99),"",IF(L99, "https://raw.githubusercontent.com/PatrickVibild/TellusAmazonPictures/master/pictures/"&amp;K99&amp;"/1.jpg","https://download.HP.com/Images/Parts/"&amp;K99&amp;"/"&amp;K99&amp;"_A.jpg"))</f>
        <v/>
      </c>
      <c r="N99" s="57" t="str">
        <f aca="false">IF(ISBLANK(K99),"",IF(L99, "https://raw.githubusercontent.com/PatrickVibild/TellusAmazonPictures/master/pictures/"&amp;K99&amp;"/2.jpg","https://download.HP.com/Images/Parts/"&amp;K99&amp;"/"&amp;K99&amp;"_B.jpg"))</f>
        <v/>
      </c>
      <c r="O99" s="58"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9"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7"/>
      <c r="L100" s="70"/>
      <c r="M100" s="57" t="str">
        <f aca="false">IF(ISBLANK(K100),"",IF(L100, "https://raw.githubusercontent.com/PatrickVibild/TellusAmazonPictures/master/pictures/"&amp;K100&amp;"/1.jpg","https://download.HP.com/Images/Parts/"&amp;K100&amp;"/"&amp;K100&amp;"_A.jpg"))</f>
        <v/>
      </c>
      <c r="N100" s="57" t="str">
        <f aca="false">IF(ISBLANK(K100),"",IF(L100, "https://raw.githubusercontent.com/PatrickVibild/TellusAmazonPictures/master/pictures/"&amp;K100&amp;"/2.jpg","https://download.HP.com/Images/Parts/"&amp;K100&amp;"/"&amp;K100&amp;"_B.jpg"))</f>
        <v/>
      </c>
      <c r="O100" s="58"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9"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7"/>
      <c r="L101" s="70"/>
      <c r="M101" s="57" t="str">
        <f aca="false">IF(ISBLANK(K101),"",IF(L101, "https://raw.githubusercontent.com/PatrickVibild/TellusAmazonPictures/master/pictures/"&amp;K101&amp;"/1.jpg","https://download.HP.com/Images/Parts/"&amp;K101&amp;"/"&amp;K101&amp;"_A.jpg"))</f>
        <v/>
      </c>
      <c r="N101" s="57" t="str">
        <f aca="false">IF(ISBLANK(K101),"",IF(L101, "https://raw.githubusercontent.com/PatrickVibild/TellusAmazonPictures/master/pictures/"&amp;K101&amp;"/2.jpg","https://download.HP.com/Images/Parts/"&amp;K101&amp;"/"&amp;K101&amp;"_B.jpg"))</f>
        <v/>
      </c>
      <c r="O101" s="58"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9"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7"/>
      <c r="L102" s="70"/>
      <c r="M102" s="57" t="str">
        <f aca="false">IF(ISBLANK(K102),"",IF(L102, "https://raw.githubusercontent.com/PatrickVibild/TellusAmazonPictures/master/pictures/"&amp;K102&amp;"/1.jpg","https://download.HP.com/Images/Parts/"&amp;K102&amp;"/"&amp;K102&amp;"_A.jpg"))</f>
        <v/>
      </c>
      <c r="N102" s="57" t="str">
        <f aca="false">IF(ISBLANK(K102),"",IF(L102, "https://raw.githubusercontent.com/PatrickVibild/TellusAmazonPictures/master/pictures/"&amp;K102&amp;"/2.jpg","https://download.HP.com/Images/Parts/"&amp;K102&amp;"/"&amp;K102&amp;"_B.jpg"))</f>
        <v/>
      </c>
      <c r="O102" s="58"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9"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7"/>
      <c r="L103" s="70"/>
      <c r="M103" s="57" t="str">
        <f aca="false">IF(ISBLANK(K103),"",IF(L103, "https://raw.githubusercontent.com/PatrickVibild/TellusAmazonPictures/master/pictures/"&amp;K103&amp;"/1.jpg","https://download.HP.com/Images/Parts/"&amp;K103&amp;"/"&amp;K103&amp;"_A.jpg"))</f>
        <v/>
      </c>
      <c r="N103" s="57" t="str">
        <f aca="false">IF(ISBLANK(K103),"",IF(L103, "https://raw.githubusercontent.com/PatrickVibild/TellusAmazonPictures/master/pictures/"&amp;K103&amp;"/2.jpg","https://download.HP.com/Images/Parts/"&amp;K103&amp;"/"&amp;K103&amp;"_B.jpg"))</f>
        <v/>
      </c>
      <c r="O103" s="58"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9"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7"/>
      <c r="L104" s="70"/>
      <c r="M104" s="57" t="str">
        <f aca="false">IF(ISBLANK(K104),"","https://download.HP.com/Images/Parts/"&amp;K104&amp;"/"&amp;K104&amp;"_A.jpg")</f>
        <v/>
      </c>
      <c r="N104" s="57" t="str">
        <f aca="false">IF(ISBLANK(K104),"","https://download.HP.com/Images/Parts/"&amp;K104&amp;"/"&amp;K104&amp;"_B.jpg")</f>
        <v/>
      </c>
      <c r="O104" s="58" t="str">
        <f aca="false">IF(ISBLANK(K104),"","https://download.HP.com/Images/Parts/"&amp;K104&amp;"/"&amp;K104&amp;"_details.jpg")</f>
        <v/>
      </c>
      <c r="V104" s="59"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423</v>
      </c>
      <c r="B1" s="52" t="n">
        <f aca="false">TRUE()</f>
        <v>1</v>
      </c>
      <c r="C1" s="0" t="s">
        <v>448</v>
      </c>
      <c r="D1" s="53" t="s">
        <v>373</v>
      </c>
      <c r="E1" s="0" t="s">
        <v>449</v>
      </c>
      <c r="F1" s="0" t="s">
        <v>442</v>
      </c>
      <c r="G1" s="0" t="s">
        <v>450</v>
      </c>
    </row>
    <row r="2" customFormat="false" ht="12.8" hidden="false" customHeight="false" outlineLevel="0" collapsed="false">
      <c r="A2" s="0" t="s">
        <v>451</v>
      </c>
      <c r="B2" s="52" t="n">
        <f aca="false">FALSE()</f>
        <v>0</v>
      </c>
      <c r="C2" s="0" t="s">
        <v>380</v>
      </c>
      <c r="D2" s="53" t="s">
        <v>377</v>
      </c>
      <c r="E2" s="0" t="s">
        <v>452</v>
      </c>
      <c r="F2" s="0" t="s">
        <v>377</v>
      </c>
      <c r="G2" s="0" t="s">
        <v>410</v>
      </c>
    </row>
    <row r="3" customFormat="false" ht="12.8" hidden="false" customHeight="false" outlineLevel="0" collapsed="false">
      <c r="A3" s="0" t="s">
        <v>453</v>
      </c>
      <c r="D3" s="53" t="s">
        <v>382</v>
      </c>
      <c r="E3" s="0" t="s">
        <v>454</v>
      </c>
      <c r="F3" s="0" t="s">
        <v>373</v>
      </c>
    </row>
    <row r="4" customFormat="false" ht="12.8" hidden="false" customHeight="false" outlineLevel="0" collapsed="false">
      <c r="D4" s="53" t="s">
        <v>386</v>
      </c>
      <c r="E4" s="0" t="s">
        <v>455</v>
      </c>
      <c r="F4" s="0" t="s">
        <v>382</v>
      </c>
    </row>
    <row r="5" customFormat="false" ht="12.8" hidden="false" customHeight="false" outlineLevel="0" collapsed="false">
      <c r="D5" s="53" t="s">
        <v>390</v>
      </c>
      <c r="E5" s="0" t="s">
        <v>456</v>
      </c>
      <c r="F5" s="0" t="s">
        <v>386</v>
      </c>
    </row>
    <row r="6" customFormat="false" ht="12.8" hidden="false" customHeight="false" outlineLevel="0" collapsed="false">
      <c r="D6" s="53" t="s">
        <v>394</v>
      </c>
      <c r="E6" s="0" t="s">
        <v>457</v>
      </c>
      <c r="F6" s="0" t="s">
        <v>439</v>
      </c>
    </row>
    <row r="7" customFormat="false" ht="12.8" hidden="false" customHeight="false" outlineLevel="0" collapsed="false">
      <c r="D7" s="53" t="s">
        <v>398</v>
      </c>
      <c r="E7" s="0" t="s">
        <v>458</v>
      </c>
    </row>
    <row r="8" customFormat="false" ht="12.8" hidden="false" customHeight="false" outlineLevel="0" collapsed="false">
      <c r="D8" s="53" t="s">
        <v>433</v>
      </c>
      <c r="E8" s="0" t="s">
        <v>459</v>
      </c>
    </row>
    <row r="9" customFormat="false" ht="12.8" hidden="false" customHeight="false" outlineLevel="0" collapsed="false">
      <c r="D9" s="53" t="s">
        <v>436</v>
      </c>
      <c r="E9" s="0" t="s">
        <v>460</v>
      </c>
    </row>
    <row r="10" customFormat="false" ht="12.8" hidden="false" customHeight="false" outlineLevel="0" collapsed="false">
      <c r="D10" s="53" t="s">
        <v>439</v>
      </c>
      <c r="E10" s="0" t="s">
        <v>461</v>
      </c>
    </row>
    <row r="11" customFormat="false" ht="12.8" hidden="false" customHeight="false" outlineLevel="0" collapsed="false">
      <c r="D11" s="53" t="s">
        <v>440</v>
      </c>
      <c r="E11" s="0" t="s">
        <v>462</v>
      </c>
    </row>
    <row r="12" customFormat="false" ht="12.8" hidden="false" customHeight="false" outlineLevel="0" collapsed="false">
      <c r="D12" s="53" t="s">
        <v>443</v>
      </c>
      <c r="E12" s="0" t="s">
        <v>463</v>
      </c>
    </row>
    <row r="13" customFormat="false" ht="12.8" hidden="false" customHeight="false" outlineLevel="0" collapsed="false">
      <c r="D13" s="53" t="s">
        <v>445</v>
      </c>
      <c r="E13" s="0" t="s">
        <v>464</v>
      </c>
    </row>
    <row r="14" customFormat="false" ht="12.8" hidden="false" customHeight="false" outlineLevel="0" collapsed="false">
      <c r="D14" s="53" t="s">
        <v>446</v>
      </c>
      <c r="E14" s="0" t="s">
        <v>465</v>
      </c>
    </row>
    <row r="15" customFormat="false" ht="12.8" hidden="false" customHeight="false" outlineLevel="0" collapsed="false">
      <c r="D15" s="53" t="s">
        <v>402</v>
      </c>
      <c r="E15" s="0" t="s">
        <v>466</v>
      </c>
    </row>
    <row r="16" customFormat="false" ht="12.8" hidden="false" customHeight="false" outlineLevel="0" collapsed="false">
      <c r="D16" s="53" t="s">
        <v>405</v>
      </c>
      <c r="E16" s="71" t="s">
        <v>467</v>
      </c>
    </row>
    <row r="17" customFormat="false" ht="12.8" hidden="false" customHeight="false" outlineLevel="0" collapsed="false">
      <c r="D17" s="53" t="s">
        <v>447</v>
      </c>
      <c r="E17" s="0" t="s">
        <v>468</v>
      </c>
    </row>
    <row r="18" customFormat="false" ht="12.8" hidden="false" customHeight="false" outlineLevel="0" collapsed="false">
      <c r="D18" s="53" t="s">
        <v>410</v>
      </c>
      <c r="E18" s="0" t="s">
        <v>469</v>
      </c>
    </row>
    <row r="19" customFormat="false" ht="12.8" hidden="false" customHeight="false" outlineLevel="0" collapsed="false">
      <c r="D19" s="53" t="s">
        <v>438</v>
      </c>
      <c r="E19" s="0" t="s">
        <v>470</v>
      </c>
    </row>
    <row r="20" customFormat="false" ht="12.8" hidden="false" customHeight="false" outlineLevel="0" collapsed="false">
      <c r="D20" s="53" t="s">
        <v>435</v>
      </c>
      <c r="E20" s="0" t="s">
        <v>471</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442</v>
      </c>
    </row>
    <row r="3" customFormat="false" ht="14.9" hidden="false" customHeight="false" outlineLevel="0" collapsed="false">
      <c r="B3" s="73" t="s">
        <v>472</v>
      </c>
    </row>
    <row r="4" customFormat="false" ht="14.9" hidden="false" customHeight="false" outlineLevel="0" collapsed="false">
      <c r="B4" s="73" t="s">
        <v>473</v>
      </c>
    </row>
    <row r="5" customFormat="false" ht="14.9" hidden="false" customHeight="false" outlineLevel="0" collapsed="false">
      <c r="B5" s="73" t="s">
        <v>474</v>
      </c>
    </row>
    <row r="6" customFormat="false" ht="14.9" hidden="false" customHeight="false" outlineLevel="0" collapsed="false">
      <c r="A6" s="0" t="s">
        <v>475</v>
      </c>
      <c r="B6" s="73" t="s">
        <v>476</v>
      </c>
    </row>
    <row r="7" customFormat="false" ht="14.9" hidden="false" customHeight="false" outlineLevel="0" collapsed="false">
      <c r="B7" s="73" t="s">
        <v>477</v>
      </c>
    </row>
    <row r="8" customFormat="false" ht="12.8" hidden="false" customHeight="false" outlineLevel="0" collapsed="false">
      <c r="A8" s="0" t="s">
        <v>40</v>
      </c>
      <c r="B8" s="73" t="s">
        <v>478</v>
      </c>
    </row>
    <row r="9" customFormat="false" ht="12.8" hidden="false" customHeight="false" outlineLevel="0" collapsed="false">
      <c r="A9" s="0" t="s">
        <v>479</v>
      </c>
      <c r="B9" s="73" t="s">
        <v>480</v>
      </c>
    </row>
    <row r="10" customFormat="false" ht="12.8" hidden="false" customHeight="false" outlineLevel="0" collapsed="false">
      <c r="B10" s="0" t="s">
        <v>481</v>
      </c>
    </row>
    <row r="11" customFormat="false" ht="12.8" hidden="false" customHeight="false" outlineLevel="0" collapsed="false">
      <c r="B11" s="0" t="s">
        <v>482</v>
      </c>
    </row>
    <row r="14" customFormat="false" ht="12.8" hidden="false" customHeight="false" outlineLevel="0" collapsed="false">
      <c r="B14" s="73" t="s">
        <v>483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394</v>
      </c>
    </row>
    <row r="26" customFormat="false" ht="12.8" hidden="false" customHeight="false" outlineLevel="0" collapsed="false">
      <c r="B26" s="53" t="s">
        <v>398</v>
      </c>
    </row>
    <row r="27" customFormat="false" ht="12.8" hidden="false" customHeight="false" outlineLevel="0" collapsed="false">
      <c r="B27" s="53" t="s">
        <v>433</v>
      </c>
    </row>
    <row r="28" customFormat="false" ht="12.8" hidden="false" customHeight="false" outlineLevel="0" collapsed="false">
      <c r="B28" s="53" t="s">
        <v>436</v>
      </c>
    </row>
    <row r="29" customFormat="false" ht="12.8" hidden="false" customHeight="false" outlineLevel="0" collapsed="false">
      <c r="B29" s="53" t="s">
        <v>439</v>
      </c>
    </row>
    <row r="30" customFormat="false" ht="12.8" hidden="false" customHeight="false" outlineLevel="0" collapsed="false">
      <c r="B30" s="53" t="s">
        <v>440</v>
      </c>
    </row>
    <row r="31" customFormat="false" ht="12.8" hidden="false" customHeight="false" outlineLevel="0" collapsed="false">
      <c r="B31" s="53" t="s">
        <v>443</v>
      </c>
    </row>
    <row r="32" customFormat="false" ht="12.8" hidden="false" customHeight="false" outlineLevel="0" collapsed="false">
      <c r="B32" s="53" t="s">
        <v>445</v>
      </c>
    </row>
    <row r="33" customFormat="false" ht="12.8" hidden="false" customHeight="false" outlineLevel="0" collapsed="false">
      <c r="B33" s="53" t="s">
        <v>446</v>
      </c>
    </row>
    <row r="34" customFormat="false" ht="12.8" hidden="false" customHeight="false" outlineLevel="0" collapsed="false">
      <c r="B34" s="53" t="s">
        <v>402</v>
      </c>
      <c r="D34" s="73"/>
    </row>
    <row r="35" customFormat="false" ht="12.8" hidden="false" customHeight="false" outlineLevel="0" collapsed="false">
      <c r="B35" s="53" t="s">
        <v>405</v>
      </c>
      <c r="D35" s="73"/>
    </row>
    <row r="36" customFormat="false" ht="12.8" hidden="false" customHeight="false" outlineLevel="0" collapsed="false">
      <c r="B36" s="53" t="s">
        <v>447</v>
      </c>
      <c r="D36" s="73"/>
    </row>
    <row r="37" customFormat="false" ht="12.8" hidden="false" customHeight="false" outlineLevel="0" collapsed="false">
      <c r="B37" s="53" t="s">
        <v>410</v>
      </c>
      <c r="D37" s="73"/>
    </row>
    <row r="38" customFormat="false" ht="12.8" hidden="false" customHeight="false" outlineLevel="0" collapsed="false">
      <c r="B38" s="53" t="s">
        <v>438</v>
      </c>
      <c r="D38" s="73"/>
    </row>
    <row r="39" customFormat="false" ht="12.8" hidden="false" customHeight="false" outlineLevel="0" collapsed="false">
      <c r="B39" s="53" t="s">
        <v>435</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484</v>
      </c>
    </row>
    <row r="4" customFormat="false" ht="15" hidden="false" customHeight="false" outlineLevel="0" collapsed="false">
      <c r="B4" s="72" t="s">
        <v>485</v>
      </c>
    </row>
    <row r="5" customFormat="false" ht="15" hidden="false" customHeight="false" outlineLevel="0" collapsed="false">
      <c r="B5" s="72" t="s">
        <v>486</v>
      </c>
    </row>
    <row r="6" customFormat="false" ht="15" hidden="false" customHeight="false" outlineLevel="0" collapsed="false">
      <c r="B6" s="72" t="s">
        <v>487</v>
      </c>
    </row>
    <row r="7" customFormat="false" ht="15" hidden="false" customHeight="false" outlineLevel="0" collapsed="false">
      <c r="B7" s="72" t="s">
        <v>488</v>
      </c>
    </row>
    <row r="8" customFormat="false" ht="12.8" hidden="false" customHeight="false" outlineLevel="0" collapsed="false">
      <c r="A8" s="0" t="s">
        <v>489</v>
      </c>
      <c r="B8" s="0" t="s">
        <v>490</v>
      </c>
    </row>
    <row r="9" customFormat="false" ht="12.8" hidden="false" customHeight="false" outlineLevel="0" collapsed="false">
      <c r="A9" s="0" t="s">
        <v>491</v>
      </c>
      <c r="B9" s="0" t="s">
        <v>492</v>
      </c>
    </row>
    <row r="10" customFormat="false" ht="12.8" hidden="false" customHeight="false" outlineLevel="0" collapsed="false">
      <c r="B10" s="0" t="s">
        <v>493</v>
      </c>
    </row>
    <row r="11" customFormat="false" ht="12.8" hidden="false" customHeight="false" outlineLevel="0" collapsed="false">
      <c r="B11" s="0" t="s">
        <v>494</v>
      </c>
    </row>
    <row r="14" customFormat="false" ht="12.8" hidden="false" customHeight="false" outlineLevel="0" collapsed="false">
      <c r="B14" s="0" t="s">
        <v>495</v>
      </c>
    </row>
    <row r="20" customFormat="false" ht="12.8" hidden="false" customHeight="false" outlineLevel="0" collapsed="false">
      <c r="B20" s="0" t="s">
        <v>496</v>
      </c>
    </row>
    <row r="21" customFormat="false" ht="12.8" hidden="false" customHeight="false" outlineLevel="0" collapsed="false">
      <c r="B21" s="0" t="s">
        <v>497</v>
      </c>
    </row>
    <row r="22" customFormat="false" ht="12.8" hidden="false" customHeight="false" outlineLevel="0" collapsed="false">
      <c r="B22" s="0" t="s">
        <v>498</v>
      </c>
    </row>
    <row r="23" customFormat="false" ht="12.8" hidden="false" customHeight="false" outlineLevel="0" collapsed="false">
      <c r="B23" s="0" t="s">
        <v>499</v>
      </c>
    </row>
    <row r="24" customFormat="false" ht="12.8" hidden="false" customHeight="false" outlineLevel="0" collapsed="false">
      <c r="B24" s="0" t="s">
        <v>390</v>
      </c>
    </row>
    <row r="25" customFormat="false" ht="12.8" hidden="false" customHeight="false" outlineLevel="0" collapsed="false">
      <c r="B25" s="0" t="s">
        <v>500</v>
      </c>
    </row>
    <row r="26" customFormat="false" ht="12.8" hidden="false" customHeight="false" outlineLevel="0" collapsed="false">
      <c r="B26" s="0" t="s">
        <v>501</v>
      </c>
    </row>
    <row r="27" customFormat="false" ht="12.8" hidden="false" customHeight="false" outlineLevel="0" collapsed="false">
      <c r="B27" s="0" t="s">
        <v>502</v>
      </c>
    </row>
    <row r="28" customFormat="false" ht="12.8" hidden="false" customHeight="false" outlineLevel="0" collapsed="false">
      <c r="B28" s="0" t="s">
        <v>503</v>
      </c>
    </row>
    <row r="29" customFormat="false" ht="12.8" hidden="false" customHeight="false" outlineLevel="0" collapsed="false">
      <c r="B29" s="0" t="s">
        <v>504</v>
      </c>
    </row>
    <row r="30" customFormat="false" ht="12.8" hidden="false" customHeight="false" outlineLevel="0" collapsed="false">
      <c r="B30" s="0" t="s">
        <v>505</v>
      </c>
    </row>
    <row r="31" customFormat="false" ht="12.8" hidden="false" customHeight="false" outlineLevel="0" collapsed="false">
      <c r="B31" s="0" t="s">
        <v>506</v>
      </c>
    </row>
    <row r="32" customFormat="false" ht="12.8" hidden="false" customHeight="false" outlineLevel="0" collapsed="false">
      <c r="B32" s="0" t="s">
        <v>507</v>
      </c>
    </row>
    <row r="33" customFormat="false" ht="12.8" hidden="false" customHeight="false" outlineLevel="0" collapsed="false">
      <c r="B33" s="0" t="s">
        <v>508</v>
      </c>
    </row>
    <row r="34" customFormat="false" ht="12.8" hidden="false" customHeight="false" outlineLevel="0" collapsed="false">
      <c r="B34" s="0" t="s">
        <v>509</v>
      </c>
    </row>
    <row r="35" customFormat="false" ht="12.8" hidden="false" customHeight="false" outlineLevel="0" collapsed="false">
      <c r="B35" s="0" t="s">
        <v>405</v>
      </c>
    </row>
    <row r="36" customFormat="false" ht="12.8" hidden="false" customHeight="false" outlineLevel="0" collapsed="false">
      <c r="B36" s="0" t="s">
        <v>510</v>
      </c>
    </row>
    <row r="37" customFormat="false" ht="12.8" hidden="false" customHeight="false" outlineLevel="0" collapsed="false">
      <c r="B37" s="0" t="s">
        <v>511</v>
      </c>
    </row>
    <row r="38" customFormat="false" ht="12.8" hidden="false" customHeight="false" outlineLevel="0" collapsed="false">
      <c r="B38" s="0" t="s">
        <v>512</v>
      </c>
    </row>
    <row r="39" customFormat="false" ht="12.8" hidden="false" customHeight="false" outlineLevel="0" collapsed="false">
      <c r="B39" s="0" t="s">
        <v>513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514</v>
      </c>
    </row>
    <row r="4" customFormat="false" ht="14.9" hidden="false" customHeight="false" outlineLevel="0" collapsed="false">
      <c r="B4" s="73" t="s">
        <v>515</v>
      </c>
    </row>
    <row r="5" customFormat="false" ht="14.9" hidden="false" customHeight="false" outlineLevel="0" collapsed="false">
      <c r="B5" s="73" t="s">
        <v>516</v>
      </c>
    </row>
    <row r="6" customFormat="false" ht="14.9" hidden="false" customHeight="false" outlineLevel="0" collapsed="false">
      <c r="B6" s="73" t="s">
        <v>517</v>
      </c>
    </row>
    <row r="7" customFormat="false" ht="14.9" hidden="false" customHeight="false" outlineLevel="0" collapsed="false">
      <c r="B7" s="73" t="s">
        <v>518</v>
      </c>
    </row>
    <row r="8" customFormat="false" ht="14.9" hidden="false" customHeight="false" outlineLevel="0" collapsed="false">
      <c r="A8" s="0" t="s">
        <v>489</v>
      </c>
      <c r="B8" s="73" t="s">
        <v>519</v>
      </c>
    </row>
    <row r="9" customFormat="false" ht="14.9" hidden="false" customHeight="false" outlineLevel="0" collapsed="false">
      <c r="A9" s="0" t="s">
        <v>491</v>
      </c>
      <c r="B9" s="73" t="s">
        <v>520</v>
      </c>
    </row>
    <row r="10" customFormat="false" ht="14.9" hidden="false" customHeight="false" outlineLevel="0" collapsed="false">
      <c r="B10" s="73" t="s">
        <v>521</v>
      </c>
    </row>
    <row r="11" customFormat="false" ht="14.9" hidden="false" customHeight="false" outlineLevel="0" collapsed="false">
      <c r="B11" s="73" t="s">
        <v>522</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523</v>
      </c>
    </row>
    <row r="15" customFormat="false" ht="12.8" hidden="false" customHeight="false" outlineLevel="0" collapsed="false">
      <c r="B15" s="73"/>
    </row>
    <row r="20" customFormat="false" ht="12.8" hidden="false" customHeight="false" outlineLevel="0" collapsed="false">
      <c r="B20" s="0" t="s">
        <v>524</v>
      </c>
    </row>
    <row r="21" customFormat="false" ht="12.8" hidden="false" customHeight="false" outlineLevel="0" collapsed="false">
      <c r="B21" s="0" t="s">
        <v>525</v>
      </c>
    </row>
    <row r="22" customFormat="false" ht="12.8" hidden="false" customHeight="false" outlineLevel="0" collapsed="false">
      <c r="B22" s="0" t="s">
        <v>526</v>
      </c>
    </row>
    <row r="23" customFormat="false" ht="12.8" hidden="false" customHeight="false" outlineLevel="0" collapsed="false">
      <c r="B23" s="0" t="s">
        <v>527</v>
      </c>
    </row>
    <row r="24" customFormat="false" ht="12.8" hidden="false" customHeight="false" outlineLevel="0" collapsed="false">
      <c r="B24" s="0" t="s">
        <v>528</v>
      </c>
    </row>
    <row r="25" customFormat="false" ht="12.8" hidden="false" customHeight="false" outlineLevel="0" collapsed="false">
      <c r="B25" s="0" t="s">
        <v>529</v>
      </c>
    </row>
    <row r="26" customFormat="false" ht="12.8" hidden="false" customHeight="false" outlineLevel="0" collapsed="false">
      <c r="B26" s="0" t="s">
        <v>530</v>
      </c>
    </row>
    <row r="27" customFormat="false" ht="12.8" hidden="false" customHeight="false" outlineLevel="0" collapsed="false">
      <c r="B27" s="0" t="s">
        <v>531</v>
      </c>
    </row>
    <row r="28" customFormat="false" ht="12.8" hidden="false" customHeight="false" outlineLevel="0" collapsed="false">
      <c r="B28" s="0" t="s">
        <v>532</v>
      </c>
    </row>
    <row r="29" customFormat="false" ht="12.8" hidden="false" customHeight="false" outlineLevel="0" collapsed="false">
      <c r="B29" s="0" t="s">
        <v>533</v>
      </c>
    </row>
    <row r="30" customFormat="false" ht="12.8" hidden="false" customHeight="false" outlineLevel="0" collapsed="false">
      <c r="B30" s="0" t="s">
        <v>534</v>
      </c>
    </row>
    <row r="31" customFormat="false" ht="12.8" hidden="false" customHeight="false" outlineLevel="0" collapsed="false">
      <c r="B31" s="0" t="s">
        <v>535</v>
      </c>
    </row>
    <row r="32" customFormat="false" ht="12.8" hidden="false" customHeight="false" outlineLevel="0" collapsed="false">
      <c r="B32" s="0" t="s">
        <v>536</v>
      </c>
    </row>
    <row r="33" customFormat="false" ht="12.8" hidden="false" customHeight="false" outlineLevel="0" collapsed="false">
      <c r="B33" s="0" t="s">
        <v>537</v>
      </c>
    </row>
    <row r="34" customFormat="false" ht="12.8" hidden="false" customHeight="false" outlineLevel="0" collapsed="false">
      <c r="B34" s="0" t="s">
        <v>538</v>
      </c>
    </row>
    <row r="35" customFormat="false" ht="12.8" hidden="false" customHeight="false" outlineLevel="0" collapsed="false">
      <c r="B35" s="0" t="s">
        <v>539</v>
      </c>
    </row>
    <row r="36" customFormat="false" ht="12.8" hidden="false" customHeight="false" outlineLevel="0" collapsed="false">
      <c r="B36" s="0" t="s">
        <v>540</v>
      </c>
    </row>
    <row r="37" customFormat="false" ht="12.8" hidden="false" customHeight="false" outlineLevel="0" collapsed="false">
      <c r="B37" s="0" t="s">
        <v>410</v>
      </c>
    </row>
    <row r="38" customFormat="false" ht="12.8" hidden="false" customHeight="false" outlineLevel="0" collapsed="false">
      <c r="B38" s="0" t="s">
        <v>541</v>
      </c>
    </row>
    <row r="39" customFormat="false" ht="12.8" hidden="false" customHeight="false" outlineLevel="0" collapsed="false">
      <c r="B39" s="0" t="s">
        <v>542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543</v>
      </c>
    </row>
    <row r="4" customFormat="false" ht="12.8" hidden="false" customHeight="false" outlineLevel="0" collapsed="false">
      <c r="B4" s="0" t="s">
        <v>544</v>
      </c>
    </row>
    <row r="5" customFormat="false" ht="12.8" hidden="false" customHeight="false" outlineLevel="0" collapsed="false">
      <c r="B5" s="0" t="s">
        <v>545</v>
      </c>
    </row>
    <row r="6" customFormat="false" ht="12.8" hidden="false" customHeight="false" outlineLevel="0" collapsed="false">
      <c r="B6" s="0" t="s">
        <v>546</v>
      </c>
    </row>
    <row r="7" customFormat="false" ht="12.8" hidden="false" customHeight="false" outlineLevel="0" collapsed="false">
      <c r="B7" s="0" t="s">
        <v>547</v>
      </c>
    </row>
    <row r="8" customFormat="false" ht="15" hidden="false" customHeight="false" outlineLevel="0" collapsed="false">
      <c r="B8" s="72" t="s">
        <v>548</v>
      </c>
    </row>
    <row r="9" customFormat="false" ht="12.8" hidden="false" customHeight="false" outlineLevel="0" collapsed="false">
      <c r="B9" s="0" t="s">
        <v>549</v>
      </c>
    </row>
    <row r="10" customFormat="false" ht="12.8" hidden="false" customHeight="false" outlineLevel="0" collapsed="false">
      <c r="B10" s="73" t="s">
        <v>550</v>
      </c>
    </row>
    <row r="11" customFormat="false" ht="12.8" hidden="false" customHeight="false" outlineLevel="0" collapsed="false">
      <c r="B11" s="73" t="s">
        <v>551</v>
      </c>
    </row>
    <row r="14" customFormat="false" ht="12.8" hidden="false" customHeight="false" outlineLevel="0" collapsed="false">
      <c r="B14" s="0" t="s">
        <v>552</v>
      </c>
    </row>
    <row r="20" customFormat="false" ht="12.8" hidden="false" customHeight="false" outlineLevel="0" collapsed="false">
      <c r="B20" s="0" t="s">
        <v>553</v>
      </c>
    </row>
    <row r="21" customFormat="false" ht="12.8" hidden="false" customHeight="false" outlineLevel="0" collapsed="false">
      <c r="B21" s="0" t="s">
        <v>554</v>
      </c>
    </row>
    <row r="22" customFormat="false" ht="12.8" hidden="false" customHeight="false" outlineLevel="0" collapsed="false">
      <c r="B22" s="0" t="s">
        <v>555</v>
      </c>
    </row>
    <row r="23" customFormat="false" ht="12.8" hidden="false" customHeight="false" outlineLevel="0" collapsed="false">
      <c r="B23" s="0" t="s">
        <v>556</v>
      </c>
    </row>
    <row r="24" customFormat="false" ht="12.8" hidden="false" customHeight="false" outlineLevel="0" collapsed="false">
      <c r="B24" s="0" t="s">
        <v>390</v>
      </c>
    </row>
    <row r="25" customFormat="false" ht="12.8" hidden="false" customHeight="false" outlineLevel="0" collapsed="false">
      <c r="B25" s="0" t="s">
        <v>557</v>
      </c>
    </row>
    <row r="26" customFormat="false" ht="12.8" hidden="false" customHeight="false" outlineLevel="0" collapsed="false">
      <c r="B26" s="0" t="s">
        <v>558</v>
      </c>
    </row>
    <row r="27" customFormat="false" ht="12.8" hidden="false" customHeight="false" outlineLevel="0" collapsed="false">
      <c r="B27" s="0" t="s">
        <v>559</v>
      </c>
    </row>
    <row r="28" customFormat="false" ht="12.8" hidden="false" customHeight="false" outlineLevel="0" collapsed="false">
      <c r="B28" s="0" t="s">
        <v>560</v>
      </c>
    </row>
    <row r="29" customFormat="false" ht="12.8" hidden="false" customHeight="false" outlineLevel="0" collapsed="false">
      <c r="B29" s="0" t="s">
        <v>561</v>
      </c>
    </row>
    <row r="30" customFormat="false" ht="12.8" hidden="false" customHeight="false" outlineLevel="0" collapsed="false">
      <c r="B30" s="0" t="s">
        <v>562</v>
      </c>
    </row>
    <row r="31" customFormat="false" ht="12.8" hidden="false" customHeight="false" outlineLevel="0" collapsed="false">
      <c r="B31" s="0" t="s">
        <v>563</v>
      </c>
    </row>
    <row r="32" customFormat="false" ht="12.8" hidden="false" customHeight="false" outlineLevel="0" collapsed="false">
      <c r="B32" s="0" t="s">
        <v>564</v>
      </c>
    </row>
    <row r="33" customFormat="false" ht="12.8" hidden="false" customHeight="false" outlineLevel="0" collapsed="false">
      <c r="B33" s="0" t="s">
        <v>565</v>
      </c>
    </row>
    <row r="34" customFormat="false" ht="12.8" hidden="false" customHeight="false" outlineLevel="0" collapsed="false">
      <c r="B34" s="0" t="s">
        <v>566</v>
      </c>
    </row>
    <row r="35" customFormat="false" ht="12.8" hidden="false" customHeight="false" outlineLevel="0" collapsed="false">
      <c r="B35" s="0" t="s">
        <v>567</v>
      </c>
    </row>
    <row r="36" customFormat="false" ht="12.8" hidden="false" customHeight="false" outlineLevel="0" collapsed="false">
      <c r="B36" s="0" t="s">
        <v>568</v>
      </c>
    </row>
    <row r="37" customFormat="false" ht="12.8" hidden="false" customHeight="false" outlineLevel="0" collapsed="false">
      <c r="B37" s="0" t="s">
        <v>410</v>
      </c>
    </row>
    <row r="38" customFormat="false" ht="12.8" hidden="false" customHeight="false" outlineLevel="0" collapsed="false">
      <c r="B38" s="0" t="s">
        <v>569</v>
      </c>
    </row>
    <row r="39" customFormat="false" ht="12.8" hidden="false" customHeight="false" outlineLevel="0" collapsed="false">
      <c r="B39" s="0" t="s">
        <v>570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571</v>
      </c>
    </row>
    <row r="4" customFormat="false" ht="15" hidden="false" customHeight="false" outlineLevel="0" collapsed="false">
      <c r="B4" s="72" t="s">
        <v>572</v>
      </c>
    </row>
    <row r="5" customFormat="false" ht="12.8" hidden="false" customHeight="false" outlineLevel="0" collapsed="false">
      <c r="B5" s="0" t="s">
        <v>573</v>
      </c>
    </row>
    <row r="6" customFormat="false" ht="15" hidden="false" customHeight="false" outlineLevel="0" collapsed="false">
      <c r="B6" s="72" t="s">
        <v>574</v>
      </c>
    </row>
    <row r="7" customFormat="false" ht="15" hidden="false" customHeight="false" outlineLevel="0" collapsed="false">
      <c r="B7" s="72" t="s">
        <v>575</v>
      </c>
    </row>
    <row r="8" customFormat="false" ht="12.8" hidden="false" customHeight="false" outlineLevel="0" collapsed="false">
      <c r="B8" s="0" t="s">
        <v>576</v>
      </c>
    </row>
    <row r="9" customFormat="false" ht="12.8" hidden="false" customHeight="false" outlineLevel="0" collapsed="false">
      <c r="B9" s="74" t="s">
        <v>577</v>
      </c>
    </row>
    <row r="10" customFormat="false" ht="12.8" hidden="false" customHeight="false" outlineLevel="0" collapsed="false">
      <c r="B10" s="0" t="s">
        <v>578</v>
      </c>
    </row>
    <row r="11" customFormat="false" ht="12.8" hidden="false" customHeight="false" outlineLevel="0" collapsed="false">
      <c r="B11" s="0" t="s">
        <v>579</v>
      </c>
    </row>
    <row r="14" customFormat="false" ht="15" hidden="false" customHeight="false" outlineLevel="0" collapsed="false">
      <c r="B14" s="72" t="s">
        <v>580</v>
      </c>
    </row>
    <row r="20" customFormat="false" ht="12.8" hidden="false" customHeight="false" outlineLevel="0" collapsed="false">
      <c r="B20" s="0" t="s">
        <v>581</v>
      </c>
    </row>
    <row r="21" customFormat="false" ht="12.8" hidden="false" customHeight="false" outlineLevel="0" collapsed="false">
      <c r="B21" s="0" t="s">
        <v>582</v>
      </c>
    </row>
    <row r="22" customFormat="false" ht="12.8" hidden="false" customHeight="false" outlineLevel="0" collapsed="false">
      <c r="B22" s="0" t="s">
        <v>526</v>
      </c>
    </row>
    <row r="23" customFormat="false" ht="12.8" hidden="false" customHeight="false" outlineLevel="0" collapsed="false">
      <c r="B23" s="0" t="s">
        <v>583</v>
      </c>
    </row>
    <row r="24" customFormat="false" ht="12.8" hidden="false" customHeight="false" outlineLevel="0" collapsed="false">
      <c r="B24" s="0" t="s">
        <v>390</v>
      </c>
    </row>
    <row r="25" customFormat="false" ht="12.8" hidden="false" customHeight="false" outlineLevel="0" collapsed="false">
      <c r="B25" s="0" t="s">
        <v>584</v>
      </c>
    </row>
    <row r="26" customFormat="false" ht="12.8" hidden="false" customHeight="false" outlineLevel="0" collapsed="false">
      <c r="B26" s="0" t="s">
        <v>530</v>
      </c>
    </row>
    <row r="27" customFormat="false" ht="12.8" hidden="false" customHeight="false" outlineLevel="0" collapsed="false">
      <c r="B27" s="0" t="s">
        <v>585</v>
      </c>
    </row>
    <row r="28" customFormat="false" ht="12.8" hidden="false" customHeight="false" outlineLevel="0" collapsed="false">
      <c r="B28" s="0" t="s">
        <v>586</v>
      </c>
    </row>
    <row r="29" customFormat="false" ht="12.8" hidden="false" customHeight="false" outlineLevel="0" collapsed="false">
      <c r="B29" s="0" t="s">
        <v>587</v>
      </c>
    </row>
    <row r="30" customFormat="false" ht="12.8" hidden="false" customHeight="false" outlineLevel="0" collapsed="false">
      <c r="B30" s="0" t="s">
        <v>588</v>
      </c>
    </row>
    <row r="31" customFormat="false" ht="12.8" hidden="false" customHeight="false" outlineLevel="0" collapsed="false">
      <c r="B31" s="0" t="s">
        <v>589</v>
      </c>
    </row>
    <row r="32" customFormat="false" ht="12.8" hidden="false" customHeight="false" outlineLevel="0" collapsed="false">
      <c r="B32" s="0" t="s">
        <v>590</v>
      </c>
    </row>
    <row r="33" customFormat="false" ht="12.8" hidden="false" customHeight="false" outlineLevel="0" collapsed="false">
      <c r="B33" s="0" t="s">
        <v>591</v>
      </c>
    </row>
    <row r="34" customFormat="false" ht="12.8" hidden="false" customHeight="false" outlineLevel="0" collapsed="false">
      <c r="B34" s="0" t="s">
        <v>592</v>
      </c>
    </row>
    <row r="35" customFormat="false" ht="12.8" hidden="false" customHeight="false" outlineLevel="0" collapsed="false">
      <c r="B35" s="0" t="s">
        <v>567</v>
      </c>
    </row>
    <row r="36" customFormat="false" ht="12.8" hidden="false" customHeight="false" outlineLevel="0" collapsed="false">
      <c r="B36" s="0" t="s">
        <v>593</v>
      </c>
    </row>
    <row r="37" customFormat="false" ht="12.8" hidden="false" customHeight="false" outlineLevel="0" collapsed="false">
      <c r="B37" s="0" t="s">
        <v>511</v>
      </c>
    </row>
    <row r="38" customFormat="false" ht="12.8" hidden="false" customHeight="false" outlineLevel="0" collapsed="false">
      <c r="B38" s="0" t="s">
        <v>594</v>
      </c>
    </row>
    <row r="39" customFormat="false" ht="12.8" hidden="false" customHeight="false" outlineLevel="0" collapsed="false">
      <c r="B39" s="0" t="s">
        <v>595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439</v>
      </c>
    </row>
    <row r="3" customFormat="false" ht="12.8" hidden="false" customHeight="false" outlineLevel="0" collapsed="false">
      <c r="B3" s="0" t="s">
        <v>596</v>
      </c>
    </row>
    <row r="4" customFormat="false" ht="12.8" hidden="false" customHeight="false" outlineLevel="0" collapsed="false">
      <c r="B4" s="0" t="s">
        <v>597</v>
      </c>
    </row>
    <row r="5" customFormat="false" ht="12.8" hidden="false" customHeight="false" outlineLevel="0" collapsed="false">
      <c r="B5" s="0" t="s">
        <v>598</v>
      </c>
    </row>
    <row r="6" customFormat="false" ht="12.8" hidden="false" customHeight="false" outlineLevel="0" collapsed="false">
      <c r="B6" s="0" t="s">
        <v>599</v>
      </c>
    </row>
    <row r="7" customFormat="false" ht="12.8" hidden="false" customHeight="false" outlineLevel="0" collapsed="false">
      <c r="B7" s="0" t="s">
        <v>600</v>
      </c>
    </row>
    <row r="8" customFormat="false" ht="12.8" hidden="false" customHeight="false" outlineLevel="0" collapsed="false">
      <c r="B8" s="0" t="s">
        <v>601</v>
      </c>
    </row>
    <row r="9" customFormat="false" ht="12.8" hidden="false" customHeight="false" outlineLevel="0" collapsed="false">
      <c r="B9" s="0" t="s">
        <v>602</v>
      </c>
    </row>
    <row r="10" customFormat="false" ht="12.8" hidden="false" customHeight="false" outlineLevel="0" collapsed="false">
      <c r="B10" s="0" t="s">
        <v>603</v>
      </c>
    </row>
    <row r="11" customFormat="false" ht="12.8" hidden="false" customHeight="false" outlineLevel="0" collapsed="false">
      <c r="B11" s="0" t="s">
        <v>604</v>
      </c>
    </row>
    <row r="14" customFormat="false" ht="12.8" hidden="false" customHeight="false" outlineLevel="0" collapsed="false">
      <c r="B14" s="0" t="s">
        <v>605</v>
      </c>
    </row>
    <row r="20" customFormat="false" ht="12.8" hidden="false" customHeight="false" outlineLevel="0" collapsed="false">
      <c r="B20" s="0" t="s">
        <v>606</v>
      </c>
    </row>
    <row r="21" customFormat="false" ht="12.8" hidden="false" customHeight="false" outlineLevel="0" collapsed="false">
      <c r="B21" s="0" t="s">
        <v>607</v>
      </c>
    </row>
    <row r="22" customFormat="false" ht="12.8" hidden="false" customHeight="false" outlineLevel="0" collapsed="false">
      <c r="B22" s="0" t="s">
        <v>608</v>
      </c>
    </row>
    <row r="23" customFormat="false" ht="12.8" hidden="false" customHeight="false" outlineLevel="0" collapsed="false">
      <c r="B23" s="0" t="s">
        <v>609</v>
      </c>
    </row>
    <row r="24" customFormat="false" ht="12.8" hidden="false" customHeight="false" outlineLevel="0" collapsed="false">
      <c r="B24" s="0" t="s">
        <v>390</v>
      </c>
    </row>
    <row r="25" customFormat="false" ht="12.8" hidden="false" customHeight="false" outlineLevel="0" collapsed="false">
      <c r="B25" s="0" t="s">
        <v>610</v>
      </c>
    </row>
    <row r="26" customFormat="false" ht="12.8" hidden="false" customHeight="false" outlineLevel="0" collapsed="false">
      <c r="B26" s="0" t="s">
        <v>611</v>
      </c>
    </row>
    <row r="27" customFormat="false" ht="12.8" hidden="false" customHeight="false" outlineLevel="0" collapsed="false">
      <c r="B27" s="0" t="s">
        <v>612</v>
      </c>
    </row>
    <row r="28" customFormat="false" ht="12.8" hidden="false" customHeight="false" outlineLevel="0" collapsed="false">
      <c r="B28" s="0" t="s">
        <v>613</v>
      </c>
    </row>
    <row r="29" customFormat="false" ht="12.8" hidden="false" customHeight="false" outlineLevel="0" collapsed="false">
      <c r="B29" s="0" t="s">
        <v>614</v>
      </c>
    </row>
    <row r="30" customFormat="false" ht="12.8" hidden="false" customHeight="false" outlineLevel="0" collapsed="false">
      <c r="B30" s="0" t="s">
        <v>615</v>
      </c>
    </row>
    <row r="31" customFormat="false" ht="12.8" hidden="false" customHeight="false" outlineLevel="0" collapsed="false">
      <c r="B31" s="0" t="s">
        <v>616</v>
      </c>
    </row>
    <row r="32" customFormat="false" ht="12.8" hidden="false" customHeight="false" outlineLevel="0" collapsed="false">
      <c r="B32" s="0" t="s">
        <v>617</v>
      </c>
    </row>
    <row r="33" customFormat="false" ht="12.8" hidden="false" customHeight="false" outlineLevel="0" collapsed="false">
      <c r="B33" s="0" t="s">
        <v>618</v>
      </c>
    </row>
    <row r="34" customFormat="false" ht="12.8" hidden="false" customHeight="false" outlineLevel="0" collapsed="false">
      <c r="B34" s="0" t="s">
        <v>619</v>
      </c>
    </row>
    <row r="35" customFormat="false" ht="12.8" hidden="false" customHeight="false" outlineLevel="0" collapsed="false">
      <c r="B35" s="0" t="s">
        <v>620</v>
      </c>
    </row>
    <row r="36" customFormat="false" ht="12.8" hidden="false" customHeight="false" outlineLevel="0" collapsed="false">
      <c r="B36" s="0" t="s">
        <v>510</v>
      </c>
    </row>
    <row r="37" customFormat="false" ht="12.8" hidden="false" customHeight="false" outlineLevel="0" collapsed="false">
      <c r="B37" s="0" t="s">
        <v>410</v>
      </c>
    </row>
    <row r="38" customFormat="false" ht="12.8" hidden="false" customHeight="false" outlineLevel="0" collapsed="false">
      <c r="B38" s="0" t="s">
        <v>621</v>
      </c>
    </row>
    <row r="39" customFormat="false" ht="12.8" hidden="false" customHeight="false" outlineLevel="0" collapsed="false">
      <c r="B39" s="0" t="s">
        <v>622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1212</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2021-11-07T21:11:13Z</dcterms:modified>
  <cp:revision>200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