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<sst xmlns="http://schemas.openxmlformats.org/spreadsheetml/2006/main" count="819" uniqueCount="665">
  <si>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</si>
  <si>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</si>
  <si>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</si>
  <si>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</si>
  <si>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</si>
  <si>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</si>
  <si>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</si>
  <si>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</si>
  <si>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</si>
  <si>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</si>
  <si>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</si>
  <si>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</si>
  <si>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</si>
  <si>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</si>
  <si>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</si>
  <si>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</si>
  <si>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</si>
  <si>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</si>
  <si>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</si>
  <si>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</si>
  <si>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</si>
  <si>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</si>
  <si>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</si>
  <si>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</si>
  <si>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</si>
  <si>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</si>
  <si>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</si>
  <si>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</si>
  <si>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</si>
  <si>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</si>
  <si>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</si>
  <si>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</si>
  <si>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</si>
  <si>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</si>
  <si>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</si>
  <si>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</si>
  <si>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</si>
  <si>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</si>
  <si>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</si>
  <si>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</si>
  <si>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</si>
  <si>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</si>
  <si>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</si>
  <si>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</si>
  <si>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</si>
  <si>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</si>
  <si>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</si>
  <si>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</si>
  <si>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</si>
  <si>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</si>
  <si>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</si>
  <si>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</si>
  <si>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</si>
  <si>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</si>
  <si>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</si>
  <si>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</si>
  <si>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</si>
  <si>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</si>
  <si>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</si>
  <si>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</si>
  <si>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</si>
  <si>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</si>
  <si>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</si>
  <si>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</si>
  <si>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</si>
  <si>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</si>
  <si>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</si>
  <si>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</si>
  <si>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</si>
  <si>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</si>
  <si>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</si>
  <si>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</si>
  <si>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</si>
  <si>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</si>
  <si>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</si>
  <si>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</si>
  <si>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</si>
  <si>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</si>
  <si>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</si>
  <si>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</si>
  <si>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</si>
  <si>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</si>
  <si>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</si>
  <si>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</si>
  <si>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</si>
  <si>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</si>
  <si>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</si>
  <si>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</si>
  <si>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</si>
  <si>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</si>
  <si>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</si>
  <si>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</si>
  <si>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</si>
  <si>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</si>
  <si>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</si>
  <si>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</si>
  <si>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</si>
  <si>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</si>
  <si>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</si>
  <si>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</si>
  <si>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</si>
  <si>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</si>
  <si>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</si>
  <si>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</si>
  <si>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</si>
  <si>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</si>
  <si>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</si>
  <si>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</si>
  <si>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</si>
  <si>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</si>
  <si>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</si>
  <si>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</si>
  <si>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</si>
  <si>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</si>
  <si>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</si>
  <si>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</si>
  <si>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</si>
  <si>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</si>
  <si>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</si>
  <si>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</si>
  <si>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</si>
  <si>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</si>
  <si>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</si>
  <si>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</si>
  <si>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</si>
  <si>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</si>
  <si>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</si>
  <si>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</si>
  <si>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</si>
  <si>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</si>
  <si>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</si>
  <si>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</si>
  <si>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</si>
  <si>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</si>
  <si>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</si>
  <si>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</si>
  <si>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</si>
  <si>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</si>
  <si>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</si>
  <si>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</si>
  <si>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</si>
  <si>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</si>
  <si>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</si>
  <si>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</si>
  <si>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</si>
  <si>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</si>
  <si>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</si>
  <si>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</si>
  <si>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</si>
  <si>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</si>
  <si>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</si>
  <si>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</si>
  <si>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</si>
  <si>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</si>
  <si>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</si>
  <si>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</si>
  <si>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</si>
  <si>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</si>
  <si>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</si>
  <si>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</si>
  <si>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</si>
  <si>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</si>
  <si>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</si>
  <si>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</si>
  <si>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</si>
  <si>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</si>
  <si>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</si>
  <si>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</si>
  <si>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</si>
  <si>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</si>
  <si>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</si>
  <si>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</si>
  <si>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</si>
  <si>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</si>
  <si>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</si>
  <si>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</si>
  <si>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</si>
  <si>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</si>
  <si>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</si>
  <si>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</si>
  <si>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</si>
  <si>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</si>
  <si>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</si>
  <si>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</si>
  <si>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</si>
  <si>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</si>
  <si>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</si>
  <si>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</si>
  <si>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</si>
  <si>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</si>
  <si>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</si>
  <si>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</si>
  <si>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</si>
  <si>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</si>
  <si>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</si>
  <si>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</si>
  <si>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</si>
  <si>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</si>
  <si>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</si>
  <si>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</si>
  <si>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</si>
  <si>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</si>
  <si>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</si>
  <si>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</si>
  <si>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</si>
  <si>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</si>
  <si>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</si>
  <si>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</si>
  <si>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</si>
  <si>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</si>
  <si>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</si>
  <si>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</si>
  <si>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</si>
  <si>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</si>
  <si>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</si>
  <si>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</si>
  <si>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</si>
  <si>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</si>
  <si>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</si>
  <si>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</si>
  <si>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</si>
  <si>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</si>
  <si>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</si>
  <si>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</si>
  <si>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</si>
  <si>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</si>
  <si>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</si>
  <si>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</si>
  <si>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</si>
  <si>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</si>
  <si>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</si>
  <si>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</si>
  <si>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</si>
  <si>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</si>
  <si>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</si>
  <si>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</si>
  <si>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</si>
  <si>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</si>
  <si>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</si>
  <si>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</si>
  <si>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</si>
  <si>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</si>
  <si>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</si>
  <si>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</si>
  <si>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</si>
  <si>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</si>
  <si>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</si>
  <si>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</si>
  <si>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</si>
  <si>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</si>
  <si>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</si>
  <si>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</si>
  <si>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</si>
  <si>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</si>
  <si>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</si>
  <si>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</si>
  <si>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</si>
  <si>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</si>
  <si>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</si>
  <si>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</si>
  <si>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</si>
  <si>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</si>
  <si>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</si>
  <si>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</si>
  <si>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</si>
  <si>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</si>
  <si>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</si>
  <si>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</si>
  <si>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</si>
  <si>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</si>
  <si>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</si>
  <si>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</si>
  <si>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</si>
  <si>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</si>
  <si>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</si>
  <si>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</si>
  <si>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</si>
  <si>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</si>
  <si>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</si>
  <si>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</si>
  <si>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</si>
  <si>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</si>
  <si>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</si>
  <si>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</si>
  <si>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</si>
  <si>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</si>
  <si>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</si>
  <si>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</si>
  <si>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</si>
  <si>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</si>
  <si>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</si>
  <si>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</si>
  <si>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</si>
  <si>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</si>
  <si>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</si>
  <si>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</si>
  <si>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</si>
  <si>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</si>
  <si>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</si>
  <si>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</si>
  <si>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</si>
  <si>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</si>
  <si>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</si>
  <si>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</si>
  <si>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</si>
  <si>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</si>
  <si>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</si>
  <si>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</si>
  <si>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</si>
  <si>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</si>
  <si>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</si>
  <si>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</si>
  <si>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</si>
  <si>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</si>
  <si>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</si>
  <si>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</si>
  <si>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</si>
  <si>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</si>
  <si>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</si>
  <si>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</si>
  <si>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</si>
  <si>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</si>
  <si>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</si>
  <si>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</si>
  <si>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</si>
  <si>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</si>
  <si>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</si>
  <si>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</si>
  <si>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</si>
  <si>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</si>
  <si>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</si>
  <si>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</si>
  <si>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</si>
  <si>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</si>
  <si>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</si>
  <si>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</si>
  <si>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</si>
  <si>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</si>
  <si>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</si>
  <si>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</si>
  <si>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</si>
  <si>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</si>
  <si>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</si>
  <si>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</si>
  <si>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</si>
  <si>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</si>
  <si>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</si>
  <si>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</si>
  <si>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</si>
  <si>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</si>
  <si>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</si>
  <si>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</si>
  <si>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</si>
  <si>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</si>
  <si>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</si>
  <si>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</si>
  <si>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X230s X240 X240S X240I X250 X260 X270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</si>
  <si>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</si>
  <si>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</si>
  <si>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</si>
  <si>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</si>
  <si>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</si>
  <si>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</si>
  <si>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</si>
  <si>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</si>
  <si>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</si>
  <si>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</si>
  <si>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</si>
  <si>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</si>
  <si>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</si>
  <si>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</si>
  <si>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</si>
  <si>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X240 BL - DE v2</t>
  </si>
  <si>
    <t xml:space="preserve">German</t>
  </si>
  <si>
    <t xml:space="preserve">Lenovo/X240/BL/DE</t>
  </si>
  <si>
    <t xml:space="preserve">Price – NON-Backlit</t>
  </si>
  <si>
    <t xml:space="preserve">Lenovo X240 - FR </t>
  </si>
  <si>
    <t xml:space="preserve">French</t>
  </si>
  <si>
    <t xml:space="preserve">Lenovo/X240/BL/FR</t>
  </si>
  <si>
    <t xml:space="preserve">Packing size</t>
  </si>
  <si>
    <t xml:space="preserve">Big</t>
  </si>
  <si>
    <t xml:space="preserve">Lenovo X240 - IT FBA</t>
  </si>
  <si>
    <t xml:space="preserve">Italian</t>
  </si>
  <si>
    <t xml:space="preserve">Lenovo/X240/BL/IT</t>
  </si>
  <si>
    <t xml:space="preserve">Package height (CM)</t>
  </si>
  <si>
    <t xml:space="preserve">Lenovo X240 BL - ES</t>
  </si>
  <si>
    <t xml:space="preserve">Spanish</t>
  </si>
  <si>
    <t xml:space="preserve">Lenovo/X240/BL/ES</t>
  </si>
  <si>
    <t xml:space="preserve">Package width (CM)</t>
  </si>
  <si>
    <t xml:space="preserve">Lenovo X240 - UK FBA</t>
  </si>
  <si>
    <t xml:space="preserve">UK</t>
  </si>
  <si>
    <t xml:space="preserve">Lenovo/X240/BL/UK</t>
  </si>
  <si>
    <t xml:space="preserve">Package length (CM)</t>
  </si>
  <si>
    <t xml:space="preserve">Lenovo X240 BL - NOR</t>
  </si>
  <si>
    <t xml:space="preserve">Scandinavian – Nordic</t>
  </si>
  <si>
    <t xml:space="preserve">01AX355</t>
  </si>
  <si>
    <t xml:space="preserve">Origin of Product</t>
  </si>
  <si>
    <t xml:space="preserve">Lenovo X240 - BE</t>
  </si>
  <si>
    <t xml:space="preserve">Belgian</t>
  </si>
  <si>
    <t xml:space="preserve">04Y0906</t>
  </si>
  <si>
    <t xml:space="preserve">Package weight (GR)</t>
  </si>
  <si>
    <t xml:space="preserve">Lenovo X240 BL - BG</t>
  </si>
  <si>
    <t xml:space="preserve">Bulgarian</t>
  </si>
  <si>
    <t xml:space="preserve">04X0222</t>
  </si>
  <si>
    <t xml:space="preserve">Lenovo X240 BL - CZ</t>
  </si>
  <si>
    <t xml:space="preserve">Czech</t>
  </si>
  <si>
    <t xml:space="preserve">01AV508</t>
  </si>
  <si>
    <t xml:space="preserve">Parent sku</t>
  </si>
  <si>
    <t xml:space="preserve">Lenovo X240 parent</t>
  </si>
  <si>
    <t xml:space="preserve">Lenovo X240 BL - DK</t>
  </si>
  <si>
    <t xml:space="preserve">Danish</t>
  </si>
  <si>
    <t xml:space="preserve">04X0224</t>
  </si>
  <si>
    <t xml:space="preserve">Parent EAN</t>
  </si>
  <si>
    <t xml:space="preserve">Lenovo X240 BL - HU</t>
  </si>
  <si>
    <t xml:space="preserve">Hungarian</t>
  </si>
  <si>
    <t xml:space="preserve">04X0230</t>
  </si>
  <si>
    <t xml:space="preserve">Lenovo X240 BL - NL</t>
  </si>
  <si>
    <t xml:space="preserve">Dutch</t>
  </si>
  <si>
    <t xml:space="preserve">04X0196</t>
  </si>
  <si>
    <t xml:space="preserve">Item_type</t>
  </si>
  <si>
    <t xml:space="preserve">laptop-computer-replacement-parts</t>
  </si>
  <si>
    <t xml:space="preserve">Lenovo X240 BL - NO</t>
  </si>
  <si>
    <t xml:space="preserve">Norwegian</t>
  </si>
  <si>
    <t xml:space="preserve">04Y0920</t>
  </si>
  <si>
    <t xml:space="preserve">Lenovo X240 BL - PL</t>
  </si>
  <si>
    <t xml:space="preserve">Polish</t>
  </si>
  <si>
    <t xml:space="preserve">04X0236</t>
  </si>
  <si>
    <t xml:space="preserve">Default quantity</t>
  </si>
  <si>
    <t xml:space="preserve">Lenovo X240 BL - PT</t>
  </si>
  <si>
    <t xml:space="preserve">Portuguese</t>
  </si>
  <si>
    <t xml:space="preserve">04X0237</t>
  </si>
  <si>
    <t xml:space="preserve">Lenovo X240 BL - SE/FI</t>
  </si>
  <si>
    <t xml:space="preserve">Swedish – Finnish</t>
  </si>
  <si>
    <t xml:space="preserve">04Y0964</t>
  </si>
  <si>
    <t xml:space="preserve">Format</t>
  </si>
  <si>
    <t xml:space="preserve">Update</t>
  </si>
  <si>
    <t xml:space="preserve">Lenovo X240 - CH</t>
  </si>
  <si>
    <t xml:space="preserve">Swiss</t>
  </si>
  <si>
    <t xml:space="preserve">04X0242</t>
  </si>
  <si>
    <t xml:space="preserve">Lenovo X240 BL - US INT</t>
  </si>
  <si>
    <t xml:space="preserve">US International</t>
  </si>
  <si>
    <t xml:space="preserve">Lenovo/X240/BL/USI</t>
  </si>
  <si>
    <t xml:space="preserve">Lenovo X240 - US</t>
  </si>
  <si>
    <t xml:space="preserve">US</t>
  </si>
  <si>
    <t xml:space="preserve">Lenovo/X240/BL/US</t>
  </si>
  <si>
    <t xml:space="preserve">Bullet Point 1:</t>
  </si>
  <si>
    <t xml:space="preserve">Lenovo X240 RG - DE</t>
  </si>
  <si>
    <t xml:space="preserve">04Y0950</t>
  </si>
  <si>
    <t xml:space="preserve">Bullet Point 2:</t>
  </si>
  <si>
    <t xml:space="preserve">Lenovo X240 RG - FR</t>
  </si>
  <si>
    <t xml:space="preserve">04Y0902</t>
  </si>
  <si>
    <t xml:space="preserve">Bullet Point 5:</t>
  </si>
  <si>
    <t xml:space="preserve">Lenovo X240 RG - IT</t>
  </si>
  <si>
    <t xml:space="preserve">04Y0917</t>
  </si>
  <si>
    <t xml:space="preserve">Bullet Point 4:</t>
  </si>
  <si>
    <t xml:space="preserve">Lenovo X240 RG - ES</t>
  </si>
  <si>
    <t xml:space="preserve">04Y0910</t>
  </si>
  <si>
    <t xml:space="preserve">Lenovo X240 RG - UK</t>
  </si>
  <si>
    <t xml:space="preserve">04Y0929</t>
  </si>
  <si>
    <t xml:space="preserve">Lenovo X240 RG - NOR</t>
  </si>
  <si>
    <t xml:space="preserve">01AX351</t>
  </si>
  <si>
    <t xml:space="preserve">Product Description</t>
  </si>
  <si>
    <t xml:space="preserve">Lenovo X240 RG - BE</t>
  </si>
  <si>
    <t xml:space="preserve">Lenovo X240 RG - BG</t>
  </si>
  <si>
    <t xml:space="preserve">04Y0907</t>
  </si>
  <si>
    <t xml:space="preserve">Warranty Message</t>
  </si>
  <si>
    <t xml:space="preserve">Lenovo X240 RG - CZ</t>
  </si>
  <si>
    <t xml:space="preserve">04Y0908</t>
  </si>
  <si>
    <t xml:space="preserve">Lenovo X240 RG - DK</t>
  </si>
  <si>
    <t xml:space="preserve">04Y0947</t>
  </si>
  <si>
    <t xml:space="preserve">bullet point 4: regular</t>
  </si>
  <si>
    <t xml:space="preserve">Lenovo X240 RG - HU</t>
  </si>
  <si>
    <t xml:space="preserve">04Y0915</t>
  </si>
  <si>
    <t xml:space="preserve">Lenovo X240 RG - NL</t>
  </si>
  <si>
    <t xml:space="preserve">04Y0919</t>
  </si>
  <si>
    <t xml:space="preserve">Lenovo X240 RG - NO</t>
  </si>
  <si>
    <t xml:space="preserve">language</t>
  </si>
  <si>
    <t xml:space="preserve">English</t>
  </si>
  <si>
    <t xml:space="preserve">Lenovo X240 RG - PL</t>
  </si>
  <si>
    <t xml:space="preserve">Marketplace</t>
  </si>
  <si>
    <t xml:space="preserve">EU</t>
  </si>
  <si>
    <t xml:space="preserve">Lenovo X240 RG - PT</t>
  </si>
  <si>
    <t xml:space="preserve">04Y0960</t>
  </si>
  <si>
    <t xml:space="preserve">Lenovo X240 RG - SE/FI</t>
  </si>
  <si>
    <t xml:space="preserve">Lenovo X240 RG - CH</t>
  </si>
  <si>
    <t xml:space="preserve">04Y0927</t>
  </si>
  <si>
    <t xml:space="preserve">Lenovo X240 RG - US INT</t>
  </si>
  <si>
    <t xml:space="preserve">04Y0930</t>
  </si>
  <si>
    <t xml:space="preserve">Lenovo X240 - US regular</t>
  </si>
  <si>
    <t xml:space="preserve">04Y0938</t>
  </si>
  <si>
    <t xml:space="preserve">Russian</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</si>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</sst>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5" activeCellId="0" sqref="G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X240 parent</v>
      </c>
      <c r="C4" s="29" t="s">
        <v>345</v>
      </c>
      <c r="D4" s="30" t="n">
        <f aca="false">Values!B14</f>
        <v>5714401240990</v>
      </c>
      <c r="E4" s="31" t="s">
        <v>346</v>
      </c>
      <c r="F4" s="28" t="str">
        <f aca="false">SUBSTITUTE(Values!B1, "{language}", "") &amp; " " &amp; Values!B3</f>
        <v>replacement  backlit keyboard for Lenovo Thinkpad  X230s X240 X240S X240I X250 X260 X270</v>
      </c>
      <c r="G4" s="29" t="s">
        <v>345</v>
      </c>
      <c r="H4" s="27" t="str">
        <f aca="false">Values!B16</f>
        <v>laptop-computer-replacement-parts</v>
      </c>
      <c r="I4" s="27" t="str">
        <f aca="false">IF(ISBLANK(Values!E3),"","4730574031")</f>
        <v>4730574031</v>
      </c>
      <c r="J4" s="32" t="str">
        <f aca="false">Values!B13</f>
        <v>Lenovo X240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X240 BL - DE v2</v>
      </c>
      <c r="C5" s="32" t="str">
        <f aca="false">IF(ISBLANK(Values!E4),"","TellusRem")</f>
        <v>TellusRem</v>
      </c>
      <c r="D5" s="30" t="n">
        <f aca="false">IF(ISBLANK(Values!E4),"",Values!E4)</f>
        <v>5714401240204</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X230s X240 X240S X240I X250 X260 X270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X240 BL - DE v2</v>
      </c>
      <c r="K5" s="28" t="n">
        <f aca="false">IF(ISBLANK(Values!E4),"",IF(Values!J4, Values!$B$4, Values!$B$5))</f>
        <v>58.99</v>
      </c>
      <c r="L5" s="40" t="str">
        <f aca="false">IF(ISBLANK(Values!E4),"",IF($CO5="DEFAULT", Values!$B$18, ""))</f>
        <v/>
      </c>
      <c r="M5" s="28" t="str">
        <f aca="false">IF(ISBLANK(Values!E4),"",Values!$M4)</f>
        <v>https://raw.githubusercontent.com/PatrickVibild/TellusAmazonPictures/master/pictures/Lenovo/X240/BL/DE/1.jpg</v>
      </c>
      <c r="N5" s="28" t="str">
        <f aca="false">IF(ISBLANK(Values!$F4),"",Values!N4)</f>
        <v>https://raw.githubusercontent.com/PatrickVibild/TellusAmazonPictures/master/pictures/Lenovo/X240/BL/DE/2.jpg</v>
      </c>
      <c r="O5" s="28" t="str">
        <f aca="false">IF(ISBLANK(Values!$F4),"",Values!O4)</f>
        <v>https://raw.githubusercontent.com/PatrickVibild/TellusAmazonPictures/master/pictures/Lenovo/X240/BL/DE/3.jpg</v>
      </c>
      <c r="P5" s="28" t="str">
        <f aca="false">IF(ISBLANK(Values!$F4),"",Values!P4)</f>
        <v>https://raw.githubusercontent.com/PatrickVibild/TellusAmazonPictures/master/pictures/Lenovo/X240/BL/DE/4.jpg</v>
      </c>
      <c r="Q5" s="28" t="str">
        <f aca="false">IF(ISBLANK(Values!$F4),"",Values!Q4)</f>
        <v>https://raw.githubusercontent.com/PatrickVibild/TellusAmazonPictures/master/pictures/Lenovo/X240/BL/DE/5.jpg</v>
      </c>
      <c r="R5" s="28" t="str">
        <f aca="false">IF(ISBLANK(Values!$F4),"",Values!R4)</f>
        <v>https://raw.githubusercontent.com/PatrickVibild/TellusAmazonPictures/master/pictures/Lenovo/X240/BL/DE/6.jpg</v>
      </c>
      <c r="S5" s="28" t="str">
        <f aca="false">IF(ISBLANK(Values!$F4),"",Values!S4)</f>
        <v>https://raw.githubusercontent.com/PatrickVibild/TellusAmazonPictures/master/pictures/Lenovo/X240/BL/DE/7.jpg</v>
      </c>
      <c r="T5" s="28" t="str">
        <f aca="false">IF(ISBLANK(Values!$F4),"",Values!T4)</f>
        <v>https://raw.githubusercontent.com/PatrickVibild/TellusAmazonPictures/master/pictures/Lenovo/X240/BL/DE/8.jpg</v>
      </c>
      <c r="U5" s="28" t="str">
        <f aca="false">IF(ISBLANK(Values!$F4),"",Values!U4)</f>
        <v>https://raw.githubusercontent.com/PatrickVibild/TellusAmazonPictures/master/pictures/Lenovo/X240/BL/DE/9.jpg</v>
      </c>
      <c r="W5" s="32" t="str">
        <f aca="false">IF(ISBLANK(Values!E4),"","Child")</f>
        <v>Child</v>
      </c>
      <c r="X5" s="32" t="str">
        <f aca="false">IF(ISBLANK(Values!E4),"",Values!$B$13)</f>
        <v>Lenovo X240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X230s X240 X240S X240I X250 X260 X270.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X240 - FR</v>
      </c>
      <c r="C6" s="32" t="str">
        <f aca="false">IF(ISBLANK(Values!E5),"","TellusRem")</f>
        <v>TellusRem</v>
      </c>
      <c r="D6" s="30" t="n">
        <f aca="false">IF(ISBLANK(Values!E5),"",Values!E5)</f>
        <v>5714401240020</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X230s X240 X240S X240I X250 X260 X270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X240 - FR</v>
      </c>
      <c r="K6" s="28" t="n">
        <f aca="false">IF(ISBLANK(Values!E5),"",IF(Values!J5, Values!$B$4, Values!$B$5))</f>
        <v>58.99</v>
      </c>
      <c r="L6" s="40" t="str">
        <f aca="false">IF(ISBLANK(Values!E5),"",IF($CO6="DEFAULT", Values!$B$18, ""))</f>
        <v/>
      </c>
      <c r="M6" s="28" t="str">
        <f aca="false">IF(ISBLANK(Values!E5),"",Values!$M5)</f>
        <v>https://raw.githubusercontent.com/PatrickVibild/TellusAmazonPictures/master/pictures/Lenovo/X240/BL/FR/1.jpg</v>
      </c>
      <c r="N6" s="28" t="str">
        <f aca="false">IF(ISBLANK(Values!$F5),"",Values!N5)</f>
        <v>https://raw.githubusercontent.com/PatrickVibild/TellusAmazonPictures/master/pictures/Lenovo/X240/BL/FR/2.jpg</v>
      </c>
      <c r="O6" s="28" t="str">
        <f aca="false">IF(ISBLANK(Values!$F5),"",Values!O5)</f>
        <v>https://raw.githubusercontent.com/PatrickVibild/TellusAmazonPictures/master/pictures/Lenovo/X240/BL/FR/3.jpg</v>
      </c>
      <c r="P6" s="28" t="str">
        <f aca="false">IF(ISBLANK(Values!$F5),"",Values!P5)</f>
        <v>https://raw.githubusercontent.com/PatrickVibild/TellusAmazonPictures/master/pictures/Lenovo/X240/BL/FR/4.jpg</v>
      </c>
      <c r="Q6" s="28" t="str">
        <f aca="false">IF(ISBLANK(Values!$F5),"",Values!Q5)</f>
        <v>https://raw.githubusercontent.com/PatrickVibild/TellusAmazonPictures/master/pictures/Lenovo/X240/BL/FR/5.jpg</v>
      </c>
      <c r="R6" s="28" t="str">
        <f aca="false">IF(ISBLANK(Values!$F5),"",Values!R5)</f>
        <v>https://raw.githubusercontent.com/PatrickVibild/TellusAmazonPictures/master/pictures/Lenovo/X240/BL/FR/6.jpg</v>
      </c>
      <c r="S6" s="28" t="str">
        <f aca="false">IF(ISBLANK(Values!$F5),"",Values!S5)</f>
        <v>https://raw.githubusercontent.com/PatrickVibild/TellusAmazonPictures/master/pictures/Lenovo/X240/BL/FR/7.jpg</v>
      </c>
      <c r="T6" s="28" t="str">
        <f aca="false">IF(ISBLANK(Values!$F5),"",Values!T5)</f>
        <v>https://raw.githubusercontent.com/PatrickVibild/TellusAmazonPictures/master/pictures/Lenovo/X240/BL/FR/8.jpg</v>
      </c>
      <c r="U6" s="28" t="str">
        <f aca="false">IF(ISBLANK(Values!$F5),"",Values!U5)</f>
        <v>https://raw.githubusercontent.com/PatrickVibild/TellusAmazonPictures/master/pictures/Lenovo/X240/BL/FR/9.jpg</v>
      </c>
      <c r="W6" s="32" t="str">
        <f aca="false">IF(ISBLANK(Values!E5),"","Child")</f>
        <v>Child</v>
      </c>
      <c r="X6" s="32" t="str">
        <f aca="false">IF(ISBLANK(Values!E5),"",Values!$B$13)</f>
        <v>Lenovo X240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X230s X240 X240S X240I X250 X260 X270.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X240 - IT FBA</v>
      </c>
      <c r="C7" s="32" t="str">
        <f aca="false">IF(ISBLANK(Values!E6),"","TellusRem")</f>
        <v>TellusRem</v>
      </c>
      <c r="D7" s="30" t="n">
        <f aca="false">IF(ISBLANK(Values!E6),"",Values!E6)</f>
        <v>5714401240037</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X230s X240 X240S X240I X250 X260 X270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X240 - IT FBA</v>
      </c>
      <c r="K7" s="28" t="n">
        <f aca="false">IF(ISBLANK(Values!E6),"",IF(Values!J6, Values!$B$4, Values!$B$5))</f>
        <v>58.99</v>
      </c>
      <c r="L7" s="40" t="str">
        <f aca="false">IF(ISBLANK(Values!E6),"",IF($CO7="DEFAULT", Values!$B$18, ""))</f>
        <v/>
      </c>
      <c r="M7" s="28" t="str">
        <f aca="false">IF(ISBLANK(Values!E6),"",Values!$M6)</f>
        <v>https://raw.githubusercontent.com/PatrickVibild/TellusAmazonPictures/master/pictures/Lenovo/X240/BL/IT/1.jpg</v>
      </c>
      <c r="N7" s="28" t="str">
        <f aca="false">IF(ISBLANK(Values!$F6),"",Values!N6)</f>
        <v>https://raw.githubusercontent.com/PatrickVibild/TellusAmazonPictures/master/pictures/Lenovo/X240/BL/IT/2.jpg</v>
      </c>
      <c r="O7" s="28" t="str">
        <f aca="false">IF(ISBLANK(Values!$F6),"",Values!O6)</f>
        <v>https://raw.githubusercontent.com/PatrickVibild/TellusAmazonPictures/master/pictures/Lenovo/X240/BL/IT/3.jpg</v>
      </c>
      <c r="P7" s="28" t="str">
        <f aca="false">IF(ISBLANK(Values!$F6),"",Values!P6)</f>
        <v>https://raw.githubusercontent.com/PatrickVibild/TellusAmazonPictures/master/pictures/Lenovo/X240/BL/IT/4.jpg</v>
      </c>
      <c r="Q7" s="28" t="str">
        <f aca="false">IF(ISBLANK(Values!$F6),"",Values!Q6)</f>
        <v>https://raw.githubusercontent.com/PatrickVibild/TellusAmazonPictures/master/pictures/Lenovo/X240/BL/IT/5.jpg</v>
      </c>
      <c r="R7" s="28" t="str">
        <f aca="false">IF(ISBLANK(Values!$F6),"",Values!R6)</f>
        <v>https://raw.githubusercontent.com/PatrickVibild/TellusAmazonPictures/master/pictures/Lenovo/X240/BL/IT/6.jpg</v>
      </c>
      <c r="S7" s="28" t="str">
        <f aca="false">IF(ISBLANK(Values!$F6),"",Values!S6)</f>
        <v>https://raw.githubusercontent.com/PatrickVibild/TellusAmazonPictures/master/pictures/Lenovo/X240/BL/IT/7.jpg</v>
      </c>
      <c r="T7" s="28" t="str">
        <f aca="false">IF(ISBLANK(Values!$F6),"",Values!T6)</f>
        <v>https://raw.githubusercontent.com/PatrickVibild/TellusAmazonPictures/master/pictures/Lenovo/X240/BL/IT/8.jpg</v>
      </c>
      <c r="U7" s="28" t="str">
        <f aca="false">IF(ISBLANK(Values!$F6),"",Values!U6)</f>
        <v>https://raw.githubusercontent.com/PatrickVibild/TellusAmazonPictures/master/pictures/Lenovo/X240/BL/IT/9.jpg</v>
      </c>
      <c r="W7" s="32" t="str">
        <f aca="false">IF(ISBLANK(Values!E6),"","Child")</f>
        <v>Child</v>
      </c>
      <c r="X7" s="32" t="str">
        <f aca="false">IF(ISBLANK(Values!E6),"",Values!$B$13)</f>
        <v>Lenovo X240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X230s X240 X240S X240I X250 X260 X270.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X240 BL - ES</v>
      </c>
      <c r="C8" s="32" t="str">
        <f aca="false">IF(ISBLANK(Values!E7),"","TellusRem")</f>
        <v>TellusRem</v>
      </c>
      <c r="D8" s="30" t="n">
        <f aca="false">IF(ISBLANK(Values!E7),"",Values!E7)</f>
        <v>5714401240044</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X230s X240 X240S X240I X250 X260 X270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X240 BL - ES</v>
      </c>
      <c r="K8" s="28" t="n">
        <f aca="false">IF(ISBLANK(Values!E7),"",IF(Values!J7, Values!$B$4, Values!$B$5))</f>
        <v>58.99</v>
      </c>
      <c r="L8" s="40" t="str">
        <f aca="false">IF(ISBLANK(Values!E7),"",IF($CO8="DEFAULT", Values!$B$18, ""))</f>
        <v/>
      </c>
      <c r="M8" s="28" t="str">
        <f aca="false">IF(ISBLANK(Values!E7),"",Values!$M7)</f>
        <v>https://raw.githubusercontent.com/PatrickVibild/TellusAmazonPictures/master/pictures/Lenovo/X240/BL/ES/1.jpg</v>
      </c>
      <c r="N8" s="28" t="str">
        <f aca="false">IF(ISBLANK(Values!$F7),"",Values!N7)</f>
        <v>https://raw.githubusercontent.com/PatrickVibild/TellusAmazonPictures/master/pictures/Lenovo/X240/BL/ES/2.jpg</v>
      </c>
      <c r="O8" s="28" t="str">
        <f aca="false">IF(ISBLANK(Values!$F7),"",Values!O7)</f>
        <v>https://raw.githubusercontent.com/PatrickVibild/TellusAmazonPictures/master/pictures/Lenovo/X240/BL/ES/3.jpg</v>
      </c>
      <c r="P8" s="28" t="str">
        <f aca="false">IF(ISBLANK(Values!$F7),"",Values!P7)</f>
        <v>https://raw.githubusercontent.com/PatrickVibild/TellusAmazonPictures/master/pictures/Lenovo/X240/BL/ES/4.jpg</v>
      </c>
      <c r="Q8" s="28" t="str">
        <f aca="false">IF(ISBLANK(Values!$F7),"",Values!Q7)</f>
        <v>https://raw.githubusercontent.com/PatrickVibild/TellusAmazonPictures/master/pictures/Lenovo/X240/BL/ES/5.jpg</v>
      </c>
      <c r="R8" s="28" t="str">
        <f aca="false">IF(ISBLANK(Values!$F7),"",Values!R7)</f>
        <v>https://raw.githubusercontent.com/PatrickVibild/TellusAmazonPictures/master/pictures/Lenovo/X240/BL/ES/6.jpg</v>
      </c>
      <c r="S8" s="28" t="str">
        <f aca="false">IF(ISBLANK(Values!$F7),"",Values!S7)</f>
        <v>https://raw.githubusercontent.com/PatrickVibild/TellusAmazonPictures/master/pictures/Lenovo/X240/BL/ES/7.jpg</v>
      </c>
      <c r="T8" s="28" t="str">
        <f aca="false">IF(ISBLANK(Values!$F7),"",Values!T7)</f>
        <v>https://raw.githubusercontent.com/PatrickVibild/TellusAmazonPictures/master/pictures/Lenovo/X240/BL/ES/8.jpg</v>
      </c>
      <c r="U8" s="28" t="str">
        <f aca="false">IF(ISBLANK(Values!$F7),"",Values!U7)</f>
        <v>https://raw.githubusercontent.com/PatrickVibild/TellusAmazonPictures/master/pictures/Lenovo/X240/BL/ES/9.jpg</v>
      </c>
      <c r="W8" s="32" t="str">
        <f aca="false">IF(ISBLANK(Values!E7),"","Child")</f>
        <v>Child</v>
      </c>
      <c r="X8" s="32" t="str">
        <f aca="false">IF(ISBLANK(Values!E7),"",Values!$B$13)</f>
        <v>Lenovo X240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X230s X240 X240S X240I X250 X260 X270.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X240 - UK FBA</v>
      </c>
      <c r="C9" s="32" t="str">
        <f aca="false">IF(ISBLANK(Values!E8),"","TellusRem")</f>
        <v>TellusRem</v>
      </c>
      <c r="D9" s="30" t="n">
        <f aca="false">IF(ISBLANK(Values!E8),"",Values!E8)</f>
        <v>5714401240051</v>
      </c>
      <c r="E9" s="31" t="str">
        <f aca="false">IF(ISBLANK(Values!E8),"","EAN")</f>
        <v>EAN</v>
      </c>
      <c r="F9" s="28" t="str">
        <f aca="false">IF(ISBLANK(Values!E8),"",IF(Values!J8, SUBSTITUTE(Values!$B$1, "{language}", Values!H8) &amp; " " &amp;Values!$B$3, SUBSTITUTE(Values!$B$2, "{language}", Values!$H8) &amp; " " &amp;Values!$B$3))</f>
        <v>replacement UK backlit keyboard for Lenovo Thinkpad  X230s X240 X240S X240I X250 X260 X270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X240 - UK FBA</v>
      </c>
      <c r="K9" s="28" t="n">
        <f aca="false">IF(ISBLANK(Values!E8),"",IF(Values!J8, Values!$B$4, Values!$B$5))</f>
        <v>58.99</v>
      </c>
      <c r="L9" s="40" t="str">
        <f aca="false">IF(ISBLANK(Values!E8),"",IF($CO9="DEFAULT", Values!$B$18, ""))</f>
        <v/>
      </c>
      <c r="M9" s="28" t="str">
        <f aca="false">IF(ISBLANK(Values!E8),"",Values!$M8)</f>
        <v>https://raw.githubusercontent.com/PatrickVibild/TellusAmazonPictures/master/pictures/Lenovo/X240/BL/UK/1.jpg</v>
      </c>
      <c r="N9" s="28" t="str">
        <f aca="false">IF(ISBLANK(Values!$F8),"",Values!N8)</f>
        <v>https://raw.githubusercontent.com/PatrickVibild/TellusAmazonPictures/master/pictures/Lenovo/X240/BL/UK/2.jpg</v>
      </c>
      <c r="O9" s="28" t="str">
        <f aca="false">IF(ISBLANK(Values!$F8),"",Values!O8)</f>
        <v>https://raw.githubusercontent.com/PatrickVibild/TellusAmazonPictures/master/pictures/Lenovo/X240/BL/UK/3.jpg</v>
      </c>
      <c r="P9" s="28" t="str">
        <f aca="false">IF(ISBLANK(Values!$F8),"",Values!P8)</f>
        <v>https://raw.githubusercontent.com/PatrickVibild/TellusAmazonPictures/master/pictures/Lenovo/X240/BL/UK/4.jpg</v>
      </c>
      <c r="Q9" s="28" t="str">
        <f aca="false">IF(ISBLANK(Values!$F8),"",Values!Q8)</f>
        <v>https://raw.githubusercontent.com/PatrickVibild/TellusAmazonPictures/master/pictures/Lenovo/X240/BL/UK/5.jpg</v>
      </c>
      <c r="R9" s="28" t="str">
        <f aca="false">IF(ISBLANK(Values!$F8),"",Values!R8)</f>
        <v>https://raw.githubusercontent.com/PatrickVibild/TellusAmazonPictures/master/pictures/Lenovo/X240/BL/UK/6.jpg</v>
      </c>
      <c r="S9" s="28" t="str">
        <f aca="false">IF(ISBLANK(Values!$F8),"",Values!S8)</f>
        <v>https://raw.githubusercontent.com/PatrickVibild/TellusAmazonPictures/master/pictures/Lenovo/X240/BL/UK/7.jpg</v>
      </c>
      <c r="T9" s="28" t="str">
        <f aca="false">IF(ISBLANK(Values!$F8),"",Values!T8)</f>
        <v>https://raw.githubusercontent.com/PatrickVibild/TellusAmazonPictures/master/pictures/Lenovo/X240/BL/UK/8.jpg</v>
      </c>
      <c r="U9" s="28" t="str">
        <f aca="false">IF(ISBLANK(Values!$F8),"",Values!U8)</f>
        <v>https://raw.githubusercontent.com/PatrickVibild/TellusAmazonPictures/master/pictures/Lenovo/X240/BL/UK/9.jpg</v>
      </c>
      <c r="W9" s="32" t="str">
        <f aca="false">IF(ISBLANK(Values!E8),"","Child")</f>
        <v>Child</v>
      </c>
      <c r="X9" s="32" t="str">
        <f aca="false">IF(ISBLANK(Values!E8),"",Values!$B$13)</f>
        <v>Lenovo X240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X230s X240 X240S X240I X250 X260 X270.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X240 BL - NOR</v>
      </c>
      <c r="C10" s="32" t="str">
        <f aca="false">IF(ISBLANK(Values!E9),"","TellusRem")</f>
        <v>TellusRem</v>
      </c>
      <c r="D10" s="30" t="n">
        <f aca="false">IF(ISBLANK(Values!E9),"",Values!E9)</f>
        <v>5714401240068</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X230s X240 X240S X240I X250 X260 X270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X240 BL - NOR</v>
      </c>
      <c r="K10" s="28" t="n">
        <f aca="false">IF(ISBLANK(Values!E9),"",IF(Values!J9, Values!$B$4, Values!$B$5))</f>
        <v>58.99</v>
      </c>
      <c r="L10" s="40" t="n">
        <f aca="false">IF(ISBLANK(Values!E9),"",IF($CO10="DEFAULT", Values!$B$18, ""))</f>
        <v>5</v>
      </c>
      <c r="M10" s="28" t="str">
        <f aca="false">IF(ISBLANK(Values!E9),"",Values!$M9)</f>
        <v>https://download.lenovo.com/Images/Parts/01AX355/01AX355_A.jpg</v>
      </c>
      <c r="N10" s="28" t="str">
        <f aca="false">IF(ISBLANK(Values!$F9),"",Values!N9)</f>
        <v>https://download.lenovo.com/Images/Parts/01AX355/01AX355_B.jpg</v>
      </c>
      <c r="O10" s="28" t="str">
        <f aca="false">IF(ISBLANK(Values!$F9),"",Values!O9)</f>
        <v>https://download.lenovo.com/Images/Parts/01AX355/01AX355_details.jpg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X240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X230s X240 X240S X240I X250 X260 X270.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X240 - BE</v>
      </c>
      <c r="C11" s="32" t="str">
        <f aca="false">IF(ISBLANK(Values!E10),"","TellusRem")</f>
        <v>TellusRem</v>
      </c>
      <c r="D11" s="30" t="n">
        <f aca="false">IF(ISBLANK(Values!E10),"",Values!E10)</f>
        <v>5714401240075</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X230s X240 X240S X240I X250 X260 X270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X240 - BE</v>
      </c>
      <c r="K11" s="28" t="n">
        <f aca="false">IF(ISBLANK(Values!E10),"",IF(Values!J10, Values!$B$4, Values!$B$5))</f>
        <v>58.99</v>
      </c>
      <c r="L11" s="40" t="n">
        <f aca="false">IF(ISBLANK(Values!E10),"",IF($CO11="DEFAULT", Values!$B$18, ""))</f>
        <v>5</v>
      </c>
      <c r="M11" s="28" t="str">
        <f aca="false">IF(ISBLANK(Values!E10),"",Values!$M10)</f>
        <v>https://download.lenovo.com/Images/Parts/04Y0906/04Y0906_A.jpg</v>
      </c>
      <c r="N11" s="28" t="str">
        <f aca="false">IF(ISBLANK(Values!$F10),"",Values!N10)</f>
        <v>https://download.lenovo.com/Images/Parts/04Y0906/04Y0906_B.jpg</v>
      </c>
      <c r="O11" s="28" t="str">
        <f aca="false">IF(ISBLANK(Values!$F10),"",Values!O10)</f>
        <v>https://download.lenovo.com/Images/Parts/04Y0906/04Y0906_details.jpg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X240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X230s X240 X240S X240I X250 X260 X270.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X240 BL - BG</v>
      </c>
      <c r="C12" s="32" t="str">
        <f aca="false">IF(ISBLANK(Values!E11),"","TellusRem")</f>
        <v>TellusRem</v>
      </c>
      <c r="D12" s="30" t="n">
        <f aca="false">IF(ISBLANK(Values!E11),"",Values!E11)</f>
        <v>5714401240082</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X230s X240 X240S X240I X250 X260 X270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X240 BL - BG</v>
      </c>
      <c r="K12" s="28" t="n">
        <f aca="false">IF(ISBLANK(Values!E11),"",IF(Values!J11, Values!$B$4, Values!$B$5))</f>
        <v>58.99</v>
      </c>
      <c r="L12" s="40" t="n">
        <f aca="false">IF(ISBLANK(Values!E11),"",IF($CO12="DEFAULT", Values!$B$18, ""))</f>
        <v>5</v>
      </c>
      <c r="M12" s="28" t="str">
        <f aca="false">IF(ISBLANK(Values!E11),"",Values!$M11)</f>
        <v>https://download.lenovo.com/Images/Parts/04X0222/04X0222_A.jpg</v>
      </c>
      <c r="N12" s="28" t="str">
        <f aca="false">IF(ISBLANK(Values!$F11),"",Values!N11)</f>
        <v>https://download.lenovo.com/Images/Parts/04X0222/04X0222_B.jpg</v>
      </c>
      <c r="O12" s="28" t="str">
        <f aca="false">IF(ISBLANK(Values!$F11),"",Values!O11)</f>
        <v>https://download.lenovo.com/Images/Parts/04X0222/04X0222_details.jpg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X240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X230s X240 X240S X240I X250 X260 X270.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X240 BL - CZ</v>
      </c>
      <c r="C13" s="32" t="str">
        <f aca="false">IF(ISBLANK(Values!E12),"","TellusRem")</f>
        <v>TellusRem</v>
      </c>
      <c r="D13" s="30" t="n">
        <f aca="false">IF(ISBLANK(Values!E12),"",Values!E12)</f>
        <v>5714401240099</v>
      </c>
      <c r="E13" s="31" t="str">
        <f aca="false">IF(ISBLANK(Values!E12),"","EAN")</f>
        <v>EAN</v>
      </c>
      <c r="F13" s="28" t="str">
        <f aca="false">IF(ISBLANK(Values!E12),"",IF(Values!J12, SUBSTITUTE(Values!$B$1, "{language}", Values!H12) &amp; " " &amp;Values!$B$3, SUBSTITUTE(Values!$B$2, "{language}", Values!$H12) &amp; " " &amp;Values!$B$3))</f>
        <v>replacement Czech backlit keyboard for Lenovo Thinkpad  X230s X240 X240S X240I X250 X260 X270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X240 BL - CZ</v>
      </c>
      <c r="K13" s="28" t="n">
        <f aca="false">IF(ISBLANK(Values!E12),"",IF(Values!J12, Values!$B$4, Values!$B$5))</f>
        <v>58.99</v>
      </c>
      <c r="L13" s="40" t="n">
        <f aca="false">IF(ISBLANK(Values!E12),"",IF($CO13="DEFAULT", Values!$B$18, ""))</f>
        <v>5</v>
      </c>
      <c r="M13" s="28" t="str">
        <f aca="false">IF(ISBLANK(Values!E12),"",Values!$M12)</f>
        <v>https://download.lenovo.com/Images/Parts/01AV508/01AV508_A.jpg</v>
      </c>
      <c r="N13" s="28" t="str">
        <f aca="false">IF(ISBLANK(Values!$F12),"",Values!N12)</f>
        <v>https://download.lenovo.com/Images/Parts/01AV508/01AV508_B.jpg</v>
      </c>
      <c r="O13" s="28" t="str">
        <f aca="false">IF(ISBLANK(Values!$F12),"",Values!O12)</f>
        <v>https://download.lenovo.com/Images/Parts/01AV508/01AV508_details.jpg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X240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backlit.</v>
      </c>
      <c r="AM13" s="1" t="str">
        <f aca="false">SUBSTITUTE(IF(ISBLANK(Values!E12),"",Values!$B$27), "{model}", Values!$B$3)</f>
        <v>👉 COMPATIBLE WITH - Lenovo X230s X240 X240S X240I X250 X260 X270.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X240 BL - DK</v>
      </c>
      <c r="C14" s="32" t="str">
        <f aca="false">IF(ISBLANK(Values!E13),"","TellusRem")</f>
        <v>TellusRem</v>
      </c>
      <c r="D14" s="30" t="n">
        <f aca="false">IF(ISBLANK(Values!E13),"",Values!E13)</f>
        <v>5714401240105</v>
      </c>
      <c r="E14" s="31" t="str">
        <f aca="false">IF(ISBLANK(Values!E13),"","EAN")</f>
        <v>EAN</v>
      </c>
      <c r="F14" s="28" t="str">
        <f aca="false">IF(ISBLANK(Values!E13),"",IF(Values!J13, SUBSTITUTE(Values!$B$1, "{language}", Values!H13) &amp; " " &amp;Values!$B$3, SUBSTITUTE(Values!$B$2, "{language}", Values!$H13) &amp; " " &amp;Values!$B$3))</f>
        <v>replacement Danish backlit keyboard for Lenovo Thinkpad  X230s X240 X240S X240I X250 X260 X270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X240 BL - DK</v>
      </c>
      <c r="K14" s="28" t="n">
        <f aca="false">IF(ISBLANK(Values!E13),"",IF(Values!J13, Values!$B$4, Values!$B$5))</f>
        <v>58.99</v>
      </c>
      <c r="L14" s="40" t="n">
        <f aca="false">IF(ISBLANK(Values!E13),"",IF($CO14="DEFAULT", Values!$B$18, ""))</f>
        <v>5</v>
      </c>
      <c r="M14" s="28" t="str">
        <f aca="false">IF(ISBLANK(Values!E13),"",Values!$M13)</f>
        <v>https://download.lenovo.com/Images/Parts/04X0224/04X0224_A.jpg</v>
      </c>
      <c r="N14" s="28" t="str">
        <f aca="false">IF(ISBLANK(Values!$F13),"",Values!N13)</f>
        <v>https://download.lenovo.com/Images/Parts/04X0224/04X0224_B.jpg</v>
      </c>
      <c r="O14" s="28" t="str">
        <f aca="false">IF(ISBLANK(Values!$F13),"",Values!O13)</f>
        <v>https://download.lenovo.com/Images/Parts/04X0224/04X0224_details.jpg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X240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backlit.</v>
      </c>
      <c r="AM14" s="1" t="str">
        <f aca="false">SUBSTITUTE(IF(ISBLANK(Values!E13),"",Values!$B$27), "{model}", Values!$B$3)</f>
        <v>👉 COMPATIBLE WITH - Lenovo X230s X240 X240S X240I X250 X260 X270.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X240 BL - HU</v>
      </c>
      <c r="C15" s="32" t="str">
        <f aca="false">IF(ISBLANK(Values!E14),"","TellusRem")</f>
        <v>TellusRem</v>
      </c>
      <c r="D15" s="30" t="n">
        <f aca="false">IF(ISBLANK(Values!E14),"",Values!E14)</f>
        <v>5714401240112</v>
      </c>
      <c r="E15" s="31" t="str">
        <f aca="false">IF(ISBLANK(Values!E14),"","EAN")</f>
        <v>EAN</v>
      </c>
      <c r="F15" s="28" t="str">
        <f aca="false">IF(ISBLANK(Values!E14),"",IF(Values!J14, SUBSTITUTE(Values!$B$1, "{language}", Values!H14) &amp; " " &amp;Values!$B$3, SUBSTITUTE(Values!$B$2, "{language}", Values!$H14) &amp; " " &amp;Values!$B$3))</f>
        <v>replacement Hungarian backlit keyboard for Lenovo Thinkpad  X230s X240 X240S X240I X250 X260 X270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X240 BL - HU</v>
      </c>
      <c r="K15" s="28" t="n">
        <f aca="false">IF(ISBLANK(Values!E14),"",IF(Values!J14, Values!$B$4, Values!$B$5))</f>
        <v>58.99</v>
      </c>
      <c r="L15" s="40" t="n">
        <f aca="false">IF(ISBLANK(Values!E14),"",IF($CO15="DEFAULT", Values!$B$18, ""))</f>
        <v>5</v>
      </c>
      <c r="M15" s="28" t="str">
        <f aca="false">IF(ISBLANK(Values!E14),"",Values!$M14)</f>
        <v>https://download.lenovo.com/Images/Parts/04X0230/04X0230_A.jpg</v>
      </c>
      <c r="N15" s="28" t="str">
        <f aca="false">IF(ISBLANK(Values!$F14),"",Values!N14)</f>
        <v>https://download.lenovo.com/Images/Parts/04X0230/04X0230_B.jpg</v>
      </c>
      <c r="O15" s="28" t="str">
        <f aca="false">IF(ISBLANK(Values!$F14),"",Values!O14)</f>
        <v>https://download.lenovo.com/Images/Parts/04X0230/04X0230_details.jpg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X240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backlit.</v>
      </c>
      <c r="AM15" s="1" t="str">
        <f aca="false">SUBSTITUTE(IF(ISBLANK(Values!E14),"",Values!$B$27), "{model}", Values!$B$3)</f>
        <v>👉 COMPATIBLE WITH - Lenovo X230s X240 X240S X240I X250 X260 X270.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X240 BL - NL</v>
      </c>
      <c r="C16" s="32" t="str">
        <f aca="false">IF(ISBLANK(Values!E15),"","TellusRem")</f>
        <v>TellusRem</v>
      </c>
      <c r="D16" s="30" t="n">
        <f aca="false">IF(ISBLANK(Values!E15),"",Values!E15)</f>
        <v>5714401240129</v>
      </c>
      <c r="E16" s="31" t="str">
        <f aca="false">IF(ISBLANK(Values!E15),"","EAN")</f>
        <v>EAN</v>
      </c>
      <c r="F16" s="28" t="str">
        <f aca="false">IF(ISBLANK(Values!E15),"",IF(Values!J15, SUBSTITUTE(Values!$B$1, "{language}", Values!H15) &amp; " " &amp;Values!$B$3, SUBSTITUTE(Values!$B$2, "{language}", Values!$H15) &amp; " " &amp;Values!$B$3))</f>
        <v>replacement Dutch backlit keyboard for Lenovo Thinkpad  X230s X240 X240S X240I X250 X260 X270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X240 BL - NL</v>
      </c>
      <c r="K16" s="28" t="n">
        <f aca="false">IF(ISBLANK(Values!E15),"",IF(Values!J15, Values!$B$4, Values!$B$5))</f>
        <v>58.99</v>
      </c>
      <c r="L16" s="40" t="n">
        <f aca="false">IF(ISBLANK(Values!E15),"",IF($CO16="DEFAULT", Values!$B$18, ""))</f>
        <v>5</v>
      </c>
      <c r="M16" s="28" t="str">
        <f aca="false">IF(ISBLANK(Values!E15),"",Values!$M15)</f>
        <v>https://download.lenovo.com/Images/Parts/04X0196/04X0196_A.jpg</v>
      </c>
      <c r="N16" s="28" t="str">
        <f aca="false">IF(ISBLANK(Values!$F15),"",Values!N15)</f>
        <v>https://download.lenovo.com/Images/Parts/04X0196/04X0196_B.jpg</v>
      </c>
      <c r="O16" s="28" t="str">
        <f aca="false">IF(ISBLANK(Values!$F15),"",Values!O15)</f>
        <v>https://download.lenovo.com/Images/Parts/04X0196/04X0196_details.jpg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X240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backlit.</v>
      </c>
      <c r="AM16" s="1" t="str">
        <f aca="false">SUBSTITUTE(IF(ISBLANK(Values!E15),"",Values!$B$27), "{model}", Values!$B$3)</f>
        <v>👉 COMPATIBLE WITH - Lenovo X230s X240 X240S X240I X250 X260 X270.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X240 BL - NO</v>
      </c>
      <c r="C17" s="32" t="str">
        <f aca="false">IF(ISBLANK(Values!E16),"","TellusRem")</f>
        <v>TellusRem</v>
      </c>
      <c r="D17" s="30" t="n">
        <f aca="false">IF(ISBLANK(Values!E16),"",Values!E16)</f>
        <v>5714401240136</v>
      </c>
      <c r="E17" s="31" t="str">
        <f aca="false">IF(ISBLANK(Values!E16),"","EAN")</f>
        <v>EAN</v>
      </c>
      <c r="F17" s="28" t="str">
        <f aca="false">IF(ISBLANK(Values!E16),"",IF(Values!J16, SUBSTITUTE(Values!$B$1, "{language}", Values!H16) &amp; " " &amp;Values!$B$3, SUBSTITUTE(Values!$B$2, "{language}", Values!$H16) &amp; " " &amp;Values!$B$3))</f>
        <v>replacement Norwegian backlit keyboard for Lenovo Thinkpad  X230s X240 X240S X240I X250 X260 X270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X240 BL - NO</v>
      </c>
      <c r="K17" s="28" t="n">
        <f aca="false">IF(ISBLANK(Values!E16),"",IF(Values!J16, Values!$B$4, Values!$B$5))</f>
        <v>58.99</v>
      </c>
      <c r="L17" s="40" t="n">
        <f aca="false">IF(ISBLANK(Values!E16),"",IF($CO17="DEFAULT", Values!$B$18, ""))</f>
        <v>5</v>
      </c>
      <c r="M17" s="28" t="str">
        <f aca="false">IF(ISBLANK(Values!E16),"",Values!$M16)</f>
        <v>https://download.lenovo.com/Images/Parts/04Y0920/04Y0920_A.jpg</v>
      </c>
      <c r="N17" s="28" t="str">
        <f aca="false">IF(ISBLANK(Values!$F16),"",Values!N16)</f>
        <v>https://download.lenovo.com/Images/Parts/04Y0920/04Y0920_B.jpg</v>
      </c>
      <c r="O17" s="28" t="str">
        <f aca="false">IF(ISBLANK(Values!$F16),"",Values!O16)</f>
        <v>https://download.lenovo.com/Images/Parts/04Y0920/04Y0920_details.jpg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X240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backlit.</v>
      </c>
      <c r="AM17" s="1" t="str">
        <f aca="false">SUBSTITUTE(IF(ISBLANK(Values!E16),"",Values!$B$27), "{model}", Values!$B$3)</f>
        <v>👉 COMPATIBLE WITH - Lenovo X230s X240 X240S X240I X250 X260 X270.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X240 BL - PL</v>
      </c>
      <c r="C18" s="32" t="str">
        <f aca="false">IF(ISBLANK(Values!E17),"","TellusRem")</f>
        <v>TellusRem</v>
      </c>
      <c r="D18" s="30" t="n">
        <f aca="false">IF(ISBLANK(Values!E17),"",Values!E17)</f>
        <v>5714401240143</v>
      </c>
      <c r="E18" s="31" t="str">
        <f aca="false">IF(ISBLANK(Values!E17),"","EAN")</f>
        <v>EAN</v>
      </c>
      <c r="F18" s="28" t="str">
        <f aca="false">IF(ISBLANK(Values!E17),"",IF(Values!J17, SUBSTITUTE(Values!$B$1, "{language}", Values!H17) &amp; " " &amp;Values!$B$3, SUBSTITUTE(Values!$B$2, "{language}", Values!$H17) &amp; " " &amp;Values!$B$3))</f>
        <v>replacement Polish backlit keyboard for Lenovo Thinkpad  X230s X240 X240S X240I X250 X260 X270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X240 BL - PL</v>
      </c>
      <c r="K18" s="28" t="n">
        <f aca="false">IF(ISBLANK(Values!E17),"",IF(Values!J17, Values!$B$4, Values!$B$5))</f>
        <v>58.99</v>
      </c>
      <c r="L18" s="40" t="n">
        <f aca="false">IF(ISBLANK(Values!E17),"",IF($CO18="DEFAULT", Values!$B$18, ""))</f>
        <v>5</v>
      </c>
      <c r="M18" s="28" t="str">
        <f aca="false">IF(ISBLANK(Values!E17),"",Values!$M17)</f>
        <v>https://download.lenovo.com/Images/Parts/04X0236/04X0236_A.jpg</v>
      </c>
      <c r="N18" s="28" t="str">
        <f aca="false">IF(ISBLANK(Values!$F17),"",Values!N17)</f>
        <v>https://download.lenovo.com/Images/Parts/04X0236/04X0236_B.jpg</v>
      </c>
      <c r="O18" s="28" t="str">
        <f aca="false">IF(ISBLANK(Values!$F17),"",Values!O17)</f>
        <v>https://download.lenovo.com/Images/Parts/04X0236/04X0236_details.jpg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X240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backlit.</v>
      </c>
      <c r="AM18" s="1" t="str">
        <f aca="false">SUBSTITUTE(IF(ISBLANK(Values!E17),"",Values!$B$27), "{model}", Values!$B$3)</f>
        <v>👉 COMPATIBLE WITH - Lenovo X230s X240 X240S X240I X250 X260 X270.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X240 BL - PT</v>
      </c>
      <c r="C19" s="32" t="str">
        <f aca="false">IF(ISBLANK(Values!E18),"","TellusRem")</f>
        <v>TellusRem</v>
      </c>
      <c r="D19" s="30" t="n">
        <f aca="false">IF(ISBLANK(Values!E18),"",Values!E18)</f>
        <v>5714401240150</v>
      </c>
      <c r="E19" s="31" t="str">
        <f aca="false">IF(ISBLANK(Values!E18),"","EAN")</f>
        <v>EAN</v>
      </c>
      <c r="F19" s="28" t="str">
        <f aca="false">IF(ISBLANK(Values!E18),"",IF(Values!J18, SUBSTITUTE(Values!$B$1, "{language}", Values!H18) &amp; " " &amp;Values!$B$3, SUBSTITUTE(Values!$B$2, "{language}", Values!$H18) &amp; " " &amp;Values!$B$3))</f>
        <v>replacement Portuguese backlit keyboard for Lenovo Thinkpad  X230s X240 X240S X240I X250 X260 X270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X240 BL - PT</v>
      </c>
      <c r="K19" s="28" t="n">
        <f aca="false">IF(ISBLANK(Values!E18),"",IF(Values!J18, Values!$B$4, Values!$B$5))</f>
        <v>58.99</v>
      </c>
      <c r="L19" s="40" t="n">
        <f aca="false">IF(ISBLANK(Values!E18),"",IF($CO19="DEFAULT", Values!$B$18, ""))</f>
        <v>5</v>
      </c>
      <c r="M19" s="28" t="str">
        <f aca="false">IF(ISBLANK(Values!E18),"",Values!$M18)</f>
        <v>https://download.lenovo.com/Images/Parts/04X0237/04X0237_A.jpg</v>
      </c>
      <c r="N19" s="28" t="str">
        <f aca="false">IF(ISBLANK(Values!$F18),"",Values!N18)</f>
        <v>https://download.lenovo.com/Images/Parts/04X0237/04X0237_B.jpg</v>
      </c>
      <c r="O19" s="28" t="str">
        <f aca="false">IF(ISBLANK(Values!$F18),"",Values!O18)</f>
        <v>https://download.lenovo.com/Images/Parts/04X0237/04X0237_details.jpg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X240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backlit.</v>
      </c>
      <c r="AM19" s="1" t="str">
        <f aca="false">SUBSTITUTE(IF(ISBLANK(Values!E18),"",Values!$B$27), "{model}", Values!$B$3)</f>
        <v>👉 COMPATIBLE WITH - Lenovo X230s X240 X240S X240I X250 X260 X270.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X240 BL - SE/FI</v>
      </c>
      <c r="C20" s="32" t="str">
        <f aca="false">IF(ISBLANK(Values!E19),"","TellusRem")</f>
        <v>TellusRem</v>
      </c>
      <c r="D20" s="30" t="n">
        <f aca="false">IF(ISBLANK(Values!E19),"",Values!E19)</f>
        <v>5714401240167</v>
      </c>
      <c r="E20" s="31" t="str">
        <f aca="false">IF(ISBLANK(Values!E19),"","EAN")</f>
        <v>EAN</v>
      </c>
      <c r="F20" s="28" t="str">
        <f aca="false">IF(ISBLANK(Values!E19),"",IF(Values!J19, SUBSTITUTE(Values!$B$1, "{language}", Values!H19) &amp; " " &amp;Values!$B$3, SUBSTITUTE(Values!$B$2, "{language}", Values!$H19) &amp; " " &amp;Values!$B$3))</f>
        <v>replacement Swedish – Finnish backlit keyboard for Lenovo Thinkpad  X230s X240 X240S X240I X250 X260 X270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X240 BL - SE/FI</v>
      </c>
      <c r="K20" s="28" t="n">
        <f aca="false">IF(ISBLANK(Values!E19),"",IF(Values!J19, Values!$B$4, Values!$B$5))</f>
        <v>58.99</v>
      </c>
      <c r="L20" s="40" t="n">
        <f aca="false">IF(ISBLANK(Values!E19),"",IF($CO20="DEFAULT", Values!$B$18, ""))</f>
        <v>5</v>
      </c>
      <c r="M20" s="28" t="str">
        <f aca="false">IF(ISBLANK(Values!E19),"",Values!$M19)</f>
        <v>https://download.lenovo.com/Images/Parts/04Y0964/04Y0964_A.jpg</v>
      </c>
      <c r="N20" s="28" t="str">
        <f aca="false">IF(ISBLANK(Values!$F19),"",Values!N19)</f>
        <v>https://download.lenovo.com/Images/Parts/04Y0964/04Y0964_B.jpg</v>
      </c>
      <c r="O20" s="28" t="str">
        <f aca="false">IF(ISBLANK(Values!$F19),"",Values!O19)</f>
        <v>https://download.lenovo.com/Images/Parts/04Y0964/04Y0964_details.jpg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X240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backlit.</v>
      </c>
      <c r="AM20" s="1" t="str">
        <f aca="false">SUBSTITUTE(IF(ISBLANK(Values!E19),"",Values!$B$27), "{model}", Values!$B$3)</f>
        <v>👉 COMPATIBLE WITH - Lenovo X230s X240 X240S X240I X250 X260 X270.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X240 - CH</v>
      </c>
      <c r="C21" s="32" t="str">
        <f aca="false">IF(ISBLANK(Values!E20),"","TellusRem")</f>
        <v>TellusRem</v>
      </c>
      <c r="D21" s="30" t="n">
        <f aca="false">IF(ISBLANK(Values!E20),"",Values!E20)</f>
        <v>5714401240174</v>
      </c>
      <c r="E21" s="31" t="str">
        <f aca="false">IF(ISBLANK(Values!E20),"","EAN")</f>
        <v>EAN</v>
      </c>
      <c r="F21" s="28" t="str">
        <f aca="false">IF(ISBLANK(Values!E20),"",IF(Values!J20, SUBSTITUTE(Values!$B$1, "{language}", Values!H20) &amp; " " &amp;Values!$B$3, SUBSTITUTE(Values!$B$2, "{language}", Values!$H20) &amp; " " &amp;Values!$B$3))</f>
        <v>replacement Swiss backlit keyboard for Lenovo Thinkpad  X230s X240 X240S X240I X250 X260 X270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X240 - CH</v>
      </c>
      <c r="K21" s="28" t="n">
        <f aca="false">IF(ISBLANK(Values!E20),"",IF(Values!J20, Values!$B$4, Values!$B$5))</f>
        <v>58.99</v>
      </c>
      <c r="L21" s="40" t="n">
        <f aca="false">IF(ISBLANK(Values!E20),"",IF($CO21="DEFAULT", Values!$B$18, ""))</f>
        <v>5</v>
      </c>
      <c r="M21" s="28" t="str">
        <f aca="false">IF(ISBLANK(Values!E20),"",Values!$M20)</f>
        <v>https://download.lenovo.com/Images/Parts/04X0242/04X0242_A.jpg</v>
      </c>
      <c r="N21" s="28" t="str">
        <f aca="false">IF(ISBLANK(Values!$F20),"",Values!N20)</f>
        <v>https://download.lenovo.com/Images/Parts/04X0242/04X0242_B.jpg</v>
      </c>
      <c r="O21" s="28" t="str">
        <f aca="false">IF(ISBLANK(Values!$F20),"",Values!O20)</f>
        <v>https://download.lenovo.com/Images/Parts/04X0242/04X0242_details.jpg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X240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backlit.</v>
      </c>
      <c r="AM21" s="1" t="str">
        <f aca="false">SUBSTITUTE(IF(ISBLANK(Values!E20),"",Values!$B$27), "{model}", Values!$B$3)</f>
        <v>👉 COMPATIBLE WITH - Lenovo X230s X240 X240S X240I X250 X260 X270.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X240 BL - US INT</v>
      </c>
      <c r="C22" s="32" t="str">
        <f aca="false">IF(ISBLANK(Values!E21),"","TellusRem")</f>
        <v>TellusRem</v>
      </c>
      <c r="D22" s="30" t="n">
        <f aca="false">IF(ISBLANK(Values!E21),"",Values!E21)</f>
        <v>5714401240181</v>
      </c>
      <c r="E22" s="31" t="str">
        <f aca="false">IF(ISBLANK(Values!E21),"","EAN")</f>
        <v>EAN</v>
      </c>
      <c r="F22" s="28" t="str">
        <f aca="false">IF(ISBLANK(Values!E21),"",IF(Values!J21, SUBSTITUTE(Values!$B$1, "{language}", Values!H21) &amp; " " &amp;Values!$B$3, SUBSTITUTE(Values!$B$2, "{language}", Values!$H21) &amp; " " &amp;Values!$B$3))</f>
        <v>replacement US International backlit keyboard for Lenovo Thinkpad  X230s X240 X240S X240I X250 X260 X270</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58.99</v>
      </c>
      <c r="L22" s="40" t="n">
        <f aca="false">IF(ISBLANK(Values!E21),"",IF($CO22="DEFAULT", Values!$B$18, ""))</f>
        <v>5</v>
      </c>
      <c r="M22" s="28" t="str">
        <f aca="false">IF(ISBLANK(Values!E21),"",Values!$M21)</f>
        <v>https://raw.githubusercontent.com/PatrickVibild/TellusAmazonPictures/master/pictures/Lenovo/X240/BL/USI/1.jpg</v>
      </c>
      <c r="N22" s="28" t="str">
        <f aca="false">IF(ISBLANK(Values!$F21),"",Values!N21)</f>
        <v>https://raw.githubusercontent.com/PatrickVibild/TellusAmazonPictures/master/pictures/Lenovo/X240/BL/USI/2.jpg</v>
      </c>
      <c r="O22" s="28" t="str">
        <f aca="false">IF(ISBLANK(Values!$F21),"",Values!O21)</f>
        <v>https://raw.githubusercontent.com/PatrickVibild/TellusAmazonPictures/master/pictures/Lenovo/X240/BL/USI/3.jpg</v>
      </c>
      <c r="P22" s="28" t="str">
        <f aca="false">IF(ISBLANK(Values!$F21),"",Values!P21)</f>
        <v>https://raw.githubusercontent.com/PatrickVibild/TellusAmazonPictures/master/pictures/Lenovo/X240/BL/USI/4.jpg</v>
      </c>
      <c r="Q22" s="28" t="str">
        <f aca="false">IF(ISBLANK(Values!$F21),"",Values!Q21)</f>
        <v>https://raw.githubusercontent.com/PatrickVibild/TellusAmazonPictures/master/pictures/Lenovo/X240/BL/USI/5.jpg</v>
      </c>
      <c r="R22" s="28" t="str">
        <f aca="false">IF(ISBLANK(Values!$F21),"",Values!R21)</f>
        <v>https://raw.githubusercontent.com/PatrickVibild/TellusAmazonPictures/master/pictures/Lenovo/X240/BL/USI/6.jpg</v>
      </c>
      <c r="S22" s="28" t="str">
        <f aca="false">IF(ISBLANK(Values!$F21),"",Values!S21)</f>
        <v>https://raw.githubusercontent.com/PatrickVibild/TellusAmazonPictures/master/pictures/Lenovo/X240/BL/USI/7.jpg</v>
      </c>
      <c r="T22" s="28" t="str">
        <f aca="false">IF(ISBLANK(Values!$F21),"",Values!T21)</f>
        <v>https://raw.githubusercontent.com/PatrickVibild/TellusAmazonPictures/master/pictures/Lenovo/X240/BL/USI/8.jpg</v>
      </c>
      <c r="U22" s="28" t="str">
        <f aca="false">IF(ISBLANK(Values!$F21),"",Values!U21)</f>
        <v>https://raw.githubusercontent.com/PatrickVibild/TellusAmazonPictures/master/pictures/Lenovo/X240/BL/USI/9.jpg</v>
      </c>
      <c r="W22" s="32" t="str">
        <f aca="false">IF(ISBLANK(Values!E21),"","Child")</f>
        <v>Child</v>
      </c>
      <c r="X22" s="32" t="str">
        <f aca="false">IF(ISBLANK(Values!E21),"",Values!$B$13)</f>
        <v>Lenovo X240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backlit.</v>
      </c>
      <c r="AM22" s="1" t="str">
        <f aca="false">SUBSTITUTE(IF(ISBLANK(Values!E21),"",Values!$B$27), "{model}", Values!$B$3)</f>
        <v>👉 COMPATIBLE WITH - Lenovo X230s X240 X240S X240I X250 X260 X270.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X240 - US</v>
      </c>
      <c r="C23" s="32" t="str">
        <f aca="false">IF(ISBLANK(Values!E22),"","TellusRem")</f>
        <v>TellusRem</v>
      </c>
      <c r="D23" s="30" t="n">
        <f aca="false">IF(ISBLANK(Values!E22),"",Values!E22)</f>
        <v>5714401240198</v>
      </c>
      <c r="E23" s="31" t="str">
        <f aca="false">IF(ISBLANK(Values!E22),"","EAN")</f>
        <v>EAN</v>
      </c>
      <c r="F23" s="28" t="str">
        <f aca="false">IF(ISBLANK(Values!E22),"",IF(Values!J22, SUBSTITUTE(Values!$B$1, "{language}", Values!H22) &amp; " " &amp;Values!$B$3, SUBSTITUTE(Values!$B$2, "{language}", Values!$H22) &amp; " " &amp;Values!$B$3))</f>
        <v>replacement US backlit keyboard for Lenovo Thinkpad  X230s X240 X240S X240I X250 X260 X270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X240 - US</v>
      </c>
      <c r="K23" s="28" t="n">
        <f aca="false">IF(ISBLANK(Values!E22),"",IF(Values!J22, Values!$B$4, Values!$B$5))</f>
        <v>58.99</v>
      </c>
      <c r="L23" s="40" t="n">
        <f aca="false">IF(ISBLANK(Values!E22),"",IF($CO23="DEFAULT", Values!$B$18, ""))</f>
        <v>5</v>
      </c>
      <c r="M23" s="28" t="str">
        <f aca="false">IF(ISBLANK(Values!E22),"",Values!$M22)</f>
        <v>https://raw.githubusercontent.com/PatrickVibild/TellusAmazonPictures/master/pictures/Lenovo/X240/BL/US/1.jpg</v>
      </c>
      <c r="N23" s="28" t="str">
        <f aca="false">IF(ISBLANK(Values!$F22),"",Values!N22)</f>
        <v>https://raw.githubusercontent.com/PatrickVibild/TellusAmazonPictures/master/pictures/Lenovo/X240/BL/US/2.jpg</v>
      </c>
      <c r="O23" s="28" t="str">
        <f aca="false">IF(ISBLANK(Values!$F22),"",Values!O22)</f>
        <v>https://raw.githubusercontent.com/PatrickVibild/TellusAmazonPictures/master/pictures/Lenovo/X240/BL/US/3.jpg</v>
      </c>
      <c r="P23" s="28" t="str">
        <f aca="false">IF(ISBLANK(Values!$F22),"",Values!P22)</f>
        <v>https://raw.githubusercontent.com/PatrickVibild/TellusAmazonPictures/master/pictures/Lenovo/X240/BL/US/4.jpg</v>
      </c>
      <c r="Q23" s="28" t="str">
        <f aca="false">IF(ISBLANK(Values!$F22),"",Values!Q22)</f>
        <v>https://raw.githubusercontent.com/PatrickVibild/TellusAmazonPictures/master/pictures/Lenovo/X240/BL/US/5.jpg</v>
      </c>
      <c r="R23" s="28" t="str">
        <f aca="false">IF(ISBLANK(Values!$F22),"",Values!R22)</f>
        <v>https://raw.githubusercontent.com/PatrickVibild/TellusAmazonPictures/master/pictures/Lenovo/X240/BL/US/6.jpg</v>
      </c>
      <c r="S23" s="28" t="str">
        <f aca="false">IF(ISBLANK(Values!$F22),"",Values!S22)</f>
        <v>https://raw.githubusercontent.com/PatrickVibild/TellusAmazonPictures/master/pictures/Lenovo/X240/BL/US/7.jpg</v>
      </c>
      <c r="T23" s="28" t="str">
        <f aca="false">IF(ISBLANK(Values!$F22),"",Values!T22)</f>
        <v>https://raw.githubusercontent.com/PatrickVibild/TellusAmazonPictures/master/pictures/Lenovo/X240/BL/US/8.jpg</v>
      </c>
      <c r="U23" s="28" t="str">
        <f aca="false">IF(ISBLANK(Values!$F22),"",Values!U22)</f>
        <v>https://raw.githubusercontent.com/PatrickVibild/TellusAmazonPictures/master/pictures/Lenovo/X240/BL/US/9.jpg</v>
      </c>
      <c r="V23" s="1"/>
      <c r="W23" s="32" t="str">
        <f aca="false">IF(ISBLANK(Values!E22),"","Child")</f>
        <v>Child</v>
      </c>
      <c r="X23" s="32" t="str">
        <f aca="false">IF(ISBLANK(Values!E22),"",Values!$B$13)</f>
        <v>Lenovo X240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US backlit.</v>
      </c>
      <c r="AM23" s="1" t="str">
        <f aca="false">SUBSTITUTE(IF(ISBLANK(Values!E22),"",Values!$B$27), "{model}", Values!$B$3)</f>
        <v>👉 COMPATIBLE WITH - Lenovo X230s X240 X240S X240I X250 X260 X270.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US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X240 RG - DE</v>
      </c>
      <c r="C24" s="32" t="str">
        <f aca="false">IF(ISBLANK(Values!E23),"","TellusRem")</f>
        <v>TellusRem</v>
      </c>
      <c r="D24" s="30" t="n">
        <f aca="false">IF(ISBLANK(Values!E23),"",Values!E23)</f>
        <v>5714401242017</v>
      </c>
      <c r="E24" s="31" t="str">
        <f aca="false">IF(ISBLANK(Values!E23),"","EAN")</f>
        <v>EAN</v>
      </c>
      <c r="F24" s="28" t="str">
        <f aca="false">IF(ISBLANK(Values!E23),"",IF(Values!J23, SUBSTITUTE(Values!$B$1, "{language}", Values!H23) &amp; " " &amp;Values!$B$3, SUBSTITUTE(Values!$B$2, "{language}", Values!$H23) &amp; " " &amp;Values!$B$3))</f>
        <v>replacement German non-backlit keyboard for Lenovo Thinkpad  X230s X240 X240S X240I X250 X260 X270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X240 RG - DE</v>
      </c>
      <c r="K24" s="28" t="n">
        <f aca="false">IF(ISBLANK(Values!E23),"",IF(Values!J23, Values!$B$4, Values!$B$5))</f>
        <v>51.99</v>
      </c>
      <c r="L24" s="40" t="str">
        <f aca="false">IF(ISBLANK(Values!E23),"",IF($CO24="DEFAULT", Values!$B$18, ""))</f>
        <v/>
      </c>
      <c r="M24" s="28" t="str">
        <f aca="false">IF(ISBLANK(Values!E23),"",Values!$M23)</f>
        <v>https://download.lenovo.com/Images/Parts/04Y0950/04Y0950_A.jpg</v>
      </c>
      <c r="N24" s="28" t="str">
        <f aca="false">IF(ISBLANK(Values!$F23),"",Values!N23)</f>
        <v>https://download.lenovo.com/Images/Parts/04Y0950/04Y0950_B.jpg</v>
      </c>
      <c r="O24" s="28" t="str">
        <f aca="false">IF(ISBLANK(Values!$F23),"",Values!O23)</f>
        <v>https://download.lenovo.com/Images/Parts/04Y0950/04Y0950_details.jpg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X240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German NO backlit.</v>
      </c>
      <c r="AM24" s="1" t="str">
        <f aca="false">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German</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AMAZON_EU</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X240 RG - FR</v>
      </c>
      <c r="C25" s="32" t="str">
        <f aca="false">IF(ISBLANK(Values!E24),"","TellusRem")</f>
        <v>TellusRem</v>
      </c>
      <c r="D25" s="30" t="n">
        <f aca="false">IF(ISBLANK(Values!E24),"",Values!E24)</f>
        <v>5714401242024</v>
      </c>
      <c r="E25" s="31" t="str">
        <f aca="false">IF(ISBLANK(Values!E24),"","EAN")</f>
        <v>EAN</v>
      </c>
      <c r="F25" s="28" t="str">
        <f aca="false">IF(ISBLANK(Values!E24),"",IF(Values!J24, SUBSTITUTE(Values!$B$1, "{language}", Values!H24) &amp; " " &amp;Values!$B$3, SUBSTITUTE(Values!$B$2, "{language}", Values!$H24) &amp; " " &amp;Values!$B$3))</f>
        <v>replacement French non-backlit keyboard for Lenovo Thinkpad  X230s X240 X240S X240I X250 X260 X270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X240 RG - FR</v>
      </c>
      <c r="K25" s="28" t="n">
        <f aca="false">IF(ISBLANK(Values!E24),"",IF(Values!J24, Values!$B$4, Values!$B$5))</f>
        <v>51.99</v>
      </c>
      <c r="L25" s="40" t="str">
        <f aca="false">IF(ISBLANK(Values!E24),"",IF($CO25="DEFAULT", Values!$B$18, ""))</f>
        <v/>
      </c>
      <c r="M25" s="28" t="str">
        <f aca="false">IF(ISBLANK(Values!E24),"",Values!$M24)</f>
        <v>https://download.lenovo.com/Images/Parts/04Y0902/04Y0902_A.jpg</v>
      </c>
      <c r="N25" s="28" t="str">
        <f aca="false">IF(ISBLANK(Values!$F24),"",Values!N24)</f>
        <v>https://download.lenovo.com/Images/Parts/04Y0902/04Y0902_B.jpg</v>
      </c>
      <c r="O25" s="28" t="str">
        <f aca="false">IF(ISBLANK(Values!$F24),"",Values!O24)</f>
        <v>https://download.lenovo.com/Images/Parts/04Y0902/04Y0902_details.jpg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X240 parent</v>
      </c>
      <c r="Y25" s="39"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French NO backlit.</v>
      </c>
      <c r="AM25" s="1" t="str">
        <f aca="false">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French</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X240 RG - IT</v>
      </c>
      <c r="C26" s="32" t="str">
        <f aca="false">IF(ISBLANK(Values!E25),"","TellusRem")</f>
        <v>TellusRem</v>
      </c>
      <c r="D26" s="30" t="n">
        <f aca="false">IF(ISBLANK(Values!E25),"",Values!E25)</f>
        <v>5714401242031</v>
      </c>
      <c r="E26" s="31" t="str">
        <f aca="false">IF(ISBLANK(Values!E25),"","EAN")</f>
        <v>EAN</v>
      </c>
      <c r="F26" s="28" t="str">
        <f aca="false">IF(ISBLANK(Values!E25),"",IF(Values!J25, SUBSTITUTE(Values!$B$1, "{language}", Values!H25) &amp; " " &amp;Values!$B$3, SUBSTITUTE(Values!$B$2, "{language}", Values!$H25) &amp; " " &amp;Values!$B$3))</f>
        <v>replacement Italian non-backlit keyboard for Lenovo Thinkpad  X230s X240 X240S X240I X250 X260 X270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X240 RG - IT</v>
      </c>
      <c r="K26" s="28" t="n">
        <f aca="false">IF(ISBLANK(Values!E25),"",IF(Values!J25, Values!$B$4, Values!$B$5))</f>
        <v>51.99</v>
      </c>
      <c r="L26" s="40" t="str">
        <f aca="false">IF(ISBLANK(Values!E25),"",IF($CO26="DEFAULT", Values!$B$18, ""))</f>
        <v/>
      </c>
      <c r="M26" s="28" t="str">
        <f aca="false">IF(ISBLANK(Values!E25),"",Values!$M25)</f>
        <v>https://download.lenovo.com/Images/Parts/04Y0917/04Y0917_A.jpg</v>
      </c>
      <c r="N26" s="28" t="str">
        <f aca="false">IF(ISBLANK(Values!$F25),"",Values!N25)</f>
        <v>https://download.lenovo.com/Images/Parts/04Y0917/04Y0917_B.jpg</v>
      </c>
      <c r="O26" s="28" t="str">
        <f aca="false">IF(ISBLANK(Values!$F25),"",Values!O25)</f>
        <v>https://download.lenovo.com/Images/Parts/04Y0917/04Y0917_details.jpg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X240 parent</v>
      </c>
      <c r="Y26" s="39"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Italian NO backlit.</v>
      </c>
      <c r="AM26" s="1" t="str">
        <f aca="false">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Italian</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X240 RG - ES</v>
      </c>
      <c r="C27" s="32" t="str">
        <f aca="false">IF(ISBLANK(Values!E26),"","TellusRem")</f>
        <v>TellusRem</v>
      </c>
      <c r="D27" s="30" t="n">
        <f aca="false">IF(ISBLANK(Values!E26),"",Values!E26)</f>
        <v>5714401242048</v>
      </c>
      <c r="E27" s="31" t="str">
        <f aca="false">IF(ISBLANK(Values!E26),"","EAN")</f>
        <v>EAN</v>
      </c>
      <c r="F27" s="28" t="str">
        <f aca="false">IF(ISBLANK(Values!E26),"",IF(Values!J26, SUBSTITUTE(Values!$B$1, "{language}", Values!H26) &amp; " " &amp;Values!$B$3, SUBSTITUTE(Values!$B$2, "{language}", Values!$H26) &amp; " " &amp;Values!$B$3))</f>
        <v>replacement Spanish non-backlit keyboard for Lenovo Thinkpad  X230s X240 X240S X240I X250 X260 X270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X240 RG - ES</v>
      </c>
      <c r="K27" s="28" t="n">
        <f aca="false">IF(ISBLANK(Values!E26),"",IF(Values!J26, Values!$B$4, Values!$B$5))</f>
        <v>51.99</v>
      </c>
      <c r="L27" s="40" t="str">
        <f aca="false">IF(ISBLANK(Values!E26),"",IF($CO27="DEFAULT", Values!$B$18, ""))</f>
        <v/>
      </c>
      <c r="M27" s="28" t="str">
        <f aca="false">IF(ISBLANK(Values!E26),"",Values!$M26)</f>
        <v>https://download.lenovo.com/Images/Parts/04Y0910/04Y0910_A.jpg</v>
      </c>
      <c r="N27" s="28" t="str">
        <f aca="false">IF(ISBLANK(Values!$F26),"",Values!N26)</f>
        <v>https://download.lenovo.com/Images/Parts/04Y0910/04Y0910_B.jpg</v>
      </c>
      <c r="O27" s="28" t="str">
        <f aca="false">IF(ISBLANK(Values!$F26),"",Values!O26)</f>
        <v>https://download.lenovo.com/Images/Parts/04Y0910/04Y0910_details.jpg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X240 parent</v>
      </c>
      <c r="Y27" s="39"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Spanish NO backlit.</v>
      </c>
      <c r="AM27" s="1" t="str">
        <f aca="false">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Spanish</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X240 RG - UK</v>
      </c>
      <c r="C28" s="32" t="str">
        <f aca="false">IF(ISBLANK(Values!E27),"","TellusRem")</f>
        <v>TellusRem</v>
      </c>
      <c r="D28" s="30" t="n">
        <f aca="false">IF(ISBLANK(Values!E27),"",Values!E27)</f>
        <v>5714401242055</v>
      </c>
      <c r="E28" s="31" t="str">
        <f aca="false">IF(ISBLANK(Values!E27),"","EAN")</f>
        <v>EAN</v>
      </c>
      <c r="F28" s="28" t="str">
        <f aca="false">IF(ISBLANK(Values!E27),"",IF(Values!J27, SUBSTITUTE(Values!$B$1, "{language}", Values!H27) &amp; " " &amp;Values!$B$3, SUBSTITUTE(Values!$B$2, "{language}", Values!$H27) &amp; " " &amp;Values!$B$3))</f>
        <v>replacement UK non-backlit keyboard for Lenovo Thinkpad  X230s X240 X240S X240I X250 X260 X270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X240 RG - UK</v>
      </c>
      <c r="K28" s="28" t="n">
        <f aca="false">IF(ISBLANK(Values!E27),"",IF(Values!J27, Values!$B$4, Values!$B$5))</f>
        <v>51.99</v>
      </c>
      <c r="L28" s="40" t="str">
        <f aca="false">IF(ISBLANK(Values!E27),"",IF($CO28="DEFAULT", Values!$B$18, ""))</f>
        <v/>
      </c>
      <c r="M28" s="28" t="str">
        <f aca="false">IF(ISBLANK(Values!E27),"",Values!$M27)</f>
        <v>https://download.lenovo.com/Images/Parts/04Y0929/04Y0929_A.jpg</v>
      </c>
      <c r="N28" s="28" t="str">
        <f aca="false">IF(ISBLANK(Values!$F27),"",Values!N27)</f>
        <v>https://download.lenovo.com/Images/Parts/04Y0929/04Y0929_B.jpg</v>
      </c>
      <c r="O28" s="28" t="str">
        <f aca="false">IF(ISBLANK(Values!$F27),"",Values!O27)</f>
        <v>https://download.lenovo.com/Images/Parts/04Y0929/04Y0929_details.jpg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X240 parent</v>
      </c>
      <c r="Y28" s="39"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UK NO backlit.</v>
      </c>
      <c r="AM28" s="1" t="str">
        <f aca="false">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UK</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X240 RG - NOR</v>
      </c>
      <c r="C29" s="32" t="str">
        <f aca="false">IF(ISBLANK(Values!E28),"","TellusRem")</f>
        <v>TellusRem</v>
      </c>
      <c r="D29" s="30" t="n">
        <f aca="false">IF(ISBLANK(Values!E28),"",Values!E28)</f>
        <v>5714401242062</v>
      </c>
      <c r="E29" s="31" t="str">
        <f aca="false">IF(ISBLANK(Values!E28),"","EAN")</f>
        <v>EAN</v>
      </c>
      <c r="F29" s="28" t="str">
        <f aca="false">IF(ISBLANK(Values!E28),"",IF(Values!J28, SUBSTITUTE(Values!$B$1, "{language}", Values!H28) &amp; " " &amp;Values!$B$3, SUBSTITUTE(Values!$B$2, "{language}", Values!$H28) &amp; " " &amp;Values!$B$3))</f>
        <v>replacement Scandinavian – Nordic non-backlit keyboard for Lenovo Thinkpad  X230s X240 X240S X240I X250 X260 X270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X240 RG - NOR</v>
      </c>
      <c r="K29" s="28" t="n">
        <f aca="false">IF(ISBLANK(Values!E28),"",IF(Values!J28, Values!$B$4, Values!$B$5))</f>
        <v>51.99</v>
      </c>
      <c r="L29" s="40" t="n">
        <f aca="false">IF(ISBLANK(Values!E28),"",IF($CO29="DEFAULT", Values!$B$18, ""))</f>
        <v>5</v>
      </c>
      <c r="M29" s="28" t="str">
        <f aca="false">IF(ISBLANK(Values!E28),"",Values!$M28)</f>
        <v>https://download.lenovo.com/Images/Parts/01AX351/01AX351_A.jpg</v>
      </c>
      <c r="N29" s="28" t="str">
        <f aca="false">IF(ISBLANK(Values!$F28),"",Values!N28)</f>
        <v>https://download.lenovo.com/Images/Parts/01AX351/01AX351_B.jpg</v>
      </c>
      <c r="O29" s="28" t="str">
        <f aca="false">IF(ISBLANK(Values!$F28),"",Values!O28)</f>
        <v>https://download.lenovo.com/Images/Parts/01AX351/01AX351_details.jpg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X240 parent</v>
      </c>
      <c r="Y29" s="39"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 🇳🇴 🇩🇰 Scandinavian – Nordic NO backlit.</v>
      </c>
      <c r="AM29" s="1" t="str">
        <f aca="false">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Scandinavian – Nordic</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DEFAULT</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n">
        <f aca="false">IF(ISBLANK(Values!E28),"",IF(CO29&lt;&gt;"DEFAULT", "", 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X240 RG - BE</v>
      </c>
      <c r="C30" s="32" t="str">
        <f aca="false">IF(ISBLANK(Values!E29),"","TellusRem")</f>
        <v>TellusRem</v>
      </c>
      <c r="D30" s="30" t="n">
        <f aca="false">IF(ISBLANK(Values!E29),"",Values!E29)</f>
        <v>5714401242079</v>
      </c>
      <c r="E30" s="31" t="str">
        <f aca="false">IF(ISBLANK(Values!E29),"","EAN")</f>
        <v>EAN</v>
      </c>
      <c r="F30" s="28" t="str">
        <f aca="false">IF(ISBLANK(Values!E29),"",IF(Values!J29, SUBSTITUTE(Values!$B$1, "{language}", Values!H29) &amp; " " &amp;Values!$B$3, SUBSTITUTE(Values!$B$2, "{language}", Values!$H29) &amp; " " &amp;Values!$B$3))</f>
        <v>replacement Belgian non-backlit keyboard for Lenovo Thinkpad  X230s X240 X240S X240I X250 X260 X270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X240 RG - BE</v>
      </c>
      <c r="K30" s="28" t="n">
        <f aca="false">IF(ISBLANK(Values!E29),"",IF(Values!J29, Values!$B$4, Values!$B$5))</f>
        <v>51.99</v>
      </c>
      <c r="L30" s="40" t="n">
        <f aca="false">IF(ISBLANK(Values!E29),"",IF($CO30="DEFAULT", Values!$B$18, ""))</f>
        <v>5</v>
      </c>
      <c r="M30" s="28" t="str">
        <f aca="false">IF(ISBLANK(Values!E29),"",Values!$M29)</f>
        <v>https://download.lenovo.com/Images/Parts/04Y0906/04Y0906_A.jpg</v>
      </c>
      <c r="N30" s="28" t="str">
        <f aca="false">IF(ISBLANK(Values!$F29),"",Values!N29)</f>
        <v>https://download.lenovo.com/Images/Parts/04Y0906/04Y0906_B.jpg</v>
      </c>
      <c r="O30" s="28" t="str">
        <f aca="false">IF(ISBLANK(Values!$F29),"",Values!O29)</f>
        <v>https://download.lenovo.com/Images/Parts/04Y0906/04Y0906_details.jpg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X240 parent</v>
      </c>
      <c r="Y30" s="39"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Belgian NO backlit.</v>
      </c>
      <c r="AM30" s="1" t="str">
        <f aca="false">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Belgian</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X240 RG - BG</v>
      </c>
      <c r="C31" s="32" t="str">
        <f aca="false">IF(ISBLANK(Values!E30),"","TellusRem")</f>
        <v>TellusRem</v>
      </c>
      <c r="D31" s="30" t="n">
        <f aca="false">IF(ISBLANK(Values!E30),"",Values!E30)</f>
        <v>5714401242086</v>
      </c>
      <c r="E31" s="31" t="str">
        <f aca="false">IF(ISBLANK(Values!E30),"","EAN")</f>
        <v>EAN</v>
      </c>
      <c r="F31" s="28" t="str">
        <f aca="false">IF(ISBLANK(Values!E30),"",IF(Values!J30, SUBSTITUTE(Values!$B$1, "{language}", Values!H30) &amp; " " &amp;Values!$B$3, SUBSTITUTE(Values!$B$2, "{language}", Values!$H30) &amp; " " &amp;Values!$B$3))</f>
        <v>replacement Bulgarian non-backlit keyboard for Lenovo Thinkpad  X230s X240 X240S X240I X250 X260 X270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X240 RG - BG</v>
      </c>
      <c r="K31" s="28" t="n">
        <f aca="false">IF(ISBLANK(Values!E30),"",IF(Values!J30, Values!$B$4, Values!$B$5))</f>
        <v>51.99</v>
      </c>
      <c r="L31" s="40" t="n">
        <f aca="false">IF(ISBLANK(Values!E30),"",IF($CO31="DEFAULT", Values!$B$18, ""))</f>
        <v>5</v>
      </c>
      <c r="M31" s="28" t="str">
        <f aca="false">IF(ISBLANK(Values!E30),"",Values!$M30)</f>
        <v>https://download.lenovo.com/Images/Parts/04Y0907/04Y0907_A.jpg</v>
      </c>
      <c r="N31" s="28" t="str">
        <f aca="false">IF(ISBLANK(Values!$F30),"",Values!N30)</f>
        <v>https://download.lenovo.com/Images/Parts/04Y0907/04Y0907_B.jpg</v>
      </c>
      <c r="O31" s="28" t="str">
        <f aca="false">IF(ISBLANK(Values!$F30),"",Values!O30)</f>
        <v>https://download.lenovo.com/Images/Parts/04Y0907/04Y0907_details.jpg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X240 parent</v>
      </c>
      <c r="Y31" s="39"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Bulgarian NO backlit.</v>
      </c>
      <c r="AM31" s="1" t="str">
        <f aca="false">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Bulgarian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X240 RG - CZ</v>
      </c>
      <c r="C32" s="32" t="str">
        <f aca="false">IF(ISBLANK(Values!E31),"","TellusRem")</f>
        <v>TellusRem</v>
      </c>
      <c r="D32" s="30" t="n">
        <f aca="false">IF(ISBLANK(Values!E31),"",Values!E31)</f>
        <v>5714401242093</v>
      </c>
      <c r="E32" s="31" t="str">
        <f aca="false">IF(ISBLANK(Values!E31),"","EAN")</f>
        <v>EAN</v>
      </c>
      <c r="F32" s="28" t="str">
        <f aca="false">IF(ISBLANK(Values!E31),"",IF(Values!J31, SUBSTITUTE(Values!$B$1, "{language}", Values!H31) &amp; " " &amp;Values!$B$3, SUBSTITUTE(Values!$B$2, "{language}", Values!$H31) &amp; " " &amp;Values!$B$3))</f>
        <v>replacement Czech non-backlit keyboard for Lenovo Thinkpad  X230s X240 X240S X240I X250 X260 X270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X240 RG - CZ</v>
      </c>
      <c r="K32" s="28" t="n">
        <f aca="false">IF(ISBLANK(Values!E31),"",IF(Values!J31, Values!$B$4, Values!$B$5))</f>
        <v>51.99</v>
      </c>
      <c r="L32" s="40" t="n">
        <f aca="false">IF(ISBLANK(Values!E31),"",IF($CO32="DEFAULT", Values!$B$18, ""))</f>
        <v>5</v>
      </c>
      <c r="M32" s="28" t="str">
        <f aca="false">IF(ISBLANK(Values!E31),"",Values!$M31)</f>
        <v>https://download.lenovo.com/Images/Parts/04Y0908/04Y0908_A.jpg</v>
      </c>
      <c r="N32" s="28" t="str">
        <f aca="false">IF(ISBLANK(Values!$F31),"",Values!N31)</f>
        <v>https://download.lenovo.com/Images/Parts/04Y0908/04Y0908_B.jpg</v>
      </c>
      <c r="O32" s="28" t="str">
        <f aca="false">IF(ISBLANK(Values!$F31),"",Values!O31)</f>
        <v>https://download.lenovo.com/Images/Parts/04Y0908/04Y0908_details.jpg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X240 parent</v>
      </c>
      <c r="Y32" s="39"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Czech NO backlit.</v>
      </c>
      <c r="AM32" s="1" t="str">
        <f aca="false">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Czech</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X240 RG - DK</v>
      </c>
      <c r="C33" s="32" t="str">
        <f aca="false">IF(ISBLANK(Values!E32),"","TellusRem")</f>
        <v>TellusRem</v>
      </c>
      <c r="D33" s="30" t="n">
        <f aca="false">IF(ISBLANK(Values!E32),"",Values!E32)</f>
        <v>5714401242109</v>
      </c>
      <c r="E33" s="31" t="str">
        <f aca="false">IF(ISBLANK(Values!E32),"","EAN")</f>
        <v>EAN</v>
      </c>
      <c r="F33" s="28" t="str">
        <f aca="false">IF(ISBLANK(Values!E32),"",IF(Values!J32, SUBSTITUTE(Values!$B$1, "{language}", Values!H32) &amp; " " &amp;Values!$B$3, SUBSTITUTE(Values!$B$2, "{language}", Values!$H32) &amp; " " &amp;Values!$B$3))</f>
        <v>replacement Danish non-backlit keyboard for Lenovo Thinkpad  X230s X240 X240S X240I X250 X260 X270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X240 RG - DK</v>
      </c>
      <c r="K33" s="28" t="n">
        <f aca="false">IF(ISBLANK(Values!E32),"",IF(Values!J32, Values!$B$4, Values!$B$5))</f>
        <v>51.99</v>
      </c>
      <c r="L33" s="40" t="n">
        <f aca="false">IF(ISBLANK(Values!E32),"",IF($CO33="DEFAULT", Values!$B$18, ""))</f>
        <v>5</v>
      </c>
      <c r="M33" s="28" t="str">
        <f aca="false">IF(ISBLANK(Values!E32),"",Values!$M32)</f>
        <v>https://download.lenovo.com/Images/Parts/04Y0947/04Y0947_A.jpg</v>
      </c>
      <c r="N33" s="28" t="str">
        <f aca="false">IF(ISBLANK(Values!$F32),"",Values!N32)</f>
        <v>https://download.lenovo.com/Images/Parts/04Y0947/04Y0947_B.jpg</v>
      </c>
      <c r="O33" s="28" t="str">
        <f aca="false">IF(ISBLANK(Values!$F32),"",Values!O32)</f>
        <v>https://download.lenovo.com/Images/Parts/04Y0947/04Y0947_details.jpg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X240 parent</v>
      </c>
      <c r="Y33" s="39"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Danish NO backlit.</v>
      </c>
      <c r="AM33" s="1" t="str">
        <f aca="false">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Danish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X240 RG - HU</v>
      </c>
      <c r="C34" s="32" t="str">
        <f aca="false">IF(ISBLANK(Values!E33),"","TellusRem")</f>
        <v>TellusRem</v>
      </c>
      <c r="D34" s="30" t="n">
        <f aca="false">IF(ISBLANK(Values!E33),"",Values!E33)</f>
        <v>5714401242116</v>
      </c>
      <c r="E34" s="31" t="str">
        <f aca="false">IF(ISBLANK(Values!E33),"","EAN")</f>
        <v>EAN</v>
      </c>
      <c r="F34" s="28" t="str">
        <f aca="false">IF(ISBLANK(Values!E33),"",IF(Values!J33, SUBSTITUTE(Values!$B$1, "{language}", Values!H33) &amp; " " &amp;Values!$B$3, SUBSTITUTE(Values!$B$2, "{language}", Values!$H33) &amp; " " &amp;Values!$B$3))</f>
        <v>replacement Hungarian non-backlit keyboard for Lenovo Thinkpad  X230s X240 X240S X240I X250 X260 X270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X240 RG - HU</v>
      </c>
      <c r="K34" s="28" t="n">
        <f aca="false">IF(ISBLANK(Values!E33),"",IF(Values!J33, Values!$B$4, Values!$B$5))</f>
        <v>51.99</v>
      </c>
      <c r="L34" s="40" t="n">
        <f aca="false">IF(ISBLANK(Values!E33),"",IF($CO34="DEFAULT", Values!$B$18, ""))</f>
        <v>5</v>
      </c>
      <c r="M34" s="28" t="str">
        <f aca="false">IF(ISBLANK(Values!E33),"",Values!$M33)</f>
        <v>https://download.lenovo.com/Images/Parts/04Y0915/04Y0915_A.jpg</v>
      </c>
      <c r="N34" s="28" t="str">
        <f aca="false">IF(ISBLANK(Values!$F33),"",Values!N33)</f>
        <v>https://download.lenovo.com/Images/Parts/04Y0915/04Y0915_B.jpg</v>
      </c>
      <c r="O34" s="28" t="str">
        <f aca="false">IF(ISBLANK(Values!$F33),"",Values!O33)</f>
        <v>https://download.lenovo.com/Images/Parts/04Y0915/04Y0915_details.jpg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X240 parent</v>
      </c>
      <c r="Y34" s="39"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Hungarian NO backlit.</v>
      </c>
      <c r="AM34" s="1" t="str">
        <f aca="false">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Hungarian</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X240 RG - NL</v>
      </c>
      <c r="C35" s="32" t="str">
        <f aca="false">IF(ISBLANK(Values!E34),"","TellusRem")</f>
        <v>TellusRem</v>
      </c>
      <c r="D35" s="30" t="n">
        <f aca="false">IF(ISBLANK(Values!E34),"",Values!E34)</f>
        <v>5714401242123</v>
      </c>
      <c r="E35" s="31" t="str">
        <f aca="false">IF(ISBLANK(Values!E34),"","EAN")</f>
        <v>EAN</v>
      </c>
      <c r="F35" s="28" t="str">
        <f aca="false">IF(ISBLANK(Values!E34),"",IF(Values!J34, SUBSTITUTE(Values!$B$1, "{language}", Values!H34) &amp; " " &amp;Values!$B$3, SUBSTITUTE(Values!$B$2, "{language}", Values!$H34) &amp; " " &amp;Values!$B$3))</f>
        <v>replacement Dutch non-backlit keyboard for Lenovo Thinkpad  X230s X240 X240S X240I X250 X260 X270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X240 RG - NL</v>
      </c>
      <c r="K35" s="28" t="n">
        <f aca="false">IF(ISBLANK(Values!E34),"",IF(Values!J34, Values!$B$4, Values!$B$5))</f>
        <v>51.99</v>
      </c>
      <c r="L35" s="40" t="n">
        <f aca="false">IF(ISBLANK(Values!E34),"",IF($CO35="DEFAULT", Values!$B$18, ""))</f>
        <v>5</v>
      </c>
      <c r="M35" s="28" t="str">
        <f aca="false">IF(ISBLANK(Values!E34),"",Values!$M34)</f>
        <v>https://download.lenovo.com/Images/Parts/04Y0919/04Y0919_A.jpg</v>
      </c>
      <c r="N35" s="28" t="str">
        <f aca="false">IF(ISBLANK(Values!$F34),"",Values!N34)</f>
        <v>https://download.lenovo.com/Images/Parts/04Y0919/04Y0919_B.jpg</v>
      </c>
      <c r="O35" s="28" t="str">
        <f aca="false">IF(ISBLANK(Values!$F34),"",Values!O34)</f>
        <v>https://download.lenovo.com/Images/Parts/04Y0919/04Y0919_details.jpg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X240 parent</v>
      </c>
      <c r="Y35" s="39"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Dutch NO backlit.</v>
      </c>
      <c r="AM35" s="1" t="str">
        <f aca="false">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Dutch</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X240 RG - NO</v>
      </c>
      <c r="C36" s="32" t="str">
        <f aca="false">IF(ISBLANK(Values!E35),"","TellusRem")</f>
        <v>TellusRem</v>
      </c>
      <c r="D36" s="30" t="n">
        <f aca="false">IF(ISBLANK(Values!E35),"",Values!E35)</f>
        <v>5714401242130</v>
      </c>
      <c r="E36" s="31" t="str">
        <f aca="false">IF(ISBLANK(Values!E35),"","EAN")</f>
        <v>EAN</v>
      </c>
      <c r="F36" s="28" t="str">
        <f aca="false">IF(ISBLANK(Values!E35),"",IF(Values!J35, SUBSTITUTE(Values!$B$1, "{language}", Values!H35) &amp; " " &amp;Values!$B$3, SUBSTITUTE(Values!$B$2, "{language}", Values!$H35) &amp; " " &amp;Values!$B$3))</f>
        <v>replacement Norwegian non-backlit keyboard for Lenovo Thinkpad  X230s X240 X240S X240I X250 X260 X270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X240 RG - NO</v>
      </c>
      <c r="K36" s="28" t="n">
        <f aca="false">IF(ISBLANK(Values!E35),"",IF(Values!J35, Values!$B$4, Values!$B$5))</f>
        <v>51.99</v>
      </c>
      <c r="L36" s="40" t="n">
        <f aca="false">IF(ISBLANK(Values!E35),"",IF($CO36="DEFAULT", Values!$B$18, ""))</f>
        <v>5</v>
      </c>
      <c r="M36" s="28" t="str">
        <f aca="false">IF(ISBLANK(Values!E35),"",Values!$M35)</f>
        <v>https://download.lenovo.com/Images/Parts/04Y0920/04Y0920_A.jpg</v>
      </c>
      <c r="N36" s="28" t="str">
        <f aca="false">IF(ISBLANK(Values!$F35),"",Values!N35)</f>
        <v>https://download.lenovo.com/Images/Parts/04Y0920/04Y0920_B.jpg</v>
      </c>
      <c r="O36" s="28" t="str">
        <f aca="false">IF(ISBLANK(Values!$F35),"",Values!O35)</f>
        <v>https://download.lenovo.com/Images/Parts/04Y0920/04Y0920_details.jpg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X240 parent</v>
      </c>
      <c r="Y36" s="39"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Norwegian NO backlit.</v>
      </c>
      <c r="AM36" s="1" t="str">
        <f aca="false">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Norwegian</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X240 RG - PL</v>
      </c>
      <c r="C37" s="32" t="str">
        <f aca="false">IF(ISBLANK(Values!E36),"","TellusRem")</f>
        <v>TellusRem</v>
      </c>
      <c r="D37" s="30" t="n">
        <f aca="false">IF(ISBLANK(Values!E36),"",Values!E36)</f>
        <v>5714401242147</v>
      </c>
      <c r="E37" s="31" t="str">
        <f aca="false">IF(ISBLANK(Values!E36),"","EAN")</f>
        <v>EAN</v>
      </c>
      <c r="F37" s="28" t="str">
        <f aca="false">IF(ISBLANK(Values!E36),"",IF(Values!J36, SUBSTITUTE(Values!$B$1, "{language}", Values!H36) &amp; " " &amp;Values!$B$3, SUBSTITUTE(Values!$B$2, "{language}", Values!$H36) &amp; " " &amp;Values!$B$3))</f>
        <v>replacement Polish non-backlit keyboard for Lenovo Thinkpad  X230s X240 X240S X240I X250 X260 X270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X240 RG - PL</v>
      </c>
      <c r="K37" s="28" t="n">
        <f aca="false">IF(ISBLANK(Values!E36),"",IF(Values!J36, Values!$B$4, Values!$B$5))</f>
        <v>51.99</v>
      </c>
      <c r="L37" s="40" t="n">
        <f aca="false">IF(ISBLANK(Values!E36),"",IF($CO37="DEFAULT", Values!$B$18, ""))</f>
        <v>5</v>
      </c>
      <c r="M37" s="28" t="str">
        <f aca="false">IF(ISBLANK(Values!E36),"",Values!$M36)</f>
        <v>https://download.lenovo.com/Images/Parts/04X0236/04X0236_A.jpg</v>
      </c>
      <c r="N37" s="28" t="str">
        <f aca="false">IF(ISBLANK(Values!$F36),"",Values!N36)</f>
        <v>https://download.lenovo.com/Images/Parts/04X0236/04X0236_B.jpg</v>
      </c>
      <c r="O37" s="28" t="str">
        <f aca="false">IF(ISBLANK(Values!$F36),"",Values!O36)</f>
        <v>https://download.lenovo.com/Images/Parts/04X0236/04X0236_details.jpg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X240 parent</v>
      </c>
      <c r="Y37" s="39"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Polish NO backlit.</v>
      </c>
      <c r="AM37" s="1" t="str">
        <f aca="false">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Polish</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X240 RG - PT</v>
      </c>
      <c r="C38" s="32" t="str">
        <f aca="false">IF(ISBLANK(Values!E37),"","TellusRem")</f>
        <v>TellusRem</v>
      </c>
      <c r="D38" s="30" t="n">
        <f aca="false">IF(ISBLANK(Values!E37),"",Values!E37)</f>
        <v>5714401242154</v>
      </c>
      <c r="E38" s="31" t="str">
        <f aca="false">IF(ISBLANK(Values!E37),"","EAN")</f>
        <v>EAN</v>
      </c>
      <c r="F38" s="28" t="str">
        <f aca="false">IF(ISBLANK(Values!E37),"",IF(Values!J37, SUBSTITUTE(Values!$B$1, "{language}", Values!H37) &amp; " " &amp;Values!$B$3, SUBSTITUTE(Values!$B$2, "{language}", Values!$H37) &amp; " " &amp;Values!$B$3))</f>
        <v>replacement Portuguese non-backlit keyboard for Lenovo Thinkpad  X230s X240 X240S X240I X250 X260 X270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X240 RG - PT</v>
      </c>
      <c r="K38" s="28" t="n">
        <f aca="false">IF(ISBLANK(Values!E37),"",IF(Values!J37, Values!$B$4, Values!$B$5))</f>
        <v>51.99</v>
      </c>
      <c r="L38" s="40" t="n">
        <f aca="false">IF(ISBLANK(Values!E37),"",IF($CO38="DEFAULT", Values!$B$18, ""))</f>
        <v>5</v>
      </c>
      <c r="M38" s="28" t="str">
        <f aca="false">IF(ISBLANK(Values!E37),"",Values!$M37)</f>
        <v>https://download.lenovo.com/Images/Parts/04Y0960/04Y0960_A.jpg</v>
      </c>
      <c r="N38" s="28" t="str">
        <f aca="false">IF(ISBLANK(Values!$F37),"",Values!N37)</f>
        <v>https://download.lenovo.com/Images/Parts/04Y0960/04Y0960_B.jpg</v>
      </c>
      <c r="O38" s="28" t="str">
        <f aca="false">IF(ISBLANK(Values!$F37),"",Values!O37)</f>
        <v>https://download.lenovo.com/Images/Parts/04Y0960/04Y0960_details.jpg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X240 parent</v>
      </c>
      <c r="Y38" s="39"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Portuguese NO backlit.</v>
      </c>
      <c r="AM38" s="1" t="str">
        <f aca="false">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Portuguese</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X240 RG - SE/FI</v>
      </c>
      <c r="C39" s="32" t="str">
        <f aca="false">IF(ISBLANK(Values!E38),"","TellusRem")</f>
        <v>TellusRem</v>
      </c>
      <c r="D39" s="30" t="n">
        <f aca="false">IF(ISBLANK(Values!E38),"",Values!E38)</f>
        <v>5714401242161</v>
      </c>
      <c r="E39" s="31" t="str">
        <f aca="false">IF(ISBLANK(Values!E38),"","EAN")</f>
        <v>EAN</v>
      </c>
      <c r="F39" s="28" t="str">
        <f aca="false">IF(ISBLANK(Values!E38),"",IF(Values!J38, SUBSTITUTE(Values!$B$1, "{language}", Values!H38) &amp; " " &amp;Values!$B$3, SUBSTITUTE(Values!$B$2, "{language}", Values!$H38) &amp; " " &amp;Values!$B$3))</f>
        <v>replacement Swedish – Finnish non-backlit keyboard for Lenovo Thinkpad  X230s X240 X240S X240I X250 X260 X270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X240 RG - SE/FI</v>
      </c>
      <c r="K39" s="28" t="n">
        <f aca="false">IF(ISBLANK(Values!E38),"",IF(Values!J38, Values!$B$4, Values!$B$5))</f>
        <v>51.99</v>
      </c>
      <c r="L39" s="40" t="n">
        <f aca="false">IF(ISBLANK(Values!E38),"",IF($CO39="DEFAULT", Values!$B$18, ""))</f>
        <v>5</v>
      </c>
      <c r="M39" s="28" t="str">
        <f aca="false">IF(ISBLANK(Values!E38),"",Values!$M38)</f>
        <v>https://download.lenovo.com/Images/Parts/04Y0964/04Y0964_A.jpg</v>
      </c>
      <c r="N39" s="28" t="str">
        <f aca="false">IF(ISBLANK(Values!$F38),"",Values!N38)</f>
        <v>https://download.lenovo.com/Images/Parts/04Y0964/04Y0964_B.jpg</v>
      </c>
      <c r="O39" s="28" t="str">
        <f aca="false">IF(ISBLANK(Values!$F38),"",Values!O38)</f>
        <v>https://download.lenovo.com/Images/Parts/04Y0964/04Y0964_details.jpg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X240 parent</v>
      </c>
      <c r="Y39" s="39"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 Swedish – Finnish NO backlit.</v>
      </c>
      <c r="AM39" s="1" t="str">
        <f aca="false">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Swedish – Finnish</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X240 RG - CH</v>
      </c>
      <c r="C40" s="32" t="str">
        <f aca="false">IF(ISBLANK(Values!E39),"","TellusRem")</f>
        <v>TellusRem</v>
      </c>
      <c r="D40" s="30" t="n">
        <f aca="false">IF(ISBLANK(Values!E39),"",Values!E39)</f>
        <v>5714401242178</v>
      </c>
      <c r="E40" s="31" t="str">
        <f aca="false">IF(ISBLANK(Values!E39),"","EAN")</f>
        <v>EAN</v>
      </c>
      <c r="F40" s="28" t="str">
        <f aca="false">IF(ISBLANK(Values!E39),"",IF(Values!J39, SUBSTITUTE(Values!$B$1, "{language}", Values!H39) &amp; " " &amp;Values!$B$3, SUBSTITUTE(Values!$B$2, "{language}", Values!$H39) &amp; " " &amp;Values!$B$3))</f>
        <v>replacement Swiss non-backlit keyboard for Lenovo Thinkpad  X230s X240 X240S X240I X250 X260 X270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X240 RG - CH</v>
      </c>
      <c r="K40" s="28" t="n">
        <f aca="false">IF(ISBLANK(Values!E39),"",IF(Values!J39, Values!$B$4, Values!$B$5))</f>
        <v>51.99</v>
      </c>
      <c r="L40" s="40" t="n">
        <f aca="false">IF(ISBLANK(Values!E39),"",IF($CO40="DEFAULT", Values!$B$18, ""))</f>
        <v>5</v>
      </c>
      <c r="M40" s="28" t="str">
        <f aca="false">IF(ISBLANK(Values!E39),"",Values!$M39)</f>
        <v>https://download.lenovo.com/Images/Parts/04Y0927/04Y0927_A.jpg</v>
      </c>
      <c r="N40" s="28" t="str">
        <f aca="false">IF(ISBLANK(Values!$F39),"",Values!N39)</f>
        <v>https://download.lenovo.com/Images/Parts/04Y0927/04Y0927_B.jpg</v>
      </c>
      <c r="O40" s="28" t="str">
        <f aca="false">IF(ISBLANK(Values!$F39),"",Values!O39)</f>
        <v>https://download.lenovo.com/Images/Parts/04Y0927/04Y0927_details.jpg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X240 parent</v>
      </c>
      <c r="Y40" s="39"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Swiss NO backlit.</v>
      </c>
      <c r="AM40" s="1" t="str">
        <f aca="false">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Swiss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X240 RG - US INT</v>
      </c>
      <c r="C41" s="32" t="str">
        <f aca="false">IF(ISBLANK(Values!E40),"","TellusRem")</f>
        <v>TellusRem</v>
      </c>
      <c r="D41" s="30" t="n">
        <f aca="false">IF(ISBLANK(Values!E40),"",Values!E40)</f>
        <v>5714401242185</v>
      </c>
      <c r="E41" s="31" t="str">
        <f aca="false">IF(ISBLANK(Values!E40),"","EAN")</f>
        <v>EAN</v>
      </c>
      <c r="F41" s="28" t="str">
        <f aca="false">IF(ISBLANK(Values!E40),"",IF(Values!J40, SUBSTITUTE(Values!$B$1, "{language}", Values!H40) &amp; " " &amp;Values!$B$3, SUBSTITUTE(Values!$B$2, "{language}", Values!$H40) &amp; " " &amp;Values!$B$3))</f>
        <v>replacement US International non-backlit keyboard for Lenovo Thinkpad  X230s X240 X240S X240I X250 X260 X270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X240 RG - US INT</v>
      </c>
      <c r="K41" s="28" t="n">
        <f aca="false">IF(ISBLANK(Values!E40),"",IF(Values!J40, Values!$B$4, Values!$B$5))</f>
        <v>51.99</v>
      </c>
      <c r="L41" s="40" t="n">
        <f aca="false">IF(ISBLANK(Values!E40),"",IF($CO41="DEFAULT", Values!$B$18, ""))</f>
        <v>5</v>
      </c>
      <c r="M41" s="28" t="str">
        <f aca="false">IF(ISBLANK(Values!E40),"",Values!$M40)</f>
        <v>https://download.lenovo.com/Images/Parts/04Y0930/04Y0930_A.jpg</v>
      </c>
      <c r="N41" s="28" t="str">
        <f aca="false">IF(ISBLANK(Values!$F40),"",Values!N40)</f>
        <v>https://download.lenovo.com/Images/Parts/04Y0930/04Y0930_B.jpg</v>
      </c>
      <c r="O41" s="28" t="str">
        <f aca="false">IF(ISBLANK(Values!$F40),"",Values!O40)</f>
        <v>https://download.lenovo.com/Images/Parts/04Y0930/04Y0930_details.jpg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X240 parent</v>
      </c>
      <c r="Y41" s="39"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with € symbol US International NO backlit.</v>
      </c>
      <c r="AM41" s="1" t="str">
        <f aca="false">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US International</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X240 - US regular</v>
      </c>
      <c r="C42" s="32" t="str">
        <f aca="false">IF(ISBLANK(Values!E41),"","TellusRem")</f>
        <v>TellusRem</v>
      </c>
      <c r="D42" s="30" t="n">
        <f aca="false">IF(ISBLANK(Values!E41),"",Values!E41)</f>
        <v>5714401242192</v>
      </c>
      <c r="E42" s="31" t="str">
        <f aca="false">IF(ISBLANK(Values!E41),"","EAN")</f>
        <v>EAN</v>
      </c>
      <c r="F42" s="28" t="str">
        <f aca="false">IF(ISBLANK(Values!E41),"",IF(Values!J41, SUBSTITUTE(Values!$B$1, "{language}", Values!H41) &amp; " " &amp;Values!$B$3, SUBSTITUTE(Values!$B$2, "{language}", Values!$H41) &amp; " " &amp;Values!$B$3))</f>
        <v>replacement US non-backlit keyboard for Lenovo Thinkpad  X230s X240 X240S X240I X250 X260 X270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X240 - US regular</v>
      </c>
      <c r="K42" s="28" t="n">
        <f aca="false">IF(ISBLANK(Values!E41),"",IF(Values!J41, Values!$B$4, Values!$B$5))</f>
        <v>51.99</v>
      </c>
      <c r="L42" s="40" t="n">
        <f aca="false">IF(ISBLANK(Values!E41),"",IF($CO42="DEFAULT", Values!$B$18, ""))</f>
        <v>5</v>
      </c>
      <c r="M42" s="28" t="str">
        <f aca="false">IF(ISBLANK(Values!E41),"",Values!$M41)</f>
        <v>https://download.lenovo.com/Images/Parts/04Y0938/04Y0938_A.jpg</v>
      </c>
      <c r="N42" s="28" t="str">
        <f aca="false">IF(ISBLANK(Values!$F41),"",Values!N41)</f>
        <v>https://download.lenovo.com/Images/Parts/04Y0938/04Y0938_B.jpg</v>
      </c>
      <c r="O42" s="28" t="str">
        <f aca="false">IF(ISBLANK(Values!$F41),"",Values!O41)</f>
        <v>https://download.lenovo.com/Images/Parts/04Y0938/04Y0938_details.jpg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X240 parent</v>
      </c>
      <c r="Y42" s="39"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 </v>
      </c>
      <c r="AI42" s="41"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US NO backlit.</v>
      </c>
      <c r="AM42" s="1" t="str">
        <f aca="false">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8" t="str">
        <f aca="false">IF(ISBLANK(Values!E41),"",Values!H41)</f>
        <v>US</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43" t="str">
        <f aca="false">IF(ISBLANK(Values!$E41), "", "not_applicable")</f>
        <v>not_applicable</v>
      </c>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58.99</v>
      </c>
      <c r="C4" s="52" t="n">
        <f aca="false">FALSE()</f>
        <v>0</v>
      </c>
      <c r="D4" s="52" t="n">
        <f aca="false">TRUE()</f>
        <v>1</v>
      </c>
      <c r="E4" s="53" t="n">
        <v>5714401240204</v>
      </c>
      <c r="F4" s="45"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n">
        <f aca="false">TRUE()</f>
        <v>1</v>
      </c>
      <c r="K4" s="45" t="s">
        <v>374</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https://raw.githubusercontent.com/PatrickVibild/TellusAmazonPictures/master/pictures/Lenovo/X240/BL/DE/1.jpg</v>
      </c>
      <c r="N4" s="58" t="str">
        <f aca="false">IF(ISBLANK(K4),"",IF(L4, "https://raw.githubusercontent.com/PatrickVibild/TellusAmazonPictures/master/pictures/"&amp;K4&amp;"/2.jpg","https://download.lenovo.com/Images/Parts/"&amp;K4&amp;"/"&amp;K4&amp;"_B.jpg"))</f>
        <v>https://raw.githubusercontent.com/PatrickVibild/TellusAmazonPictures/master/pictures/Lenovo/X240/BL/DE/2.jpg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https://raw.githubusercontent.com/PatrickVibild/TellusAmazonPictures/master/pictures/Lenovo/X240/BL/DE/3.jpg</v>
      </c>
      <c r="P4" s="0" t="str">
        <f aca="false">IF(ISBLANK(K4),"",IF(L4, "https://raw.githubusercontent.com/PatrickVibild/TellusAmazonPictures/master/pictures/"&amp;K4&amp;"/4.jpg", ""))</f>
        <v>https://raw.githubusercontent.com/PatrickVibild/TellusAmazonPictures/master/pictures/Lenovo/X240/BL/DE/4.jpg</v>
      </c>
      <c r="Q4" s="0" t="str">
        <f aca="false">IF(ISBLANK(K4),"",IF(L4, "https://raw.githubusercontent.com/PatrickVibild/TellusAmazonPictures/master/pictures/"&amp;K4&amp;"/5.jpg", ""))</f>
        <v>https://raw.githubusercontent.com/PatrickVibild/TellusAmazonPictures/master/pictures/Lenovo/X240/BL/DE/5.jpg</v>
      </c>
      <c r="R4" s="0" t="str">
        <f aca="false">IF(ISBLANK(K4),"",IF(L4, "https://raw.githubusercontent.com/PatrickVibild/TellusAmazonPictures/master/pictures/"&amp;K4&amp;"/6.jpg", ""))</f>
        <v>https://raw.githubusercontent.com/PatrickVibild/TellusAmazonPictures/master/pictures/Lenovo/X240/BL/DE/6.jpg</v>
      </c>
      <c r="S4" s="0" t="str">
        <f aca="false">IF(ISBLANK(K4),"",IF(L4, "https://raw.githubusercontent.com/PatrickVibild/TellusAmazonPictures/master/pictures/"&amp;K4&amp;"/7.jpg", ""))</f>
        <v>https://raw.githubusercontent.com/PatrickVibild/TellusAmazonPictures/master/pictures/Lenovo/X240/BL/DE/7.jpg</v>
      </c>
      <c r="T4" s="0" t="str">
        <f aca="false">IF(ISBLANK(K4),"",IF(L4, "https://raw.githubusercontent.com/PatrickVibild/TellusAmazonPictures/master/pictures/"&amp;K4&amp;"/8.jpg",""))</f>
        <v>https://raw.githubusercontent.com/PatrickVibild/TellusAmazonPictures/master/pictures/Lenovo/X240/BL/DE/8.jpg</v>
      </c>
      <c r="U4" s="0" t="str">
        <f aca="false">IF(ISBLANK(K4),"",IF(L4, "https://raw.githubusercontent.com/PatrickVibild/TellusAmazonPictures/master/pictures/"&amp;K4&amp;"/9.jpg", ""))</f>
        <v>https://raw.githubusercontent.com/PatrickVibild/TellusAmazonPictures/master/pictures/Lenovo/X240/BL/DE/9.jpg</v>
      </c>
      <c r="V4" s="60" t="n">
        <f aca="false">MATCH(G4,options!$D$1:$D$20,0)</f>
        <v>1</v>
      </c>
    </row>
    <row r="5" customFormat="false" ht="23.85" hidden="false" customHeight="false" outlineLevel="0" collapsed="false">
      <c r="A5" s="46" t="s">
        <v>375</v>
      </c>
      <c r="B5" s="51" t="n">
        <v>51.99</v>
      </c>
      <c r="C5" s="52" t="n">
        <f aca="false">FALSE()</f>
        <v>0</v>
      </c>
      <c r="D5" s="52" t="n">
        <f aca="false">TRUE()</f>
        <v>1</v>
      </c>
      <c r="E5" s="53" t="n">
        <v>5714401240020</v>
      </c>
      <c r="F5" s="45"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n">
        <f aca="false">TRUE()</f>
        <v>1</v>
      </c>
      <c r="K5" s="45"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https://raw.githubusercontent.com/PatrickVibild/TellusAmazonPictures/master/pictures/Lenovo/X240/BL/FR/1.jpg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https://raw.githubusercontent.com/PatrickVibild/TellusAmazonPictures/master/pictures/Lenovo/X240/BL/FR/2.jpg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https://raw.githubusercontent.com/PatrickVibild/TellusAmazonPictures/master/pictures/Lenovo/X240/BL/FR/3.jpg</v>
      </c>
      <c r="P5" s="0" t="str">
        <f aca="false">IF(ISBLANK(K5),"",IF(L5, "https://raw.githubusercontent.com/PatrickVibild/TellusAmazonPictures/master/pictures/"&amp;K5&amp;"/4.jpg", ""))</f>
        <v>https://raw.githubusercontent.com/PatrickVibild/TellusAmazonPictures/master/pictures/Lenovo/X240/BL/FR/4.jpg</v>
      </c>
      <c r="Q5" s="0" t="str">
        <f aca="false">IF(ISBLANK(K5),"",IF(L5, "https://raw.githubusercontent.com/PatrickVibild/TellusAmazonPictures/master/pictures/"&amp;K5&amp;"/5.jpg", ""))</f>
        <v>https://raw.githubusercontent.com/PatrickVibild/TellusAmazonPictures/master/pictures/Lenovo/X240/BL/FR/5.jpg</v>
      </c>
      <c r="R5" s="0" t="str">
        <f aca="false">IF(ISBLANK(K5),"",IF(L5, "https://raw.githubusercontent.com/PatrickVibild/TellusAmazonPictures/master/pictures/"&amp;K5&amp;"/6.jpg", ""))</f>
        <v>https://raw.githubusercontent.com/PatrickVibild/TellusAmazonPictures/master/pictures/Lenovo/X240/BL/FR/6.jpg</v>
      </c>
      <c r="S5" s="0" t="str">
        <f aca="false">IF(ISBLANK(K5),"",IF(L5, "https://raw.githubusercontent.com/PatrickVibild/TellusAmazonPictures/master/pictures/"&amp;K5&amp;"/7.jpg", ""))</f>
        <v>https://raw.githubusercontent.com/PatrickVibild/TellusAmazonPictures/master/pictures/Lenovo/X240/BL/FR/7.jpg</v>
      </c>
      <c r="T5" s="0" t="str">
        <f aca="false">IF(ISBLANK(K5),"",IF(L5, "https://raw.githubusercontent.com/PatrickVibild/TellusAmazonPictures/master/pictures/"&amp;K5&amp;"/8.jpg",""))</f>
        <v>https://raw.githubusercontent.com/PatrickVibild/TellusAmazonPictures/master/pictures/Lenovo/X240/BL/FR/8.jpg</v>
      </c>
      <c r="U5" s="0" t="str">
        <f aca="false">IF(ISBLANK(K5),"",IF(L5, "https://raw.githubusercontent.com/PatrickVibild/TellusAmazonPictures/master/pictures/"&amp;K5&amp;"/9.jpg", ""))</f>
        <v>https://raw.githubusercontent.com/PatrickVibild/TellusAmazonPictures/master/pictures/Lenovo/X240/BL/FR/9.jpg</v>
      </c>
      <c r="V5" s="60" t="n">
        <f aca="false">MATCH(G5,options!$D$1:$D$20,0)</f>
        <v>2</v>
      </c>
    </row>
    <row r="6" customFormat="false" ht="23.85" hidden="false" customHeight="false" outlineLevel="0" collapsed="false">
      <c r="A6" s="46" t="s">
        <v>379</v>
      </c>
      <c r="B6" s="62" t="s">
        <v>380</v>
      </c>
      <c r="C6" s="52" t="n">
        <f aca="false">FALSE()</f>
        <v>0</v>
      </c>
      <c r="D6" s="52" t="n">
        <f aca="false">TRUE()</f>
        <v>1</v>
      </c>
      <c r="E6" s="53" t="n">
        <v>5714401240037</v>
      </c>
      <c r="F6" s="45"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n">
        <f aca="false">TRUE()</f>
        <v>1</v>
      </c>
      <c r="K6" s="45" t="s">
        <v>383</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https://raw.githubusercontent.com/PatrickVibild/TellusAmazonPictures/master/pictures/Lenovo/X240/BL/IT/1.jpg</v>
      </c>
      <c r="N6" s="58" t="str">
        <f aca="false">IF(ISBLANK(K6),"",IF(L6, "https://raw.githubusercontent.com/PatrickVibild/TellusAmazonPictures/master/pictures/"&amp;K6&amp;"/2.jpg","https://download.lenovo.com/Images/Parts/"&amp;K6&amp;"/"&amp;K6&amp;"_B.jpg"))</f>
        <v>https://raw.githubusercontent.com/PatrickVibild/TellusAmazonPictures/master/pictures/Lenovo/X240/BL/IT/2.jpg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https://raw.githubusercontent.com/PatrickVibild/TellusAmazonPictures/master/pictures/Lenovo/X240/BL/IT/3.jpg</v>
      </c>
      <c r="P6" s="0" t="str">
        <f aca="false">IF(ISBLANK(K6),"",IF(L6, "https://raw.githubusercontent.com/PatrickVibild/TellusAmazonPictures/master/pictures/"&amp;K6&amp;"/4.jpg", ""))</f>
        <v>https://raw.githubusercontent.com/PatrickVibild/TellusAmazonPictures/master/pictures/Lenovo/X240/BL/IT/4.jpg</v>
      </c>
      <c r="Q6" s="0" t="str">
        <f aca="false">IF(ISBLANK(K6),"",IF(L6, "https://raw.githubusercontent.com/PatrickVibild/TellusAmazonPictures/master/pictures/"&amp;K6&amp;"/5.jpg", ""))</f>
        <v>https://raw.githubusercontent.com/PatrickVibild/TellusAmazonPictures/master/pictures/Lenovo/X240/BL/IT/5.jpg</v>
      </c>
      <c r="R6" s="0" t="str">
        <f aca="false">IF(ISBLANK(K6),"",IF(L6, "https://raw.githubusercontent.com/PatrickVibild/TellusAmazonPictures/master/pictures/"&amp;K6&amp;"/6.jpg", ""))</f>
        <v>https://raw.githubusercontent.com/PatrickVibild/TellusAmazonPictures/master/pictures/Lenovo/X240/BL/IT/6.jpg</v>
      </c>
      <c r="S6" s="0" t="str">
        <f aca="false">IF(ISBLANK(K6),"",IF(L6, "https://raw.githubusercontent.com/PatrickVibild/TellusAmazonPictures/master/pictures/"&amp;K6&amp;"/7.jpg", ""))</f>
        <v>https://raw.githubusercontent.com/PatrickVibild/TellusAmazonPictures/master/pictures/Lenovo/X240/BL/IT/7.jpg</v>
      </c>
      <c r="T6" s="0" t="str">
        <f aca="false">IF(ISBLANK(K6),"",IF(L6, "https://raw.githubusercontent.com/PatrickVibild/TellusAmazonPictures/master/pictures/"&amp;K6&amp;"/8.jpg",""))</f>
        <v>https://raw.githubusercontent.com/PatrickVibild/TellusAmazonPictures/master/pictures/Lenovo/X240/BL/IT/8.jpg</v>
      </c>
      <c r="U6" s="0" t="str">
        <f aca="false">IF(ISBLANK(K6),"",IF(L6, "https://raw.githubusercontent.com/PatrickVibild/TellusAmazonPictures/master/pictures/"&amp;K6&amp;"/9.jpg", ""))</f>
        <v>https://raw.githubusercontent.com/PatrickVibild/TellusAmazonPictures/master/pictures/Lenovo/X240/BL/IT/9.jpg</v>
      </c>
      <c r="V6" s="60" t="n">
        <f aca="false">MATCH(G6,options!$D$1:$D$20,0)</f>
        <v>3</v>
      </c>
    </row>
    <row r="7" customFormat="false" ht="23.85" hidden="false" customHeight="false" outlineLevel="0" collapsed="false">
      <c r="A7" s="46" t="s">
        <v>384</v>
      </c>
      <c r="B7" s="63" t="str">
        <f aca="false">IF(B6=options!C1,"41","41")</f>
        <v>41</v>
      </c>
      <c r="C7" s="52" t="n">
        <f aca="false">FALSE()</f>
        <v>0</v>
      </c>
      <c r="D7" s="52" t="n">
        <f aca="false">TRUE()</f>
        <v>1</v>
      </c>
      <c r="E7" s="53" t="n">
        <v>5714401240044</v>
      </c>
      <c r="F7" s="45"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n">
        <f aca="false">TRUE()</f>
        <v>1</v>
      </c>
      <c r="K7" s="45"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https://raw.githubusercontent.com/PatrickVibild/TellusAmazonPictures/master/pictures/Lenovo/X240/BL/ES/1.jpg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https://raw.githubusercontent.com/PatrickVibild/TellusAmazonPictures/master/pictures/Lenovo/X240/BL/ES/2.jpg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https://raw.githubusercontent.com/PatrickVibild/TellusAmazonPictures/master/pictures/Lenovo/X240/BL/ES/3.jpg</v>
      </c>
      <c r="P7" s="0" t="str">
        <f aca="false">IF(ISBLANK(K7),"",IF(L7, "https://raw.githubusercontent.com/PatrickVibild/TellusAmazonPictures/master/pictures/"&amp;K7&amp;"/4.jpg", ""))</f>
        <v>https://raw.githubusercontent.com/PatrickVibild/TellusAmazonPictures/master/pictures/Lenovo/X240/BL/ES/4.jpg</v>
      </c>
      <c r="Q7" s="0" t="str">
        <f aca="false">IF(ISBLANK(K7),"",IF(L7, "https://raw.githubusercontent.com/PatrickVibild/TellusAmazonPictures/master/pictures/"&amp;K7&amp;"/5.jpg", ""))</f>
        <v>https://raw.githubusercontent.com/PatrickVibild/TellusAmazonPictures/master/pictures/Lenovo/X240/BL/ES/5.jpg</v>
      </c>
      <c r="R7" s="0" t="str">
        <f aca="false">IF(ISBLANK(K7),"",IF(L7, "https://raw.githubusercontent.com/PatrickVibild/TellusAmazonPictures/master/pictures/"&amp;K7&amp;"/6.jpg", ""))</f>
        <v>https://raw.githubusercontent.com/PatrickVibild/TellusAmazonPictures/master/pictures/Lenovo/X240/BL/ES/6.jpg</v>
      </c>
      <c r="S7" s="0" t="str">
        <f aca="false">IF(ISBLANK(K7),"",IF(L7, "https://raw.githubusercontent.com/PatrickVibild/TellusAmazonPictures/master/pictures/"&amp;K7&amp;"/7.jpg", ""))</f>
        <v>https://raw.githubusercontent.com/PatrickVibild/TellusAmazonPictures/master/pictures/Lenovo/X240/BL/ES/7.jpg</v>
      </c>
      <c r="T7" s="0" t="str">
        <f aca="false">IF(ISBLANK(K7),"",IF(L7, "https://raw.githubusercontent.com/PatrickVibild/TellusAmazonPictures/master/pictures/"&amp;K7&amp;"/8.jpg",""))</f>
        <v>https://raw.githubusercontent.com/PatrickVibild/TellusAmazonPictures/master/pictures/Lenovo/X240/BL/ES/8.jpg</v>
      </c>
      <c r="U7" s="0" t="str">
        <f aca="false">IF(ISBLANK(K7),"",IF(L7, "https://raw.githubusercontent.com/PatrickVibild/TellusAmazonPictures/master/pictures/"&amp;K7&amp;"/9.jpg", ""))</f>
        <v>https://raw.githubusercontent.com/PatrickVibild/TellusAmazonPictures/master/pictures/Lenovo/X240/BL/ES/9.jpg</v>
      </c>
      <c r="V7" s="60" t="n">
        <f aca="false">MATCH(G7,options!$D$1:$D$20,0)</f>
        <v>4</v>
      </c>
    </row>
    <row r="8" customFormat="false" ht="23.85" hidden="false" customHeight="false" outlineLevel="0" collapsed="false">
      <c r="A8" s="46" t="s">
        <v>388</v>
      </c>
      <c r="B8" s="63" t="str">
        <f aca="false">IF(B6=options!C1,"17","17")</f>
        <v>17</v>
      </c>
      <c r="C8" s="52" t="n">
        <f aca="false">FALSE()</f>
        <v>0</v>
      </c>
      <c r="D8" s="52" t="n">
        <f aca="false">TRUE()</f>
        <v>1</v>
      </c>
      <c r="E8" s="53" t="n">
        <v>5714401240051</v>
      </c>
      <c r="F8" s="45"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45"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https://raw.githubusercontent.com/PatrickVibild/TellusAmazonPictures/master/pictures/Lenovo/X240/BL/UK/1.jpg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https://raw.githubusercontent.com/PatrickVibild/TellusAmazonPictures/master/pictures/Lenovo/X240/BL/UK/2.jpg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https://raw.githubusercontent.com/PatrickVibild/TellusAmazonPictures/master/pictures/Lenovo/X240/BL/UK/3.jpg</v>
      </c>
      <c r="P8" s="0" t="str">
        <f aca="false">IF(ISBLANK(K8),"",IF(L8, "https://raw.githubusercontent.com/PatrickVibild/TellusAmazonPictures/master/pictures/"&amp;K8&amp;"/4.jpg", ""))</f>
        <v>https://raw.githubusercontent.com/PatrickVibild/TellusAmazonPictures/master/pictures/Lenovo/X240/BL/UK/4.jpg</v>
      </c>
      <c r="Q8" s="0" t="str">
        <f aca="false">IF(ISBLANK(K8),"",IF(L8, "https://raw.githubusercontent.com/PatrickVibild/TellusAmazonPictures/master/pictures/"&amp;K8&amp;"/5.jpg", ""))</f>
        <v>https://raw.githubusercontent.com/PatrickVibild/TellusAmazonPictures/master/pictures/Lenovo/X240/BL/UK/5.jpg</v>
      </c>
      <c r="R8" s="0" t="str">
        <f aca="false">IF(ISBLANK(K8),"",IF(L8, "https://raw.githubusercontent.com/PatrickVibild/TellusAmazonPictures/master/pictures/"&amp;K8&amp;"/6.jpg", ""))</f>
        <v>https://raw.githubusercontent.com/PatrickVibild/TellusAmazonPictures/master/pictures/Lenovo/X240/BL/UK/6.jpg</v>
      </c>
      <c r="S8" s="0" t="str">
        <f aca="false">IF(ISBLANK(K8),"",IF(L8, "https://raw.githubusercontent.com/PatrickVibild/TellusAmazonPictures/master/pictures/"&amp;K8&amp;"/7.jpg", ""))</f>
        <v>https://raw.githubusercontent.com/PatrickVibild/TellusAmazonPictures/master/pictures/Lenovo/X240/BL/UK/7.jpg</v>
      </c>
      <c r="T8" s="0" t="str">
        <f aca="false">IF(ISBLANK(K8),"",IF(L8, "https://raw.githubusercontent.com/PatrickVibild/TellusAmazonPictures/master/pictures/"&amp;K8&amp;"/8.jpg",""))</f>
        <v>https://raw.githubusercontent.com/PatrickVibild/TellusAmazonPictures/master/pictures/Lenovo/X240/BL/UK/8.jpg</v>
      </c>
      <c r="U8" s="0" t="str">
        <f aca="false">IF(ISBLANK(K8),"",IF(L8, "https://raw.githubusercontent.com/PatrickVibild/TellusAmazonPictures/master/pictures/"&amp;K8&amp;"/9.jpg", ""))</f>
        <v>https://raw.githubusercontent.com/PatrickVibild/TellusAmazonPictures/master/pictures/Lenovo/X240/BL/UK/9.jpg</v>
      </c>
      <c r="V8" s="60" t="n">
        <f aca="false">MATCH(G8,options!$D$1:$D$20,0)</f>
        <v>5</v>
      </c>
    </row>
    <row r="9" customFormat="false" ht="12.8" hidden="false" customHeight="false" outlineLevel="0" collapsed="false">
      <c r="A9" s="46" t="s">
        <v>392</v>
      </c>
      <c r="B9" s="63" t="str">
        <f aca="false">IF(B6=options!C1,"5","5")</f>
        <v>5</v>
      </c>
      <c r="C9" s="52" t="n">
        <f aca="false">FALSE()</f>
        <v>0</v>
      </c>
      <c r="D9" s="52" t="n">
        <f aca="false">FALSE()</f>
        <v>0</v>
      </c>
      <c r="E9" s="53" t="n">
        <v>5714401240068</v>
      </c>
      <c r="F9" s="45"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n">
        <f aca="false">TRUE()</f>
        <v>1</v>
      </c>
      <c r="J9" s="56" t="n">
        <f aca="false">TRUE()</f>
        <v>1</v>
      </c>
      <c r="K9" s="45" t="s">
        <v>395</v>
      </c>
      <c r="L9" s="57" t="n">
        <f aca="false">FALSE()</f>
        <v>0</v>
      </c>
      <c r="M9" s="58" t="str">
        <f aca="false">IF(ISBLANK(K9),"",IF(L9, "https://raw.githubusercontent.com/PatrickVibild/TellusAmazonPictures/master/pictures/"&amp;K9&amp;"/1.jpg","https://download.lenovo.com/Images/Parts/"&amp;K9&amp;"/"&amp;K9&amp;"_A.jpg"))</f>
        <v>https://download.lenovo.com/Images/Parts/01AX355/01AX355_A.jpg</v>
      </c>
      <c r="N9" s="58" t="str">
        <f aca="false">IF(ISBLANK(K9),"",IF(L9, "https://raw.githubusercontent.com/PatrickVibild/TellusAmazonPictures/master/pictures/"&amp;K9&amp;"/2.jpg","https://download.lenovo.com/Images/Parts/"&amp;K9&amp;"/"&amp;K9&amp;"_B.jpg"))</f>
        <v>https://download.lenovo.com/Images/Parts/01AX355/01AX355_B.jpg</v>
      </c>
      <c r="O9" s="59" t="str">
        <f aca="false">IF(ISBLANK(K9),"",IF(L9, "https://raw.githubusercontent.com/PatrickVibild/TellusAmazonPictures/master/pictures/"&amp;K9&amp;"/3.jpg","https://download.lenovo.com/Images/Parts/"&amp;K9&amp;"/"&amp;K9&amp;"_details.jpg"))</f>
        <v>https://download.lenovo.com/Images/Parts/01AX355/01AX355_details.jpg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4"/>
      <c r="C10" s="52" t="n">
        <f aca="false">FALSE()</f>
        <v>0</v>
      </c>
      <c r="D10" s="52" t="n">
        <f aca="false">FALSE()</f>
        <v>0</v>
      </c>
      <c r="E10" s="53" t="n">
        <v>5714401240075</v>
      </c>
      <c r="F10" s="45"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n">
        <f aca="false">TRUE()</f>
        <v>1</v>
      </c>
      <c r="J10" s="56" t="n">
        <f aca="false">TRUE()</f>
        <v>1</v>
      </c>
      <c r="K10" s="45" t="s">
        <v>399</v>
      </c>
      <c r="L10" s="57" t="n">
        <f aca="false">FALSE()</f>
        <v>0</v>
      </c>
      <c r="M10" s="58" t="str">
        <f aca="false">IF(ISBLANK(K10),"",IF(L10, "https://raw.githubusercontent.com/PatrickVibild/TellusAmazonPictures/master/pictures/"&amp;K10&amp;"/1.jpg","https://download.lenovo.com/Images/Parts/"&amp;K10&amp;"/"&amp;K10&amp;"_A.jpg"))</f>
        <v>https://download.lenovo.com/Images/Parts/04Y0906/04Y0906_A.jpg</v>
      </c>
      <c r="N10" s="58" t="str">
        <f aca="false">IF(ISBLANK(K10),"",IF(L10, "https://raw.githubusercontent.com/PatrickVibild/TellusAmazonPictures/master/pictures/"&amp;K10&amp;"/2.jpg","https://download.lenovo.com/Images/Parts/"&amp;K10&amp;"/"&amp;K10&amp;"_B.jpg"))</f>
        <v>https://download.lenovo.com/Images/Parts/04Y0906/04Y0906_B.jpg</v>
      </c>
      <c r="O10" s="59" t="str">
        <f aca="false">IF(ISBLANK(K10),"",IF(L10, "https://raw.githubusercontent.com/PatrickVibild/TellusAmazonPictures/master/pictures/"&amp;K10&amp;"/3.jpg","https://download.lenovo.com/Images/Parts/"&amp;K10&amp;"/"&amp;K10&amp;"_details.jpg"))</f>
        <v>https://download.lenovo.com/Images/Parts/04Y0906/04Y0906_details.jpg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5" t="n">
        <v>150</v>
      </c>
      <c r="C11" s="52" t="n">
        <f aca="false">FALSE()</f>
        <v>0</v>
      </c>
      <c r="D11" s="52" t="n">
        <f aca="false">FALSE()</f>
        <v>0</v>
      </c>
      <c r="E11" s="53" t="n">
        <v>5714401240082</v>
      </c>
      <c r="F11" s="45"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n">
        <f aca="false">TRUE()</f>
        <v>1</v>
      </c>
      <c r="K11" s="45" t="s">
        <v>403</v>
      </c>
      <c r="L11" s="57" t="n">
        <f aca="false">FALSE()</f>
        <v>0</v>
      </c>
      <c r="M11" s="58" t="str">
        <f aca="false">IF(ISBLANK(K11),"",IF(L11, "https://raw.githubusercontent.com/PatrickVibild/TellusAmazonPictures/master/pictures/"&amp;K11&amp;"/1.jpg","https://download.lenovo.com/Images/Parts/"&amp;K11&amp;"/"&amp;K11&amp;"_A.jpg"))</f>
        <v>https://download.lenovo.com/Images/Parts/04X0222/04X0222_A.jpg</v>
      </c>
      <c r="N11" s="58" t="str">
        <f aca="false">IF(ISBLANK(K11),"",IF(L11, "https://raw.githubusercontent.com/PatrickVibild/TellusAmazonPictures/master/pictures/"&amp;K11&amp;"/2.jpg","https://download.lenovo.com/Images/Parts/"&amp;K11&amp;"/"&amp;K11&amp;"_B.jpg"))</f>
        <v>https://download.lenovo.com/Images/Parts/04X0222/04X0222_B.jpg</v>
      </c>
      <c r="O11" s="59" t="str">
        <f aca="false">IF(ISBLANK(K11),"",IF(L11, "https://raw.githubusercontent.com/PatrickVibild/TellusAmazonPictures/master/pictures/"&amp;K11&amp;"/3.jpg","https://download.lenovo.com/Images/Parts/"&amp;K11&amp;"/"&amp;K11&amp;"_details.jpg"))</f>
        <v>https://download.lenovo.com/Images/Parts/04X0222/04X0222_details.jpg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5714401240099</v>
      </c>
      <c r="F12" s="45"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n">
        <f aca="false">TRUE()</f>
        <v>1</v>
      </c>
      <c r="K12" s="45" t="s">
        <v>406</v>
      </c>
      <c r="L12" s="57" t="n">
        <f aca="false">FALSE()</f>
        <v>0</v>
      </c>
      <c r="M12" s="58" t="str">
        <f aca="false">IF(ISBLANK(K12),"",IF(L12, "https://raw.githubusercontent.com/PatrickVibild/TellusAmazonPictures/master/pictures/"&amp;K12&amp;"/1.jpg","https://download.lenovo.com/Images/Parts/"&amp;K12&amp;"/"&amp;K12&amp;"_A.jpg"))</f>
        <v>https://download.lenovo.com/Images/Parts/01AV508/01AV508_A.jpg</v>
      </c>
      <c r="N12" s="58" t="str">
        <f aca="false">IF(ISBLANK(K12),"",IF(L12, "https://raw.githubusercontent.com/PatrickVibild/TellusAmazonPictures/master/pictures/"&amp;K12&amp;"/2.jpg","https://download.lenovo.com/Images/Parts/"&amp;K12&amp;"/"&amp;K12&amp;"_B.jpg"))</f>
        <v>https://download.lenovo.com/Images/Parts/01AV508/01AV508_B.jpg</v>
      </c>
      <c r="O12" s="59"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6" t="s">
        <v>408</v>
      </c>
      <c r="C13" s="52" t="n">
        <f aca="false">FALSE()</f>
        <v>0</v>
      </c>
      <c r="D13" s="52" t="n">
        <f aca="false">FALSE()</f>
        <v>0</v>
      </c>
      <c r="E13" s="53" t="n">
        <v>5714401240105</v>
      </c>
      <c r="F13" s="45"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n">
        <f aca="false">TRUE()</f>
        <v>1</v>
      </c>
      <c r="K13" s="45" t="s">
        <v>411</v>
      </c>
      <c r="L13" s="57" t="n">
        <f aca="false">FALSE()</f>
        <v>0</v>
      </c>
      <c r="M13" s="58" t="str">
        <f aca="false">IF(ISBLANK(K13),"",IF(L13, "https://raw.githubusercontent.com/PatrickVibild/TellusAmazonPictures/master/pictures/"&amp;K13&amp;"/1.jpg","https://download.lenovo.com/Images/Parts/"&amp;K13&amp;"/"&amp;K13&amp;"_A.jpg"))</f>
        <v>https://download.lenovo.com/Images/Parts/04X0224/04X0224_A.jpg</v>
      </c>
      <c r="N13" s="58" t="str">
        <f aca="false">IF(ISBLANK(K13),"",IF(L13, "https://raw.githubusercontent.com/PatrickVibild/TellusAmazonPictures/master/pictures/"&amp;K13&amp;"/2.jpg","https://download.lenovo.com/Images/Parts/"&amp;K13&amp;"/"&amp;K13&amp;"_B.jpg"))</f>
        <v>https://download.lenovo.com/Images/Parts/04X0224/04X0224_B.jpg</v>
      </c>
      <c r="O13" s="59"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6" t="n">
        <v>5714401240990</v>
      </c>
      <c r="C14" s="52" t="n">
        <f aca="false">FALSE()</f>
        <v>0</v>
      </c>
      <c r="D14" s="52" t="n">
        <f aca="false">FALSE()</f>
        <v>0</v>
      </c>
      <c r="E14" s="53" t="n">
        <v>5714401240112</v>
      </c>
      <c r="F14" s="45" t="s">
        <v>413</v>
      </c>
      <c r="G14" s="61"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n">
        <f aca="false">TRUE()</f>
        <v>1</v>
      </c>
      <c r="K14" s="45" t="s">
        <v>415</v>
      </c>
      <c r="L14" s="57" t="n">
        <f aca="false">FALSE()</f>
        <v>0</v>
      </c>
      <c r="M14" s="58" t="str">
        <f aca="false">IF(ISBLANK(K14),"",IF(L14, "https://raw.githubusercontent.com/PatrickVibild/TellusAmazonPictures/master/pictures/"&amp;K14&amp;"/1.jpg","https://download.lenovo.com/Images/Parts/"&amp;K14&amp;"/"&amp;K14&amp;"_A.jpg"))</f>
        <v>https://download.lenovo.com/Images/Parts/04X0230/04X0230_A.jpg</v>
      </c>
      <c r="N14" s="58" t="str">
        <f aca="false">IF(ISBLANK(K14),"",IF(L14, "https://raw.githubusercontent.com/PatrickVibild/TellusAmazonPictures/master/pictures/"&amp;K14&amp;"/2.jpg","https://download.lenovo.com/Images/Parts/"&amp;K14&amp;"/"&amp;K14&amp;"_B.jpg"))</f>
        <v>https://download.lenovo.com/Images/Parts/04X0230/04X0230_B.jpg</v>
      </c>
      <c r="O14" s="59"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5714401240129</v>
      </c>
      <c r="F15" s="45" t="s">
        <v>416</v>
      </c>
      <c r="G15" s="61"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n">
        <f aca="false">TRUE()</f>
        <v>1</v>
      </c>
      <c r="K15" s="45" t="s">
        <v>418</v>
      </c>
      <c r="L15" s="57" t="n">
        <f aca="false">FALSE()</f>
        <v>0</v>
      </c>
      <c r="M15" s="58" t="str">
        <f aca="false">IF(ISBLANK(K15),"",IF(L15, "https://raw.githubusercontent.com/PatrickVibild/TellusAmazonPictures/master/pictures/"&amp;K15&amp;"/1.jpg","https://download.lenovo.com/Images/Parts/"&amp;K15&amp;"/"&amp;K15&amp;"_A.jpg"))</f>
        <v>https://download.lenovo.com/Images/Parts/04X0196/04X0196_A.jpg</v>
      </c>
      <c r="N15" s="58" t="str">
        <f aca="false">IF(ISBLANK(K15),"",IF(L15, "https://raw.githubusercontent.com/PatrickVibild/TellusAmazonPictures/master/pictures/"&amp;K15&amp;"/2.jpg","https://download.lenovo.com/Images/Parts/"&amp;K15&amp;"/"&amp;K15&amp;"_B.jpg"))</f>
        <v>https://download.lenovo.com/Images/Parts/04X0196/04X0196_B.jpg</v>
      </c>
      <c r="O15" s="59"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419</v>
      </c>
      <c r="B16" s="47" t="s">
        <v>420</v>
      </c>
      <c r="C16" s="52" t="n">
        <f aca="false">FALSE()</f>
        <v>0</v>
      </c>
      <c r="D16" s="52" t="n">
        <f aca="false">FALSE()</f>
        <v>0</v>
      </c>
      <c r="E16" s="53" t="n">
        <v>5714401240136</v>
      </c>
      <c r="F16" s="45" t="s">
        <v>421</v>
      </c>
      <c r="G16" s="61"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n">
        <f aca="false">TRUE()</f>
        <v>1</v>
      </c>
      <c r="K16" s="45" t="s">
        <v>423</v>
      </c>
      <c r="L16" s="57" t="n">
        <f aca="false">FALSE()</f>
        <v>0</v>
      </c>
      <c r="M16" s="58" t="str">
        <f aca="false">IF(ISBLANK(K16),"",IF(L16, "https://raw.githubusercontent.com/PatrickVibild/TellusAmazonPictures/master/pictures/"&amp;K16&amp;"/1.jpg","https://download.lenovo.com/Images/Parts/"&amp;K16&amp;"/"&amp;K16&amp;"_A.jpg"))</f>
        <v>https://download.lenovo.com/Images/Parts/04Y0920/04Y0920_A.jpg</v>
      </c>
      <c r="N16" s="58" t="str">
        <f aca="false">IF(ISBLANK(K16),"",IF(L16, "https://raw.githubusercontent.com/PatrickVibild/TellusAmazonPictures/master/pictures/"&amp;K16&amp;"/2.jpg","https://download.lenovo.com/Images/Parts/"&amp;K16&amp;"/"&amp;K16&amp;"_B.jpg"))</f>
        <v>https://download.lenovo.com/Images/Parts/04Y0920/04Y0920_B.jpg</v>
      </c>
      <c r="O16" s="59"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5714401240143</v>
      </c>
      <c r="F17" s="45" t="s">
        <v>424</v>
      </c>
      <c r="G17" s="61"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n">
        <f aca="false">TRUE()</f>
        <v>1</v>
      </c>
      <c r="K17" s="45" t="s">
        <v>426</v>
      </c>
      <c r="L17" s="57" t="n">
        <f aca="false">FALSE()</f>
        <v>0</v>
      </c>
      <c r="M17" s="58" t="str">
        <f aca="false">IF(ISBLANK(K17),"",IF(L17, "https://raw.githubusercontent.com/PatrickVibild/TellusAmazonPictures/master/pictures/"&amp;K17&amp;"/1.jpg","https://download.lenovo.com/Images/Parts/"&amp;K17&amp;"/"&amp;K17&amp;"_A.jpg"))</f>
        <v>https://download.lenovo.com/Images/Parts/04X0236/04X0236_A.jpg</v>
      </c>
      <c r="N17" s="58" t="str">
        <f aca="false">IF(ISBLANK(K17),"",IF(L17, "https://raw.githubusercontent.com/PatrickVibild/TellusAmazonPictures/master/pictures/"&amp;K17&amp;"/2.jpg","https://download.lenovo.com/Images/Parts/"&amp;K17&amp;"/"&amp;K17&amp;"_B.jpg"))</f>
        <v>https://download.lenovo.com/Images/Parts/04X0236/04X0236_B.jpg</v>
      </c>
      <c r="O17" s="59"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427</v>
      </c>
      <c r="B18" s="65" t="n">
        <v>5</v>
      </c>
      <c r="C18" s="52" t="n">
        <f aca="false">FALSE()</f>
        <v>0</v>
      </c>
      <c r="D18" s="52" t="n">
        <f aca="false">FALSE()</f>
        <v>0</v>
      </c>
      <c r="E18" s="53" t="n">
        <v>5714401240150</v>
      </c>
      <c r="F18" s="45" t="s">
        <v>428</v>
      </c>
      <c r="G18" s="61"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n">
        <f aca="false">TRUE()</f>
        <v>1</v>
      </c>
      <c r="K18" s="45" t="s">
        <v>430</v>
      </c>
      <c r="L18" s="57" t="n">
        <f aca="false">FALSE()</f>
        <v>0</v>
      </c>
      <c r="M18" s="58" t="str">
        <f aca="false">IF(ISBLANK(K18),"",IF(L18, "https://raw.githubusercontent.com/PatrickVibild/TellusAmazonPictures/master/pictures/"&amp;K18&amp;"/1.jpg","https://download.lenovo.com/Images/Parts/"&amp;K18&amp;"/"&amp;K18&amp;"_A.jpg"))</f>
        <v>https://download.lenovo.com/Images/Parts/04X0237/04X0237_A.jpg</v>
      </c>
      <c r="N18" s="58" t="str">
        <f aca="false">IF(ISBLANK(K18),"",IF(L18, "https://raw.githubusercontent.com/PatrickVibild/TellusAmazonPictures/master/pictures/"&amp;K18&amp;"/2.jpg","https://download.lenovo.com/Images/Parts/"&amp;K18&amp;"/"&amp;K18&amp;"_B.jpg"))</f>
        <v>https://download.lenovo.com/Images/Parts/04X0237/04X0237_B.jpg</v>
      </c>
      <c r="O18" s="59"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5714401240167</v>
      </c>
      <c r="F19" s="45" t="s">
        <v>431</v>
      </c>
      <c r="G19" s="61"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n">
        <f aca="false">TRUE()</f>
        <v>1</v>
      </c>
      <c r="K19" s="45" t="s">
        <v>433</v>
      </c>
      <c r="L19" s="57" t="n">
        <f aca="false">FALSE()</f>
        <v>0</v>
      </c>
      <c r="M19" s="58" t="str">
        <f aca="false">IF(ISBLANK(K19),"",IF(L19, "https://raw.githubusercontent.com/PatrickVibild/TellusAmazonPictures/master/pictures/"&amp;K19&amp;"/1.jpg","https://download.lenovo.com/Images/Parts/"&amp;K19&amp;"/"&amp;K19&amp;"_A.jpg"))</f>
        <v>https://download.lenovo.com/Images/Parts/04Y0964/04Y0964_A.jpg</v>
      </c>
      <c r="N19" s="58" t="str">
        <f aca="false">IF(ISBLANK(K19),"",IF(L19, "https://raw.githubusercontent.com/PatrickVibild/TellusAmazonPictures/master/pictures/"&amp;K19&amp;"/2.jpg","https://download.lenovo.com/Images/Parts/"&amp;K19&amp;"/"&amp;K19&amp;"_B.jpg"))</f>
        <v>https://download.lenovo.com/Images/Parts/04Y0964/04Y0964_B.jpg</v>
      </c>
      <c r="O19" s="59"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434</v>
      </c>
      <c r="B20" s="67" t="s">
        <v>435</v>
      </c>
      <c r="C20" s="52" t="n">
        <f aca="false">FALSE()</f>
        <v>0</v>
      </c>
      <c r="D20" s="52" t="n">
        <f aca="false">FALSE()</f>
        <v>0</v>
      </c>
      <c r="E20" s="53" t="n">
        <v>5714401240174</v>
      </c>
      <c r="F20" s="45" t="s">
        <v>436</v>
      </c>
      <c r="G20" s="61"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n">
        <f aca="false">TRUE()</f>
        <v>1</v>
      </c>
      <c r="K20" s="45" t="s">
        <v>438</v>
      </c>
      <c r="L20" s="57" t="n">
        <f aca="false">FALSE()</f>
        <v>0</v>
      </c>
      <c r="M20" s="58" t="str">
        <f aca="false">IF(ISBLANK(K20),"",IF(L20, "https://raw.githubusercontent.com/PatrickVibild/TellusAmazonPictures/master/pictures/"&amp;K20&amp;"/1.jpg","https://download.lenovo.com/Images/Parts/"&amp;K20&amp;"/"&amp;K20&amp;"_A.jpg"))</f>
        <v>https://download.lenovo.com/Images/Parts/04X0242/04X0242_A.jpg</v>
      </c>
      <c r="N20" s="58" t="str">
        <f aca="false">IF(ISBLANK(K20),"",IF(L20, "https://raw.githubusercontent.com/PatrickVibild/TellusAmazonPictures/master/pictures/"&amp;K20&amp;"/2.jpg","https://download.lenovo.com/Images/Parts/"&amp;K20&amp;"/"&amp;K20&amp;"_B.jpg"))</f>
        <v>https://download.lenovo.com/Images/Parts/04X0242/04X0242_B.jpg</v>
      </c>
      <c r="O20" s="59"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5714401240181</v>
      </c>
      <c r="F21" s="45" t="s">
        <v>439</v>
      </c>
      <c r="G21" s="61"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TRUE()</f>
        <v>1</v>
      </c>
      <c r="K21" s="45" t="s">
        <v>441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60" t="n">
        <f aca="false">MATCH(G21,options!$D$1:$D$20,0)</f>
        <v>16</v>
      </c>
    </row>
    <row r="22" customFormat="false" ht="23.85" hidden="false" customHeight="false" outlineLevel="0" collapsed="false">
      <c r="B22" s="64"/>
      <c r="C22" s="52" t="n">
        <f aca="false">TRUE()</f>
        <v>1</v>
      </c>
      <c r="D22" s="52" t="n">
        <f aca="false">FALSE()</f>
        <v>0</v>
      </c>
      <c r="E22" s="53" t="n">
        <v>5714401240198</v>
      </c>
      <c r="F22" s="45" t="s">
        <v>442</v>
      </c>
      <c r="G22" s="61"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t="s">
        <v>444</v>
      </c>
      <c r="L22" s="57" t="n">
        <f aca="false">TRUE()</f>
        <v>1</v>
      </c>
      <c r="M22" s="58"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58"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59"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60" t="n">
        <f aca="false">MATCH(G22,options!$D$1:$D$20,0)</f>
        <v>18</v>
      </c>
    </row>
    <row r="23" customFormat="false" ht="46.25" hidden="false" customHeight="false" outlineLevel="0" collapsed="false">
      <c r="A23" s="46" t="s">
        <v>445</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n">
        <f aca="false">FALSE()</f>
        <v>0</v>
      </c>
      <c r="D23" s="52" t="n">
        <f aca="false">TRUE()</f>
        <v>1</v>
      </c>
      <c r="E23" s="53" t="n">
        <v>5714401242017</v>
      </c>
      <c r="F23" s="45" t="s">
        <v>446</v>
      </c>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5" t="n">
        <f aca="false">TRUE()</f>
        <v>1</v>
      </c>
      <c r="J23" s="56" t="n">
        <f aca="false">FALSE()</f>
        <v>0</v>
      </c>
      <c r="K23" s="45" t="s">
        <v>447</v>
      </c>
      <c r="L23" s="57" t="n">
        <f aca="false">FALSE()</f>
        <v>0</v>
      </c>
      <c r="M23" s="58" t="str">
        <f aca="false">IF(ISBLANK(K23),"",IF(L23, "https://raw.githubusercontent.com/PatrickVibild/TellusAmazonPictures/master/pictures/"&amp;K23&amp;"/1.jpg","https://download.lenovo.com/Images/Parts/"&amp;K23&amp;"/"&amp;K23&amp;"_A.jpg"))</f>
        <v>https://download.lenovo.com/Images/Parts/04Y0950/04Y0950_A.jpg</v>
      </c>
      <c r="N23" s="58" t="str">
        <f aca="false">IF(ISBLANK(K23),"",IF(L23, "https://raw.githubusercontent.com/PatrickVibild/TellusAmazonPictures/master/pictures/"&amp;K23&amp;"/2.jpg","https://download.lenovo.com/Images/Parts/"&amp;K23&amp;"/"&amp;K23&amp;"_B.jpg"))</f>
        <v>https://download.lenovo.com/Images/Parts/04Y0950/04Y0950_B.jpg</v>
      </c>
      <c r="O23" s="59" t="str">
        <f aca="false">IF(ISBLANK(K23),"",IF(L23, "https://raw.githubusercontent.com/PatrickVibild/TellusAmazonPictures/master/pictures/"&amp;K23&amp;"/3.jpg","https://download.lenovo.com/Images/Parts/"&amp;K23&amp;"/"&amp;K23&amp;"_details.jpg"))</f>
        <v>https://download.lenovo.com/Images/Parts/04Y0950/04Y0950_details.jpg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t="n">
        <f aca="false">FALSE()</f>
        <v>0</v>
      </c>
      <c r="D24" s="52" t="n">
        <f aca="false">TRUE()</f>
        <v>1</v>
      </c>
      <c r="E24" s="53" t="n">
        <v>5714401242024</v>
      </c>
      <c r="F24" s="45" t="s">
        <v>449</v>
      </c>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n">
        <f aca="false">TRUE()</f>
        <v>1</v>
      </c>
      <c r="J24" s="56" t="n">
        <f aca="false">FALSE()</f>
        <v>0</v>
      </c>
      <c r="K24" s="45" t="s">
        <v>450</v>
      </c>
      <c r="L24" s="57" t="n">
        <f aca="false">FALSE()</f>
        <v>0</v>
      </c>
      <c r="M24" s="58" t="str">
        <f aca="false">IF(ISBLANK(K24),"",IF(L24, "https://raw.githubusercontent.com/PatrickVibild/TellusAmazonPictures/master/pictures/"&amp;K24&amp;"/1.jpg","https://download.lenovo.com/Images/Parts/"&amp;K24&amp;"/"&amp;K24&amp;"_A.jpg"))</f>
        <v>https://download.lenovo.com/Images/Parts/04Y0902/04Y0902_A.jpg</v>
      </c>
      <c r="N24" s="58" t="str">
        <f aca="false">IF(ISBLANK(K24),"",IF(L24, "https://raw.githubusercontent.com/PatrickVibild/TellusAmazonPictures/master/pictures/"&amp;K24&amp;"/2.jpg","https://download.lenovo.com/Images/Parts/"&amp;K24&amp;"/"&amp;K24&amp;"_B.jpg"))</f>
        <v>https://download.lenovo.com/Images/Parts/04Y0902/04Y0902_B.jpg</v>
      </c>
      <c r="O24" s="59" t="str">
        <f aca="false">IF(ISBLANK(K24),"",IF(L24, "https://raw.githubusercontent.com/PatrickVibild/TellusAmazonPictures/master/pictures/"&amp;K24&amp;"/3.jpg","https://download.lenovo.com/Images/Parts/"&amp;K24&amp;"/"&amp;K24&amp;"_details.jpg"))</f>
        <v>https://download.lenovo.com/Images/Parts/04Y0902/04Y0902_details.jpg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35.05" hidden="false" customHeight="false" outlineLevel="0" collapsed="false">
      <c r="A25" s="46" t="s">
        <v>451</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t="n">
        <f aca="false">FALSE()</f>
        <v>0</v>
      </c>
      <c r="D25" s="52" t="n">
        <f aca="false">TRUE()</f>
        <v>1</v>
      </c>
      <c r="E25" s="53" t="n">
        <v>5714401242031</v>
      </c>
      <c r="F25" s="45" t="s">
        <v>452</v>
      </c>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n">
        <f aca="false">TRUE()</f>
        <v>1</v>
      </c>
      <c r="J25" s="56" t="n">
        <f aca="false">FALSE()</f>
        <v>0</v>
      </c>
      <c r="K25" s="45" t="s">
        <v>453</v>
      </c>
      <c r="L25" s="57" t="n">
        <f aca="false">FALSE()</f>
        <v>0</v>
      </c>
      <c r="M25" s="58" t="str">
        <f aca="false">IF(ISBLANK(K25),"",IF(L25, "https://raw.githubusercontent.com/PatrickVibild/TellusAmazonPictures/master/pictures/"&amp;K25&amp;"/1.jpg","https://download.lenovo.com/Images/Parts/"&amp;K25&amp;"/"&amp;K25&amp;"_A.jpg"))</f>
        <v>https://download.lenovo.com/Images/Parts/04Y0917/04Y0917_A.jpg</v>
      </c>
      <c r="N25" s="58" t="str">
        <f aca="false">IF(ISBLANK(K25),"",IF(L25, "https://raw.githubusercontent.com/PatrickVibild/TellusAmazonPictures/master/pictures/"&amp;K25&amp;"/2.jpg","https://download.lenovo.com/Images/Parts/"&amp;K25&amp;"/"&amp;K25&amp;"_B.jpg"))</f>
        <v>https://download.lenovo.com/Images/Parts/04Y0917/04Y0917_B.jpg</v>
      </c>
      <c r="O25" s="59" t="str">
        <f aca="false">IF(ISBLANK(K25),"",IF(L25, "https://raw.githubusercontent.com/PatrickVibild/TellusAmazonPictures/master/pictures/"&amp;K25&amp;"/3.jpg","https://download.lenovo.com/Images/Parts/"&amp;K25&amp;"/"&amp;K25&amp;"_details.jpg"))</f>
        <v>https://download.lenovo.com/Images/Parts/04Y0917/04Y0917_details.jpg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454</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t="n">
        <f aca="false">FALSE()</f>
        <v>0</v>
      </c>
      <c r="D26" s="52" t="n">
        <f aca="false">TRUE()</f>
        <v>1</v>
      </c>
      <c r="E26" s="53" t="n">
        <v>5714401242048</v>
      </c>
      <c r="F26" s="45" t="s">
        <v>455</v>
      </c>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n">
        <f aca="false">TRUE()</f>
        <v>1</v>
      </c>
      <c r="J26" s="56" t="n">
        <f aca="false">FALSE()</f>
        <v>0</v>
      </c>
      <c r="K26" s="45" t="s">
        <v>456</v>
      </c>
      <c r="L26" s="57" t="n">
        <f aca="false">FALSE()</f>
        <v>0</v>
      </c>
      <c r="M26" s="58" t="str">
        <f aca="false">IF(ISBLANK(K26),"",IF(L26, "https://raw.githubusercontent.com/PatrickVibild/TellusAmazonPictures/master/pictures/"&amp;K26&amp;"/1.jpg","https://download.lenovo.com/Images/Parts/"&amp;K26&amp;"/"&amp;K26&amp;"_A.jpg"))</f>
        <v>https://download.lenovo.com/Images/Parts/04Y0910/04Y0910_A.jpg</v>
      </c>
      <c r="N26" s="58" t="str">
        <f aca="false">IF(ISBLANK(K26),"",IF(L26, "https://raw.githubusercontent.com/PatrickVibild/TellusAmazonPictures/master/pictures/"&amp;K26&amp;"/2.jpg","https://download.lenovo.com/Images/Parts/"&amp;K26&amp;"/"&amp;K26&amp;"_B.jpg"))</f>
        <v>https://download.lenovo.com/Images/Parts/04Y0910/04Y0910_B.jpg</v>
      </c>
      <c r="O26" s="59" t="str">
        <f aca="false">IF(ISBLANK(K26),"",IF(L26, "https://raw.githubusercontent.com/PatrickVibild/TellusAmazonPictures/master/pictures/"&amp;K26&amp;"/3.jpg","https://download.lenovo.com/Images/Parts/"&amp;K26&amp;"/"&amp;K26&amp;"_details.jpg"))</f>
        <v>https://download.lenovo.com/Images/Parts/04Y0910/04Y0910_details.jpg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451</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t="n">
        <f aca="false">FALSE()</f>
        <v>0</v>
      </c>
      <c r="D27" s="52" t="n">
        <f aca="false">TRUE()</f>
        <v>1</v>
      </c>
      <c r="E27" s="53" t="n">
        <v>5714401242055</v>
      </c>
      <c r="F27" s="45" t="s">
        <v>457</v>
      </c>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t="s">
        <v>458</v>
      </c>
      <c r="L27" s="57" t="n">
        <f aca="false">FALSE()</f>
        <v>0</v>
      </c>
      <c r="M27" s="58" t="str">
        <f aca="false">IF(ISBLANK(K27),"",IF(L27, "https://raw.githubusercontent.com/PatrickVibild/TellusAmazonPictures/master/pictures/"&amp;K27&amp;"/1.jpg","https://download.lenovo.com/Images/Parts/"&amp;K27&amp;"/"&amp;K27&amp;"_A.jpg"))</f>
        <v>https://download.lenovo.com/Images/Parts/04Y0929/04Y0929_A.jpg</v>
      </c>
      <c r="N27" s="58" t="str">
        <f aca="false">IF(ISBLANK(K27),"",IF(L27, "https://raw.githubusercontent.com/PatrickVibild/TellusAmazonPictures/master/pictures/"&amp;K27&amp;"/2.jpg","https://download.lenovo.com/Images/Parts/"&amp;K27&amp;"/"&amp;K27&amp;"_B.jpg"))</f>
        <v>https://download.lenovo.com/Images/Parts/04Y0929/04Y0929_B.jpg</v>
      </c>
      <c r="O27" s="59" t="str">
        <f aca="false">IF(ISBLANK(K27),"",IF(L27, "https://raw.githubusercontent.com/PatrickVibild/TellusAmazonPictures/master/pictures/"&amp;K27&amp;"/3.jpg","https://download.lenovo.com/Images/Parts/"&amp;K27&amp;"/"&amp;K27&amp;"_details.jpg"))</f>
        <v>https://download.lenovo.com/Images/Parts/04Y0929/04Y0929_details.jpg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t="n">
        <f aca="false">FALSE()</f>
        <v>0</v>
      </c>
      <c r="D28" s="52" t="n">
        <f aca="false">FALSE()</f>
        <v>0</v>
      </c>
      <c r="E28" s="53" t="n">
        <v>5714401242062</v>
      </c>
      <c r="F28" s="45" t="s">
        <v>459</v>
      </c>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n">
        <f aca="false">TRUE()</f>
        <v>1</v>
      </c>
      <c r="J28" s="56" t="n">
        <f aca="false">FALSE()</f>
        <v>0</v>
      </c>
      <c r="K28" s="45" t="s">
        <v>460</v>
      </c>
      <c r="L28" s="57" t="n">
        <f aca="false">FALSE()</f>
        <v>0</v>
      </c>
      <c r="M28" s="58" t="str">
        <f aca="false">IF(ISBLANK(K28),"",IF(L28, "https://raw.githubusercontent.com/PatrickVibild/TellusAmazonPictures/master/pictures/"&amp;K28&amp;"/1.jpg","https://download.lenovo.com/Images/Parts/"&amp;K28&amp;"/"&amp;K28&amp;"_A.jpg"))</f>
        <v>https://download.lenovo.com/Images/Parts/01AX351/01AX351_A.jpg</v>
      </c>
      <c r="N28" s="58" t="str">
        <f aca="false">IF(ISBLANK(K28),"",IF(L28, "https://raw.githubusercontent.com/PatrickVibild/TellusAmazonPictures/master/pictures/"&amp;K28&amp;"/2.jpg","https://download.lenovo.com/Images/Parts/"&amp;K28&amp;"/"&amp;K28&amp;"_B.jpg"))</f>
        <v>https://download.lenovo.com/Images/Parts/01AX351/01AX351_B.jpg</v>
      </c>
      <c r="O28" s="59" t="str">
        <f aca="false">IF(ISBLANK(K28),"",IF(L28, "https://raw.githubusercontent.com/PatrickVibild/TellusAmazonPictures/master/pictures/"&amp;K28&amp;"/3.jpg","https://download.lenovo.com/Images/Parts/"&amp;K28&amp;"/"&amp;K28&amp;"_details.jpg"))</f>
        <v>https://download.lenovo.com/Images/Parts/01AX351/01AX351_details.jpg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461</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t="n">
        <f aca="false">FALSE()</f>
        <v>0</v>
      </c>
      <c r="D29" s="52" t="n">
        <f aca="false">FALSE()</f>
        <v>0</v>
      </c>
      <c r="E29" s="53" t="n">
        <v>5714401242079</v>
      </c>
      <c r="F29" s="45" t="s">
        <v>462</v>
      </c>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n">
        <f aca="false">TRUE()</f>
        <v>1</v>
      </c>
      <c r="J29" s="56" t="n">
        <f aca="false">FALSE()</f>
        <v>0</v>
      </c>
      <c r="K29" s="45" t="s">
        <v>399</v>
      </c>
      <c r="L29" s="57" t="n">
        <f aca="false">FALSE()</f>
        <v>0</v>
      </c>
      <c r="M29" s="58" t="str">
        <f aca="false">IF(ISBLANK(K29),"",IF(L29, "https://raw.githubusercontent.com/PatrickVibild/TellusAmazonPictures/master/pictures/"&amp;K29&amp;"/1.jpg","https://download.lenovo.com/Images/Parts/"&amp;K29&amp;"/"&amp;K29&amp;"_A.jpg"))</f>
        <v>https://download.lenovo.com/Images/Parts/04Y0906/04Y0906_A.jpg</v>
      </c>
      <c r="N29" s="58" t="str">
        <f aca="false">IF(ISBLANK(K29),"",IF(L29, "https://raw.githubusercontent.com/PatrickVibild/TellusAmazonPictures/master/pictures/"&amp;K29&amp;"/2.jpg","https://download.lenovo.com/Images/Parts/"&amp;K29&amp;"/"&amp;K29&amp;"_B.jpg"))</f>
        <v>https://download.lenovo.com/Images/Parts/04Y0906/04Y0906_B.jpg</v>
      </c>
      <c r="O29" s="59"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t="n">
        <f aca="false">FALSE()</f>
        <v>0</v>
      </c>
      <c r="D30" s="52" t="n">
        <f aca="false">FALSE()</f>
        <v>0</v>
      </c>
      <c r="E30" s="53" t="n">
        <v>5714401242086</v>
      </c>
      <c r="F30" s="45" t="s">
        <v>463</v>
      </c>
      <c r="G30" s="61" t="s">
        <v>402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n">
        <f aca="false">TRUE()</f>
        <v>1</v>
      </c>
      <c r="J30" s="56" t="n">
        <f aca="false">FALSE()</f>
        <v>0</v>
      </c>
      <c r="K30" s="45" t="s">
        <v>464</v>
      </c>
      <c r="L30" s="57" t="n">
        <f aca="false">FALSE()</f>
        <v>0</v>
      </c>
      <c r="M30" s="58" t="str">
        <f aca="false">IF(ISBLANK(K30),"",IF(L30, "https://raw.githubusercontent.com/PatrickVibild/TellusAmazonPictures/master/pictures/"&amp;K30&amp;"/1.jpg","https://download.lenovo.com/Images/Parts/"&amp;K30&amp;"/"&amp;K30&amp;"_A.jpg"))</f>
        <v>https://download.lenovo.com/Images/Parts/04Y0907/04Y0907_A.jpg</v>
      </c>
      <c r="N30" s="58" t="str">
        <f aca="false">IF(ISBLANK(K30),"",IF(L30, "https://raw.githubusercontent.com/PatrickVibild/TellusAmazonPictures/master/pictures/"&amp;K30&amp;"/2.jpg","https://download.lenovo.com/Images/Parts/"&amp;K30&amp;"/"&amp;K30&amp;"_B.jpg"))</f>
        <v>https://download.lenovo.com/Images/Parts/04Y0907/04Y0907_B.jpg</v>
      </c>
      <c r="O30" s="59"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t="n">
        <f aca="false">FALSE()</f>
        <v>0</v>
      </c>
      <c r="D31" s="52" t="n">
        <f aca="false">FALSE()</f>
        <v>0</v>
      </c>
      <c r="E31" s="53" t="n">
        <v>5714401242093</v>
      </c>
      <c r="F31" s="45" t="s">
        <v>466</v>
      </c>
      <c r="G31" s="6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n">
        <f aca="false">TRUE()</f>
        <v>1</v>
      </c>
      <c r="J31" s="56" t="n">
        <f aca="false">FALSE()</f>
        <v>0</v>
      </c>
      <c r="K31" s="45" t="s">
        <v>467</v>
      </c>
      <c r="L31" s="57" t="n">
        <f aca="false">FALSE()</f>
        <v>0</v>
      </c>
      <c r="M31" s="58" t="str">
        <f aca="false">IF(ISBLANK(K31),"",IF(L31, "https://raw.githubusercontent.com/PatrickVibild/TellusAmazonPictures/master/pictures/"&amp;K31&amp;"/1.jpg","https://download.lenovo.com/Images/Parts/"&amp;K31&amp;"/"&amp;K31&amp;"_A.jpg"))</f>
        <v>https://download.lenovo.com/Images/Parts/04Y0908/04Y0908_A.jpg</v>
      </c>
      <c r="N31" s="58" t="str">
        <f aca="false">IF(ISBLANK(K31),"",IF(L31, "https://raw.githubusercontent.com/PatrickVibild/TellusAmazonPictures/master/pictures/"&amp;K31&amp;"/2.jpg","https://download.lenovo.com/Images/Parts/"&amp;K31&amp;"/"&amp;K31&amp;"_B.jpg"))</f>
        <v>https://download.lenovo.com/Images/Parts/04Y0908/04Y0908_B.jpg</v>
      </c>
      <c r="O31" s="59"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t="n">
        <f aca="false">FALSE()</f>
        <v>0</v>
      </c>
      <c r="D32" s="52" t="n">
        <f aca="false">FALSE()</f>
        <v>0</v>
      </c>
      <c r="E32" s="53" t="n">
        <v>5714401242109</v>
      </c>
      <c r="F32" s="45" t="s">
        <v>468</v>
      </c>
      <c r="G32" s="61" t="s">
        <v>410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n">
        <f aca="false">TRUE()</f>
        <v>1</v>
      </c>
      <c r="J32" s="56" t="n">
        <f aca="false">FALSE()</f>
        <v>0</v>
      </c>
      <c r="K32" s="45" t="s">
        <v>469</v>
      </c>
      <c r="L32" s="57" t="n">
        <f aca="false">FALSE()</f>
        <v>0</v>
      </c>
      <c r="M32" s="58" t="str">
        <f aca="false">IF(ISBLANK(K32),"",IF(L32, "https://raw.githubusercontent.com/PatrickVibild/TellusAmazonPictures/master/pictures/"&amp;K32&amp;"/1.jpg","https://download.lenovo.com/Images/Parts/"&amp;K32&amp;"/"&amp;K32&amp;"_A.jpg"))</f>
        <v>https://download.lenovo.com/Images/Parts/04Y0947/04Y0947_A.jpg</v>
      </c>
      <c r="N32" s="58" t="str">
        <f aca="false">IF(ISBLANK(K32),"",IF(L32, "https://raw.githubusercontent.com/PatrickVibild/TellusAmazonPictures/master/pictures/"&amp;K32&amp;"/2.jpg","https://download.lenovo.com/Images/Parts/"&amp;K32&amp;"/"&amp;K32&amp;"_B.jpg"))</f>
        <v>https://download.lenovo.com/Images/Parts/04Y0947/04Y0947_B.jpg</v>
      </c>
      <c r="O32" s="59"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t="n">
        <f aca="false">FALSE()</f>
        <v>0</v>
      </c>
      <c r="D33" s="52" t="n">
        <f aca="false">FALSE()</f>
        <v>0</v>
      </c>
      <c r="E33" s="53" t="n">
        <v>5714401242116</v>
      </c>
      <c r="F33" s="45" t="s">
        <v>471</v>
      </c>
      <c r="G33" s="61" t="s">
        <v>414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n">
        <f aca="false">TRUE()</f>
        <v>1</v>
      </c>
      <c r="J33" s="56" t="n">
        <f aca="false">FALSE()</f>
        <v>0</v>
      </c>
      <c r="K33" s="45" t="s">
        <v>472</v>
      </c>
      <c r="L33" s="57" t="n">
        <f aca="false">FALSE()</f>
        <v>0</v>
      </c>
      <c r="M33" s="58" t="str">
        <f aca="false">IF(ISBLANK(K33),"",IF(L33, "https://raw.githubusercontent.com/PatrickVibild/TellusAmazonPictures/master/pictures/"&amp;K33&amp;"/1.jpg","https://download.lenovo.com/Images/Parts/"&amp;K33&amp;"/"&amp;K33&amp;"_A.jpg"))</f>
        <v>https://download.lenovo.com/Images/Parts/04Y0915/04Y0915_A.jpg</v>
      </c>
      <c r="N33" s="58" t="str">
        <f aca="false">IF(ISBLANK(K33),"",IF(L33, "https://raw.githubusercontent.com/PatrickVibild/TellusAmazonPictures/master/pictures/"&amp;K33&amp;"/2.jpg","https://download.lenovo.com/Images/Parts/"&amp;K33&amp;"/"&amp;K33&amp;"_B.jpg"))</f>
        <v>https://download.lenovo.com/Images/Parts/04Y0915/04Y0915_B.jpg</v>
      </c>
      <c r="O33" s="59"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t="n">
        <f aca="false">FALSE()</f>
        <v>0</v>
      </c>
      <c r="D34" s="52" t="n">
        <f aca="false">FALSE()</f>
        <v>0</v>
      </c>
      <c r="E34" s="53" t="n">
        <v>5714401242123</v>
      </c>
      <c r="F34" s="45" t="s">
        <v>473</v>
      </c>
      <c r="G34" s="61"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n">
        <f aca="false">TRUE()</f>
        <v>1</v>
      </c>
      <c r="J34" s="56" t="n">
        <f aca="false">FALSE()</f>
        <v>0</v>
      </c>
      <c r="K34" s="45" t="s">
        <v>474</v>
      </c>
      <c r="L34" s="57" t="n">
        <f aca="false">FALSE()</f>
        <v>0</v>
      </c>
      <c r="M34" s="58" t="str">
        <f aca="false">IF(ISBLANK(K34),"",IF(L34, "https://raw.githubusercontent.com/PatrickVibild/TellusAmazonPictures/master/pictures/"&amp;K34&amp;"/1.jpg","https://download.lenovo.com/Images/Parts/"&amp;K34&amp;"/"&amp;K34&amp;"_A.jpg"))</f>
        <v>https://download.lenovo.com/Images/Parts/04Y0919/04Y0919_A.jpg</v>
      </c>
      <c r="N34" s="58" t="str">
        <f aca="false">IF(ISBLANK(K34),"",IF(L34, "https://raw.githubusercontent.com/PatrickVibild/TellusAmazonPictures/master/pictures/"&amp;K34&amp;"/2.jpg","https://download.lenovo.com/Images/Parts/"&amp;K34&amp;"/"&amp;K34&amp;"_B.jpg"))</f>
        <v>https://download.lenovo.com/Images/Parts/04Y0919/04Y0919_B.jpg</v>
      </c>
      <c r="O34" s="59"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t="n">
        <f aca="false">FALSE()</f>
        <v>0</v>
      </c>
      <c r="D35" s="52" t="n">
        <f aca="false">FALSE()</f>
        <v>0</v>
      </c>
      <c r="E35" s="53" t="n">
        <v>5714401242130</v>
      </c>
      <c r="F35" s="45" t="s">
        <v>475</v>
      </c>
      <c r="G35" s="61" t="s">
        <v>422</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n">
        <f aca="false">TRUE()</f>
        <v>1</v>
      </c>
      <c r="J35" s="56" t="n">
        <f aca="false">FALSE()</f>
        <v>0</v>
      </c>
      <c r="K35" s="45" t="s">
        <v>423</v>
      </c>
      <c r="L35" s="57" t="n">
        <f aca="false">FALSE()</f>
        <v>0</v>
      </c>
      <c r="M35" s="58" t="str">
        <f aca="false">IF(ISBLANK(K35),"",IF(L35, "https://raw.githubusercontent.com/PatrickVibild/TellusAmazonPictures/master/pictures/"&amp;K35&amp;"/1.jpg","https://download.lenovo.com/Images/Parts/"&amp;K35&amp;"/"&amp;K35&amp;"_A.jpg"))</f>
        <v>https://download.lenovo.com/Images/Parts/04Y0920/04Y0920_A.jpg</v>
      </c>
      <c r="N35" s="58" t="str">
        <f aca="false">IF(ISBLANK(K35),"",IF(L35, "https://raw.githubusercontent.com/PatrickVibild/TellusAmazonPictures/master/pictures/"&amp;K35&amp;"/2.jpg","https://download.lenovo.com/Images/Parts/"&amp;K35&amp;"/"&amp;K35&amp;"_B.jpg"))</f>
        <v>https://download.lenovo.com/Images/Parts/04Y0920/04Y0920_B.jpg</v>
      </c>
      <c r="O35" s="59"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476</v>
      </c>
      <c r="B36" s="67" t="s">
        <v>477</v>
      </c>
      <c r="C36" s="52" t="n">
        <f aca="false">FALSE()</f>
        <v>0</v>
      </c>
      <c r="D36" s="52" t="n">
        <f aca="false">FALSE()</f>
        <v>0</v>
      </c>
      <c r="E36" s="53" t="n">
        <v>5714401242147</v>
      </c>
      <c r="F36" s="45" t="s">
        <v>478</v>
      </c>
      <c r="G36" s="61"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n">
        <f aca="false">TRUE()</f>
        <v>1</v>
      </c>
      <c r="J36" s="56" t="n">
        <f aca="false">FALSE()</f>
        <v>0</v>
      </c>
      <c r="K36" s="45" t="s">
        <v>426</v>
      </c>
      <c r="L36" s="57" t="n">
        <f aca="false">FALSE()</f>
        <v>0</v>
      </c>
      <c r="M36" s="58" t="str">
        <f aca="false">IF(ISBLANK(K36),"",IF(L36, "https://raw.githubusercontent.com/PatrickVibild/TellusAmazonPictures/master/pictures/"&amp;K36&amp;"/1.jpg","https://download.lenovo.com/Images/Parts/"&amp;K36&amp;"/"&amp;K36&amp;"_A.jpg"))</f>
        <v>https://download.lenovo.com/Images/Parts/04X0236/04X0236_A.jpg</v>
      </c>
      <c r="N36" s="58" t="str">
        <f aca="false">IF(ISBLANK(K36),"",IF(L36, "https://raw.githubusercontent.com/PatrickVibild/TellusAmazonPictures/master/pictures/"&amp;K36&amp;"/2.jpg","https://download.lenovo.com/Images/Parts/"&amp;K36&amp;"/"&amp;K36&amp;"_B.jpg"))</f>
        <v>https://download.lenovo.com/Images/Parts/04X0236/04X0236_B.jpg</v>
      </c>
      <c r="O36" s="59"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479</v>
      </c>
      <c r="B37" s="67" t="s">
        <v>480</v>
      </c>
      <c r="C37" s="52" t="n">
        <f aca="false">FALSE()</f>
        <v>0</v>
      </c>
      <c r="D37" s="52" t="n">
        <f aca="false">FALSE()</f>
        <v>0</v>
      </c>
      <c r="E37" s="53" t="n">
        <v>5714401242154</v>
      </c>
      <c r="F37" s="45" t="s">
        <v>481</v>
      </c>
      <c r="G37" s="61" t="s">
        <v>429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n">
        <f aca="false">TRUE()</f>
        <v>1</v>
      </c>
      <c r="J37" s="56" t="n">
        <f aca="false">FALSE()</f>
        <v>0</v>
      </c>
      <c r="K37" s="45" t="s">
        <v>482</v>
      </c>
      <c r="L37" s="57" t="n">
        <f aca="false">FALSE()</f>
        <v>0</v>
      </c>
      <c r="M37" s="58" t="str">
        <f aca="false">IF(ISBLANK(K37),"",IF(L37, "https://raw.githubusercontent.com/PatrickVibild/TellusAmazonPictures/master/pictures/"&amp;K37&amp;"/1.jpg","https://download.lenovo.com/Images/Parts/"&amp;K37&amp;"/"&amp;K37&amp;"_A.jpg"))</f>
        <v>https://download.lenovo.com/Images/Parts/04Y0960/04Y0960_A.jpg</v>
      </c>
      <c r="N37" s="58" t="str">
        <f aca="false">IF(ISBLANK(K37),"",IF(L37, "https://raw.githubusercontent.com/PatrickVibild/TellusAmazonPictures/master/pictures/"&amp;K37&amp;"/2.jpg","https://download.lenovo.com/Images/Parts/"&amp;K37&amp;"/"&amp;K37&amp;"_B.jpg"))</f>
        <v>https://download.lenovo.com/Images/Parts/04Y0960/04Y0960_B.jpg</v>
      </c>
      <c r="O37" s="59"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t="n">
        <f aca="false">FALSE()</f>
        <v>0</v>
      </c>
      <c r="D38" s="52" t="n">
        <f aca="false">FALSE()</f>
        <v>0</v>
      </c>
      <c r="E38" s="53" t="n">
        <v>5714401242161</v>
      </c>
      <c r="F38" s="45" t="s">
        <v>483</v>
      </c>
      <c r="G38" s="61" t="s">
        <v>432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n">
        <f aca="false">TRUE()</f>
        <v>1</v>
      </c>
      <c r="J38" s="56" t="n">
        <f aca="false">FALSE()</f>
        <v>0</v>
      </c>
      <c r="K38" s="45" t="s">
        <v>433</v>
      </c>
      <c r="L38" s="57" t="n">
        <f aca="false">FALSE()</f>
        <v>0</v>
      </c>
      <c r="M38" s="58" t="str">
        <f aca="false">IF(ISBLANK(K38),"",IF(L38, "https://raw.githubusercontent.com/PatrickVibild/TellusAmazonPictures/master/pictures/"&amp;K38&amp;"/1.jpg","https://download.lenovo.com/Images/Parts/"&amp;K38&amp;"/"&amp;K38&amp;"_A.jpg"))</f>
        <v>https://download.lenovo.com/Images/Parts/04Y0964/04Y0964_A.jpg</v>
      </c>
      <c r="N38" s="58" t="str">
        <f aca="false">IF(ISBLANK(K38),"",IF(L38, "https://raw.githubusercontent.com/PatrickVibild/TellusAmazonPictures/master/pictures/"&amp;K38&amp;"/2.jpg","https://download.lenovo.com/Images/Parts/"&amp;K38&amp;"/"&amp;K38&amp;"_B.jpg"))</f>
        <v>https://download.lenovo.com/Images/Parts/04Y0964/04Y0964_B.jpg</v>
      </c>
      <c r="O38" s="59"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t="n">
        <f aca="false">FALSE()</f>
        <v>0</v>
      </c>
      <c r="D39" s="52" t="n">
        <f aca="false">FALSE()</f>
        <v>0</v>
      </c>
      <c r="E39" s="53" t="n">
        <v>5714401242178</v>
      </c>
      <c r="F39" s="45" t="s">
        <v>484</v>
      </c>
      <c r="G39" s="61" t="s">
        <v>437</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n">
        <f aca="false">TRUE()</f>
        <v>1</v>
      </c>
      <c r="J39" s="56" t="n">
        <f aca="false">FALSE()</f>
        <v>0</v>
      </c>
      <c r="K39" s="45" t="s">
        <v>485</v>
      </c>
      <c r="L39" s="57" t="n">
        <f aca="false">FALSE()</f>
        <v>0</v>
      </c>
      <c r="M39" s="58" t="str">
        <f aca="false">IF(ISBLANK(K39),"",IF(L39, "https://raw.githubusercontent.com/PatrickVibild/TellusAmazonPictures/master/pictures/"&amp;K39&amp;"/1.jpg","https://download.lenovo.com/Images/Parts/"&amp;K39&amp;"/"&amp;K39&amp;"_A.jpg"))</f>
        <v>https://download.lenovo.com/Images/Parts/04Y0927/04Y0927_A.jpg</v>
      </c>
      <c r="N39" s="58" t="str">
        <f aca="false">IF(ISBLANK(K39),"",IF(L39, "https://raw.githubusercontent.com/PatrickVibild/TellusAmazonPictures/master/pictures/"&amp;K39&amp;"/2.jpg","https://download.lenovo.com/Images/Parts/"&amp;K39&amp;"/"&amp;K39&amp;"_B.jpg"))</f>
        <v>https://download.lenovo.com/Images/Parts/04Y0927/04Y0927_B.jpg</v>
      </c>
      <c r="O39" s="59"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t="n">
        <f aca="false">FALSE()</f>
        <v>0</v>
      </c>
      <c r="D40" s="52" t="n">
        <f aca="false">FALSE()</f>
        <v>0</v>
      </c>
      <c r="E40" s="53" t="n">
        <v>5714401242185</v>
      </c>
      <c r="F40" s="45" t="s">
        <v>486</v>
      </c>
      <c r="G40" s="61" t="s">
        <v>440</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t="s">
        <v>487</v>
      </c>
      <c r="L40" s="57" t="n">
        <f aca="false">FALSE()</f>
        <v>0</v>
      </c>
      <c r="M40" s="58" t="str">
        <f aca="false">IF(ISBLANK(K40),"",IF(L40, "https://raw.githubusercontent.com/PatrickVibild/TellusAmazonPictures/master/pictures/"&amp;K40&amp;"/1.jpg","https://download.lenovo.com/Images/Parts/"&amp;K40&amp;"/"&amp;K40&amp;"_A.jpg"))</f>
        <v>https://download.lenovo.com/Images/Parts/04Y0930/04Y0930_A.jpg</v>
      </c>
      <c r="N40" s="58" t="str">
        <f aca="false">IF(ISBLANK(K40),"",IF(L40, "https://raw.githubusercontent.com/PatrickVibild/TellusAmazonPictures/master/pictures/"&amp;K40&amp;"/2.jpg","https://download.lenovo.com/Images/Parts/"&amp;K40&amp;"/"&amp;K40&amp;"_B.jpg"))</f>
        <v>https://download.lenovo.com/Images/Parts/04Y0930/04Y0930_B.jpg</v>
      </c>
      <c r="O40" s="59" t="str">
        <f aca="false">IF(ISBLANK(K40),"",IF(L40, "https://raw.githubusercontent.com/PatrickVibild/TellusAmazonPictures/master/pictures/"&amp;K40&amp;"/3.jpg","https://download.lenovo.com/Images/Parts/"&amp;K40&amp;"/"&amp;K40&amp;"_details.jpg"))</f>
        <v>https://download.lenovo.com/Images/Parts/04Y0930/04Y0930_details.jpg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t="n">
        <f aca="false">FALSE()</f>
        <v>0</v>
      </c>
      <c r="D41" s="52" t="n">
        <f aca="false">FALSE()</f>
        <v>0</v>
      </c>
      <c r="E41" s="53" t="n">
        <v>5714401242192</v>
      </c>
      <c r="F41" s="45" t="s">
        <v>488</v>
      </c>
      <c r="G41" s="61" t="s">
        <v>443</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t="s">
        <v>489</v>
      </c>
      <c r="L41" s="57" t="n">
        <f aca="false">FALSE()</f>
        <v>0</v>
      </c>
      <c r="M41" s="58" t="str">
        <f aca="false">IF(ISBLANK(K41),"",IF(L41, "https://raw.githubusercontent.com/PatrickVibild/TellusAmazonPictures/master/pictures/"&amp;K41&amp;"/1.jpg","https://download.lenovo.com/Images/Parts/"&amp;K41&amp;"/"&amp;K41&amp;"_A.jpg"))</f>
        <v>https://download.lenovo.com/Images/Parts/04Y0938/04Y0938_A.jpg</v>
      </c>
      <c r="N41" s="58" t="str">
        <f aca="false">IF(ISBLANK(K41),"",IF(L41, "https://raw.githubusercontent.com/PatrickVibild/TellusAmazonPictures/master/pictures/"&amp;K41&amp;"/2.jpg","https://download.lenovo.com/Images/Parts/"&amp;K41&amp;"/"&amp;K41&amp;"_B.jpg"))</f>
        <v>https://download.lenovo.com/Images/Parts/04Y0938/04Y0938_B.jpg</v>
      </c>
      <c r="O41" s="59" t="str">
        <f aca="false">IF(ISBLANK(K41),"",IF(L41, "https://raw.githubusercontent.com/PatrickVibild/TellusAmazonPictures/master/pictures/"&amp;K41&amp;"/3.jpg","https://download.lenovo.com/Images/Parts/"&amp;K41&amp;"/"&amp;K41&amp;"_details.jpg"))</f>
        <v>https://download.lenovo.com/Images/Parts/04Y0938/04Y0938_details.jpg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66"/>
      <c r="F42" s="66"/>
      <c r="G42" s="54" t="s">
        <v>490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66"/>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66"/>
      <c r="F43" s="66"/>
      <c r="G43" s="54" t="s">
        <v>443</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66"/>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2: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2" t="n">
        <f aca="false">TRUE()</f>
        <v>1</v>
      </c>
      <c r="C1" s="0" t="s">
        <v>491</v>
      </c>
      <c r="D1" s="54" t="s">
        <v>373</v>
      </c>
      <c r="E1" s="0" t="s">
        <v>492</v>
      </c>
      <c r="F1" s="0" t="s">
        <v>477</v>
      </c>
      <c r="G1" s="0" t="s">
        <v>480</v>
      </c>
    </row>
    <row r="2" customFormat="false" ht="12.8" hidden="false" customHeight="false" outlineLevel="0" collapsed="false">
      <c r="A2" s="0" t="s">
        <v>493</v>
      </c>
      <c r="B2" s="52" t="n">
        <f aca="false">FALSE()</f>
        <v>0</v>
      </c>
      <c r="C2" s="0" t="s">
        <v>380</v>
      </c>
      <c r="D2" s="54" t="s">
        <v>377</v>
      </c>
      <c r="E2" s="0" t="s">
        <v>494</v>
      </c>
      <c r="F2" s="0" t="s">
        <v>377</v>
      </c>
      <c r="G2" s="0" t="s">
        <v>443</v>
      </c>
    </row>
    <row r="3" customFormat="false" ht="12.8" hidden="false" customHeight="false" outlineLevel="0" collapsed="false">
      <c r="A3" s="0" t="s">
        <v>495</v>
      </c>
      <c r="D3" s="54" t="s">
        <v>382</v>
      </c>
      <c r="E3" s="0" t="s">
        <v>496</v>
      </c>
      <c r="F3" s="0" t="s">
        <v>373</v>
      </c>
    </row>
    <row r="4" customFormat="false" ht="12.8" hidden="false" customHeight="false" outlineLevel="0" collapsed="false">
      <c r="D4" s="54" t="s">
        <v>386</v>
      </c>
      <c r="E4" s="0" t="s">
        <v>497</v>
      </c>
      <c r="F4" s="0" t="s">
        <v>382</v>
      </c>
    </row>
    <row r="5" customFormat="false" ht="12.8" hidden="false" customHeight="false" outlineLevel="0" collapsed="false">
      <c r="D5" s="54" t="s">
        <v>390</v>
      </c>
      <c r="E5" s="0" t="s">
        <v>498</v>
      </c>
      <c r="F5" s="0" t="s">
        <v>386</v>
      </c>
    </row>
    <row r="6" customFormat="false" ht="12.8" hidden="false" customHeight="false" outlineLevel="0" collapsed="false">
      <c r="D6" s="54" t="s">
        <v>394</v>
      </c>
      <c r="E6" s="0" t="s">
        <v>499</v>
      </c>
      <c r="F6" s="0" t="s">
        <v>417</v>
      </c>
    </row>
    <row r="7" customFormat="false" ht="12.8" hidden="false" customHeight="false" outlineLevel="0" collapsed="false">
      <c r="D7" s="54" t="s">
        <v>398</v>
      </c>
      <c r="E7" s="0" t="s">
        <v>500</v>
      </c>
    </row>
    <row r="8" customFormat="false" ht="12.8" hidden="false" customHeight="false" outlineLevel="0" collapsed="false">
      <c r="D8" s="54" t="s">
        <v>402</v>
      </c>
      <c r="E8" s="0" t="s">
        <v>501</v>
      </c>
    </row>
    <row r="9" customFormat="false" ht="12.8" hidden="false" customHeight="false" outlineLevel="0" collapsed="false">
      <c r="D9" s="54" t="s">
        <v>410</v>
      </c>
      <c r="E9" s="0" t="s">
        <v>502</v>
      </c>
    </row>
    <row r="10" customFormat="false" ht="12.8" hidden="false" customHeight="false" outlineLevel="0" collapsed="false">
      <c r="D10" s="54" t="s">
        <v>417</v>
      </c>
      <c r="E10" s="0" t="s">
        <v>503</v>
      </c>
    </row>
    <row r="11" customFormat="false" ht="12.8" hidden="false" customHeight="false" outlineLevel="0" collapsed="false">
      <c r="D11" s="54" t="s">
        <v>422</v>
      </c>
      <c r="E11" s="0" t="s">
        <v>504</v>
      </c>
    </row>
    <row r="12" customFormat="false" ht="12.8" hidden="false" customHeight="false" outlineLevel="0" collapsed="false">
      <c r="D12" s="54" t="s">
        <v>425</v>
      </c>
      <c r="E12" s="0" t="s">
        <v>505</v>
      </c>
    </row>
    <row r="13" customFormat="false" ht="12.8" hidden="false" customHeight="false" outlineLevel="0" collapsed="false">
      <c r="D13" s="54" t="s">
        <v>429</v>
      </c>
      <c r="E13" s="0" t="s">
        <v>506</v>
      </c>
    </row>
    <row r="14" customFormat="false" ht="12.8" hidden="false" customHeight="false" outlineLevel="0" collapsed="false">
      <c r="D14" s="54" t="s">
        <v>432</v>
      </c>
      <c r="E14" s="0" t="s">
        <v>507</v>
      </c>
    </row>
    <row r="15" customFormat="false" ht="12.8" hidden="false" customHeight="false" outlineLevel="0" collapsed="false">
      <c r="D15" s="54" t="s">
        <v>437</v>
      </c>
      <c r="E15" s="0" t="s">
        <v>508</v>
      </c>
    </row>
    <row r="16" customFormat="false" ht="12.8" hidden="false" customHeight="false" outlineLevel="0" collapsed="false">
      <c r="D16" s="54" t="s">
        <v>440</v>
      </c>
      <c r="E16" s="72" t="s">
        <v>509</v>
      </c>
    </row>
    <row r="17" customFormat="false" ht="12.8" hidden="false" customHeight="false" outlineLevel="0" collapsed="false">
      <c r="D17" s="54" t="s">
        <v>490</v>
      </c>
      <c r="E17" s="0" t="s">
        <v>510</v>
      </c>
    </row>
    <row r="18" customFormat="false" ht="12.8" hidden="false" customHeight="false" outlineLevel="0" collapsed="false">
      <c r="D18" s="54" t="s">
        <v>443</v>
      </c>
      <c r="E18" s="0" t="s">
        <v>511</v>
      </c>
    </row>
    <row r="19" customFormat="false" ht="12.8" hidden="false" customHeight="false" outlineLevel="0" collapsed="false">
      <c r="D19" s="54" t="s">
        <v>414</v>
      </c>
      <c r="E19" s="0" t="s">
        <v>512</v>
      </c>
    </row>
    <row r="20" customFormat="false" ht="12.8" hidden="false" customHeight="false" outlineLevel="0" collapsed="false">
      <c r="D20" s="54" t="s">
        <v>405</v>
      </c>
      <c r="E20" s="0" t="s">
        <v>513</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477</v>
      </c>
    </row>
    <row r="3" customFormat="false" ht="14.9" hidden="false" customHeight="false" outlineLevel="0" collapsed="false">
      <c r="B3" s="50" t="s">
        <v>514</v>
      </c>
    </row>
    <row r="4" customFormat="false" ht="14.9" hidden="false" customHeight="false" outlineLevel="0" collapsed="false">
      <c r="B4" s="50" t="s">
        <v>515</v>
      </c>
    </row>
    <row r="5" customFormat="false" ht="14.9" hidden="false" customHeight="false" outlineLevel="0" collapsed="false">
      <c r="B5" s="50" t="s">
        <v>516</v>
      </c>
    </row>
    <row r="6" customFormat="false" ht="14.9" hidden="false" customHeight="false" outlineLevel="0" collapsed="false">
      <c r="A6" s="0" t="s">
        <v>517</v>
      </c>
      <c r="B6" s="50" t="s">
        <v>518</v>
      </c>
    </row>
    <row r="7" customFormat="false" ht="14.9" hidden="false" customHeight="false" outlineLevel="0" collapsed="false">
      <c r="B7" s="50" t="s">
        <v>519</v>
      </c>
    </row>
    <row r="8" customFormat="false" ht="12.8" hidden="false" customHeight="false" outlineLevel="0" collapsed="false">
      <c r="A8" s="0" t="s">
        <v>40</v>
      </c>
      <c r="B8" s="50" t="s">
        <v>520</v>
      </c>
    </row>
    <row r="9" customFormat="false" ht="12.8" hidden="false" customHeight="false" outlineLevel="0" collapsed="false">
      <c r="A9" s="0" t="s">
        <v>521</v>
      </c>
      <c r="B9" s="50" t="s">
        <v>522</v>
      </c>
    </row>
    <row r="10" customFormat="false" ht="12.8" hidden="false" customHeight="false" outlineLevel="0" collapsed="false">
      <c r="B10" s="0" t="s">
        <v>523</v>
      </c>
    </row>
    <row r="11" customFormat="false" ht="12.8" hidden="false" customHeight="false" outlineLevel="0" collapsed="false">
      <c r="B11" s="0" t="s">
        <v>524</v>
      </c>
    </row>
    <row r="14" customFormat="false" ht="12.8" hidden="false" customHeight="false" outlineLevel="0" collapsed="false">
      <c r="B14" s="50" t="s">
        <v>525</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422</v>
      </c>
    </row>
    <row r="31" customFormat="false" ht="12.8" hidden="false" customHeight="false" outlineLevel="0" collapsed="false">
      <c r="B31" s="54" t="s">
        <v>425</v>
      </c>
    </row>
    <row r="32" customFormat="false" ht="12.8" hidden="false" customHeight="false" outlineLevel="0" collapsed="false">
      <c r="B32" s="54" t="s">
        <v>429</v>
      </c>
    </row>
    <row r="33" customFormat="false" ht="12.8" hidden="false" customHeight="false" outlineLevel="0" collapsed="false">
      <c r="B33" s="54" t="s">
        <v>432</v>
      </c>
    </row>
    <row r="34" customFormat="false" ht="12.8" hidden="false" customHeight="false" outlineLevel="0" collapsed="false">
      <c r="B34" s="54" t="s">
        <v>437</v>
      </c>
      <c r="D34" s="50"/>
    </row>
    <row r="35" customFormat="false" ht="12.8" hidden="false" customHeight="false" outlineLevel="0" collapsed="false">
      <c r="B35" s="54" t="s">
        <v>440</v>
      </c>
      <c r="D35" s="50"/>
    </row>
    <row r="36" customFormat="false" ht="12.8" hidden="false" customHeight="false" outlineLevel="0" collapsed="false">
      <c r="B36" s="54" t="s">
        <v>490</v>
      </c>
      <c r="D36" s="50"/>
    </row>
    <row r="37" customFormat="false" ht="12.8" hidden="false" customHeight="false" outlineLevel="0" collapsed="false">
      <c r="B37" s="54" t="s">
        <v>443</v>
      </c>
      <c r="D37" s="50"/>
    </row>
    <row r="38" customFormat="false" ht="12.8" hidden="false" customHeight="false" outlineLevel="0" collapsed="false">
      <c r="B38" s="54" t="s">
        <v>414</v>
      </c>
      <c r="D38" s="50"/>
    </row>
    <row r="39" customFormat="false" ht="12.8" hidden="false" customHeight="false" outlineLevel="0" collapsed="false">
      <c r="B39" s="54" t="s">
        <v>405</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526</v>
      </c>
    </row>
    <row r="4" customFormat="false" ht="15" hidden="false" customHeight="false" outlineLevel="0" collapsed="false">
      <c r="B4" s="73" t="s">
        <v>527</v>
      </c>
    </row>
    <row r="5" customFormat="false" ht="15" hidden="false" customHeight="false" outlineLevel="0" collapsed="false">
      <c r="B5" s="73" t="s">
        <v>528</v>
      </c>
    </row>
    <row r="6" customFormat="false" ht="15" hidden="false" customHeight="false" outlineLevel="0" collapsed="false">
      <c r="B6" s="73" t="s">
        <v>529</v>
      </c>
    </row>
    <row r="7" customFormat="false" ht="15" hidden="false" customHeight="false" outlineLevel="0" collapsed="false">
      <c r="B7" s="73" t="s">
        <v>530</v>
      </c>
    </row>
    <row r="8" customFormat="false" ht="12.8" hidden="false" customHeight="false" outlineLevel="0" collapsed="false">
      <c r="A8" s="0" t="s">
        <v>531</v>
      </c>
      <c r="B8" s="0" t="s">
        <v>532</v>
      </c>
    </row>
    <row r="9" customFormat="false" ht="12.8" hidden="false" customHeight="false" outlineLevel="0" collapsed="false">
      <c r="A9" s="0" t="s">
        <v>533</v>
      </c>
      <c r="B9" s="0" t="s">
        <v>534</v>
      </c>
    </row>
    <row r="10" customFormat="false" ht="12.8" hidden="false" customHeight="false" outlineLevel="0" collapsed="false">
      <c r="B10" s="0" t="s">
        <v>535</v>
      </c>
    </row>
    <row r="11" customFormat="false" ht="12.8" hidden="false" customHeight="false" outlineLevel="0" collapsed="false">
      <c r="B11" s="0" t="s">
        <v>536</v>
      </c>
    </row>
    <row r="14" customFormat="false" ht="12.8" hidden="false" customHeight="false" outlineLevel="0" collapsed="false">
      <c r="B14"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390</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440</v>
      </c>
    </row>
    <row r="36" customFormat="false" ht="12.8" hidden="false" customHeight="false" outlineLevel="0" collapsed="false">
      <c r="B36" s="0" t="s">
        <v>552</v>
      </c>
    </row>
    <row r="37" customFormat="false" ht="12.8" hidden="false" customHeight="false" outlineLevel="0" collapsed="false">
      <c r="B37" s="0" t="s">
        <v>553</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556</v>
      </c>
    </row>
    <row r="4" customFormat="false" ht="14.9" hidden="false" customHeight="false" outlineLevel="0" collapsed="false">
      <c r="B4" s="50" t="s">
        <v>557</v>
      </c>
    </row>
    <row r="5" customFormat="false" ht="14.9" hidden="false" customHeight="false" outlineLevel="0" collapsed="false">
      <c r="B5" s="50" t="s">
        <v>558</v>
      </c>
    </row>
    <row r="6" customFormat="false" ht="14.9" hidden="false" customHeight="false" outlineLevel="0" collapsed="false">
      <c r="B6" s="50" t="s">
        <v>559</v>
      </c>
    </row>
    <row r="7" customFormat="false" ht="14.9" hidden="false" customHeight="false" outlineLevel="0" collapsed="false">
      <c r="B7" s="50" t="s">
        <v>560</v>
      </c>
    </row>
    <row r="8" customFormat="false" ht="14.9" hidden="false" customHeight="false" outlineLevel="0" collapsed="false">
      <c r="A8" s="0" t="s">
        <v>531</v>
      </c>
      <c r="B8" s="50" t="s">
        <v>561</v>
      </c>
    </row>
    <row r="9" customFormat="false" ht="14.9" hidden="false" customHeight="false" outlineLevel="0" collapsed="false">
      <c r="A9" s="0" t="s">
        <v>533</v>
      </c>
      <c r="B9" s="50" t="s">
        <v>562</v>
      </c>
    </row>
    <row r="10" customFormat="false" ht="14.9" hidden="false" customHeight="false" outlineLevel="0" collapsed="false">
      <c r="B10" s="50" t="s">
        <v>563</v>
      </c>
    </row>
    <row r="11" customFormat="false" ht="14.9" hidden="false" customHeight="false" outlineLevel="0" collapsed="false">
      <c r="B11" s="50" t="s">
        <v>564</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565</v>
      </c>
    </row>
    <row r="15" customFormat="false" ht="12.8" hidden="false" customHeight="false" outlineLevel="0" collapsed="false">
      <c r="B15" s="50"/>
    </row>
    <row r="20" customFormat="false" ht="12.8" hidden="false" customHeight="false" outlineLevel="0" collapsed="false">
      <c r="B20" s="0" t="s">
        <v>566</v>
      </c>
    </row>
    <row r="21" customFormat="false" ht="12.8" hidden="false" customHeight="false" outlineLevel="0" collapsed="false">
      <c r="B21" s="0" t="s">
        <v>567</v>
      </c>
    </row>
    <row r="22" customFormat="false" ht="12.8" hidden="false" customHeight="false" outlineLevel="0" collapsed="false">
      <c r="B22" s="0" t="s">
        <v>568</v>
      </c>
    </row>
    <row r="23" customFormat="false" ht="12.8" hidden="false" customHeight="false" outlineLevel="0" collapsed="false">
      <c r="B23" s="0" t="s">
        <v>569</v>
      </c>
    </row>
    <row r="24" customFormat="false" ht="12.8" hidden="false" customHeight="false" outlineLevel="0" collapsed="false">
      <c r="B24" s="0" t="s">
        <v>570</v>
      </c>
    </row>
    <row r="25" customFormat="false" ht="12.8" hidden="false" customHeight="false" outlineLevel="0" collapsed="false">
      <c r="B25" s="0" t="s">
        <v>571</v>
      </c>
    </row>
    <row r="26" customFormat="false" ht="12.8" hidden="false" customHeight="false" outlineLevel="0" collapsed="false">
      <c r="B26" s="0" t="s">
        <v>572</v>
      </c>
    </row>
    <row r="27" customFormat="false" ht="12.8" hidden="false" customHeight="false" outlineLevel="0" collapsed="false">
      <c r="B27" s="0" t="s">
        <v>573</v>
      </c>
    </row>
    <row r="28" customFormat="false" ht="12.8" hidden="false" customHeight="false" outlineLevel="0" collapsed="false">
      <c r="B28" s="0" t="s">
        <v>574</v>
      </c>
    </row>
    <row r="29" customFormat="false" ht="12.8" hidden="false" customHeight="false" outlineLevel="0" collapsed="false">
      <c r="B29" s="0" t="s">
        <v>575</v>
      </c>
    </row>
    <row r="30" customFormat="false" ht="12.8" hidden="false" customHeight="false" outlineLevel="0" collapsed="false">
      <c r="B30" s="0" t="s">
        <v>576</v>
      </c>
    </row>
    <row r="31" customFormat="false" ht="12.8" hidden="false" customHeight="false" outlineLevel="0" collapsed="false">
      <c r="B31" s="0" t="s">
        <v>577</v>
      </c>
    </row>
    <row r="32" customFormat="false" ht="12.8" hidden="false" customHeight="false" outlineLevel="0" collapsed="false">
      <c r="B32" s="0" t="s">
        <v>578</v>
      </c>
    </row>
    <row r="33" customFormat="false" ht="12.8" hidden="false" customHeight="false" outlineLevel="0" collapsed="false">
      <c r="B33" s="0" t="s">
        <v>579</v>
      </c>
    </row>
    <row r="34" customFormat="false" ht="12.8" hidden="false" customHeight="false" outlineLevel="0" collapsed="false">
      <c r="B34" s="0" t="s">
        <v>580</v>
      </c>
    </row>
    <row r="35" customFormat="false" ht="12.8" hidden="false" customHeight="false" outlineLevel="0" collapsed="false">
      <c r="B35" s="0" t="s">
        <v>581</v>
      </c>
    </row>
    <row r="36" customFormat="false" ht="12.8" hidden="false" customHeight="false" outlineLevel="0" collapsed="false">
      <c r="B36" s="0" t="s">
        <v>582</v>
      </c>
    </row>
    <row r="37" customFormat="false" ht="12.8" hidden="false" customHeight="false" outlineLevel="0" collapsed="false">
      <c r="B37" s="0" t="s">
        <v>443</v>
      </c>
    </row>
    <row r="38" customFormat="false" ht="12.8" hidden="false" customHeight="false" outlineLevel="0" collapsed="false">
      <c r="B38" s="0" t="s">
        <v>583</v>
      </c>
    </row>
    <row r="39" customFormat="false" ht="12.8" hidden="false" customHeight="false" outlineLevel="0" collapsed="false">
      <c r="B39" s="0" t="s">
        <v>584</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5" hidden="false" customHeight="false" outlineLevel="0" collapsed="false">
      <c r="B8" s="73" t="s">
        <v>590</v>
      </c>
    </row>
    <row r="9" customFormat="false" ht="12.8" hidden="false" customHeight="false" outlineLevel="0" collapsed="false">
      <c r="B9" s="0" t="s">
        <v>591</v>
      </c>
    </row>
    <row r="10" customFormat="false" ht="12.8" hidden="false" customHeight="false" outlineLevel="0" collapsed="false">
      <c r="B10" s="50" t="s">
        <v>592</v>
      </c>
    </row>
    <row r="11" customFormat="false" ht="12.8" hidden="false" customHeight="false" outlineLevel="0" collapsed="false">
      <c r="B11" s="5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390</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610</v>
      </c>
    </row>
    <row r="37" customFormat="false" ht="12.8" hidden="false" customHeight="false" outlineLevel="0" collapsed="false">
      <c r="B37" s="0" t="s">
        <v>443</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613</v>
      </c>
    </row>
    <row r="4" customFormat="false" ht="15" hidden="false" customHeight="false" outlineLevel="0" collapsed="false">
      <c r="B4" s="73" t="s">
        <v>614</v>
      </c>
    </row>
    <row r="5" customFormat="false" ht="12.8" hidden="false" customHeight="false" outlineLevel="0" collapsed="false">
      <c r="B5" s="0" t="s">
        <v>615</v>
      </c>
    </row>
    <row r="6" customFormat="false" ht="15" hidden="false" customHeight="false" outlineLevel="0" collapsed="false">
      <c r="B6" s="73" t="s">
        <v>616</v>
      </c>
    </row>
    <row r="7" customFormat="false" ht="15" hidden="false" customHeight="false" outlineLevel="0" collapsed="false">
      <c r="B7" s="73" t="s">
        <v>617</v>
      </c>
    </row>
    <row r="8" customFormat="false" ht="12.8" hidden="false" customHeight="false" outlineLevel="0" collapsed="false">
      <c r="B8" s="0" t="s">
        <v>618</v>
      </c>
    </row>
    <row r="9" customFormat="false" ht="12.8" hidden="false" customHeight="false" outlineLevel="0" collapsed="false">
      <c r="B9" s="74" t="s">
        <v>619</v>
      </c>
    </row>
    <row r="10" customFormat="false" ht="12.8" hidden="false" customHeight="false" outlineLevel="0" collapsed="false">
      <c r="B10" s="0" t="s">
        <v>620</v>
      </c>
    </row>
    <row r="11" customFormat="false" ht="12.8" hidden="false" customHeight="false" outlineLevel="0" collapsed="false">
      <c r="B11" s="0" t="s">
        <v>621</v>
      </c>
    </row>
    <row r="14" customFormat="false" ht="15" hidden="false" customHeight="false" outlineLevel="0" collapsed="false">
      <c r="B14" s="73" t="s">
        <v>622</v>
      </c>
    </row>
    <row r="20" customFormat="false" ht="12.8" hidden="false" customHeight="false" outlineLevel="0" collapsed="false">
      <c r="B20" s="0" t="s">
        <v>623</v>
      </c>
    </row>
    <row r="21" customFormat="false" ht="12.8" hidden="false" customHeight="false" outlineLevel="0" collapsed="false">
      <c r="B21" s="0" t="s">
        <v>624</v>
      </c>
    </row>
    <row r="22" customFormat="false" ht="12.8" hidden="false" customHeight="false" outlineLevel="0" collapsed="false">
      <c r="B22" s="0" t="s">
        <v>568</v>
      </c>
    </row>
    <row r="23" customFormat="false" ht="12.8" hidden="false" customHeight="false" outlineLevel="0" collapsed="false">
      <c r="B23" s="0" t="s">
        <v>625</v>
      </c>
    </row>
    <row r="24" customFormat="false" ht="12.8" hidden="false" customHeight="false" outlineLevel="0" collapsed="false">
      <c r="B24" s="0" t="s">
        <v>390</v>
      </c>
    </row>
    <row r="25" customFormat="false" ht="12.8" hidden="false" customHeight="false" outlineLevel="0" collapsed="false">
      <c r="B25" s="0" t="s">
        <v>626</v>
      </c>
    </row>
    <row r="26" customFormat="false" ht="12.8" hidden="false" customHeight="false" outlineLevel="0" collapsed="false">
      <c r="B26" s="0" t="s">
        <v>572</v>
      </c>
    </row>
    <row r="27" customFormat="false" ht="12.8" hidden="false" customHeight="false" outlineLevel="0" collapsed="false">
      <c r="B27" s="0" t="s">
        <v>627</v>
      </c>
    </row>
    <row r="28" customFormat="false" ht="12.8" hidden="false" customHeight="false" outlineLevel="0" collapsed="false">
      <c r="B28" s="0" t="s">
        <v>628</v>
      </c>
    </row>
    <row r="29" customFormat="false" ht="12.8" hidden="false" customHeight="false" outlineLevel="0" collapsed="false">
      <c r="B29" s="0" t="s">
        <v>629</v>
      </c>
    </row>
    <row r="30" customFormat="false" ht="12.8" hidden="false" customHeight="false" outlineLevel="0" collapsed="false">
      <c r="B30" s="0" t="s">
        <v>630</v>
      </c>
    </row>
    <row r="31" customFormat="false" ht="12.8" hidden="false" customHeight="false" outlineLevel="0" collapsed="false">
      <c r="B31" s="0" t="s">
        <v>631</v>
      </c>
    </row>
    <row r="32" customFormat="false" ht="12.8" hidden="false" customHeight="false" outlineLevel="0" collapsed="false">
      <c r="B32" s="0" t="s">
        <v>632</v>
      </c>
    </row>
    <row r="33" customFormat="false" ht="12.8" hidden="false" customHeight="false" outlineLevel="0" collapsed="false">
      <c r="B33" s="0" t="s">
        <v>633</v>
      </c>
    </row>
    <row r="34" customFormat="false" ht="12.8" hidden="false" customHeight="false" outlineLevel="0" collapsed="false">
      <c r="B34" s="0" t="s">
        <v>634</v>
      </c>
    </row>
    <row r="35" customFormat="false" ht="12.8" hidden="false" customHeight="false" outlineLevel="0" collapsed="false">
      <c r="B35" s="0" t="s">
        <v>609</v>
      </c>
    </row>
    <row r="36" customFormat="false" ht="12.8" hidden="false" customHeight="false" outlineLevel="0" collapsed="false">
      <c r="B36" s="0" t="s">
        <v>635</v>
      </c>
    </row>
    <row r="37" customFormat="false" ht="12.8" hidden="false" customHeight="false" outlineLevel="0" collapsed="false">
      <c r="B37" s="0" t="s">
        <v>553</v>
      </c>
    </row>
    <row r="38" customFormat="false" ht="12.8" hidden="false" customHeight="false" outlineLevel="0" collapsed="false">
      <c r="B38" s="0" t="s">
        <v>636</v>
      </c>
    </row>
    <row r="39" customFormat="false" ht="12.8" hidden="false" customHeight="false" outlineLevel="0" collapsed="false">
      <c r="B39" s="0" t="s">
        <v>637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638</v>
      </c>
    </row>
    <row r="4" customFormat="false" ht="12.8" hidden="false" customHeight="false" outlineLevel="0" collapsed="false">
      <c r="B4" s="0" t="s">
        <v>639</v>
      </c>
    </row>
    <row r="5" customFormat="false" ht="12.8" hidden="false" customHeight="false" outlineLevel="0" collapsed="false">
      <c r="B5" s="0" t="s">
        <v>640</v>
      </c>
    </row>
    <row r="6" customFormat="false" ht="12.8" hidden="false" customHeight="false" outlineLevel="0" collapsed="false">
      <c r="B6" s="0" t="s">
        <v>641</v>
      </c>
    </row>
    <row r="7" customFormat="false" ht="12.8" hidden="false" customHeight="false" outlineLevel="0" collapsed="false">
      <c r="B7" s="0" t="s">
        <v>642</v>
      </c>
    </row>
    <row r="8" customFormat="false" ht="12.8" hidden="false" customHeight="false" outlineLevel="0" collapsed="false">
      <c r="B8" s="0" t="s">
        <v>643</v>
      </c>
    </row>
    <row r="9" customFormat="false" ht="12.8" hidden="false" customHeight="false" outlineLevel="0" collapsed="false">
      <c r="B9" s="0" t="s">
        <v>644</v>
      </c>
    </row>
    <row r="10" customFormat="false" ht="12.8" hidden="false" customHeight="false" outlineLevel="0" collapsed="false">
      <c r="B10" s="0" t="s">
        <v>645</v>
      </c>
    </row>
    <row r="11" customFormat="false" ht="12.8" hidden="false" customHeight="false" outlineLevel="0" collapsed="false">
      <c r="B11" s="0" t="s">
        <v>646</v>
      </c>
    </row>
    <row r="14" customFormat="false" ht="12.8" hidden="false" customHeight="false" outlineLevel="0" collapsed="false">
      <c r="B14" s="0" t="s">
        <v>647</v>
      </c>
    </row>
    <row r="20" customFormat="false" ht="12.8" hidden="false" customHeight="false" outlineLevel="0" collapsed="false">
      <c r="B20" s="0" t="s">
        <v>648</v>
      </c>
    </row>
    <row r="21" customFormat="false" ht="12.8" hidden="false" customHeight="false" outlineLevel="0" collapsed="false">
      <c r="B21" s="0" t="s">
        <v>649</v>
      </c>
    </row>
    <row r="22" customFormat="false" ht="12.8" hidden="false" customHeight="false" outlineLevel="0" collapsed="false">
      <c r="B22" s="0" t="s">
        <v>650</v>
      </c>
    </row>
    <row r="23" customFormat="false" ht="12.8" hidden="false" customHeight="false" outlineLevel="0" collapsed="false">
      <c r="B23" s="0" t="s">
        <v>651</v>
      </c>
    </row>
    <row r="24" customFormat="false" ht="12.8" hidden="false" customHeight="false" outlineLevel="0" collapsed="false">
      <c r="B24" s="0" t="s">
        <v>390</v>
      </c>
    </row>
    <row r="25" customFormat="false" ht="12.8" hidden="false" customHeight="false" outlineLevel="0" collapsed="false">
      <c r="B25" s="0" t="s">
        <v>652</v>
      </c>
    </row>
    <row r="26" customFormat="false" ht="12.8" hidden="false" customHeight="false" outlineLevel="0" collapsed="false">
      <c r="B26" s="0" t="s">
        <v>653</v>
      </c>
    </row>
    <row r="27" customFormat="false" ht="12.8" hidden="false" customHeight="false" outlineLevel="0" collapsed="false">
      <c r="B27" s="0" t="s">
        <v>654</v>
      </c>
    </row>
    <row r="28" customFormat="false" ht="12.8" hidden="false" customHeight="false" outlineLevel="0" collapsed="false">
      <c r="B28" s="0" t="s">
        <v>655</v>
      </c>
    </row>
    <row r="29" customFormat="false" ht="12.8" hidden="false" customHeight="false" outlineLevel="0" collapsed="false">
      <c r="B29" s="0" t="s">
        <v>656</v>
      </c>
    </row>
    <row r="30" customFormat="false" ht="12.8" hidden="false" customHeight="false" outlineLevel="0" collapsed="false">
      <c r="B30" s="0" t="s">
        <v>657</v>
      </c>
    </row>
    <row r="31" customFormat="false" ht="12.8" hidden="false" customHeight="false" outlineLevel="0" collapsed="false">
      <c r="B31" s="0" t="s">
        <v>658</v>
      </c>
    </row>
    <row r="32" customFormat="false" ht="12.8" hidden="false" customHeight="false" outlineLevel="0" collapsed="false">
      <c r="B32" s="0" t="s">
        <v>659</v>
      </c>
    </row>
    <row r="33" customFormat="false" ht="12.8" hidden="false" customHeight="false" outlineLevel="0" collapsed="false">
      <c r="B33" s="0" t="s">
        <v>660</v>
      </c>
    </row>
    <row r="34" customFormat="false" ht="12.8" hidden="false" customHeight="false" outlineLevel="0" collapsed="false">
      <c r="B34" s="0" t="s">
        <v>661</v>
      </c>
    </row>
    <row r="35" customFormat="false" ht="12.8" hidden="false" customHeight="false" outlineLevel="0" collapsed="false">
      <c r="B35" s="0" t="s">
        <v>662</v>
      </c>
    </row>
    <row r="36" customFormat="false" ht="12.8" hidden="false" customHeight="false" outlineLevel="0" collapsed="false">
      <c r="B36" s="0" t="s">
        <v>552</v>
      </c>
    </row>
    <row r="37" customFormat="false" ht="12.8" hidden="false" customHeight="false" outlineLevel="0" collapsed="false">
      <c r="B37" s="0" t="s">
        <v>443</v>
      </c>
    </row>
    <row r="38" customFormat="false" ht="12.8" hidden="false" customHeight="false" outlineLevel="0" collapsed="false">
      <c r="B38" s="0" t="s">
        <v>663</v>
      </c>
    </row>
    <row r="39" customFormat="false" ht="12.8" hidden="false" customHeight="false" outlineLevel="0" collapsed="false">
      <c r="B39" s="0" t="s">
        <v>664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1119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2021-03-16T21:38:05Z</dcterms:modified>
  <cp:revision>172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