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647ADCBB-1170-4F41-B105-DFBE2C0162D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A24" i="1"/>
  <c r="Z24" i="1"/>
  <c r="Y24" i="1"/>
  <c r="X24" i="1"/>
  <c r="W24" i="1"/>
  <c r="S24" i="1"/>
  <c r="R24" i="1"/>
  <c r="N24" i="1"/>
  <c r="M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B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L18" i="1"/>
  <c r="AK18" i="1"/>
  <c r="AJ18" i="1"/>
  <c r="AI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B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B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B5" i="1" l="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<sst xmlns="http://schemas.openxmlformats.org/spreadsheetml/2006/main" count="804" uniqueCount="647">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</sst>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ersatztastatur  Hintergrundbeleuchtung für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ersatztastatur Deutsche Nicht Hintergrundbeleuchtung für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IF(ISBLANK(Values!F4),"",IF(Values!J4,Values!$B$23,Values!$B$33))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Nicht Hintergrundbeleuchtung </v>
      </c>
      <c r="AM5" s="2" t="str">
        <f>SUBSTITUTE(IF(ISBLANK(Values!F4),"",Values!$B$27),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5" s="28" t="str">
        <f>IF(ISBLANK(Values!F4),"",Values!I4)</f>
        <v>Deutsche</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 t="str">
        <f>IF(ISBLANK(Values!F4),"","Parts")</f>
        <v>Parts</v>
      </c>
      <c r="DP5" s="2"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ersatztastatur Französisch Nicht Hintergrundbeleuchtung für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IF(ISBLANK(Values!F5),"",IF(Values!J5,Values!$B$23,Values!$B$33))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Nicht Hintergrundbeleuchtung </v>
      </c>
      <c r="AM6" s="2" t="str">
        <f>SUBSTITUTE(IF(ISBLANK(Values!F5),"",Values!$B$27),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 t="str">
        <f>IF(ISBLANK(Values!F5),"","Parts")</f>
        <v>Parts</v>
      </c>
      <c r="DP6" s="2"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ersatztastatur Italienisch Nicht Hintergrundbeleuchtung für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IF(ISBLANK(Values!F6),"",IF(Values!J6,Values!$B$23,Values!$B$33))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Nicht Hintergrundbeleuchtung </v>
      </c>
      <c r="AM7" s="2" t="str">
        <f>SUBSTITUTE(IF(ISBLANK(Values!F6),"",Values!$B$27),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 t="str">
        <f>IF(ISBLANK(Values!F6),"","Parts")</f>
        <v>Parts</v>
      </c>
      <c r="DP7" s="2"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ersatztastatur Spanisch Nicht Hintergrundbeleuchtung für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IF(ISBLANK(Values!F7),"",IF(Values!J7,Values!$B$23,Values!$B$33))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Nicht Hintergrundbeleuchtung </v>
      </c>
      <c r="AM8" s="2" t="str">
        <f>SUBSTITUTE(IF(ISBLANK(Values!F7),"",Values!$B$27),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8" s="28" t="str">
        <f>IF(ISBLANK(Values!F7),"",Values!I7)</f>
        <v>Spanisch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 t="str">
        <f>IF(ISBLANK(Values!F7),"","Parts")</f>
        <v>Parts</v>
      </c>
      <c r="DP8" s="2"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ersatztastatur UK Nicht Hintergrundbeleuchtung für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IF(ISBLANK(Values!F8),"",IF(Values!J8,Values!$B$23,Values!$B$33))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Nicht Hintergrundbeleuchtung </v>
      </c>
      <c r="AM9" s="2" t="str">
        <f>SUBSTITUTE(IF(ISBLANK(Values!F8),"",Values!$B$27),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 t="str">
        <f>IF(ISBLANK(Values!F8),"","Parts")</f>
        <v>Parts</v>
      </c>
      <c r="DP9" s="2"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ersatztastatur Skandinavisch – Nordisch Nicht Hintergrundbeleuchtung für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IF(ISBLANK(Values!F9),"",IF(Values!J9,Values!$B$23,Values!$B$33))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Nicht Hintergrundbeleuchtung </v>
      </c>
      <c r="AM10" s="2" t="str">
        <f>SUBSTITUTE(IF(ISBLANK(Values!F9),"",Values!$B$27),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 t="str">
        <f>IF(ISBLANK(Values!F9),"","Parts")</f>
        <v>Parts</v>
      </c>
      <c r="DP10" s="2"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ersatztastatur Belgier Nicht Hintergrundbeleuchtung für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IF(ISBLANK(Values!F10),"",IF(Values!J10,Values!$B$23,Values!$B$33))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Nicht Hintergrundbeleuchtung </v>
      </c>
      <c r="AM11" s="2" t="str">
        <f>SUBSTITUTE(IF(ISBLANK(Values!F10),"",Values!$B$27),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 t="str">
        <f>IF(ISBLANK(Values!F10),"","Parts")</f>
        <v>Parts</v>
      </c>
      <c r="DP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ersatztastatur Schweizerisch Nicht Hintergrundbeleuchtung für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IF(ISBLANK(Values!F11),"",IF(Values!J11,Values!$B$23,Values!$B$33))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Schweizerisch Nicht Hintergrundbeleuchtung </v>
      </c>
      <c r="AM12" s="2" t="str">
        <f>SUBSTITUTE(IF(ISBLANK(Values!F11),"",Values!$B$27),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2" s="28" t="str">
        <f>IF(ISBLANK(Values!F11),"",Values!I11)</f>
        <v>Schweizerisch</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 t="str">
        <f>IF(ISBLANK(Values!F11),"","Parts")</f>
        <v>Parts</v>
      </c>
      <c r="DP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ersatztastatur US International Nicht Hintergrundbeleuchtung für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IF(ISBLANK(Values!F12),"",IF(Values!J12,Values!$B$23,Values!$B$33))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with € symbol US International Nicht Hintergrundbeleuchtung </v>
      </c>
      <c r="AM13" s="2" t="str">
        <f>SUBSTITUTE(IF(ISBLANK(Values!F12),"",Values!$B$27),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 t="str">
        <f>IF(ISBLANK(Values!F12),"","Parts")</f>
        <v>Parts</v>
      </c>
      <c r="DP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ersatztastatur US  Nicht Hintergrundbeleuchtung für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IF(ISBLANK(Values!F13),"",IF(Values!J13,Values!$B$23,Values!$B$33))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US  Nicht Hintergrundbeleuchtung </v>
      </c>
      <c r="AM14" s="2" t="str">
        <f>SUBSTITUTE(IF(ISBLANK(Values!F13),"",Values!$B$27),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4" s="28" t="str">
        <f>IF(ISBLANK(Values!F13),"",Values!I13)</f>
        <v xml:space="preserve">US </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 t="str">
        <f>IF(ISBLANK(Values!F13),"","Parts")</f>
        <v>Parts</v>
      </c>
      <c r="DP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ersatztastatur Deutsche Hintergrundbeleuchtung für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https://raw.githubusercontent.com/PatrickVibild/TellusAmazonPictures/master/pictures/01EN776/1.jpg</v>
      </c>
      <c r="N15" s="28" t="str">
        <f>IF(ISBLANK(Values!$G14),"",Values!O14)</f>
        <v>https://raw.githubusercontent.com/PatrickVibild/TellusAmazonPictures/master/pictures/01EN776/2.jpg</v>
      </c>
      <c r="O15" s="28" t="str">
        <f>IF(ISBLANK(Values!$G14),"",Values!P14)</f>
        <v>https://raw.githubusercontent.com/PatrickVibild/TellusAmazonPictures/master/pictures/01EN776/3.jpg</v>
      </c>
      <c r="P15" s="28" t="str">
        <f>IF(ISBLANK(Values!$G14),"",Values!Q14)</f>
        <v>https://raw.githubusercontent.com/PatrickVibild/TellusAmazonPictures/master/pictures/01EN776/4.jpg</v>
      </c>
      <c r="Q15" s="28" t="str">
        <f>IF(ISBLANK(Values!$G14),"",Values!R14)</f>
        <v>https://raw.githubusercontent.com/PatrickVibild/TellusAmazonPictures/master/pictures/01EN776/5.jpg</v>
      </c>
      <c r="R15" s="28" t="str">
        <f>IF(ISBLANK(Values!$G14),"",Values!S14)</f>
        <v>https://raw.githubusercontent.com/PatrickVibild/TellusAmazonPictures/master/pictures/01EN776/6.jpg</v>
      </c>
      <c r="S15" s="28" t="str">
        <f>IF(ISBLANK(Values!$G14),"",Values!T14)</f>
        <v>https://raw.githubusercontent.com/PatrickVibild/TellusAmazonPictures/master/pictures/01EN776/7.jpg</v>
      </c>
      <c r="T15" s="28" t="str">
        <f>IF(ISBLANK(Values!$G14),"",Values!U14)</f>
        <v>https://raw.githubusercontent.com/PatrickVibild/TellusAmazonPictures/master/pictures/01EN776/8.jpg</v>
      </c>
      <c r="U15" s="28" t="str">
        <f>IF(ISBLANK(Values!$G14),"",Values!V14)</f>
        <v>https://raw.githubusercontent.com/PatrickVibild/TellusAmazonPictures/master/pictures/01EN776/9.jpg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IF(ISBLANK(Values!F14),"",IF(Values!J14,Values!$B$23,Values!$B$33))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3" t="str">
        <f>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5" s="2" t="str">
        <f>IF(ISBLANK(Values!F14),"",Values!$B$25)</f>
        <v xml:space="preserve">♻️ ÖFFENTLICHES PRODUKT - Kaufen Sie renoviert, KAUFEN SIE GRÜN! Reduzieren Sie mehr als 80% Kohlendioxid, indem Sie unsere überholten Tastaturen kaufen, im Vergleich zu einer neuen Tastatur! </v>
      </c>
      <c r="AL15" s="2" t="str">
        <f>IF(ISBLANK(Values!F14),"",SUBSTITUTE(SUBSTITUTE(IF(Values!$K14, Values!$B$26, Values!$B$33), "{language}", Values!$I14), "{flag}", INDEX(options!$E$1:$E$20, Values!$W14)))</f>
        <v xml:space="preserve">👉 LAYOUT - 🇩🇪 Deutsche mit Hintergrundbeleuchtung </v>
      </c>
      <c r="AM15" s="2" t="str">
        <f>SUBSTITUTE(IF(ISBLANK(Values!F14),"",Values!$B$27),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5" s="28" t="str">
        <f>IF(ISBLANK(Values!F14),"",Values!I14)</f>
        <v>Deutsche</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Dänemark</v>
      </c>
      <c r="CZ15" s="2" t="str">
        <f>IF(ISBLANK(Values!F14),"","No")</f>
        <v>No</v>
      </c>
      <c r="DA15" s="2" t="str">
        <f>IF(ISBLANK(Values!F14),"","No")</f>
        <v>No</v>
      </c>
      <c r="DO15" s="2" t="str">
        <f>IF(ISBLANK(Values!F14),"","Parts")</f>
        <v>Parts</v>
      </c>
      <c r="DP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DY15" t="str">
        <f>IF(ISBLANK(Values!$F14), "", "not_applicable")</f>
        <v>not_applicable</v>
      </c>
      <c r="EI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ersatztastatur Französisch Hintergrundbeleuchtung für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https://raw.githubusercontent.com/PatrickVibild/TellusAmazonPictures/master/pictures/Lenovo/T13/BL/DE/1.jpg</v>
      </c>
      <c r="N16" s="28" t="str">
        <f>IF(ISBLANK(Values!$G15),"",Values!O15)</f>
        <v>https://raw.githubusercontent.com/PatrickVibild/TellusAmazonPictures/master/pictures/Lenovo/T13/BL/DE/2.jpg</v>
      </c>
      <c r="O16" s="28" t="str">
        <f>IF(ISBLANK(Values!$G15),"",Values!P15)</f>
        <v>https://raw.githubusercontent.com/PatrickVibild/TellusAmazonPictures/master/pictures/Lenovo/T13/BL/DE/3.jpg</v>
      </c>
      <c r="P16" s="28" t="str">
        <f>IF(ISBLANK(Values!$G15),"",Values!Q15)</f>
        <v>https://raw.githubusercontent.com/PatrickVibild/TellusAmazonPictures/master/pictures/Lenovo/T13/BL/DE/4.jpg</v>
      </c>
      <c r="Q16" s="28" t="str">
        <f>IF(ISBLANK(Values!$G15),"",Values!R15)</f>
        <v>https://raw.githubusercontent.com/PatrickVibild/TellusAmazonPictures/master/pictures/Lenovo/T13/BL/DE/5.jpg</v>
      </c>
      <c r="R16" s="28" t="str">
        <f>IF(ISBLANK(Values!$G15),"",Values!S15)</f>
        <v>https://raw.githubusercontent.com/PatrickVibild/TellusAmazonPictures/master/pictures/Lenovo/T13/BL/DE/6.jpg</v>
      </c>
      <c r="S16" s="28" t="str">
        <f>IF(ISBLANK(Values!$G15),"",Values!T15)</f>
        <v>https://raw.githubusercontent.com/PatrickVibild/TellusAmazonPictures/master/pictures/Lenovo/T13/BL/DE/7.jpg</v>
      </c>
      <c r="T16" s="28" t="str">
        <f>IF(ISBLANK(Values!$G15),"",Values!U15)</f>
        <v>https://raw.githubusercontent.com/PatrickVibild/TellusAmazonPictures/master/pictures/Lenovo/T13/BL/DE/8.jpg</v>
      </c>
      <c r="U16" s="28" t="str">
        <f>IF(ISBLANK(Values!$G15),"",Values!V15)</f>
        <v>https://raw.githubusercontent.com/PatrickVibild/TellusAmazonPictures/master/pictures/Lenovo/T13/BL/DE/9.jpg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IF(ISBLANK(Values!F15),"",IF(Values!J15,Values!$B$23,Values!$B$33))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3" t="str">
        <f>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6" s="2" t="str">
        <f>IF(ISBLANK(Values!F15),"",Values!$B$25)</f>
        <v xml:space="preserve">♻️ ÖFFENTLICHES PRODUKT - Kaufen Sie renoviert, KAUFEN SIE GRÜN! Reduzieren Sie mehr als 80% Kohlendioxid, indem Sie unsere überholten Tastaturen kaufen, im Vergleich zu einer neuen Tastatur! </v>
      </c>
      <c r="AL16" s="2" t="str">
        <f>IF(ISBLANK(Values!F15),"",SUBSTITUTE(SUBSTITUTE(IF(Values!$K15, Values!$B$26, Values!$B$33), "{language}", Values!$I15), "{flag}", INDEX(options!$E$1:$E$20, Values!$W15)))</f>
        <v xml:space="preserve">👉 LAYOUT - 🇫🇷 Französisch mit Hintergrundbeleuchtung </v>
      </c>
      <c r="AM16" s="2" t="str">
        <f>SUBSTITUTE(IF(ISBLANK(Values!F15),"",Values!$B$27),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6" s="28" t="str">
        <f>IF(ISBLANK(Values!F15),"",Values!I15)</f>
        <v>Französisch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Dänemark</v>
      </c>
      <c r="CZ16" s="2" t="str">
        <f>IF(ISBLANK(Values!F15),"","No")</f>
        <v>No</v>
      </c>
      <c r="DA16" s="2" t="str">
        <f>IF(ISBLANK(Values!F15),"","No")</f>
        <v>No</v>
      </c>
      <c r="DO16" s="2" t="str">
        <f>IF(ISBLANK(Values!F15),"","Parts")</f>
        <v>Parts</v>
      </c>
      <c r="DP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DY16" t="str">
        <f>IF(ISBLANK(Values!$F15), "", "not_applicable")</f>
        <v>not_applicable</v>
      </c>
      <c r="EI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ersatztastatur Italienisch Hintergrundbeleuchtung für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IF(ISBLANK(Values!F16),"",IF(Values!J16,Values!$B$23,Values!$B$33))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3" t="str">
        <f>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7" s="2" t="str">
        <f>IF(ISBLANK(Values!F16),"",Values!$B$25)</f>
        <v xml:space="preserve">♻️ ÖFFENTLICHES PRODUKT - Kaufen Sie renoviert, KAUFEN SIE GRÜN! Reduzieren Sie mehr als 80% Kohlendioxid, indem Sie unsere überholten Tastaturen kaufen, im Vergleich zu einer neuen Tastatur! </v>
      </c>
      <c r="AL17" s="2" t="str">
        <f>IF(ISBLANK(Values!F16),"",SUBSTITUTE(SUBSTITUTE(IF(Values!$K16, Values!$B$26, Values!$B$33), "{language}", Values!$I16), "{flag}", INDEX(options!$E$1:$E$20, Values!$W16)))</f>
        <v xml:space="preserve">👉 LAYOUT - 🇮🇹 Italienisch mit Hintergrundbeleuchtung </v>
      </c>
      <c r="AM17" s="2" t="str">
        <f>SUBSTITUTE(IF(ISBLANK(Values!F16),"",Values!$B$27),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7" s="28" t="str">
        <f>IF(ISBLANK(Values!F16),"",Values!I16)</f>
        <v>Italienisch</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Dänemark</v>
      </c>
      <c r="CZ17" s="2" t="str">
        <f>IF(ISBLANK(Values!F16),"","No")</f>
        <v>No</v>
      </c>
      <c r="DA17" s="2" t="str">
        <f>IF(ISBLANK(Values!F16),"","No")</f>
        <v>No</v>
      </c>
      <c r="DO17" s="2" t="str">
        <f>IF(ISBLANK(Values!F16),"","Parts")</f>
        <v>Parts</v>
      </c>
      <c r="DP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DY17" t="str">
        <f>IF(ISBLANK(Values!$F16), "", "not_applicable")</f>
        <v>not_applicable</v>
      </c>
      <c r="EI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ersatztastatur Spanisch Hintergrundbeleuchtung für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IF(ISBLANK(Values!F17),"",IF(Values!J17,Values!$B$23,Values!$B$33))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3" t="str">
        <f>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8" s="2" t="str">
        <f>IF(ISBLANK(Values!F17),"",Values!$B$25)</f>
        <v xml:space="preserve">♻️ ÖFFENTLICHES PRODUKT - Kaufen Sie renoviert, KAUFEN SIE GRÜN! Reduzieren Sie mehr als 80% Kohlendioxid, indem Sie unsere überholten Tastaturen kaufen, im Vergleich zu einer neuen Tastatur! </v>
      </c>
      <c r="AL18" s="2" t="str">
        <f>IF(ISBLANK(Values!F17),"",SUBSTITUTE(SUBSTITUTE(IF(Values!$K17, Values!$B$26, Values!$B$33), "{language}", Values!$I17), "{flag}", INDEX(options!$E$1:$E$20, Values!$W17)))</f>
        <v xml:space="preserve">👉 LAYOUT - 🇪🇸 Spanisch mit Hintergrundbeleuchtung </v>
      </c>
      <c r="AM18" s="2" t="str">
        <f>SUBSTITUTE(IF(ISBLANK(Values!F17),"",Values!$B$27),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8" s="28" t="str">
        <f>IF(ISBLANK(Values!F17),"",Values!I17)</f>
        <v>Spanisch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Dänemark</v>
      </c>
      <c r="CZ18" s="2" t="str">
        <f>IF(ISBLANK(Values!F17),"","No")</f>
        <v>No</v>
      </c>
      <c r="DA18" s="2" t="str">
        <f>IF(ISBLANK(Values!F17),"","No")</f>
        <v>No</v>
      </c>
      <c r="DO18" s="2" t="str">
        <f>IF(ISBLANK(Values!F17),"","Parts")</f>
        <v>Parts</v>
      </c>
      <c r="DP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DY18" t="str">
        <f>IF(ISBLANK(Values!$F17), "", "not_applicable")</f>
        <v>not_applicable</v>
      </c>
      <c r="EI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ersatztastatur UK Hintergrundbeleuchtung für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IF(ISBLANK(Values!F18),"",IF(Values!J18,Values!$B$23,Values!$B$33))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3" t="str">
        <f>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9" s="2" t="str">
        <f>IF(ISBLANK(Values!F18),"",Values!$B$25)</f>
        <v xml:space="preserve">♻️ ÖFFENTLICHES PRODUKT - Kaufen Sie renoviert, KAUFEN SIE GRÜN! Reduzieren Sie mehr als 80% Kohlendioxid, indem Sie unsere überholten Tastaturen kaufen, im Vergleich zu einer neuen Tastatur! </v>
      </c>
      <c r="AL19" s="2" t="str">
        <f>IF(ISBLANK(Values!F18),"",SUBSTITUTE(SUBSTITUTE(IF(Values!$K18, Values!$B$26, Values!$B$33), "{language}", Values!$I18), "{flag}", INDEX(options!$E$1:$E$20, Values!$W18)))</f>
        <v xml:space="preserve">👉 LAYOUT - 🇬🇧 UK mit Hintergrundbeleuchtung </v>
      </c>
      <c r="AM19" s="2" t="str">
        <f>SUBSTITUTE(IF(ISBLANK(Values!F18),"",Values!$B$27),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Dänemark</v>
      </c>
      <c r="CZ19" s="2" t="str">
        <f>IF(ISBLANK(Values!F18),"","No")</f>
        <v>No</v>
      </c>
      <c r="DA19" s="2" t="str">
        <f>IF(ISBLANK(Values!F18),"","No")</f>
        <v>No</v>
      </c>
      <c r="DO19" s="2" t="str">
        <f>IF(ISBLANK(Values!F18),"","Parts")</f>
        <v>Parts</v>
      </c>
      <c r="DP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DY19" t="str">
        <f>IF(ISBLANK(Values!$F18), "", "not_applicable")</f>
        <v>not_applicable</v>
      </c>
      <c r="EI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ersatztastatur Skandinavisch – Nordisch Hintergrundbeleuchtung für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IF(ISBLANK(Values!F19),"",IF(Values!J19,Values!$B$23,Values!$B$33))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3" t="str">
        <f>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0" s="2" t="str">
        <f>IF(ISBLANK(Values!F19),"",Values!$B$25)</f>
        <v xml:space="preserve">♻️ ÖFFENTLICHES PRODUKT - Kaufen Sie renoviert, KAUFEN SIE GRÜN! Reduzieren Sie mehr als 80% Kohlendioxid, indem Sie unsere überholten Tastaturen kaufen, im Vergleich zu einer neuen Tastatur! </v>
      </c>
      <c r="AL20" s="2" t="str">
        <f>IF(ISBLANK(Values!F19),"",SUBSTITUTE(SUBSTITUTE(IF(Values!$K19, Values!$B$26, Values!$B$33), "{language}", Values!$I19), "{flag}", INDEX(options!$E$1:$E$20, Values!$W19)))</f>
        <v xml:space="preserve">👉 LAYOUT - 🇸🇪 🇫🇮 🇳🇴 🇩🇰 Skandinavisch – Nordisch mit Hintergrundbeleuchtung </v>
      </c>
      <c r="AM20" s="2" t="str">
        <f>SUBSTITUTE(IF(ISBLANK(Values!F19),"",Values!$B$27),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20" s="28" t="str">
        <f>IF(ISBLANK(Values!F19),"",Values!I19)</f>
        <v>Skandinavisch – Nordisch</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Dänemark</v>
      </c>
      <c r="CZ20" s="2" t="str">
        <f>IF(ISBLANK(Values!F19),"","No")</f>
        <v>No</v>
      </c>
      <c r="DA20" s="2" t="str">
        <f>IF(ISBLANK(Values!F19),"","No")</f>
        <v>No</v>
      </c>
      <c r="DO20" s="2" t="str">
        <f>IF(ISBLANK(Values!F19),"","Parts")</f>
        <v>Parts</v>
      </c>
      <c r="DP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DY20" t="str">
        <f>IF(ISBLANK(Values!$F19), "", "not_applicable")</f>
        <v>not_applicable</v>
      </c>
      <c r="EI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ersatztastatur Belgier Hintergrundbeleuchtung für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IF(ISBLANK(Values!F20),"",IF(Values!J20,Values!$B$23,Values!$B$33))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3" t="str">
        <f>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1" s="2" t="str">
        <f>IF(ISBLANK(Values!F20),"",Values!$B$25)</f>
        <v xml:space="preserve">♻️ ÖFFENTLICHES PRODUKT - Kaufen Sie renoviert, KAUFEN SIE GRÜN! Reduzieren Sie mehr als 80% Kohlendioxid, indem Sie unsere überholten Tastaturen kaufen, im Vergleich zu einer neuen Tastatur! </v>
      </c>
      <c r="AL21" s="2" t="str">
        <f>IF(ISBLANK(Values!F20),"",SUBSTITUTE(SUBSTITUTE(IF(Values!$K20, Values!$B$26, Values!$B$33), "{language}", Values!$I20), "{flag}", INDEX(options!$E$1:$E$20, Values!$W20)))</f>
        <v xml:space="preserve">👉 LAYOUT - 🇧🇪 Belgier mit Hintergrundbeleuchtung </v>
      </c>
      <c r="AM21" s="2" t="str">
        <f>SUBSTITUTE(IF(ISBLANK(Values!F20),"",Values!$B$27),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21" s="28" t="str">
        <f>IF(ISBLANK(Values!F20),"",Values!I20)</f>
        <v>Belgier</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Dänemark</v>
      </c>
      <c r="CZ21" s="2" t="str">
        <f>IF(ISBLANK(Values!F20),"","No")</f>
        <v>No</v>
      </c>
      <c r="DA21" s="2" t="str">
        <f>IF(ISBLANK(Values!F20),"","No")</f>
        <v>No</v>
      </c>
      <c r="DO21" s="2" t="str">
        <f>IF(ISBLANK(Values!F20),"","Parts")</f>
        <v>Parts</v>
      </c>
      <c r="DP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DY21" t="str">
        <f>IF(ISBLANK(Values!$F20), "", "not_applicable")</f>
        <v>not_applicable</v>
      </c>
      <c r="EI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ersatztastatur Schweizerisch Hintergrundbeleuchtung für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IF(ISBLANK(Values!F21),"",IF(Values!J21,Values!$B$23,Values!$B$33))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3" t="str">
        <f>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2" s="2" t="str">
        <f>IF(ISBLANK(Values!F21),"",Values!$B$25)</f>
        <v xml:space="preserve">♻️ ÖFFENTLICHES PRODUKT - Kaufen Sie renoviert, KAUFEN SIE GRÜN! Reduzieren Sie mehr als 80% Kohlendioxid, indem Sie unsere überholten Tastaturen kaufen, im Vergleich zu einer neuen Tastatur! </v>
      </c>
      <c r="AL22" s="2" t="str">
        <f>IF(ISBLANK(Values!F21),"",SUBSTITUTE(SUBSTITUTE(IF(Values!$K21, Values!$B$26, Values!$B$33), "{language}", Values!$I21), "{flag}", INDEX(options!$E$1:$E$20, Values!$W21)))</f>
        <v xml:space="preserve">👉 LAYOUT - 🇨🇭 Schweizerisch mit Hintergrundbeleuchtung </v>
      </c>
      <c r="AM22" s="2" t="str">
        <f>SUBSTITUTE(IF(ISBLANK(Values!F21),"",Values!$B$27),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22" s="28" t="str">
        <f>IF(ISBLANK(Values!F21),"",Values!I21)</f>
        <v>Schweizerisch</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Dänemark</v>
      </c>
      <c r="CZ22" s="2" t="str">
        <f>IF(ISBLANK(Values!F21),"","No")</f>
        <v>No</v>
      </c>
      <c r="DA22" s="2" t="str">
        <f>IF(ISBLANK(Values!F21),"","No")</f>
        <v>No</v>
      </c>
      <c r="DO22" s="2" t="str">
        <f>IF(ISBLANK(Values!F21),"","Parts")</f>
        <v>Parts</v>
      </c>
      <c r="DP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DY22" t="str">
        <f>IF(ISBLANK(Values!$F21), "", "not_applicable")</f>
        <v>not_applicable</v>
      </c>
      <c r="EI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ersatztastatur US International Hintergrundbeleuchtung für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IF(ISBLANK(Values!F22),"",IF(Values!J22,Values!$B$23,Values!$B$33))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3" t="str">
        <f>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3" s="2" t="str">
        <f>IF(ISBLANK(Values!F22),"",Values!$B$25)</f>
        <v xml:space="preserve">♻️ ÖFFENTLICHES PRODUKT - Kaufen Sie renoviert, KAUFEN SIE GRÜN! Reduzieren Sie mehr als 80% Kohlendioxid, indem Sie unsere überholten Tastaturen kaufen, im Vergleich zu einer neuen Tastatur! </v>
      </c>
      <c r="AL23" s="2" t="str">
        <f>IF(ISBLANK(Values!F22),"",SUBSTITUTE(SUBSTITUTE(IF(Values!$K22, Values!$B$26, Values!$B$33), "{language}", Values!$I22), "{flag}", INDEX(options!$E$1:$E$20, Values!$W22)))</f>
        <v xml:space="preserve">👉 LAYOUT - 🇺🇸 with € symbol US International mit Hintergrundbeleuchtung </v>
      </c>
      <c r="AM23" s="2" t="str">
        <f>SUBSTITUTE(IF(ISBLANK(Values!F22),"",Values!$B$27),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Dänemark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ersatztastatur US  Hintergrundbeleuchtung für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5" t="str">
        <f>IF(ISBLANK(Values!F23),"",IF(Values!J23,Values!$B$23,Values!$B$33))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3" t="str">
        <f>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4" s="2" t="str">
        <f>IF(ISBLANK(Values!F23),"",Values!$B$25)</f>
        <v xml:space="preserve">♻️ ÖFFENTLICHES PRODUKT - Kaufen Sie renoviert, KAUFEN SIE GRÜN! Reduzieren Sie mehr als 80% Kohlendioxid, indem Sie unsere überholten Tastaturen kaufen, im Vergleich zu einer neuen Tastatur! </v>
      </c>
      <c r="AL24" s="2" t="str">
        <f>IF(ISBLANK(Values!F23),"",SUBSTITUTE(SUBSTITUTE(IF(Values!$K23, Values!$B$26, Values!$B$33), "{language}", Values!$I23), "{flag}", INDEX(options!$E$1:$E$20, Values!$W23)))</f>
        <v xml:space="preserve">👉 LAYOUT - 🇺🇸 US  mit Hintergrundbeleuchtung </v>
      </c>
      <c r="AM24" s="2" t="str">
        <f>SUBSTITUTE(IF(ISBLANK(Values!F23),"",Values!$B$27),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IF(ISBLANK(Values!F23),"",Values!I23)</f>
        <v xml:space="preserve">US </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Dänemark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4"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F1" s="1" t="s">
        <v>353</v>
      </c>
      <c r="G1" s="1"/>
      <c r="H1" s="1"/>
      <c r="I1" s="42"/>
      <c r="J1" s="42"/>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3" x14ac:dyDescent="0.15">
      <c r="A3" s="40" t="s">
        <v>355</v>
      </c>
      <c r="B3" s="43"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4">
        <v>44.95</v>
      </c>
      <c r="C4" s="45" t="b">
        <f>FALSE()</f>
        <v>0</v>
      </c>
      <c r="D4" s="45" t="b">
        <f>TRUE()</f>
        <v>1</v>
      </c>
      <c r="E4" s="45"/>
      <c r="F4" s="39">
        <v>5714401130000</v>
      </c>
      <c r="G4" s="39" t="s">
        <v>373</v>
      </c>
      <c r="H4" s="46"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7" t="b">
        <f>TRUE()</f>
        <v>1</v>
      </c>
      <c r="K4" s="48" t="b">
        <f>FALSE()</f>
        <v>0</v>
      </c>
      <c r="L4" s="39" t="s">
        <v>375</v>
      </c>
      <c r="M4" s="49" t="b">
        <f>FALSE()</f>
        <v>0</v>
      </c>
      <c r="N4" s="50" t="str">
        <f t="shared" ref="N4:N35" si="0">IF(ISBLANK(L4),"",IF(M4, "https://raw.githubusercontent.com/PatrickVibild/TellusAmazonPictures/master/pictures/"&amp;L4&amp;"/1.jpg","https://download.lenovo.com/Images/Parts/"&amp;L4&amp;"/"&amp;L4&amp;"_A.jpg"))</f>
        <v>https://download.lenovo.com/Images/Parts/01EN776/01EN776_A.jpg</v>
      </c>
      <c r="O4" s="50" t="str">
        <f t="shared" ref="O4:O35" si="1">IF(ISBLANK(L4),"",IF(M4, "https://raw.githubusercontent.com/PatrickVibild/TellusAmazonPictures/master/pictures/"&amp;L4&amp;"/2.jpg","https://download.lenovo.com/Images/Parts/"&amp;L4&amp;"/"&amp;L4&amp;"_B.jpg"))</f>
        <v>https://download.lenovo.com/Images/Parts/01EN776/01EN776_B.jpg</v>
      </c>
      <c r="P4" s="51"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6">
        <f>MATCH(H4,options!$D$1:$D$20,0)</f>
        <v>1</v>
      </c>
    </row>
    <row r="5" spans="1:23" ht="14" x14ac:dyDescent="0.15">
      <c r="A5" s="40" t="s">
        <v>376</v>
      </c>
      <c r="B5" s="44">
        <v>34.950000000000003</v>
      </c>
      <c r="C5" s="45" t="b">
        <f>FALSE()</f>
        <v>0</v>
      </c>
      <c r="D5" s="45" t="b">
        <f>TRUE()</f>
        <v>1</v>
      </c>
      <c r="E5" s="45"/>
      <c r="F5" s="39">
        <v>5714401130017</v>
      </c>
      <c r="G5" s="39" t="s">
        <v>377</v>
      </c>
      <c r="H5" s="46"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7" t="b">
        <f>TRUE()</f>
        <v>1</v>
      </c>
      <c r="K5" s="48" t="b">
        <f>FALSE()</f>
        <v>0</v>
      </c>
      <c r="L5" s="39" t="s">
        <v>379</v>
      </c>
      <c r="M5" s="49" t="b">
        <f>FALSE()</f>
        <v>0</v>
      </c>
      <c r="N5" s="50" t="str">
        <f t="shared" si="0"/>
        <v>https://download.lenovo.com/Images/Parts/01EN807/01EN807_A.jpg</v>
      </c>
      <c r="O5" s="50" t="str">
        <f t="shared" si="1"/>
        <v>https://download.lenovo.com/Images/Parts/01EN807/01EN807_B.jpg</v>
      </c>
      <c r="P5" s="51" t="str">
        <f t="shared" si="2"/>
        <v>https://download.lenovo.com/Images/Parts/01EN807/01EN807_details.jpg</v>
      </c>
      <c r="Q5" t="str">
        <f t="shared" si="3"/>
        <v/>
      </c>
      <c r="R5" t="str">
        <f t="shared" si="4"/>
        <v/>
      </c>
      <c r="S5" t="str">
        <f t="shared" si="5"/>
        <v/>
      </c>
      <c r="T5" t="str">
        <f t="shared" si="6"/>
        <v/>
      </c>
      <c r="U5" t="str">
        <f t="shared" si="7"/>
        <v/>
      </c>
      <c r="V5" t="str">
        <f t="shared" si="8"/>
        <v/>
      </c>
      <c r="W5" s="46">
        <f>MATCH(H5,options!$D$1:$D$20,0)</f>
        <v>2</v>
      </c>
    </row>
    <row r="6" spans="1:23" ht="14" x14ac:dyDescent="0.15">
      <c r="A6" s="40" t="s">
        <v>380</v>
      </c>
      <c r="B6" s="52" t="s">
        <v>381</v>
      </c>
      <c r="C6" s="45" t="b">
        <f>FALSE()</f>
        <v>0</v>
      </c>
      <c r="D6" s="45" t="b">
        <f>TRUE()</f>
        <v>1</v>
      </c>
      <c r="E6" s="45"/>
      <c r="F6" s="39">
        <v>5714401130024</v>
      </c>
      <c r="G6" s="39" t="s">
        <v>382</v>
      </c>
      <c r="H6" s="46"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7" t="b">
        <f>TRUE()</f>
        <v>1</v>
      </c>
      <c r="K6" s="48" t="b">
        <f>FALSE()</f>
        <v>0</v>
      </c>
      <c r="L6" s="39" t="s">
        <v>384</v>
      </c>
      <c r="M6" s="49" t="b">
        <f>FALSE()</f>
        <v>0</v>
      </c>
      <c r="N6" s="50" t="str">
        <f t="shared" si="0"/>
        <v>https://download.lenovo.com/Images/Parts/01EN781/01EN781_A.jpg</v>
      </c>
      <c r="O6" s="50" t="str">
        <f t="shared" si="1"/>
        <v>https://download.lenovo.com/Images/Parts/01EN781/01EN781_B.jpg</v>
      </c>
      <c r="P6" s="51" t="str">
        <f t="shared" si="2"/>
        <v>https://download.lenovo.com/Images/Parts/01EN781/01EN781_details.jpg</v>
      </c>
      <c r="Q6" t="str">
        <f t="shared" si="3"/>
        <v/>
      </c>
      <c r="R6" t="str">
        <f t="shared" si="4"/>
        <v/>
      </c>
      <c r="S6" t="str">
        <f t="shared" si="5"/>
        <v/>
      </c>
      <c r="T6" t="str">
        <f t="shared" si="6"/>
        <v/>
      </c>
      <c r="U6" t="str">
        <f t="shared" si="7"/>
        <v/>
      </c>
      <c r="V6" t="str">
        <f t="shared" si="8"/>
        <v/>
      </c>
      <c r="W6" s="46">
        <f>MATCH(H6,options!$D$1:$D$20,0)</f>
        <v>3</v>
      </c>
    </row>
    <row r="7" spans="1:23" ht="14" x14ac:dyDescent="0.15">
      <c r="A7" s="40" t="s">
        <v>385</v>
      </c>
      <c r="B7" s="53" t="str">
        <f>IF(B6=options!C1,"41","41")</f>
        <v>41</v>
      </c>
      <c r="C7" s="45" t="b">
        <f>FALSE()</f>
        <v>0</v>
      </c>
      <c r="D7" s="45" t="b">
        <f>TRUE()</f>
        <v>1</v>
      </c>
      <c r="E7" s="45"/>
      <c r="F7" s="39">
        <v>5714401130031</v>
      </c>
      <c r="G7" s="39" t="s">
        <v>386</v>
      </c>
      <c r="H7" s="46"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7" t="b">
        <f>TRUE()</f>
        <v>1</v>
      </c>
      <c r="K7" s="48" t="b">
        <f>FALSE()</f>
        <v>0</v>
      </c>
      <c r="L7" s="39" t="s">
        <v>388</v>
      </c>
      <c r="M7" s="49" t="b">
        <f>FALSE()</f>
        <v>0</v>
      </c>
      <c r="N7" s="50" t="str">
        <f t="shared" si="0"/>
        <v>https://download.lenovo.com/Images/Parts/01EN815/01EN815_A.jpg</v>
      </c>
      <c r="O7" s="50" t="str">
        <f t="shared" si="1"/>
        <v>https://download.lenovo.com/Images/Parts/01EN815/01EN815_B.jpg</v>
      </c>
      <c r="P7" s="51" t="str">
        <f t="shared" si="2"/>
        <v>https://download.lenovo.com/Images/Parts/01EN815/01EN815_details.jpg</v>
      </c>
      <c r="Q7" t="str">
        <f t="shared" si="3"/>
        <v/>
      </c>
      <c r="R7" t="str">
        <f t="shared" si="4"/>
        <v/>
      </c>
      <c r="S7" t="str">
        <f t="shared" si="5"/>
        <v/>
      </c>
      <c r="T7" t="str">
        <f t="shared" si="6"/>
        <v/>
      </c>
      <c r="U7" t="str">
        <f t="shared" si="7"/>
        <v/>
      </c>
      <c r="V7" t="str">
        <f t="shared" si="8"/>
        <v/>
      </c>
      <c r="W7" s="46">
        <f>MATCH(H7,options!$D$1:$D$20,0)</f>
        <v>4</v>
      </c>
    </row>
    <row r="8" spans="1:23" ht="14" x14ac:dyDescent="0.15">
      <c r="A8" s="40" t="s">
        <v>389</v>
      </c>
      <c r="B8" s="53" t="str">
        <f>IF(B6=options!C1,"17","17")</f>
        <v>17</v>
      </c>
      <c r="C8" s="45" t="b">
        <f>FALSE()</f>
        <v>0</v>
      </c>
      <c r="D8" s="45" t="b">
        <f>TRUE()</f>
        <v>1</v>
      </c>
      <c r="E8" s="45"/>
      <c r="F8" s="39">
        <v>5714401130048</v>
      </c>
      <c r="G8" s="39" t="s">
        <v>390</v>
      </c>
      <c r="H8" s="46"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7" t="b">
        <f>TRUE()</f>
        <v>1</v>
      </c>
      <c r="K8" s="48" t="b">
        <f>FALSE()</f>
        <v>0</v>
      </c>
      <c r="L8" s="39" t="s">
        <v>392</v>
      </c>
      <c r="M8" s="49" t="b">
        <f>FALSE()</f>
        <v>0</v>
      </c>
      <c r="N8" s="50" t="str">
        <f t="shared" si="0"/>
        <v>https://download.lenovo.com/Images/Parts/01EN793/01EN793_A.jpg</v>
      </c>
      <c r="O8" s="50" t="str">
        <f t="shared" si="1"/>
        <v>https://download.lenovo.com/Images/Parts/01EN793/01EN793_B.jpg</v>
      </c>
      <c r="P8" s="51" t="str">
        <f t="shared" si="2"/>
        <v>https://download.lenovo.com/Images/Parts/01EN793/01EN793_details.jpg</v>
      </c>
      <c r="Q8" t="str">
        <f t="shared" si="3"/>
        <v/>
      </c>
      <c r="R8" t="str">
        <f t="shared" si="4"/>
        <v/>
      </c>
      <c r="S8" t="str">
        <f t="shared" si="5"/>
        <v/>
      </c>
      <c r="T8" t="str">
        <f t="shared" si="6"/>
        <v/>
      </c>
      <c r="U8" t="str">
        <f t="shared" si="7"/>
        <v/>
      </c>
      <c r="V8" t="str">
        <f t="shared" si="8"/>
        <v/>
      </c>
      <c r="W8" s="46">
        <f>MATCH(H8,options!$D$1:$D$20,0)</f>
        <v>5</v>
      </c>
    </row>
    <row r="9" spans="1:23" ht="14" x14ac:dyDescent="0.15">
      <c r="A9" s="40" t="s">
        <v>393</v>
      </c>
      <c r="B9" s="53" t="str">
        <f>IF(B6=options!C1,"5","5")</f>
        <v>5</v>
      </c>
      <c r="C9" s="45" t="b">
        <f>FALSE()</f>
        <v>0</v>
      </c>
      <c r="D9" s="45" t="b">
        <f>TRUE()</f>
        <v>1</v>
      </c>
      <c r="E9" s="45"/>
      <c r="F9" s="39">
        <v>5714401130055</v>
      </c>
      <c r="G9" s="39" t="s">
        <v>394</v>
      </c>
      <c r="H9" s="46"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7" t="b">
        <f>TRUE()</f>
        <v>1</v>
      </c>
      <c r="K9" s="48" t="b">
        <f>FALSE()</f>
        <v>0</v>
      </c>
      <c r="L9" s="39" t="s">
        <v>396</v>
      </c>
      <c r="M9" s="49" t="b">
        <f>FALSE()</f>
        <v>0</v>
      </c>
      <c r="N9" s="50" t="str">
        <f t="shared" si="0"/>
        <v>https://download.lenovo.com/Images/Parts/01EN804/01EN804_A.jpg</v>
      </c>
      <c r="O9" s="50" t="str">
        <f t="shared" si="1"/>
        <v>https://download.lenovo.com/Images/Parts/01EN804/01EN804_B.jpg</v>
      </c>
      <c r="P9" s="51" t="str">
        <f t="shared" si="2"/>
        <v>https://download.lenovo.com/Images/Parts/01EN804/01EN804_details.jpg</v>
      </c>
      <c r="Q9" t="str">
        <f t="shared" si="3"/>
        <v/>
      </c>
      <c r="R9" t="str">
        <f t="shared" si="4"/>
        <v/>
      </c>
      <c r="S9" t="str">
        <f t="shared" si="5"/>
        <v/>
      </c>
      <c r="T9" t="str">
        <f t="shared" si="6"/>
        <v/>
      </c>
      <c r="U9" t="str">
        <f t="shared" si="7"/>
        <v/>
      </c>
      <c r="V9" t="str">
        <f t="shared" si="8"/>
        <v/>
      </c>
      <c r="W9" s="46">
        <f>MATCH(H9,options!$D$1:$D$20,0)</f>
        <v>6</v>
      </c>
    </row>
    <row r="10" spans="1:23" ht="14" x14ac:dyDescent="0.15">
      <c r="A10" t="s">
        <v>397</v>
      </c>
      <c r="B10" s="54"/>
      <c r="C10" s="45" t="b">
        <f>FALSE()</f>
        <v>0</v>
      </c>
      <c r="D10" s="45" t="b">
        <f>TRUE()</f>
        <v>1</v>
      </c>
      <c r="E10" s="45"/>
      <c r="F10" s="39">
        <v>5714401130062</v>
      </c>
      <c r="G10" s="39" t="s">
        <v>398</v>
      </c>
      <c r="H10" s="46"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7" t="b">
        <f>TRUE()</f>
        <v>1</v>
      </c>
      <c r="K10" s="48" t="b">
        <f>FALSE()</f>
        <v>0</v>
      </c>
      <c r="L10" s="39" t="s">
        <v>400</v>
      </c>
      <c r="M10" s="49" t="b">
        <f>FALSE()</f>
        <v>0</v>
      </c>
      <c r="N10" s="50" t="str">
        <f t="shared" si="0"/>
        <v>https://download.lenovo.com/Images/Parts/01EN811/01EN811_A.jpg</v>
      </c>
      <c r="O10" s="50" t="str">
        <f t="shared" si="1"/>
        <v>https://download.lenovo.com/Images/Parts/01EN811/01EN811_B.jpg</v>
      </c>
      <c r="P10" s="51" t="str">
        <f t="shared" si="2"/>
        <v>https://download.lenovo.com/Images/Parts/01EN811/01EN811_details.jpg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401</v>
      </c>
      <c r="B11" s="44">
        <v>150</v>
      </c>
      <c r="C11" s="45" t="b">
        <f>FALSE()</f>
        <v>0</v>
      </c>
      <c r="D11" s="45" t="b">
        <f>TRUE()</f>
        <v>1</v>
      </c>
      <c r="E11" s="45"/>
      <c r="F11" s="39">
        <v>5714401130079</v>
      </c>
      <c r="G11" s="39" t="s">
        <v>402</v>
      </c>
      <c r="H11" s="46"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7" t="b">
        <f>TRUE()</f>
        <v>1</v>
      </c>
      <c r="K11" s="48" t="b">
        <f>FALSE()</f>
        <v>0</v>
      </c>
      <c r="L11" s="39" t="s">
        <v>404</v>
      </c>
      <c r="M11" s="49" t="b">
        <f>FALSE()</f>
        <v>0</v>
      </c>
      <c r="N11" s="55" t="str">
        <f t="shared" si="0"/>
        <v>https://download.lenovo.com/Images/Parts/01EN832/01EN832_A.jpg</v>
      </c>
      <c r="O11" s="50" t="str">
        <f t="shared" si="1"/>
        <v>https://download.lenovo.com/Images/Parts/01EN832/01EN832_B.jpg</v>
      </c>
      <c r="P11" s="51" t="str">
        <f t="shared" si="2"/>
        <v>https://download.lenovo.com/Images/Parts/01EN832/01EN832_details.jpg</v>
      </c>
      <c r="Q11" t="str">
        <f t="shared" si="3"/>
        <v/>
      </c>
      <c r="R11" t="str">
        <f t="shared" si="4"/>
        <v/>
      </c>
      <c r="S11" t="str">
        <f t="shared" si="5"/>
        <v/>
      </c>
      <c r="T11" t="str">
        <f t="shared" si="6"/>
        <v/>
      </c>
      <c r="U11" t="str">
        <f t="shared" si="7"/>
        <v/>
      </c>
      <c r="V11" t="str">
        <f t="shared" si="8"/>
        <v/>
      </c>
      <c r="W11" s="46">
        <f>MATCH(H11,options!$D$1:$D$20,0)</f>
        <v>15</v>
      </c>
    </row>
    <row r="12" spans="1:23" ht="14" x14ac:dyDescent="0.15">
      <c r="B12" s="54"/>
      <c r="C12" s="45" t="b">
        <f>FALSE()</f>
        <v>0</v>
      </c>
      <c r="D12" s="45" t="b">
        <f>TRUE()</f>
        <v>1</v>
      </c>
      <c r="E12" s="45"/>
      <c r="F12" s="39">
        <v>5714401130086</v>
      </c>
      <c r="G12" s="39" t="s">
        <v>405</v>
      </c>
      <c r="H12" s="46"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7" t="b">
        <f>TRUE()</f>
        <v>1</v>
      </c>
      <c r="K12" s="48" t="b">
        <f>FALSE()</f>
        <v>0</v>
      </c>
      <c r="L12" s="39" t="s">
        <v>407</v>
      </c>
      <c r="M12" s="49" t="b">
        <f>FALSE()</f>
        <v>0</v>
      </c>
      <c r="N12" s="50" t="str">
        <f t="shared" si="0"/>
        <v>https://download.lenovo.com/Images/Parts/01EN794/01EN794_A.jpg</v>
      </c>
      <c r="O12" s="50" t="str">
        <f t="shared" si="1"/>
        <v>https://download.lenovo.com/Images/Parts/01EN794/01EN794_B.jpg</v>
      </c>
      <c r="P12" s="51" t="str">
        <f t="shared" si="2"/>
        <v>https://download.lenovo.com/Images/Parts/01EN794/01EN794_details.jpg</v>
      </c>
      <c r="Q12" t="str">
        <f t="shared" si="3"/>
        <v/>
      </c>
      <c r="R12" t="str">
        <f t="shared" si="4"/>
        <v/>
      </c>
      <c r="S12" t="str">
        <f t="shared" si="5"/>
        <v/>
      </c>
      <c r="T12" t="str">
        <f t="shared" si="6"/>
        <v/>
      </c>
      <c r="U12" t="str">
        <f t="shared" si="7"/>
        <v/>
      </c>
      <c r="V12" t="str">
        <f t="shared" si="8"/>
        <v/>
      </c>
      <c r="W12" s="46">
        <f>MATCH(H12,options!$D$1:$D$20,0)</f>
        <v>16</v>
      </c>
    </row>
    <row r="13" spans="1:23" ht="14" x14ac:dyDescent="0.15">
      <c r="A13" s="40" t="s">
        <v>408</v>
      </c>
      <c r="B13" s="39" t="s">
        <v>409</v>
      </c>
      <c r="C13" s="45" t="b">
        <f>TRUE()</f>
        <v>1</v>
      </c>
      <c r="D13" s="45" t="b">
        <f>FALSE()</f>
        <v>0</v>
      </c>
      <c r="E13" s="45"/>
      <c r="F13" s="39">
        <v>5714401130093</v>
      </c>
      <c r="G13" s="39" t="s">
        <v>410</v>
      </c>
      <c r="H13" s="46"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7" t="b">
        <f>TRUE()</f>
        <v>1</v>
      </c>
      <c r="K13" s="48" t="b">
        <f>FALSE()</f>
        <v>0</v>
      </c>
      <c r="L13" s="39" t="s">
        <v>412</v>
      </c>
      <c r="M13" s="49" t="b">
        <f>FALSE()</f>
        <v>0</v>
      </c>
      <c r="N13" s="50" t="str">
        <f t="shared" si="0"/>
        <v>https://download.lenovo.com/Images/Parts/01EN764/01EN764_A.jpg</v>
      </c>
      <c r="O13" s="50" t="str">
        <f t="shared" si="1"/>
        <v>https://download.lenovo.com/Images/Parts/01EN764/01EN764_B.jpg</v>
      </c>
      <c r="P13" s="51" t="str">
        <f t="shared" si="2"/>
        <v>https://download.lenovo.com/Images/Parts/01EN764/01EN764_details.jpg</v>
      </c>
      <c r="Q13" t="str">
        <f t="shared" si="3"/>
        <v/>
      </c>
      <c r="R13" t="str">
        <f t="shared" si="4"/>
        <v/>
      </c>
      <c r="S13" t="str">
        <f t="shared" si="5"/>
        <v/>
      </c>
      <c r="T13" t="str">
        <f t="shared" si="6"/>
        <v/>
      </c>
      <c r="U13" t="str">
        <f t="shared" si="7"/>
        <v/>
      </c>
      <c r="V13" t="str">
        <f t="shared" si="8"/>
        <v/>
      </c>
      <c r="W13" s="46">
        <f>MATCH(H13,options!$D$1:$D$20,0)</f>
        <v>18</v>
      </c>
    </row>
    <row r="14" spans="1:23" ht="14" x14ac:dyDescent="0.15">
      <c r="A14" s="40" t="s">
        <v>413</v>
      </c>
      <c r="B14" s="39">
        <v>5714401130994</v>
      </c>
      <c r="C14" s="45" t="b">
        <f>FALSE()</f>
        <v>0</v>
      </c>
      <c r="D14" s="45" t="b">
        <f>TRUE()</f>
        <v>1</v>
      </c>
      <c r="E14" s="45"/>
      <c r="F14" s="39">
        <v>5714401131007</v>
      </c>
      <c r="G14" s="39" t="s">
        <v>414</v>
      </c>
      <c r="H14" s="46"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7" t="b">
        <f>TRUE()</f>
        <v>1</v>
      </c>
      <c r="K14" s="48" t="b">
        <f>TRUE()</f>
        <v>1</v>
      </c>
      <c r="L14" s="39" t="s">
        <v>375</v>
      </c>
      <c r="M14" s="49" t="b">
        <v>1</v>
      </c>
      <c r="N14" s="50" t="str">
        <f t="shared" si="0"/>
        <v>https://raw.githubusercontent.com/PatrickVibild/TellusAmazonPictures/master/pictures/01EN776/1.jpg</v>
      </c>
      <c r="O14" s="50" t="str">
        <f t="shared" si="1"/>
        <v>https://raw.githubusercontent.com/PatrickVibild/TellusAmazonPictures/master/pictures/01EN776/2.jpg</v>
      </c>
      <c r="P14" s="51" t="str">
        <f t="shared" si="2"/>
        <v>https://raw.githubusercontent.com/PatrickVibild/TellusAmazonPictures/master/pictures/01EN776/3.jpg</v>
      </c>
      <c r="Q14" t="str">
        <f t="shared" si="3"/>
        <v>https://raw.githubusercontent.com/PatrickVibild/TellusAmazonPictures/master/pictures/01EN776/4.jpg</v>
      </c>
      <c r="R14" t="str">
        <f t="shared" si="4"/>
        <v>https://raw.githubusercontent.com/PatrickVibild/TellusAmazonPictures/master/pictures/01EN776/5.jpg</v>
      </c>
      <c r="S14" t="str">
        <f t="shared" si="5"/>
        <v>https://raw.githubusercontent.com/PatrickVibild/TellusAmazonPictures/master/pictures/01EN776/6.jpg</v>
      </c>
      <c r="T14" t="str">
        <f t="shared" si="6"/>
        <v>https://raw.githubusercontent.com/PatrickVibild/TellusAmazonPictures/master/pictures/01EN776/7.jpg</v>
      </c>
      <c r="U14" t="str">
        <f t="shared" si="7"/>
        <v>https://raw.githubusercontent.com/PatrickVibild/TellusAmazonPictures/master/pictures/01EN776/8.jpg</v>
      </c>
      <c r="V14" t="str">
        <f t="shared" si="8"/>
        <v>https://raw.githubusercontent.com/PatrickVibild/TellusAmazonPictures/master/pictures/01EN776/9.jpg</v>
      </c>
      <c r="W14" s="46">
        <f>MATCH(H14,options!$D$1:$D$20,0)</f>
        <v>1</v>
      </c>
    </row>
    <row r="15" spans="1:23" ht="28" x14ac:dyDescent="0.15">
      <c r="B15" s="54"/>
      <c r="C15" s="45" t="b">
        <f>FALSE()</f>
        <v>0</v>
      </c>
      <c r="D15" s="45" t="b">
        <f>TRUE()</f>
        <v>1</v>
      </c>
      <c r="E15" s="45"/>
      <c r="F15" s="39">
        <v>5714401131014</v>
      </c>
      <c r="G15" s="39" t="s">
        <v>415</v>
      </c>
      <c r="H15" s="46"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7" t="b">
        <f>TRUE()</f>
        <v>1</v>
      </c>
      <c r="K15" s="48" t="b">
        <f>TRUE()</f>
        <v>1</v>
      </c>
      <c r="L15" s="39" t="s">
        <v>643</v>
      </c>
      <c r="M15" s="49" t="b">
        <v>1</v>
      </c>
      <c r="N15" s="50" t="str">
        <f t="shared" si="0"/>
        <v>https://raw.githubusercontent.com/PatrickVibild/TellusAmazonPictures/master/pictures/Lenovo/T13/BL/DE/1.jpg</v>
      </c>
      <c r="O15" s="50" t="str">
        <f t="shared" si="1"/>
        <v>https://raw.githubusercontent.com/PatrickVibild/TellusAmazonPictures/master/pictures/Lenovo/T13/BL/DE/2.jpg</v>
      </c>
      <c r="P15" s="51" t="str">
        <f t="shared" si="2"/>
        <v>https://raw.githubusercontent.com/PatrickVibild/TellusAmazonPictures/master/pictures/Lenovo/T13/BL/DE/3.jpg</v>
      </c>
      <c r="Q15" t="str">
        <f t="shared" si="3"/>
        <v>https://raw.githubusercontent.com/PatrickVibild/TellusAmazonPictures/master/pictures/Lenovo/T13/BL/DE/4.jpg</v>
      </c>
      <c r="R15" t="str">
        <f t="shared" si="4"/>
        <v>https://raw.githubusercontent.com/PatrickVibild/TellusAmazonPictures/master/pictures/Lenovo/T13/BL/DE/5.jpg</v>
      </c>
      <c r="S15" t="str">
        <f t="shared" si="5"/>
        <v>https://raw.githubusercontent.com/PatrickVibild/TellusAmazonPictures/master/pictures/Lenovo/T13/BL/DE/6.jpg</v>
      </c>
      <c r="T15" t="str">
        <f t="shared" si="6"/>
        <v>https://raw.githubusercontent.com/PatrickVibild/TellusAmazonPictures/master/pictures/Lenovo/T13/BL/DE/7.jpg</v>
      </c>
      <c r="U15" t="str">
        <f t="shared" si="7"/>
        <v>https://raw.githubusercontent.com/PatrickVibild/TellusAmazonPictures/master/pictures/Lenovo/T13/BL/DE/8.jpg</v>
      </c>
      <c r="V15" t="str">
        <f t="shared" si="8"/>
        <v>https://raw.githubusercontent.com/PatrickVibild/TellusAmazonPictures/master/pictures/Lenovo/T13/BL/DE/9.jpg</v>
      </c>
      <c r="W15" s="46">
        <f>MATCH(H15,options!$D$1:$D$20,0)</f>
        <v>2</v>
      </c>
    </row>
    <row r="16" spans="1:23" ht="28" x14ac:dyDescent="0.15">
      <c r="A16" s="40" t="s">
        <v>416</v>
      </c>
      <c r="B16" s="41" t="s">
        <v>417</v>
      </c>
      <c r="C16" s="45" t="b">
        <f>FALSE()</f>
        <v>0</v>
      </c>
      <c r="D16" s="45" t="b">
        <f>TRUE()</f>
        <v>1</v>
      </c>
      <c r="E16" s="45"/>
      <c r="F16" s="39">
        <v>5714401131021</v>
      </c>
      <c r="G16" s="39" t="s">
        <v>418</v>
      </c>
      <c r="H16" s="46"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7" t="b">
        <f>TRUE()</f>
        <v>1</v>
      </c>
      <c r="K16" s="48" t="b">
        <f>TRUE()</f>
        <v>1</v>
      </c>
      <c r="L16" s="39" t="s">
        <v>644</v>
      </c>
      <c r="M16" s="49" t="b">
        <v>1</v>
      </c>
      <c r="N16" s="50" t="str">
        <f t="shared" si="0"/>
        <v>https://raw.githubusercontent.com/PatrickVibild/TellusAmazonPictures/master/pictures/Lenovo/T13/BL/IT/1.jpg</v>
      </c>
      <c r="O16" s="50" t="str">
        <f t="shared" si="1"/>
        <v>https://raw.githubusercontent.com/PatrickVibild/TellusAmazonPictures/master/pictures/Lenovo/T13/BL/IT/2.jpg</v>
      </c>
      <c r="P16" s="51"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6">
        <f>MATCH(H16,options!$D$1:$D$20,0)</f>
        <v>3</v>
      </c>
    </row>
    <row r="17" spans="1:23" ht="14" x14ac:dyDescent="0.15">
      <c r="B17" s="54"/>
      <c r="C17" s="45" t="b">
        <f>FALSE()</f>
        <v>0</v>
      </c>
      <c r="D17" s="45" t="b">
        <f>TRUE()</f>
        <v>1</v>
      </c>
      <c r="E17" s="45"/>
      <c r="F17" s="39">
        <v>5714401131038</v>
      </c>
      <c r="G17" s="39" t="s">
        <v>419</v>
      </c>
      <c r="H17" s="46"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7" t="b">
        <f>TRUE()</f>
        <v>1</v>
      </c>
      <c r="K17" s="48" t="b">
        <f>TRUE()</f>
        <v>1</v>
      </c>
      <c r="L17" s="39" t="s">
        <v>388</v>
      </c>
      <c r="M17" s="49" t="b">
        <f>FALSE()</f>
        <v>0</v>
      </c>
      <c r="N17" s="50" t="str">
        <f t="shared" si="0"/>
        <v>https://download.lenovo.com/Images/Parts/01EN815/01EN815_A.jpg</v>
      </c>
      <c r="O17" s="50" t="str">
        <f t="shared" si="1"/>
        <v>https://download.lenovo.com/Images/Parts/01EN815/01EN815_B.jpg</v>
      </c>
      <c r="P17" s="51" t="str">
        <f t="shared" si="2"/>
        <v>https://download.lenovo.com/Images/Parts/01EN815/01EN815_details.jpg</v>
      </c>
      <c r="Q17" t="str">
        <f t="shared" si="3"/>
        <v/>
      </c>
      <c r="R17" t="str">
        <f t="shared" si="4"/>
        <v/>
      </c>
      <c r="S17" t="str">
        <f t="shared" si="5"/>
        <v/>
      </c>
      <c r="T17" t="str">
        <f t="shared" si="6"/>
        <v/>
      </c>
      <c r="U17" t="str">
        <f t="shared" si="7"/>
        <v/>
      </c>
      <c r="V17" t="str">
        <f t="shared" si="8"/>
        <v/>
      </c>
      <c r="W17" s="46">
        <f>MATCH(H17,options!$D$1:$D$20,0)</f>
        <v>4</v>
      </c>
    </row>
    <row r="18" spans="1:23" ht="28" x14ac:dyDescent="0.15">
      <c r="A18" s="40" t="s">
        <v>420</v>
      </c>
      <c r="B18" s="44">
        <v>5</v>
      </c>
      <c r="C18" s="45" t="b">
        <f>FALSE()</f>
        <v>0</v>
      </c>
      <c r="D18" s="45" t="b">
        <f>TRUE()</f>
        <v>1</v>
      </c>
      <c r="E18" s="45"/>
      <c r="F18" s="39">
        <v>5714401131045</v>
      </c>
      <c r="G18" s="39" t="s">
        <v>421</v>
      </c>
      <c r="H18" s="46"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7" t="b">
        <f>TRUE()</f>
        <v>1</v>
      </c>
      <c r="K18" s="48" t="b">
        <f>TRUE()</f>
        <v>1</v>
      </c>
      <c r="L18" s="39" t="s">
        <v>645</v>
      </c>
      <c r="M18" s="49" t="b">
        <v>1</v>
      </c>
      <c r="N18" s="50" t="str">
        <f t="shared" si="0"/>
        <v>https://raw.githubusercontent.com/PatrickVibild/TellusAmazonPictures/master/pictures/Lenovo/T13/BL/UK/1.jpg</v>
      </c>
      <c r="O18" s="50" t="str">
        <f t="shared" si="1"/>
        <v>https://raw.githubusercontent.com/PatrickVibild/TellusAmazonPictures/master/pictures/Lenovo/T13/BL/UK/2.jpg</v>
      </c>
      <c r="P18" s="51"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6">
        <f>MATCH(H18,options!$D$1:$D$20,0)</f>
        <v>5</v>
      </c>
    </row>
    <row r="19" spans="1:23" ht="28" x14ac:dyDescent="0.15">
      <c r="B19" s="54"/>
      <c r="C19" s="45" t="b">
        <f>FALSE()</f>
        <v>0</v>
      </c>
      <c r="D19" s="45" t="b">
        <f>TRUE()</f>
        <v>1</v>
      </c>
      <c r="E19" s="45"/>
      <c r="F19" s="39">
        <v>5714401131052</v>
      </c>
      <c r="G19" s="39" t="s">
        <v>422</v>
      </c>
      <c r="H19" s="46"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7" t="b">
        <f>TRUE()</f>
        <v>1</v>
      </c>
      <c r="K19" s="48" t="b">
        <f>TRUE()</f>
        <v>1</v>
      </c>
      <c r="L19" s="39" t="s">
        <v>646</v>
      </c>
      <c r="M19" s="49" t="b">
        <v>1</v>
      </c>
      <c r="N19" s="50" t="str">
        <f t="shared" si="0"/>
        <v>https://raw.githubusercontent.com/PatrickVibild/TellusAmazonPictures/master/pictures/Lenovo/T13/BL/NOR/1.jpg</v>
      </c>
      <c r="O19" s="50" t="str">
        <f t="shared" si="1"/>
        <v>https://raw.githubusercontent.com/PatrickVibild/TellusAmazonPictures/master/pictures/Lenovo/T13/BL/NOR/2.jpg</v>
      </c>
      <c r="P19" s="51"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6">
        <f>MATCH(H19,options!$D$1:$D$20,0)</f>
        <v>6</v>
      </c>
    </row>
    <row r="20" spans="1:23" ht="14" x14ac:dyDescent="0.15">
      <c r="A20" s="40" t="s">
        <v>423</v>
      </c>
      <c r="B20" s="56" t="s">
        <v>424</v>
      </c>
      <c r="C20" s="45" t="b">
        <f>FALSE()</f>
        <v>0</v>
      </c>
      <c r="D20" s="45" t="b">
        <f>TRUE()</f>
        <v>1</v>
      </c>
      <c r="E20" s="45"/>
      <c r="F20" s="39">
        <v>5714401131069</v>
      </c>
      <c r="G20" s="39" t="s">
        <v>425</v>
      </c>
      <c r="H20" s="46"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47" t="b">
        <f>TRUE()</f>
        <v>1</v>
      </c>
      <c r="K20" s="48" t="b">
        <f>TRUE()</f>
        <v>1</v>
      </c>
      <c r="L20" s="39" t="s">
        <v>400</v>
      </c>
      <c r="M20" s="49" t="b">
        <f>FALSE()</f>
        <v>0</v>
      </c>
      <c r="N20" s="50" t="str">
        <f t="shared" si="0"/>
        <v>https://download.lenovo.com/Images/Parts/01EN811/01EN811_A.jpg</v>
      </c>
      <c r="O20" s="50" t="str">
        <f t="shared" si="1"/>
        <v>https://download.lenovo.com/Images/Parts/01EN811/01EN811_B.jpg</v>
      </c>
      <c r="P20" s="51" t="str">
        <f t="shared" si="2"/>
        <v>https://download.lenovo.com/Images/Parts/01EN811/01EN811_details.jpg</v>
      </c>
      <c r="Q20" t="str">
        <f t="shared" si="3"/>
        <v/>
      </c>
      <c r="R20" t="str">
        <f t="shared" si="4"/>
        <v/>
      </c>
      <c r="S20" t="str">
        <f t="shared" si="5"/>
        <v/>
      </c>
      <c r="T20" t="str">
        <f t="shared" si="6"/>
        <v/>
      </c>
      <c r="U20" t="str">
        <f t="shared" si="7"/>
        <v/>
      </c>
      <c r="V20" t="str">
        <f t="shared" si="8"/>
        <v/>
      </c>
      <c r="W20" s="46">
        <f>MATCH(H20,options!$D$1:$D$20,0)</f>
        <v>7</v>
      </c>
    </row>
    <row r="21" spans="1:23" ht="14" x14ac:dyDescent="0.15">
      <c r="B21" s="54"/>
      <c r="C21" s="45" t="b">
        <f>FALSE()</f>
        <v>0</v>
      </c>
      <c r="D21" s="45" t="b">
        <f>TRUE()</f>
        <v>1</v>
      </c>
      <c r="E21" s="45"/>
      <c r="F21" s="39">
        <v>5714401131076</v>
      </c>
      <c r="G21" s="39" t="s">
        <v>426</v>
      </c>
      <c r="H21" s="46"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47" t="b">
        <f>TRUE()</f>
        <v>1</v>
      </c>
      <c r="K21" s="48" t="b">
        <f>TRUE()</f>
        <v>1</v>
      </c>
      <c r="L21" s="39" t="s">
        <v>404</v>
      </c>
      <c r="M21" s="49" t="b">
        <f>FALSE()</f>
        <v>0</v>
      </c>
      <c r="N21" s="50" t="str">
        <f t="shared" si="0"/>
        <v>https://download.lenovo.com/Images/Parts/01EN832/01EN832_A.jpg</v>
      </c>
      <c r="O21" s="50" t="str">
        <f t="shared" si="1"/>
        <v>https://download.lenovo.com/Images/Parts/01EN832/01EN832_B.jpg</v>
      </c>
      <c r="P21" s="51" t="str">
        <f t="shared" si="2"/>
        <v>https://download.lenovo.com/Images/Parts/01EN832/01EN832_details.jpg</v>
      </c>
      <c r="Q21" t="str">
        <f t="shared" si="3"/>
        <v/>
      </c>
      <c r="R21" t="str">
        <f t="shared" si="4"/>
        <v/>
      </c>
      <c r="S21" t="str">
        <f t="shared" si="5"/>
        <v/>
      </c>
      <c r="T21" t="str">
        <f t="shared" si="6"/>
        <v/>
      </c>
      <c r="U21" t="str">
        <f t="shared" si="7"/>
        <v/>
      </c>
      <c r="V21" t="str">
        <f t="shared" si="8"/>
        <v/>
      </c>
      <c r="W21" s="46">
        <f>MATCH(H21,options!$D$1:$D$20,0)</f>
        <v>15</v>
      </c>
    </row>
    <row r="22" spans="1:23" ht="14" x14ac:dyDescent="0.15">
      <c r="B22" s="54"/>
      <c r="C22" s="45" t="b">
        <f>FALSE()</f>
        <v>0</v>
      </c>
      <c r="D22" s="45" t="b">
        <f>TRUE()</f>
        <v>1</v>
      </c>
      <c r="E22" s="45"/>
      <c r="F22" s="39">
        <v>5714401131083</v>
      </c>
      <c r="G22" s="39" t="s">
        <v>427</v>
      </c>
      <c r="H22" s="46"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7" t="b">
        <f>TRUE()</f>
        <v>1</v>
      </c>
      <c r="K22" s="48" t="b">
        <f>TRUE()</f>
        <v>1</v>
      </c>
      <c r="L22" s="39" t="s">
        <v>407</v>
      </c>
      <c r="M22" s="49" t="b">
        <f>FALSE()</f>
        <v>0</v>
      </c>
      <c r="N22" s="50" t="str">
        <f t="shared" si="0"/>
        <v>https://download.lenovo.com/Images/Parts/01EN794/01EN794_A.jpg</v>
      </c>
      <c r="O22" s="50" t="str">
        <f t="shared" si="1"/>
        <v>https://download.lenovo.com/Images/Parts/01EN794/01EN794_B.jpg</v>
      </c>
      <c r="P22" s="51" t="str">
        <f t="shared" si="2"/>
        <v>https://download.lenovo.com/Images/Parts/01EN794/01EN794_details.jpg</v>
      </c>
      <c r="Q22" t="str">
        <f t="shared" si="3"/>
        <v/>
      </c>
      <c r="R22" t="str">
        <f t="shared" si="4"/>
        <v/>
      </c>
      <c r="S22" t="str">
        <f t="shared" si="5"/>
        <v/>
      </c>
      <c r="T22" t="str">
        <f t="shared" si="6"/>
        <v/>
      </c>
      <c r="U22" t="str">
        <f t="shared" si="7"/>
        <v/>
      </c>
      <c r="V22" t="str">
        <f t="shared" si="8"/>
        <v/>
      </c>
      <c r="W22" s="46">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5" t="b">
        <f>TRUE()</f>
        <v>1</v>
      </c>
      <c r="D23" s="45" t="b">
        <f>FALSE()</f>
        <v>0</v>
      </c>
      <c r="E23" s="45"/>
      <c r="F23" s="39">
        <v>5714401131090</v>
      </c>
      <c r="G23" s="39" t="s">
        <v>429</v>
      </c>
      <c r="H23" s="46"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7" t="b">
        <f>TRUE()</f>
        <v>1</v>
      </c>
      <c r="K23" s="48" t="b">
        <f>TRUE()</f>
        <v>1</v>
      </c>
      <c r="L23" s="39" t="s">
        <v>412</v>
      </c>
      <c r="M23" s="49" t="b">
        <f>FALSE()</f>
        <v>0</v>
      </c>
      <c r="N23" s="50" t="str">
        <f t="shared" si="0"/>
        <v>https://download.lenovo.com/Images/Parts/01EN764/01EN764_A.jpg</v>
      </c>
      <c r="O23" s="50" t="str">
        <f t="shared" si="1"/>
        <v>https://download.lenovo.com/Images/Parts/01EN764/01EN764_B.jpg</v>
      </c>
      <c r="P23" s="51" t="str">
        <f t="shared" si="2"/>
        <v>https://download.lenovo.com/Images/Parts/01EN764/01EN764_details.jpg</v>
      </c>
      <c r="Q23" t="str">
        <f t="shared" si="3"/>
        <v/>
      </c>
      <c r="R23" t="str">
        <f t="shared" si="4"/>
        <v/>
      </c>
      <c r="S23" t="str">
        <f t="shared" si="5"/>
        <v/>
      </c>
      <c r="T23" t="str">
        <f t="shared" si="6"/>
        <v/>
      </c>
      <c r="U23" t="str">
        <f t="shared" si="7"/>
        <v/>
      </c>
      <c r="V23" t="str">
        <f t="shared" si="8"/>
        <v/>
      </c>
      <c r="W23" s="46">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5"/>
      <c r="D24" s="45"/>
      <c r="E24" s="45"/>
      <c r="F24" s="39"/>
      <c r="G24" s="39"/>
      <c r="H24" s="46"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7" t="b">
        <f>TRUE()</f>
        <v>1</v>
      </c>
      <c r="K24" s="48" t="b">
        <f>TRUE()</f>
        <v>1</v>
      </c>
      <c r="L24" s="39" t="s">
        <v>431</v>
      </c>
      <c r="M24" s="49" t="b">
        <f>TRUE()</f>
        <v>1</v>
      </c>
      <c r="N24" s="50" t="str">
        <f t="shared" si="0"/>
        <v>https://raw.githubusercontent.com/PatrickVibild/TellusAmazonPictures/master/pictures/Lenovo/T470S/BL/DE/1.jpg</v>
      </c>
      <c r="O24" s="50" t="str">
        <f t="shared" si="1"/>
        <v>https://raw.githubusercontent.com/PatrickVibild/TellusAmazonPictures/master/pictures/Lenovo/T470S/BL/DE/2.jpg</v>
      </c>
      <c r="P24" s="51"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5"/>
      <c r="D25" s="45"/>
      <c r="E25" s="45"/>
      <c r="F25" s="39"/>
      <c r="G25" s="39"/>
      <c r="H25" s="46"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7" t="b">
        <f>TRUE()</f>
        <v>1</v>
      </c>
      <c r="K25" s="48" t="b">
        <f>TRUE()</f>
        <v>1</v>
      </c>
      <c r="L25" s="39" t="s">
        <v>433</v>
      </c>
      <c r="M25" s="49" t="b">
        <f>TRUE()</f>
        <v>1</v>
      </c>
      <c r="N25" s="50" t="str">
        <f t="shared" si="0"/>
        <v>https://raw.githubusercontent.com/PatrickVibild/TellusAmazonPictures/master/pictures/Lenovo/T470S/BL/FR/1.jpg</v>
      </c>
      <c r="O25" s="50" t="str">
        <f t="shared" si="1"/>
        <v>https://raw.githubusercontent.com/PatrickVibild/TellusAmazonPictures/master/pictures/Lenovo/T470S/BL/FR/2.jpg</v>
      </c>
      <c r="P25" s="51"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5"/>
      <c r="D26" s="45"/>
      <c r="E26" s="45"/>
      <c r="F26" s="39"/>
      <c r="G26" s="39"/>
      <c r="H26" s="46"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7" t="b">
        <f>TRUE()</f>
        <v>1</v>
      </c>
      <c r="K26" s="48" t="b">
        <f>TRUE()</f>
        <v>1</v>
      </c>
      <c r="L26" s="39" t="s">
        <v>435</v>
      </c>
      <c r="M26" s="49" t="b">
        <f>TRUE()</f>
        <v>1</v>
      </c>
      <c r="N26" s="50" t="str">
        <f t="shared" si="0"/>
        <v>https://raw.githubusercontent.com/PatrickVibild/TellusAmazonPictures/master/pictures/Lenovo/T470S/BL/IT/1.jpg</v>
      </c>
      <c r="O26" s="50" t="str">
        <f t="shared" si="1"/>
        <v>https://raw.githubusercontent.com/PatrickVibild/TellusAmazonPictures/master/pictures/Lenovo/T470S/BL/IT/2.jpg</v>
      </c>
      <c r="P26" s="51"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5"/>
      <c r="D27" s="45"/>
      <c r="E27" s="45"/>
      <c r="F27" s="39"/>
      <c r="G27" s="39"/>
      <c r="H27" s="46"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7" t="b">
        <f>TRUE()</f>
        <v>1</v>
      </c>
      <c r="K27" s="48" t="b">
        <f>TRUE()</f>
        <v>1</v>
      </c>
      <c r="L27" s="39" t="s">
        <v>436</v>
      </c>
      <c r="M27" s="49" t="b">
        <f>TRUE()</f>
        <v>1</v>
      </c>
      <c r="N27" s="50" t="str">
        <f t="shared" si="0"/>
        <v>https://raw.githubusercontent.com/PatrickVibild/TellusAmazonPictures/master/pictures/Lenovo/T470S/BL/ES/1.jpg</v>
      </c>
      <c r="O27" s="50" t="str">
        <f t="shared" si="1"/>
        <v>https://raw.githubusercontent.com/PatrickVibild/TellusAmazonPictures/master/pictures/Lenovo/T470S/BL/ES/2.jpg</v>
      </c>
      <c r="P27" s="51"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c r="D28" s="45"/>
      <c r="E28" s="45"/>
      <c r="F28" s="39"/>
      <c r="G28" s="39"/>
      <c r="H28" s="46"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7" t="b">
        <f>TRUE()</f>
        <v>1</v>
      </c>
      <c r="K28" s="48" t="b">
        <f>TRUE()</f>
        <v>1</v>
      </c>
      <c r="L28" s="39" t="s">
        <v>437</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5"/>
      <c r="D29" s="45"/>
      <c r="E29" s="45"/>
      <c r="F29" s="39"/>
      <c r="G29" s="39"/>
      <c r="H29" s="46"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7" t="b">
        <f>TRUE()</f>
        <v>1</v>
      </c>
      <c r="K29" s="48" t="b">
        <f>TRUE()</f>
        <v>1</v>
      </c>
      <c r="L29" s="39" t="s">
        <v>439</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c r="D30" s="45"/>
      <c r="E30" s="45"/>
      <c r="F30" s="39"/>
      <c r="G30" s="39"/>
      <c r="H30" s="46"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7" t="b">
        <f>TRUE()</f>
        <v>1</v>
      </c>
      <c r="K30" s="48" t="b">
        <f>TRUE()</f>
        <v>1</v>
      </c>
      <c r="L30" s="39" t="s">
        <v>440</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5"/>
      <c r="D31" s="45"/>
      <c r="E31" s="45"/>
      <c r="F31" s="39"/>
      <c r="G31" s="39"/>
      <c r="H31" s="46"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7" t="b">
        <f>TRUE()</f>
        <v>1</v>
      </c>
      <c r="K31" s="48" t="b">
        <f>TRUE()</f>
        <v>1</v>
      </c>
      <c r="L31" s="39" t="s">
        <v>443</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c r="D32" s="45"/>
      <c r="E32" s="45"/>
      <c r="F32" s="39"/>
      <c r="G32" s="39"/>
      <c r="H32" s="46"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7" t="b">
        <f>TRUE()</f>
        <v>1</v>
      </c>
      <c r="K32" s="48" t="b">
        <f>TRUE()</f>
        <v>1</v>
      </c>
      <c r="L32" s="39" t="s">
        <v>445</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5"/>
      <c r="D33" s="45"/>
      <c r="E33" s="45"/>
      <c r="F33" s="39"/>
      <c r="G33" s="39"/>
      <c r="H33" s="46"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7" t="b">
        <f>TRUE()</f>
        <v>1</v>
      </c>
      <c r="K33" s="48" t="b">
        <f>TRUE()</f>
        <v>1</v>
      </c>
      <c r="L33" s="39" t="s">
        <v>448</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c r="D34" s="45"/>
      <c r="E34" s="45"/>
      <c r="F34" s="39"/>
      <c r="G34" s="39"/>
      <c r="H34" s="46"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7" t="b">
        <f>TRUE()</f>
        <v>1</v>
      </c>
      <c r="K34" s="48" t="b">
        <f>TRUE()</f>
        <v>1</v>
      </c>
      <c r="L34" s="39" t="s">
        <v>450</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c r="D35" s="45"/>
      <c r="E35" s="45"/>
      <c r="F35" s="39"/>
      <c r="G35" s="39"/>
      <c r="H35" s="46"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7" t="b">
        <f>TRUE()</f>
        <v>1</v>
      </c>
      <c r="K35" s="48" t="b">
        <f>TRUE()</f>
        <v>1</v>
      </c>
      <c r="L35" s="39" t="s">
        <v>452</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453</v>
      </c>
      <c r="B36" s="56" t="s">
        <v>374</v>
      </c>
      <c r="C36" s="45"/>
      <c r="D36" s="45"/>
      <c r="E36" s="45"/>
      <c r="F36" s="39"/>
      <c r="G36" s="39"/>
      <c r="H36" s="46"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7" t="b">
        <f>TRUE()</f>
        <v>1</v>
      </c>
      <c r="K36" s="48" t="b">
        <f>TRUE()</f>
        <v>1</v>
      </c>
      <c r="L36" s="39" t="s">
        <v>455</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456</v>
      </c>
      <c r="B37" s="56" t="s">
        <v>457</v>
      </c>
      <c r="C37" s="45"/>
      <c r="D37" s="45"/>
      <c r="E37" s="45"/>
      <c r="F37" s="39"/>
      <c r="G37" s="39"/>
      <c r="H37" s="46"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7" t="b">
        <f>TRUE()</f>
        <v>1</v>
      </c>
      <c r="K37" s="48" t="b">
        <f>TRUE()</f>
        <v>1</v>
      </c>
      <c r="L37" s="39"/>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c r="D38" s="45"/>
      <c r="E38" s="45"/>
      <c r="F38" s="39"/>
      <c r="G38" s="39"/>
      <c r="H38" s="46"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7" t="b">
        <f>TRUE()</f>
        <v>1</v>
      </c>
      <c r="K38" s="48" t="b">
        <f>TRUE()</f>
        <v>1</v>
      </c>
      <c r="L38" s="39" t="s">
        <v>460</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c r="D39" s="45"/>
      <c r="E39" s="45"/>
      <c r="F39" s="39"/>
      <c r="G39" s="39"/>
      <c r="H39" s="46"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7" t="b">
        <f>TRUE()</f>
        <v>1</v>
      </c>
      <c r="K39" s="48" t="b">
        <f>TRUE()</f>
        <v>1</v>
      </c>
      <c r="L39" s="39" t="s">
        <v>462</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c r="D40" s="45"/>
      <c r="E40" s="45"/>
      <c r="F40" s="39"/>
      <c r="G40" s="39"/>
      <c r="H40" s="46"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7" t="b">
        <f>TRUE()</f>
        <v>1</v>
      </c>
      <c r="K40" s="48" t="b">
        <f>TRUE()</f>
        <v>1</v>
      </c>
      <c r="L40" s="39" t="s">
        <v>463</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c r="D41" s="45"/>
      <c r="E41" s="45"/>
      <c r="F41" s="39"/>
      <c r="G41" s="39"/>
      <c r="H41" s="46"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7" t="b">
        <f>TRUE()</f>
        <v>1</v>
      </c>
      <c r="K41" s="48" t="b">
        <f>TRUE()</f>
        <v>1</v>
      </c>
      <c r="L41" s="39" t="s">
        <v>464</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c r="D42" s="45"/>
      <c r="E42" s="45"/>
      <c r="F42" s="39"/>
      <c r="G42" s="39"/>
      <c r="H42" s="46"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7" t="b">
        <f>TRUE()</f>
        <v>1</v>
      </c>
      <c r="K42" s="48" t="b">
        <f>TRUE()</f>
        <v>1</v>
      </c>
      <c r="L42" s="39" t="s">
        <v>466</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c r="D43" s="45"/>
      <c r="E43" s="45"/>
      <c r="F43" s="39"/>
      <c r="G43" s="39"/>
      <c r="H43" s="46"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7" t="b">
        <f>TRUE()</f>
        <v>1</v>
      </c>
      <c r="K43" s="48" t="b">
        <f>TRUE()</f>
        <v>1</v>
      </c>
      <c r="L43" s="39" t="s">
        <v>467</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5" t="b">
        <f>TRUE()</f>
        <v>1</v>
      </c>
      <c r="C1" t="s">
        <v>469</v>
      </c>
      <c r="D1" s="46" t="s">
        <v>374</v>
      </c>
      <c r="E1" t="s">
        <v>470</v>
      </c>
      <c r="F1" t="s">
        <v>471</v>
      </c>
      <c r="G1" t="s">
        <v>457</v>
      </c>
    </row>
    <row r="2" spans="1:7" x14ac:dyDescent="0.15">
      <c r="A2" t="s">
        <v>424</v>
      </c>
      <c r="B2" s="45" t="b">
        <f>FALSE()</f>
        <v>0</v>
      </c>
      <c r="C2" t="s">
        <v>381</v>
      </c>
      <c r="D2" s="46" t="s">
        <v>378</v>
      </c>
      <c r="E2" t="s">
        <v>472</v>
      </c>
      <c r="F2" t="s">
        <v>378</v>
      </c>
      <c r="G2" t="s">
        <v>411</v>
      </c>
    </row>
    <row r="3" spans="1:7" x14ac:dyDescent="0.15">
      <c r="A3" t="s">
        <v>473</v>
      </c>
      <c r="D3" s="46" t="s">
        <v>383</v>
      </c>
      <c r="E3" t="s">
        <v>474</v>
      </c>
      <c r="F3" t="s">
        <v>374</v>
      </c>
    </row>
    <row r="4" spans="1:7" x14ac:dyDescent="0.15">
      <c r="D4" s="46" t="s">
        <v>387</v>
      </c>
      <c r="E4" t="s">
        <v>475</v>
      </c>
      <c r="F4" t="s">
        <v>383</v>
      </c>
    </row>
    <row r="5" spans="1:7" x14ac:dyDescent="0.15">
      <c r="D5" s="46" t="s">
        <v>391</v>
      </c>
      <c r="E5" t="s">
        <v>476</v>
      </c>
      <c r="F5" t="s">
        <v>387</v>
      </c>
    </row>
    <row r="6" spans="1:7" x14ac:dyDescent="0.15">
      <c r="D6" s="46" t="s">
        <v>395</v>
      </c>
      <c r="E6" t="s">
        <v>477</v>
      </c>
      <c r="F6" t="s">
        <v>451</v>
      </c>
    </row>
    <row r="7" spans="1:7" x14ac:dyDescent="0.15">
      <c r="D7" s="46" t="s">
        <v>399</v>
      </c>
      <c r="E7" t="s">
        <v>478</v>
      </c>
    </row>
    <row r="8" spans="1:7" x14ac:dyDescent="0.15">
      <c r="D8" s="46" t="s">
        <v>442</v>
      </c>
      <c r="E8" t="s">
        <v>479</v>
      </c>
    </row>
    <row r="9" spans="1:7" x14ac:dyDescent="0.15">
      <c r="D9" s="46" t="s">
        <v>447</v>
      </c>
      <c r="E9" t="s">
        <v>480</v>
      </c>
    </row>
    <row r="10" spans="1:7" x14ac:dyDescent="0.15">
      <c r="D10" s="46" t="s">
        <v>451</v>
      </c>
      <c r="E10" t="s">
        <v>481</v>
      </c>
    </row>
    <row r="11" spans="1:7" x14ac:dyDescent="0.15">
      <c r="D11" s="46" t="s">
        <v>454</v>
      </c>
      <c r="E11" t="s">
        <v>482</v>
      </c>
    </row>
    <row r="12" spans="1:7" x14ac:dyDescent="0.15">
      <c r="D12" s="46" t="s">
        <v>458</v>
      </c>
      <c r="E12" t="s">
        <v>483</v>
      </c>
    </row>
    <row r="13" spans="1:7" x14ac:dyDescent="0.15">
      <c r="D13" s="46" t="s">
        <v>459</v>
      </c>
      <c r="E13" t="s">
        <v>484</v>
      </c>
    </row>
    <row r="14" spans="1:7" x14ac:dyDescent="0.15">
      <c r="D14" s="46" t="s">
        <v>461</v>
      </c>
      <c r="E14" t="s">
        <v>485</v>
      </c>
    </row>
    <row r="15" spans="1:7" x14ac:dyDescent="0.15">
      <c r="D15" s="46" t="s">
        <v>403</v>
      </c>
      <c r="E15" t="s">
        <v>486</v>
      </c>
    </row>
    <row r="16" spans="1:7" x14ac:dyDescent="0.15">
      <c r="D16" s="46" t="s">
        <v>406</v>
      </c>
      <c r="E16" s="60" t="s">
        <v>487</v>
      </c>
    </row>
    <row r="17" spans="4:5" x14ac:dyDescent="0.15">
      <c r="D17" s="46" t="s">
        <v>465</v>
      </c>
      <c r="E17" t="s">
        <v>488</v>
      </c>
    </row>
    <row r="18" spans="4:5" x14ac:dyDescent="0.15">
      <c r="D18" s="46" t="s">
        <v>411</v>
      </c>
      <c r="E18" t="s">
        <v>489</v>
      </c>
    </row>
    <row r="19" spans="4:5" x14ac:dyDescent="0.15">
      <c r="D19" s="46" t="s">
        <v>449</v>
      </c>
      <c r="E19" t="s">
        <v>490</v>
      </c>
    </row>
    <row r="20" spans="4:5" x14ac:dyDescent="0.15">
      <c r="D20" s="46" t="s">
        <v>444</v>
      </c>
      <c r="E20" t="s">
        <v>491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3" t="s">
        <v>492</v>
      </c>
    </row>
    <row r="4" spans="1:2" x14ac:dyDescent="0.15">
      <c r="B4" s="43" t="s">
        <v>493</v>
      </c>
    </row>
    <row r="5" spans="1:2" x14ac:dyDescent="0.15">
      <c r="B5" s="43" t="s">
        <v>494</v>
      </c>
    </row>
    <row r="6" spans="1:2" x14ac:dyDescent="0.15">
      <c r="A6" t="s">
        <v>495</v>
      </c>
      <c r="B6" s="43" t="s">
        <v>496</v>
      </c>
    </row>
    <row r="7" spans="1:2" x14ac:dyDescent="0.15">
      <c r="B7" s="43" t="s">
        <v>497</v>
      </c>
    </row>
    <row r="8" spans="1:2" x14ac:dyDescent="0.15">
      <c r="A8" t="s">
        <v>40</v>
      </c>
      <c r="B8" s="43" t="s">
        <v>498</v>
      </c>
    </row>
    <row r="9" spans="1:2" x14ac:dyDescent="0.15">
      <c r="A9" t="s">
        <v>499</v>
      </c>
      <c r="B9" s="43" t="s">
        <v>500</v>
      </c>
    </row>
    <row r="10" spans="1:2" x14ac:dyDescent="0.15">
      <c r="B10" t="s">
        <v>501</v>
      </c>
    </row>
    <row r="11" spans="1:2" x14ac:dyDescent="0.15">
      <c r="B11" t="s">
        <v>502</v>
      </c>
    </row>
    <row r="14" spans="1:2" x14ac:dyDescent="0.15">
      <c r="B14" s="43" t="s">
        <v>503</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442</v>
      </c>
    </row>
    <row r="28" spans="2:2" x14ac:dyDescent="0.15">
      <c r="B28" s="46" t="s">
        <v>447</v>
      </c>
    </row>
    <row r="29" spans="2:2" x14ac:dyDescent="0.15">
      <c r="B29" s="46" t="s">
        <v>451</v>
      </c>
    </row>
    <row r="30" spans="2:2" x14ac:dyDescent="0.15">
      <c r="B30" s="46" t="s">
        <v>454</v>
      </c>
    </row>
    <row r="31" spans="2:2" x14ac:dyDescent="0.15">
      <c r="B31" s="46" t="s">
        <v>458</v>
      </c>
    </row>
    <row r="32" spans="2:2" x14ac:dyDescent="0.15">
      <c r="B32" s="46" t="s">
        <v>459</v>
      </c>
    </row>
    <row r="33" spans="2:4" x14ac:dyDescent="0.15">
      <c r="B33" s="46" t="s">
        <v>461</v>
      </c>
    </row>
    <row r="34" spans="2:4" x14ac:dyDescent="0.15">
      <c r="B34" s="46" t="s">
        <v>403</v>
      </c>
      <c r="D34" s="43"/>
    </row>
    <row r="35" spans="2:4" x14ac:dyDescent="0.15">
      <c r="B35" s="46" t="s">
        <v>406</v>
      </c>
      <c r="D35" s="43"/>
    </row>
    <row r="36" spans="2:4" x14ac:dyDescent="0.15">
      <c r="B36" s="46" t="s">
        <v>465</v>
      </c>
      <c r="D36" s="43"/>
    </row>
    <row r="37" spans="2:4" x14ac:dyDescent="0.15">
      <c r="B37" s="46" t="s">
        <v>411</v>
      </c>
      <c r="D37" s="43"/>
    </row>
    <row r="38" spans="2:4" x14ac:dyDescent="0.15">
      <c r="B38" s="46" t="s">
        <v>449</v>
      </c>
      <c r="D38" s="43"/>
    </row>
    <row r="39" spans="2:4" x14ac:dyDescent="0.15">
      <c r="B39" s="46" t="s">
        <v>444</v>
      </c>
      <c r="D39" s="4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504</v>
      </c>
    </row>
    <row r="4" spans="1:2" ht="16" x14ac:dyDescent="0.2">
      <c r="B4" s="61" t="s">
        <v>505</v>
      </c>
    </row>
    <row r="5" spans="1:2" ht="16" x14ac:dyDescent="0.2">
      <c r="B5" s="61" t="s">
        <v>506</v>
      </c>
    </row>
    <row r="6" spans="1:2" ht="16" x14ac:dyDescent="0.2">
      <c r="B6" s="61" t="s">
        <v>507</v>
      </c>
    </row>
    <row r="7" spans="1:2" ht="16" x14ac:dyDescent="0.2">
      <c r="B7" s="61"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534</v>
      </c>
    </row>
    <row r="4" spans="1:2" x14ac:dyDescent="0.15">
      <c r="B4" s="43" t="s">
        <v>535</v>
      </c>
    </row>
    <row r="5" spans="1:2" x14ac:dyDescent="0.15">
      <c r="B5" s="43" t="s">
        <v>536</v>
      </c>
    </row>
    <row r="6" spans="1:2" x14ac:dyDescent="0.15">
      <c r="B6" s="43" t="s">
        <v>537</v>
      </c>
    </row>
    <row r="7" spans="1:2" x14ac:dyDescent="0.15">
      <c r="B7" s="43" t="s">
        <v>538</v>
      </c>
    </row>
    <row r="8" spans="1:2" x14ac:dyDescent="0.15">
      <c r="A8" t="s">
        <v>509</v>
      </c>
      <c r="B8" s="43" t="s">
        <v>539</v>
      </c>
    </row>
    <row r="9" spans="1:2" x14ac:dyDescent="0.15">
      <c r="A9" t="s">
        <v>511</v>
      </c>
      <c r="B9" s="43" t="s">
        <v>540</v>
      </c>
    </row>
    <row r="10" spans="1:2" x14ac:dyDescent="0.15">
      <c r="B10" s="43" t="s">
        <v>541</v>
      </c>
    </row>
    <row r="11" spans="1:2" x14ac:dyDescent="0.15">
      <c r="B11" s="43" t="s">
        <v>542</v>
      </c>
    </row>
    <row r="12" spans="1:2" x14ac:dyDescent="0.15">
      <c r="B12" s="43"/>
    </row>
    <row r="13" spans="1:2" x14ac:dyDescent="0.15">
      <c r="B13" s="43"/>
    </row>
    <row r="14" spans="1:2" x14ac:dyDescent="0.15">
      <c r="B14" s="43" t="s">
        <v>543</v>
      </c>
    </row>
    <row r="15" spans="1:2" x14ac:dyDescent="0.15">
      <c r="B15" s="43"/>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1" t="s">
        <v>568</v>
      </c>
    </row>
    <row r="9" spans="2:2" x14ac:dyDescent="0.15">
      <c r="B9" t="s">
        <v>569</v>
      </c>
    </row>
    <row r="10" spans="2:2" x14ac:dyDescent="0.15">
      <c r="B10" s="43" t="s">
        <v>570</v>
      </c>
    </row>
    <row r="11" spans="2:2" x14ac:dyDescent="0.15">
      <c r="B11" s="43"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591</v>
      </c>
    </row>
    <row r="4" spans="2:2" ht="16" x14ac:dyDescent="0.2">
      <c r="B4" s="61" t="s">
        <v>592</v>
      </c>
    </row>
    <row r="5" spans="2:2" x14ac:dyDescent="0.15">
      <c r="B5" t="s">
        <v>593</v>
      </c>
    </row>
    <row r="6" spans="2:2" ht="16" x14ac:dyDescent="0.2">
      <c r="B6" s="61" t="s">
        <v>594</v>
      </c>
    </row>
    <row r="7" spans="2:2" ht="16" x14ac:dyDescent="0.2">
      <c r="B7" s="61"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1"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2022-12-22T06:46:40Z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