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225F2995-FFC0-2F4B-87CA-A2350940F9A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 i="1" l="1"/>
  <c r="L23" i="2"/>
  <c r="L22" i="2"/>
  <c r="L21" i="2"/>
  <c r="L20" i="2"/>
  <c r="L19" i="2"/>
  <c r="L18" i="2"/>
  <c r="L17" i="2"/>
  <c r="L16" i="2"/>
  <c r="U16" i="2" s="1"/>
  <c r="U17" i="1" s="1"/>
  <c r="L15" i="2"/>
  <c r="Q15" i="2" s="1"/>
  <c r="Q16" i="1" s="1"/>
  <c r="L14" i="2"/>
  <c r="U14" i="2" s="1"/>
  <c r="U15" i="1" s="1"/>
  <c r="L13" i="2"/>
  <c r="L12" i="2"/>
  <c r="L11" i="2"/>
  <c r="L10" i="2"/>
  <c r="N7" i="2"/>
  <c r="N8" i="1" s="1"/>
  <c r="Q6" i="2"/>
  <c r="Q7" i="1" s="1"/>
  <c r="Q5" i="2"/>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GK49" i="1" s="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GK48" i="1" s="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GK47" i="1" s="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GK46" i="1" s="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GK45" i="1" s="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GK44" i="1" s="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GK43" i="1" s="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GK42" i="1" s="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GK41" i="1" s="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GK40" i="1" s="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GK39" i="1" s="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GK38" i="1" s="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GK37" i="1" s="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GK36" i="1" s="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GK35" i="1" s="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GK34" i="1" s="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GK33" i="1" s="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GK32" i="1" s="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GK31" i="1" s="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GK30" i="1" s="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GK29" i="1" s="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GK28" i="1" s="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GK27" i="1" s="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GK26" i="1" s="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GK25" i="1" s="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GK24" i="1" s="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GK23" i="1" s="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U22" i="1"/>
  <c r="Q22" i="1"/>
  <c r="P22" i="1"/>
  <c r="O22" i="1"/>
  <c r="N22" i="1"/>
  <c r="M22" i="1"/>
  <c r="K22" i="1"/>
  <c r="GK22" i="1" s="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GK21" i="1" s="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Q19" i="1"/>
  <c r="M19" i="1"/>
  <c r="K19" i="1"/>
  <c r="GK19" i="1" s="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GK18" i="1" s="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GK17" i="1" s="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GK16" i="1" s="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GK15" i="1" s="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GK14" i="1" s="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GK13" i="1" s="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GK12" i="1" s="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GK11" i="1" s="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GK10" i="1" s="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GK9" i="1" s="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GK8" i="1" s="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K7" i="1"/>
  <c r="GK7" i="1" s="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K6" i="1"/>
  <c r="GK6" i="1" s="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B5" i="1"/>
  <c r="AA5" i="1"/>
  <c r="Z5" i="1"/>
  <c r="Y5" i="1"/>
  <c r="X5" i="1"/>
  <c r="W5" i="1"/>
  <c r="K5" i="1"/>
  <c r="GK5" i="1" s="1"/>
  <c r="J5" i="1"/>
  <c r="I5" i="1"/>
  <c r="H5" i="1"/>
  <c r="G5" i="1"/>
  <c r="E5" i="1"/>
  <c r="D5" i="1"/>
  <c r="C5" i="1"/>
  <c r="B5" i="1"/>
  <c r="A5" i="1"/>
  <c r="AA4" i="1"/>
  <c r="J4" i="1"/>
  <c r="I4" i="1"/>
  <c r="H4" i="1"/>
  <c r="D4" i="1"/>
  <c r="B4" i="1"/>
  <c r="A4" i="1"/>
  <c r="AJ21" i="1" l="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GK20" i="1" s="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<sst xmlns="http://schemas.openxmlformats.org/spreadsheetml/2006/main" count="888" uniqueCount="719">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</sst>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I1"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717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718</v>
      </c>
    </row>
    <row r="4" spans="1:193" ht="17" x14ac:dyDescent="0.2">
      <c r="A4" s="1" t="str">
        <f>IF(ISBLANK(Values!E3),"",IF(Values!$B$37="EU","computercomponent","computer"))</f>
        <v>computercomponent</v>
      </c>
      <c r="B4" s="27" t="str">
        <f>Values!B13</f>
        <v>Lenovo E550 Parent</v>
      </c>
      <c r="C4" s="27" t="s">
        <v>345</v>
      </c>
      <c r="D4" s="28">
        <f>Values!B14</f>
        <v>5714401488996</v>
      </c>
      <c r="E4" s="1" t="s">
        <v>346</v>
      </c>
      <c r="F4" s="27" t="str">
        <f>SUBSTITUTE(Values!B1, "{language}", "") &amp; " " &amp; Values!B3</f>
        <v>ersatztastatur  Hintergrundbeleuchtung für Lenovo Thinkpad E550 E560 E560c</v>
      </c>
      <c r="G4" s="27" t="s">
        <v>345</v>
      </c>
      <c r="H4" s="1" t="str">
        <f>Values!B16</f>
        <v>computer-keyboards</v>
      </c>
      <c r="I4" s="1" t="str">
        <f>IF(ISBLANK(Values!E3),"","4730574031")</f>
        <v>4730574031</v>
      </c>
      <c r="J4" s="29" t="str">
        <f>Values!B13</f>
        <v>Lenovo E550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 t="shared" ref="GK4:GK49" si="0">K4</f>
        <v>0</v>
      </c>
    </row>
    <row r="5" spans="1:193" ht="48" x14ac:dyDescent="0.2">
      <c r="A5" s="1" t="str">
        <f>IF(ISBLANK(Values!E4),"",IF(Values!$B$37="EU","computercomponent","computer"))</f>
        <v>computercomponent</v>
      </c>
      <c r="B5" s="33" t="str">
        <f>IF(ISBLANK(Values!E4),"",Values!F4)</f>
        <v>Lenovo E550 Regular - DE</v>
      </c>
      <c r="C5" s="29" t="str">
        <f>IF(ISBLANK(Values!E4),"","TellusRem")</f>
        <v>TellusRem</v>
      </c>
      <c r="D5" s="28">
        <f>IF(ISBLANK(Values!E4),"",Values!E4)</f>
        <v>5714401550013</v>
      </c>
      <c r="E5" s="1" t="str">
        <f>IF(ISBLANK(Values!E4),"","EAN")</f>
        <v>EAN</v>
      </c>
      <c r="F5" s="27" t="str">
        <f>IF(ISBLANK(Values!E4),"",IF(Values!J4, SUBSTITUTE(Values!$B$1, "{language}", Values!H4) &amp; " " &amp;Values!$B$3, SUBSTITUTE(Values!$B$2, "{language}", Values!$H4) &amp; " " &amp;Values!$B$3))</f>
        <v>ersatztastatur Deutsche Nicht Hintergrundbeleuchtung für Lenovo Thinkpad E550 E560 E560c</v>
      </c>
      <c r="G5" s="29" t="str">
        <f>IF(ISBLANK(Values!E4),"","TellusRem")</f>
        <v>TellusRem</v>
      </c>
      <c r="H5" s="1" t="str">
        <f>IF(ISBLANK(Values!E4),"",Values!$B$16)</f>
        <v>computer-keyboards</v>
      </c>
      <c r="I5" s="1" t="str">
        <f>IF(ISBLANK(Values!E4),"","4730574031")</f>
        <v>4730574031</v>
      </c>
      <c r="J5" s="31" t="str">
        <f>IF(ISBLANK(Values!E4),"",Values!F4 )</f>
        <v>Lenovo E550 Regular - DE</v>
      </c>
      <c r="K5" s="27">
        <f>IF(ISBLANK(Values!E4),"",IF(Values!J4, Values!$B$4, Values!$B$5))</f>
        <v>32.99</v>
      </c>
      <c r="L5" s="27" t="str">
        <f>IF(ISBLANK(Values!E4),"",IF($CO5="DEFAULT", Values!$B$18, ""))</f>
        <v/>
      </c>
      <c r="M5" s="27" t="str">
        <f>IF(ISBLANK(Values!E4),"",Values!$M4)</f>
        <v>https://raw.githubusercontent.com/PatrickVibild/TellusAmazonPictures/master/pictures/Lenovo/E550/RG/DE/1.jpg</v>
      </c>
      <c r="N5" s="27" t="str">
        <f>IF(ISBLANK(Values!$F4),"",Values!N4)</f>
        <v>https://raw.githubusercontent.com/PatrickVibild/TellusAmazonPictures/master/pictures/Lenovo/E550/RG/DE/2.jpg</v>
      </c>
      <c r="O5" s="27" t="str">
        <f>IF(ISBLANK(Values!$F4),"",Values!O4)</f>
        <v>https://raw.githubusercontent.com/PatrickVibild/TellusAmazonPictures/master/pictures/Lenovo/E550/RG/DE/3.jpg</v>
      </c>
      <c r="P5" s="27" t="str">
        <f>IF(ISBLANK(Values!$F4),"",Values!P4)</f>
        <v>https://raw.githubusercontent.com/PatrickVibild/TellusAmazonPictures/master/pictures/Lenovo/E550/RG/DE/4.jpg</v>
      </c>
      <c r="Q5" s="27" t="str">
        <f>IF(ISBLANK(Values!$F4),"",Values!Q4)</f>
        <v>https://raw.githubusercontent.com/PatrickVibild/TellusAmazonPictures/master/pictures/Lenovo/E550/RG/DE/5.jpg</v>
      </c>
      <c r="R5" s="27" t="str">
        <f>IF(ISBLANK(Values!$F4),"",Values!R4)</f>
        <v>https://raw.githubusercontent.com/PatrickVibild/TellusAmazonPictures/master/pictures/Lenovo/E550/RG/DE/6.jpg</v>
      </c>
      <c r="S5" s="27" t="str">
        <f>IF(ISBLANK(Values!$F4),"",Values!S4)</f>
        <v>https://raw.githubusercontent.com/PatrickVibild/TellusAmazonPictures/master/pictures/Lenovo/E550/RG/DE/7.jpg</v>
      </c>
      <c r="T5" s="27" t="str">
        <f>IF(ISBLANK(Values!$F4),"",Values!T4)</f>
        <v>https://raw.githubusercontent.com/PatrickVibild/TellusAmazonPictures/master/pictures/Lenovo/E550/RG/DE/8.jpg</v>
      </c>
      <c r="U5" s="27" t="str">
        <f>IF(ISBLANK(Values!$F4),"",Values!U4)</f>
        <v>https://raw.githubusercontent.com/PatrickVibild/TellusAmazonPictures/master/pictures/Lenovo/E550/RG/DE/9.jpg</v>
      </c>
      <c r="W5" s="29" t="str">
        <f>IF(ISBLANK(Values!E4),"","Child")</f>
        <v>Child</v>
      </c>
      <c r="X5" s="29" t="str">
        <f>IF(ISBLANK(Values!E4),"",Values!$B$13)</f>
        <v>Lenovo E550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1">
        <f t="shared" si="0"/>
        <v>32.99</v>
      </c>
    </row>
    <row r="6" spans="1:193" ht="48" x14ac:dyDescent="0.2">
      <c r="A6" s="1" t="str">
        <f>IF(ISBLANK(Values!E5),"",IF(Values!$B$37="EU","computercomponent","computer"))</f>
        <v>computercomponent</v>
      </c>
      <c r="B6" s="33" t="str">
        <f>IF(ISBLANK(Values!E5),"",Values!F5)</f>
        <v>Lenovo E550 Regular - FR</v>
      </c>
      <c r="C6" s="29" t="str">
        <f>IF(ISBLANK(Values!E5),"","TellusRem")</f>
        <v>TellusRem</v>
      </c>
      <c r="D6" s="28">
        <f>IF(ISBLANK(Values!E5),"",Values!E5)</f>
        <v>5714401550020</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E550 E560 E560c</v>
      </c>
      <c r="G6" s="29" t="str">
        <f>IF(ISBLANK(Values!E5),"","TellusRem")</f>
        <v>TellusRem</v>
      </c>
      <c r="H6" s="1" t="str">
        <f>IF(ISBLANK(Values!E5),"",Values!$B$16)</f>
        <v>computer-keyboards</v>
      </c>
      <c r="I6" s="1" t="str">
        <f>IF(ISBLANK(Values!E5),"","4730574031")</f>
        <v>4730574031</v>
      </c>
      <c r="J6" s="31" t="str">
        <f>IF(ISBLANK(Values!E5),"",Values!F5 )</f>
        <v>Lenovo E550 Regular - FR</v>
      </c>
      <c r="K6" s="27">
        <f>IF(ISBLANK(Values!E5),"",IF(Values!J5, Values!$B$4, Values!$B$5))</f>
        <v>32.99</v>
      </c>
      <c r="L6" s="27" t="str">
        <f>IF(ISBLANK(Values!E5),"",IF($CO6="DEFAULT", Values!$B$18, ""))</f>
        <v/>
      </c>
      <c r="M6" s="27" t="str">
        <f>IF(ISBLANK(Values!E5),"",Values!$M5)</f>
        <v>https://raw.githubusercontent.com/PatrickVibild/TellusAmazonPictures/master/pictures/Lenovo/E550/RG/FR/1.jpg</v>
      </c>
      <c r="N6" s="27" t="str">
        <f>IF(ISBLANK(Values!$F5),"",Values!N5)</f>
        <v>https://raw.githubusercontent.com/PatrickVibild/TellusAmazonPictures/master/pictures/Lenovo/E550/RG/FR/2.jpg</v>
      </c>
      <c r="O6" s="27" t="str">
        <f>IF(ISBLANK(Values!$F5),"",Values!O5)</f>
        <v>https://raw.githubusercontent.com/PatrickVibild/TellusAmazonPictures/master/pictures/Lenovo/E550/RG/FR/3.jpg</v>
      </c>
      <c r="P6" s="27" t="str">
        <f>IF(ISBLANK(Values!$F5),"",Values!P5)</f>
        <v>https://raw.githubusercontent.com/PatrickVibild/TellusAmazonPictures/master/pictures/Lenovo/E550/RG/FR/4.jpg</v>
      </c>
      <c r="Q6" s="27" t="str">
        <f>IF(ISBLANK(Values!$F5),"",Values!Q5)</f>
        <v>https://raw.githubusercontent.com/PatrickVibild/TellusAmazonPictures/master/pictures/Lenovo/E550/RG/FR/5.jpg</v>
      </c>
      <c r="R6" s="27" t="str">
        <f>IF(ISBLANK(Values!$F5),"",Values!R5)</f>
        <v>https://raw.githubusercontent.com/PatrickVibild/TellusAmazonPictures/master/pictures/Lenovo/E550/RG/FR/6.jpg</v>
      </c>
      <c r="S6" s="27" t="str">
        <f>IF(ISBLANK(Values!$F5),"",Values!S5)</f>
        <v>https://raw.githubusercontent.com/PatrickVibild/TellusAmazonPictures/master/pictures/Lenovo/E550/RG/FR/7.jpg</v>
      </c>
      <c r="T6" s="27" t="str">
        <f>IF(ISBLANK(Values!$F5),"",Values!T5)</f>
        <v>https://raw.githubusercontent.com/PatrickVibild/TellusAmazonPictures/master/pictures/Lenovo/E550/RG/FR/8.jpg</v>
      </c>
      <c r="U6" s="27" t="str">
        <f>IF(ISBLANK(Values!$F5),"",Values!U5)</f>
        <v>https://raw.githubusercontent.com/PatrickVibild/TellusAmazonPictures/master/pictures/Lenovo/E550/RG/FR/9.jpg</v>
      </c>
      <c r="W6" s="29" t="str">
        <f>IF(ISBLANK(Values!E5),"","Child")</f>
        <v>Child</v>
      </c>
      <c r="X6" s="29" t="str">
        <f>IF(ISBLANK(Values!E5),"",Values!$B$13)</f>
        <v>Lenovo E550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1">
        <f t="shared" si="0"/>
        <v>32.99</v>
      </c>
    </row>
    <row r="7" spans="1:193" ht="48" x14ac:dyDescent="0.2">
      <c r="A7" s="1" t="str">
        <f>IF(ISBLANK(Values!E6),"",IF(Values!$B$37="EU","computercomponent","computer"))</f>
        <v>computercomponent</v>
      </c>
      <c r="B7" s="33" t="str">
        <f>IF(ISBLANK(Values!E6),"",Values!F6)</f>
        <v>Lenovo E550 Regular - IT</v>
      </c>
      <c r="C7" s="29" t="str">
        <f>IF(ISBLANK(Values!E6),"","TellusRem")</f>
        <v>TellusRem</v>
      </c>
      <c r="D7" s="28">
        <f>IF(ISBLANK(Values!E6),"",Values!E6)</f>
        <v>5714401550037</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E550 E560 E560c</v>
      </c>
      <c r="G7" s="29" t="str">
        <f>IF(ISBLANK(Values!E6),"","TellusRem")</f>
        <v>TellusRem</v>
      </c>
      <c r="H7" s="1" t="str">
        <f>IF(ISBLANK(Values!E6),"",Values!$B$16)</f>
        <v>computer-keyboards</v>
      </c>
      <c r="I7" s="1" t="str">
        <f>IF(ISBLANK(Values!E6),"","4730574031")</f>
        <v>4730574031</v>
      </c>
      <c r="J7" s="31" t="str">
        <f>IF(ISBLANK(Values!E6),"",Values!F6 )</f>
        <v>Lenovo E550 Regular - IT</v>
      </c>
      <c r="K7" s="27">
        <f>IF(ISBLANK(Values!E6),"",IF(Values!J6, Values!$B$4, Values!$B$5))</f>
        <v>32.99</v>
      </c>
      <c r="L7" s="27" t="str">
        <f>IF(ISBLANK(Values!E6),"",IF($CO7="DEFAULT", Values!$B$18, ""))</f>
        <v/>
      </c>
      <c r="M7" s="27" t="str">
        <f>IF(ISBLANK(Values!E6),"",Values!$M6)</f>
        <v>https://raw.githubusercontent.com/PatrickVibild/TellusAmazonPictures/master/pictures/Lenovo/E550/RG/IT/1.jpg</v>
      </c>
      <c r="N7" s="27" t="str">
        <f>IF(ISBLANK(Values!$F6),"",Values!N6)</f>
        <v>https://raw.githubusercontent.com/PatrickVibild/TellusAmazonPictures/master/pictures/Lenovo/E550/RG/IT/2.jpg</v>
      </c>
      <c r="O7" s="27" t="str">
        <f>IF(ISBLANK(Values!$F6),"",Values!O6)</f>
        <v>https://raw.githubusercontent.com/PatrickVibild/TellusAmazonPictures/master/pictures/Lenovo/E550/RG/IT/3.jpg</v>
      </c>
      <c r="P7" s="27" t="str">
        <f>IF(ISBLANK(Values!$F6),"",Values!P6)</f>
        <v>https://raw.githubusercontent.com/PatrickVibild/TellusAmazonPictures/master/pictures/Lenovo/E550/RG/IT/4.jpg</v>
      </c>
      <c r="Q7" s="27" t="str">
        <f>IF(ISBLANK(Values!$F6),"",Values!Q6)</f>
        <v>https://raw.githubusercontent.com/PatrickVibild/TellusAmazonPictures/master/pictures/Lenovo/E550/RG/IT/5.jpg</v>
      </c>
      <c r="R7" s="27" t="str">
        <f>IF(ISBLANK(Values!$F6),"",Values!R6)</f>
        <v>https://raw.githubusercontent.com/PatrickVibild/TellusAmazonPictures/master/pictures/Lenovo/E550/RG/IT/6.jpg</v>
      </c>
      <c r="S7" s="27" t="str">
        <f>IF(ISBLANK(Values!$F6),"",Values!S6)</f>
        <v>https://raw.githubusercontent.com/PatrickVibild/TellusAmazonPictures/master/pictures/Lenovo/E550/RG/IT/7.jpg</v>
      </c>
      <c r="T7" s="27" t="str">
        <f>IF(ISBLANK(Values!$F6),"",Values!T6)</f>
        <v>https://raw.githubusercontent.com/PatrickVibild/TellusAmazonPictures/master/pictures/Lenovo/E550/RG/IT/8.jpg</v>
      </c>
      <c r="U7" s="27" t="str">
        <f>IF(ISBLANK(Values!$F6),"",Values!U6)</f>
        <v>https://raw.githubusercontent.com/PatrickVibild/TellusAmazonPictures/master/pictures/Lenovo/E550/RG/IT/9.jpg</v>
      </c>
      <c r="W7" s="29" t="str">
        <f>IF(ISBLANK(Values!E6),"","Child")</f>
        <v>Child</v>
      </c>
      <c r="X7" s="29" t="str">
        <f>IF(ISBLANK(Values!E6),"",Values!$B$13)</f>
        <v>Lenovo E550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1">
        <f t="shared" si="0"/>
        <v>32.99</v>
      </c>
    </row>
    <row r="8" spans="1:193" ht="48" x14ac:dyDescent="0.2">
      <c r="A8" s="1" t="str">
        <f>IF(ISBLANK(Values!E7),"",IF(Values!$B$37="EU","computercomponent","computer"))</f>
        <v>computercomponent</v>
      </c>
      <c r="B8" s="33" t="str">
        <f>IF(ISBLANK(Values!E7),"",Values!F7)</f>
        <v>Lenovo E550 Regular - ES</v>
      </c>
      <c r="C8" s="29" t="str">
        <f>IF(ISBLANK(Values!E7),"","TellusRem")</f>
        <v>TellusRem</v>
      </c>
      <c r="D8" s="28">
        <f>IF(ISBLANK(Values!E7),"",Values!E7)</f>
        <v>5714401550044</v>
      </c>
      <c r="E8" s="1" t="str">
        <f>IF(ISBLANK(Values!E7),"","EAN")</f>
        <v>EAN</v>
      </c>
      <c r="F8" s="27" t="str">
        <f>IF(ISBLANK(Values!E7),"",IF(Values!J7, SUBSTITUTE(Values!$B$1, "{language}", Values!H7) &amp; " " &amp;Values!$B$3, SUBSTITUTE(Values!$B$2, "{language}", Values!$H7) &amp; " " &amp;Values!$B$3))</f>
        <v>ersatztastatur Spanisch Nicht Hintergrundbeleuchtung für Lenovo Thinkpad E550 E560 E560c</v>
      </c>
      <c r="G8" s="29" t="str">
        <f>IF(ISBLANK(Values!E7),"","TellusRem")</f>
        <v>TellusRem</v>
      </c>
      <c r="H8" s="1" t="str">
        <f>IF(ISBLANK(Values!E7),"",Values!$B$16)</f>
        <v>computer-keyboards</v>
      </c>
      <c r="I8" s="1" t="str">
        <f>IF(ISBLANK(Values!E7),"","4730574031")</f>
        <v>4730574031</v>
      </c>
      <c r="J8" s="31" t="str">
        <f>IF(ISBLANK(Values!E7),"",Values!F7 )</f>
        <v>Lenovo E550 Regular - ES</v>
      </c>
      <c r="K8" s="27">
        <f>IF(ISBLANK(Values!E7),"",IF(Values!J7, Values!$B$4, Values!$B$5))</f>
        <v>32.99</v>
      </c>
      <c r="L8" s="27" t="str">
        <f>IF(ISBLANK(Values!E7),"",IF($CO8="DEFAULT", Values!$B$18, ""))</f>
        <v/>
      </c>
      <c r="M8" s="27" t="str">
        <f>IF(ISBLANK(Values!E7),"",Values!$M7)</f>
        <v>https://raw.githubusercontent.com/PatrickVibild/TellusAmazonPictures/master/pictures/Lenovo/E550/RG/ES/1.jpg</v>
      </c>
      <c r="N8" s="27" t="str">
        <f>IF(ISBLANK(Values!$F7),"",Values!N7)</f>
        <v>https://raw.githubusercontent.com/PatrickVibild/TellusAmazonPictures/master/pictures/Lenovo/E550/RG/ES/2.jpg</v>
      </c>
      <c r="O8" s="27" t="str">
        <f>IF(ISBLANK(Values!$F7),"",Values!O7)</f>
        <v>https://raw.githubusercontent.com/PatrickVibild/TellusAmazonPictures/master/pictures/Lenovo/E550/RG/ES/3.jpg</v>
      </c>
      <c r="P8" s="27" t="str">
        <f>IF(ISBLANK(Values!$F7),"",Values!P7)</f>
        <v>https://raw.githubusercontent.com/PatrickVibild/TellusAmazonPictures/master/pictures/Lenovo/E550/RG/ES/4.jpg</v>
      </c>
      <c r="Q8" s="27" t="str">
        <f>IF(ISBLANK(Values!$F7),"",Values!Q7)</f>
        <v>https://raw.githubusercontent.com/PatrickVibild/TellusAmazonPictures/master/pictures/Lenovo/E550/RG/ES/5.jpg</v>
      </c>
      <c r="R8" s="27" t="str">
        <f>IF(ISBLANK(Values!$F7),"",Values!R7)</f>
        <v>https://raw.githubusercontent.com/PatrickVibild/TellusAmazonPictures/master/pictures/Lenovo/E550/RG/ES/6.jpg</v>
      </c>
      <c r="S8" s="27" t="str">
        <f>IF(ISBLANK(Values!$F7),"",Values!S7)</f>
        <v>https://raw.githubusercontent.com/PatrickVibild/TellusAmazonPictures/master/pictures/Lenovo/E550/RG/ES/7.jpg</v>
      </c>
      <c r="T8" s="27" t="str">
        <f>IF(ISBLANK(Values!$F7),"",Values!T7)</f>
        <v>https://raw.githubusercontent.com/PatrickVibild/TellusAmazonPictures/master/pictures/Lenovo/E550/RG/ES/8.jpg</v>
      </c>
      <c r="U8" s="27" t="str">
        <f>IF(ISBLANK(Values!$F7),"",Values!U7)</f>
        <v>https://raw.githubusercontent.com/PatrickVibild/TellusAmazonPictures/master/pictures/Lenovo/E550/RG/ES/9.jpg</v>
      </c>
      <c r="W8" s="29" t="str">
        <f>IF(ISBLANK(Values!E7),"","Child")</f>
        <v>Child</v>
      </c>
      <c r="X8" s="29" t="str">
        <f>IF(ISBLANK(Values!E7),"",Values!$B$13)</f>
        <v>Lenovo E550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1">
        <f t="shared" si="0"/>
        <v>32.99</v>
      </c>
    </row>
    <row r="9" spans="1:193" ht="48" x14ac:dyDescent="0.2">
      <c r="A9" s="1" t="str">
        <f>IF(ISBLANK(Values!E8),"",IF(Values!$B$37="EU","computercomponent","computer"))</f>
        <v>computercomponent</v>
      </c>
      <c r="B9" s="33" t="str">
        <f>IF(ISBLANK(Values!E8),"",Values!F8)</f>
        <v>Lenovo E550 Regular - UK</v>
      </c>
      <c r="C9" s="29" t="str">
        <f>IF(ISBLANK(Values!E8),"","TellusRem")</f>
        <v>TellusRem</v>
      </c>
      <c r="D9" s="28">
        <f>IF(ISBLANK(Values!E8),"",Values!E8)</f>
        <v>5714401550051</v>
      </c>
      <c r="E9" s="1" t="str">
        <f>IF(ISBLANK(Values!E8),"","EAN")</f>
        <v>EAN</v>
      </c>
      <c r="F9" s="27" t="str">
        <f>IF(ISBLANK(Values!E8),"",IF(Values!J8, SUBSTITUTE(Values!$B$1, "{language}", Values!H8) &amp; " " &amp;Values!$B$3, SUBSTITUTE(Values!$B$2, "{language}", Values!$H8) &amp; " " &amp;Values!$B$3))</f>
        <v>ersatztastatur UK Nicht Hintergrundbeleuchtung für Lenovo Thinkpad E550 E560 E560c</v>
      </c>
      <c r="G9" s="29" t="str">
        <f>IF(ISBLANK(Values!E8),"","TellusRem")</f>
        <v>TellusRem</v>
      </c>
      <c r="H9" s="1" t="str">
        <f>IF(ISBLANK(Values!E8),"",Values!$B$16)</f>
        <v>computer-keyboards</v>
      </c>
      <c r="I9" s="1" t="str">
        <f>IF(ISBLANK(Values!E8),"","4730574031")</f>
        <v>4730574031</v>
      </c>
      <c r="J9" s="31" t="str">
        <f>IF(ISBLANK(Values!E8),"",Values!F8 )</f>
        <v>Lenovo E550 Regular - UK</v>
      </c>
      <c r="K9" s="27">
        <f>IF(ISBLANK(Values!E8),"",IF(Values!J8, Values!$B$4, Values!$B$5))</f>
        <v>32.99</v>
      </c>
      <c r="L9" s="27" t="str">
        <f>IF(ISBLANK(Values!E8),"",IF($CO9="DEFAULT", Values!$B$18, ""))</f>
        <v/>
      </c>
      <c r="M9" s="27" t="str">
        <f>IF(ISBLANK(Values!E8),"",Values!$M8)</f>
        <v>https://raw.githubusercontent.com/PatrickVibild/TellusAmazonPictures/master/pictures/Lenovo/E550/RG/UK/1.jpg</v>
      </c>
      <c r="N9" s="27" t="str">
        <f>IF(ISBLANK(Values!$F8),"",Values!N8)</f>
        <v>https://raw.githubusercontent.com/PatrickVibild/TellusAmazonPictures/master/pictures/Lenovo/E550/RG/UK/2.jpg</v>
      </c>
      <c r="O9" s="27" t="str">
        <f>IF(ISBLANK(Values!$F8),"",Values!O8)</f>
        <v>https://raw.githubusercontent.com/PatrickVibild/TellusAmazonPictures/master/pictures/Lenovo/E550/RG/UK/3.jpg</v>
      </c>
      <c r="P9" s="27" t="str">
        <f>IF(ISBLANK(Values!$F8),"",Values!P8)</f>
        <v>https://raw.githubusercontent.com/PatrickVibild/TellusAmazonPictures/master/pictures/Lenovo/E550/RG/UK/4.jpg</v>
      </c>
      <c r="Q9" s="27" t="str">
        <f>IF(ISBLANK(Values!$F8),"",Values!Q8)</f>
        <v>https://raw.githubusercontent.com/PatrickVibild/TellusAmazonPictures/master/pictures/Lenovo/E550/RG/UK/5.jpg</v>
      </c>
      <c r="R9" s="27" t="str">
        <f>IF(ISBLANK(Values!$F8),"",Values!R8)</f>
        <v>https://raw.githubusercontent.com/PatrickVibild/TellusAmazonPictures/master/pictures/Lenovo/E550/RG/UK/6.jpg</v>
      </c>
      <c r="S9" s="27" t="str">
        <f>IF(ISBLANK(Values!$F8),"",Values!S8)</f>
        <v>https://raw.githubusercontent.com/PatrickVibild/TellusAmazonPictures/master/pictures/Lenovo/E550/RG/UK/7.jpg</v>
      </c>
      <c r="T9" s="27" t="str">
        <f>IF(ISBLANK(Values!$F8),"",Values!T8)</f>
        <v>https://raw.githubusercontent.com/PatrickVibild/TellusAmazonPictures/master/pictures/Lenovo/E550/RG/UK/8.jpg</v>
      </c>
      <c r="U9" s="27" t="str">
        <f>IF(ISBLANK(Values!$F8),"",Values!U8)</f>
        <v>https://raw.githubusercontent.com/PatrickVibild/TellusAmazonPictures/master/pictures/Lenovo/E550/RG/UK/9.jpg</v>
      </c>
      <c r="W9" s="29" t="str">
        <f>IF(ISBLANK(Values!E8),"","Child")</f>
        <v>Child</v>
      </c>
      <c r="X9" s="29" t="str">
        <f>IF(ISBLANK(Values!E8),"",Values!$B$13)</f>
        <v>Lenovo E550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1">
        <f t="shared" si="0"/>
        <v>32.99</v>
      </c>
    </row>
    <row r="10" spans="1:193" ht="48" x14ac:dyDescent="0.2">
      <c r="A10" s="1" t="str">
        <f>IF(ISBLANK(Values!E9),"",IF(Values!$B$37="EU","computercomponent","computer"))</f>
        <v>computercomponent</v>
      </c>
      <c r="B10" s="33" t="str">
        <f>IF(ISBLANK(Values!E9),"",Values!F9)</f>
        <v>Lenovo E550 Regular - NOR</v>
      </c>
      <c r="C10" s="29" t="str">
        <f>IF(ISBLANK(Values!E9),"","TellusRem")</f>
        <v>TellusRem</v>
      </c>
      <c r="D10" s="28">
        <f>IF(ISBLANK(Values!E9),"",Values!E9)</f>
        <v>5714401550068</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E550 E560 E560c</v>
      </c>
      <c r="G10" s="29" t="str">
        <f>IF(ISBLANK(Values!E9),"","TellusRem")</f>
        <v>TellusRem</v>
      </c>
      <c r="H10" s="1" t="str">
        <f>IF(ISBLANK(Values!E9),"",Values!$B$16)</f>
        <v>computer-keyboards</v>
      </c>
      <c r="I10" s="1" t="str">
        <f>IF(ISBLANK(Values!E9),"","4730574031")</f>
        <v>4730574031</v>
      </c>
      <c r="J10" s="31" t="str">
        <f>IF(ISBLANK(Values!E9),"",Values!F9 )</f>
        <v>Lenovo E550 Regular - NOR</v>
      </c>
      <c r="K10" s="27">
        <f>IF(ISBLANK(Values!E9),"",IF(Values!J9, Values!$B$4, Values!$B$5))</f>
        <v>32.99</v>
      </c>
      <c r="L10" s="27" t="str">
        <f>IF(ISBLANK(Values!E9),"",IF($CO10="DEFAULT", Values!$B$18, ""))</f>
        <v/>
      </c>
      <c r="M10" s="27" t="str">
        <f>IF(ISBLANK(Values!E9),"",Values!$M9)</f>
        <v>https://raw.githubusercontent.com/PatrickVibild/TellusAmazonPictures/master/pictures/Lenovo/E550/RGNOR/1.jpg</v>
      </c>
      <c r="N10" s="27" t="str">
        <f>IF(ISBLANK(Values!$F9),"",Values!N9)</f>
        <v>https://raw.githubusercontent.com/PatrickVibild/TellusAmazonPictures/master/pictures/Lenovo/E550/RGNOR/2.jpg</v>
      </c>
      <c r="O10" s="27" t="str">
        <f>IF(ISBLANK(Values!$F9),"",Values!O9)</f>
        <v>https://raw.githubusercontent.com/PatrickVibild/TellusAmazonPictures/master/pictures/Lenovo/E550/RGNOR/3.jpg</v>
      </c>
      <c r="P10" s="27" t="str">
        <f>IF(ISBLANK(Values!$F9),"",Values!P9)</f>
        <v>https://raw.githubusercontent.com/PatrickVibild/TellusAmazonPictures/master/pictures/Lenovo/E550/RGNOR/4.jpg</v>
      </c>
      <c r="Q10" s="27" t="str">
        <f>IF(ISBLANK(Values!$F9),"",Values!Q9)</f>
        <v>https://raw.githubusercontent.com/PatrickVibild/TellusAmazonPictures/master/pictures/Lenovo/E550/RGNOR/5.jpg</v>
      </c>
      <c r="R10" s="27" t="str">
        <f>IF(ISBLANK(Values!$F9),"",Values!R9)</f>
        <v>https://raw.githubusercontent.com/PatrickVibild/TellusAmazonPictures/master/pictures/Lenovo/E550/RGNOR/6.jpg</v>
      </c>
      <c r="S10" s="27" t="str">
        <f>IF(ISBLANK(Values!$F9),"",Values!S9)</f>
        <v>https://raw.githubusercontent.com/PatrickVibild/TellusAmazonPictures/master/pictures/Lenovo/E550/RGNOR/7.jpg</v>
      </c>
      <c r="T10" s="27" t="str">
        <f>IF(ISBLANK(Values!$F9),"",Values!T9)</f>
        <v>https://raw.githubusercontent.com/PatrickVibild/TellusAmazonPictures/master/pictures/Lenovo/E550/RGNOR/8.jpg</v>
      </c>
      <c r="U10" s="27" t="str">
        <f>IF(ISBLANK(Values!$F9),"",Values!U9)</f>
        <v>https://raw.githubusercontent.com/PatrickVibild/TellusAmazonPictures/master/pictures/Lenovo/E550/RGNOR/9.jpg</v>
      </c>
      <c r="W10" s="29" t="str">
        <f>IF(ISBLANK(Values!E9),"","Child")</f>
        <v>Child</v>
      </c>
      <c r="X10" s="29" t="str">
        <f>IF(ISBLANK(Values!E9),"",Values!$B$13)</f>
        <v>Lenovo E550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1">
        <f t="shared" si="0"/>
        <v>32.99</v>
      </c>
    </row>
    <row r="11" spans="1:193" ht="48" x14ac:dyDescent="0.2">
      <c r="A11" s="1" t="str">
        <f>IF(ISBLANK(Values!E10),"",IF(Values!$B$37="EU","computercomponent","computer"))</f>
        <v>computercomponent</v>
      </c>
      <c r="B11" s="33" t="str">
        <f>IF(ISBLANK(Values!E10),"",Values!F10)</f>
        <v>Lenovo E550 Regular - BE</v>
      </c>
      <c r="C11" s="29" t="str">
        <f>IF(ISBLANK(Values!E10),"","TellusRem")</f>
        <v>TellusRem</v>
      </c>
      <c r="D11" s="28">
        <f>IF(ISBLANK(Values!E10),"",Values!E10)</f>
        <v>5714401550075</v>
      </c>
      <c r="E11" s="1" t="str">
        <f>IF(ISBLANK(Values!E10),"","EAN")</f>
        <v>EAN</v>
      </c>
      <c r="F11" s="27" t="str">
        <f>IF(ISBLANK(Values!E10),"",IF(Values!J10, SUBSTITUTE(Values!$B$1, "{language}", Values!H10) &amp; " " &amp;Values!$B$3, SUBSTITUTE(Values!$B$2, "{language}", Values!$H10) &amp; " " &amp;Values!$B$3))</f>
        <v>ersatztastatur Belgier Nicht Hintergrundbeleuchtung für Lenovo Thinkpad E550 E560 E560c</v>
      </c>
      <c r="G11" s="29" t="str">
        <f>IF(ISBLANK(Values!E10),"","TellusRem")</f>
        <v>TellusRem</v>
      </c>
      <c r="H11" s="1" t="str">
        <f>IF(ISBLANK(Values!E10),"",Values!$B$16)</f>
        <v>computer-keyboards</v>
      </c>
      <c r="I11" s="1" t="str">
        <f>IF(ISBLANK(Values!E10),"","4730574031")</f>
        <v>4730574031</v>
      </c>
      <c r="J11" s="31" t="str">
        <f>IF(ISBLANK(Values!E10),"",Values!F10 )</f>
        <v>Lenovo E550 Regular - BE</v>
      </c>
      <c r="K11" s="27">
        <f>IF(ISBLANK(Values!E10),"",IF(Values!J10, Values!$B$4, Values!$B$5))</f>
        <v>32.99</v>
      </c>
      <c r="L11" s="27">
        <f>IF(ISBLANK(Values!E10),"",IF($CO11="DEFAULT", Values!$B$18, ""))</f>
        <v>5</v>
      </c>
      <c r="M11" s="27" t="str">
        <f>IF(ISBLANK(Values!E10),"",Values!$M10)</f>
        <v>https://download.lenovo.com/Images/Parts/00HN006/00HN006_A.jpg</v>
      </c>
      <c r="N11" s="27" t="str">
        <f>IF(ISBLANK(Values!$F10),"",Values!N10)</f>
        <v>https://download.lenovo.com/Images/Parts/00HN006/00HN006_B.jpg</v>
      </c>
      <c r="O11" s="27" t="str">
        <f>IF(ISBLANK(Values!$F10),"",Values!O10)</f>
        <v>https://download.lenovo.com/Images/Parts/00HN006/00HN006_details.jpg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E550 Parent</v>
      </c>
      <c r="Y11" s="31" t="str">
        <f>IF(ISBLANK(Values!E10),"","Size-Color")</f>
        <v>Size-Color</v>
      </c>
      <c r="Z11" s="29" t="str">
        <f>IF(ISBLANK(Values!E10),"","variation")</f>
        <v>variation</v>
      </c>
      <c r="AA11" s="1" t="str">
        <f>IF(ISBLANK(Values!E10),"",Values!$B$20)</f>
        <v>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32.99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1">
        <f t="shared" si="0"/>
        <v>32.99</v>
      </c>
    </row>
    <row r="12" spans="1:193" ht="48" x14ac:dyDescent="0.2">
      <c r="A12" s="1" t="str">
        <f>IF(ISBLANK(Values!E11),"",IF(Values!$B$37="EU","computercomponent","computer"))</f>
        <v>computercomponent</v>
      </c>
      <c r="B12" s="33" t="str">
        <f>IF(ISBLANK(Values!E11),"",Values!F11)</f>
        <v>Lenovo E550 Regular - BG</v>
      </c>
      <c r="C12" s="29" t="str">
        <f>IF(ISBLANK(Values!E11),"","TellusRem")</f>
        <v>TellusRem</v>
      </c>
      <c r="D12" s="28">
        <f>IF(ISBLANK(Values!E11),"",Values!E11)</f>
        <v>5714401550082</v>
      </c>
      <c r="E12" s="1" t="str">
        <f>IF(ISBLANK(Values!E11),"","EAN")</f>
        <v>EAN</v>
      </c>
      <c r="F12" s="27" t="str">
        <f>IF(ISBLANK(Values!E11),"",IF(Values!J11, SUBSTITUTE(Values!$B$1, "{language}", Values!H11) &amp; " " &amp;Values!$B$3, SUBSTITUTE(Values!$B$2, "{language}", Values!$H11) &amp; " " &amp;Values!$B$3))</f>
        <v>ersatztastatur Bulgarisch Nicht Hintergrundbeleuchtung für Lenovo Thinkpad E550 E560 E560c</v>
      </c>
      <c r="G12" s="29" t="str">
        <f>IF(ISBLANK(Values!E11),"","TellusRem")</f>
        <v>TellusRem</v>
      </c>
      <c r="H12" s="1" t="str">
        <f>IF(ISBLANK(Values!E11),"",Values!$B$16)</f>
        <v>computer-keyboards</v>
      </c>
      <c r="I12" s="1" t="str">
        <f>IF(ISBLANK(Values!E11),"","4730574031")</f>
        <v>4730574031</v>
      </c>
      <c r="J12" s="31" t="str">
        <f>IF(ISBLANK(Values!E11),"",Values!F11 )</f>
        <v>Lenovo E550 Regular - BG</v>
      </c>
      <c r="K12" s="27">
        <f>IF(ISBLANK(Values!E11),"",IF(Values!J11, Values!$B$4, Values!$B$5))</f>
        <v>32.99</v>
      </c>
      <c r="L12" s="27">
        <f>IF(ISBLANK(Values!E11),"",IF($CO12="DEFAULT", Values!$B$18, ""))</f>
        <v>5</v>
      </c>
      <c r="M12" s="27" t="str">
        <f>IF(ISBLANK(Values!E11),"",Values!$M11)</f>
        <v>https://download.lenovo.com/Images/Parts/00HN007/00HN007_A.jpg</v>
      </c>
      <c r="N12" s="27" t="str">
        <f>IF(ISBLANK(Values!$F11),"",Values!N11)</f>
        <v>https://download.lenovo.com/Images/Parts/00HN007/00HN007_B.jpg</v>
      </c>
      <c r="O12" s="27" t="str">
        <f>IF(ISBLANK(Values!$F11),"",Values!O11)</f>
        <v>https://download.lenovo.com/Images/Parts/00HN007/00HN007_details.jpg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E550 Parent</v>
      </c>
      <c r="Y12" s="31" t="str">
        <f>IF(ISBLANK(Values!E11),"","Size-Color")</f>
        <v>Size-Color</v>
      </c>
      <c r="Z12" s="29" t="str">
        <f>IF(ISBLANK(Values!E11),"","variation")</f>
        <v>variation</v>
      </c>
      <c r="AA12" s="1"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32.99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1">
        <f t="shared" si="0"/>
        <v>32.99</v>
      </c>
    </row>
    <row r="13" spans="1:193" ht="48" x14ac:dyDescent="0.2">
      <c r="A13" s="1" t="str">
        <f>IF(ISBLANK(Values!E12),"",IF(Values!$B$37="EU","computercomponent","computer"))</f>
        <v>computercomponent</v>
      </c>
      <c r="B13" s="33" t="str">
        <f>IF(ISBLANK(Values!E12),"",Values!F12)</f>
        <v>Lenovo E550 Regular - CZ</v>
      </c>
      <c r="C13" s="29" t="str">
        <f>IF(ISBLANK(Values!E12),"","TellusRem")</f>
        <v>TellusRem</v>
      </c>
      <c r="D13" s="28">
        <f>IF(ISBLANK(Values!E12),"",Values!E12)</f>
        <v>5714401550099</v>
      </c>
      <c r="E13" s="1" t="str">
        <f>IF(ISBLANK(Values!E12),"","EAN")</f>
        <v>EAN</v>
      </c>
      <c r="F13" s="27" t="str">
        <f>IF(ISBLANK(Values!E12),"",IF(Values!J12, SUBSTITUTE(Values!$B$1, "{language}", Values!H12) &amp; " " &amp;Values!$B$3, SUBSTITUTE(Values!$B$2, "{language}", Values!$H12) &amp; " " &amp;Values!$B$3))</f>
        <v>ersatztastatur Tschechisch Nicht Hintergrundbeleuchtung für Lenovo Thinkpad E550 E560 E560c</v>
      </c>
      <c r="G13" s="29" t="str">
        <f>IF(ISBLANK(Values!E12),"","TellusRem")</f>
        <v>TellusRem</v>
      </c>
      <c r="H13" s="1" t="str">
        <f>IF(ISBLANK(Values!E12),"",Values!$B$16)</f>
        <v>computer-keyboards</v>
      </c>
      <c r="I13" s="1" t="str">
        <f>IF(ISBLANK(Values!E12),"","4730574031")</f>
        <v>4730574031</v>
      </c>
      <c r="J13" s="31" t="str">
        <f>IF(ISBLANK(Values!E12),"",Values!F12 )</f>
        <v>Lenovo E550 Regular - CZ</v>
      </c>
      <c r="K13" s="27">
        <f>IF(ISBLANK(Values!E12),"",IF(Values!J12, Values!$B$4, Values!$B$5))</f>
        <v>32.99</v>
      </c>
      <c r="L13" s="27">
        <f>IF(ISBLANK(Values!E12),"",IF($CO13="DEFAULT", Values!$B$18, ""))</f>
        <v>5</v>
      </c>
      <c r="M13" s="27" t="str">
        <f>IF(ISBLANK(Values!E12),"",Values!$M12)</f>
        <v>https://download.lenovo.com/Images/Parts/00HN008/00HN008_A.jpg</v>
      </c>
      <c r="N13" s="27" t="str">
        <f>IF(ISBLANK(Values!$F12),"",Values!N12)</f>
        <v>https://download.lenovo.com/Images/Parts/00HN008/00HN008_B.jpg</v>
      </c>
      <c r="O13" s="27" t="str">
        <f>IF(ISBLANK(Values!$F12),"",Values!O12)</f>
        <v>https://download.lenovo.com/Images/Parts/00HN008/00HN008_details.jpg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E550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1">
        <f t="shared" si="0"/>
        <v>32.99</v>
      </c>
    </row>
    <row r="14" spans="1:193" ht="48" x14ac:dyDescent="0.2">
      <c r="A14" s="1" t="str">
        <f>IF(ISBLANK(Values!E13),"",IF(Values!$B$37="EU","computercomponent","computer"))</f>
        <v>computercomponent</v>
      </c>
      <c r="B14" s="33" t="str">
        <f>IF(ISBLANK(Values!E13),"",Values!F13)</f>
        <v>Lenovo E550 Regular - DK</v>
      </c>
      <c r="C14" s="29" t="str">
        <f>IF(ISBLANK(Values!E13),"","TellusRem")</f>
        <v>TellusRem</v>
      </c>
      <c r="D14" s="28">
        <f>IF(ISBLANK(Values!E13),"",Values!E13)</f>
        <v>5714401550105</v>
      </c>
      <c r="E14" s="1" t="str">
        <f>IF(ISBLANK(Values!E13),"","EAN")</f>
        <v>EAN</v>
      </c>
      <c r="F14" s="27" t="str">
        <f>IF(ISBLANK(Values!E13),"",IF(Values!J13, SUBSTITUTE(Values!$B$1, "{language}", Values!H13) &amp; " " &amp;Values!$B$3, SUBSTITUTE(Values!$B$2, "{language}", Values!$H13) &amp; " " &amp;Values!$B$3))</f>
        <v>ersatztastatur Dänisch Nicht Hintergrundbeleuchtung für Lenovo Thinkpad E550 E560 E560c</v>
      </c>
      <c r="G14" s="29" t="str">
        <f>IF(ISBLANK(Values!E13),"","TellusRem")</f>
        <v>TellusRem</v>
      </c>
      <c r="H14" s="1" t="str">
        <f>IF(ISBLANK(Values!E13),"",Values!$B$16)</f>
        <v>computer-keyboards</v>
      </c>
      <c r="I14" s="1" t="str">
        <f>IF(ISBLANK(Values!E13),"","4730574031")</f>
        <v>4730574031</v>
      </c>
      <c r="J14" s="31" t="str">
        <f>IF(ISBLANK(Values!E13),"",Values!F13 )</f>
        <v>Lenovo E550 Regular - DK</v>
      </c>
      <c r="K14" s="27">
        <f>IF(ISBLANK(Values!E13),"",IF(Values!J13, Values!$B$4, Values!$B$5))</f>
        <v>32.99</v>
      </c>
      <c r="L14" s="27">
        <f>IF(ISBLANK(Values!E13),"",IF($CO14="DEFAULT", Values!$B$18, ""))</f>
        <v>5</v>
      </c>
      <c r="M14" s="27" t="str">
        <f>IF(ISBLANK(Values!E13),"",Values!$M13)</f>
        <v>https://download.lenovo.com/Images/Parts/00HN009/00HN009_A.jpg</v>
      </c>
      <c r="N14" s="27" t="str">
        <f>IF(ISBLANK(Values!$F13),"",Values!N13)</f>
        <v>https://download.lenovo.com/Images/Parts/00HN009/00HN009_B.jpg</v>
      </c>
      <c r="O14" s="27" t="str">
        <f>IF(ISBLANK(Values!$F13),"",Values!O13)</f>
        <v>https://download.lenovo.com/Images/Parts/00HN009/00HN009_details.jpg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E550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1">
        <f t="shared" si="0"/>
        <v>32.99</v>
      </c>
    </row>
    <row r="15" spans="1:193" ht="48" x14ac:dyDescent="0.2">
      <c r="A15" s="1" t="str">
        <f>IF(ISBLANK(Values!E14),"",IF(Values!$B$37="EU","computercomponent","computer"))</f>
        <v>computercomponent</v>
      </c>
      <c r="B15" s="33" t="str">
        <f>IF(ISBLANK(Values!E14),"",Values!F14)</f>
        <v>Lenovo E550 Regular - HU</v>
      </c>
      <c r="C15" s="29" t="str">
        <f>IF(ISBLANK(Values!E14),"","TellusRem")</f>
        <v>TellusRem</v>
      </c>
      <c r="D15" s="28">
        <f>IF(ISBLANK(Values!E14),"",Values!E14)</f>
        <v>5714401550112</v>
      </c>
      <c r="E15" s="1" t="str">
        <f>IF(ISBLANK(Values!E14),"","EAN")</f>
        <v>EAN</v>
      </c>
      <c r="F15" s="27" t="str">
        <f>IF(ISBLANK(Values!E14),"",IF(Values!J14, SUBSTITUTE(Values!$B$1, "{language}", Values!H14) &amp; " " &amp;Values!$B$3, SUBSTITUTE(Values!$B$2, "{language}", Values!$H14) &amp; " " &amp;Values!$B$3))</f>
        <v>ersatztastatur Hungarisch Nicht Hintergrundbeleuchtung für Lenovo Thinkpad E550 E560 E560c</v>
      </c>
      <c r="G15" s="29" t="str">
        <f>IF(ISBLANK(Values!E14),"","TellusRem")</f>
        <v>TellusRem</v>
      </c>
      <c r="H15" s="1" t="str">
        <f>IF(ISBLANK(Values!E14),"",Values!$B$16)</f>
        <v>computer-keyboards</v>
      </c>
      <c r="I15" s="1" t="str">
        <f>IF(ISBLANK(Values!E14),"","4730574031")</f>
        <v>4730574031</v>
      </c>
      <c r="J15" s="31" t="str">
        <f>IF(ISBLANK(Values!E14),"",Values!F14 )</f>
        <v>Lenovo E550 Regular - HU</v>
      </c>
      <c r="K15" s="27">
        <f>IF(ISBLANK(Values!E14),"",IF(Values!J14, Values!$B$4, Values!$B$5))</f>
        <v>32.99</v>
      </c>
      <c r="L15" s="27">
        <f>IF(ISBLANK(Values!E14),"",IF($CO15="DEFAULT", Values!$B$18, ""))</f>
        <v>5</v>
      </c>
      <c r="M15" s="27" t="str">
        <f>IF(ISBLANK(Values!E14),"",Values!$M14)</f>
        <v>https://download.lenovo.com/Images/Parts/00HN015/00HN015_A.jpg</v>
      </c>
      <c r="N15" s="27" t="str">
        <f>IF(ISBLANK(Values!$F14),"",Values!N14)</f>
        <v>https://download.lenovo.com/Images/Parts/00HN015/00HN015_B.jpg</v>
      </c>
      <c r="O15" s="27" t="str">
        <f>IF(ISBLANK(Values!$F14),"",Values!O14)</f>
        <v>https://download.lenovo.com/Images/Parts/00HN015/00HN015_details.jpg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E550 Parent</v>
      </c>
      <c r="Y15" s="31" t="str">
        <f>IF(ISBLANK(Values!E14),"","Size-Color")</f>
        <v>Size-Color</v>
      </c>
      <c r="Z15" s="29" t="str">
        <f>IF(ISBLANK(Values!E14),"","variation")</f>
        <v>variation</v>
      </c>
      <c r="AA15" s="1" t="str">
        <f>IF(ISBLANK(Values!E14),"",Values!$B$20)</f>
        <v>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32.99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1">
        <f t="shared" si="0"/>
        <v>32.99</v>
      </c>
    </row>
    <row r="16" spans="1:193" ht="48" x14ac:dyDescent="0.2">
      <c r="A16" s="1" t="str">
        <f>IF(ISBLANK(Values!E15),"",IF(Values!$B$37="EU","computercomponent","computer"))</f>
        <v>computercomponent</v>
      </c>
      <c r="B16" s="33" t="str">
        <f>IF(ISBLANK(Values!E15),"",Values!F15)</f>
        <v>Lenovo E550 Regular - NL</v>
      </c>
      <c r="C16" s="29" t="str">
        <f>IF(ISBLANK(Values!E15),"","TellusRem")</f>
        <v>TellusRem</v>
      </c>
      <c r="D16" s="28">
        <f>IF(ISBLANK(Values!E15),"",Values!E15)</f>
        <v>5714401550129</v>
      </c>
      <c r="E16" s="1" t="str">
        <f>IF(ISBLANK(Values!E15),"","EAN")</f>
        <v>EAN</v>
      </c>
      <c r="F16" s="27" t="str">
        <f>IF(ISBLANK(Values!E15),"",IF(Values!J15, SUBSTITUTE(Values!$B$1, "{language}", Values!H15) &amp; " " &amp;Values!$B$3, SUBSTITUTE(Values!$B$2, "{language}", Values!$H15) &amp; " " &amp;Values!$B$3))</f>
        <v>ersatztastatur Niederländisch Nicht Hintergrundbeleuchtung für Lenovo Thinkpad E550 E560 E560c</v>
      </c>
      <c r="G16" s="29" t="str">
        <f>IF(ISBLANK(Values!E15),"","TellusRem")</f>
        <v>TellusRem</v>
      </c>
      <c r="H16" s="1" t="str">
        <f>IF(ISBLANK(Values!E15),"",Values!$B$16)</f>
        <v>computer-keyboards</v>
      </c>
      <c r="I16" s="1" t="str">
        <f>IF(ISBLANK(Values!E15),"","4730574031")</f>
        <v>4730574031</v>
      </c>
      <c r="J16" s="31" t="str">
        <f>IF(ISBLANK(Values!E15),"",Values!F15 )</f>
        <v>Lenovo E550 Regular - NL</v>
      </c>
      <c r="K16" s="27">
        <f>IF(ISBLANK(Values!E15),"",IF(Values!J15, Values!$B$4, Values!$B$5))</f>
        <v>32.99</v>
      </c>
      <c r="L16" s="27">
        <f>IF(ISBLANK(Values!E15),"",IF($CO16="DEFAULT", Values!$B$18, ""))</f>
        <v>5</v>
      </c>
      <c r="M16" s="27" t="str">
        <f>IF(ISBLANK(Values!E15),"",Values!$M15)</f>
        <v>https://download.lenovo.com/Images/Parts/00HN093/00HN093_A.jpg</v>
      </c>
      <c r="N16" s="27" t="str">
        <f>IF(ISBLANK(Values!$F15),"",Values!N15)</f>
        <v>https://download.lenovo.com/Images/Parts/00HN093/00HN093_B.jpg</v>
      </c>
      <c r="O16" s="27" t="str">
        <f>IF(ISBLANK(Values!$F15),"",Values!O15)</f>
        <v>https://download.lenovo.com/Images/Parts/00HN093/00HN093_details.jpg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E550 Parent</v>
      </c>
      <c r="Y16" s="31" t="str">
        <f>IF(ISBLANK(Values!E15),"","Size-Color")</f>
        <v>Size-Color</v>
      </c>
      <c r="Z16" s="29" t="str">
        <f>IF(ISBLANK(Values!E15),"","variation")</f>
        <v>variation</v>
      </c>
      <c r="AA16" s="1" t="str">
        <f>IF(ISBLANK(Values!E15),"",Values!$B$20)</f>
        <v>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32.99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1">
        <f t="shared" si="0"/>
        <v>32.99</v>
      </c>
    </row>
    <row r="17" spans="1:193" ht="48" x14ac:dyDescent="0.2">
      <c r="A17" s="1" t="str">
        <f>IF(ISBLANK(Values!E16),"",IF(Values!$B$37="EU","computercomponent","computer"))</f>
        <v>computercomponent</v>
      </c>
      <c r="B17" s="33" t="str">
        <f>IF(ISBLANK(Values!E16),"",Values!F16)</f>
        <v>Lenovo E550 Regular - NO</v>
      </c>
      <c r="C17" s="29" t="str">
        <f>IF(ISBLANK(Values!E16),"","TellusRem")</f>
        <v>TellusRem</v>
      </c>
      <c r="D17" s="28">
        <f>IF(ISBLANK(Values!E16),"",Values!E16)</f>
        <v>5714401550136</v>
      </c>
      <c r="E17" s="1" t="str">
        <f>IF(ISBLANK(Values!E16),"","EAN")</f>
        <v>EAN</v>
      </c>
      <c r="F17" s="27" t="str">
        <f>IF(ISBLANK(Values!E16),"",IF(Values!J16, SUBSTITUTE(Values!$B$1, "{language}", Values!H16) &amp; " " &amp;Values!$B$3, SUBSTITUTE(Values!$B$2, "{language}", Values!$H16) &amp; " " &amp;Values!$B$3))</f>
        <v>ersatztastatur norwegisch Nicht Hintergrundbeleuchtung für Lenovo Thinkpad E550 E560 E560c</v>
      </c>
      <c r="G17" s="29" t="str">
        <f>IF(ISBLANK(Values!E16),"","TellusRem")</f>
        <v>TellusRem</v>
      </c>
      <c r="H17" s="1" t="str">
        <f>IF(ISBLANK(Values!E16),"",Values!$B$16)</f>
        <v>computer-keyboards</v>
      </c>
      <c r="I17" s="1" t="str">
        <f>IF(ISBLANK(Values!E16),"","4730574031")</f>
        <v>4730574031</v>
      </c>
      <c r="J17" s="31" t="str">
        <f>IF(ISBLANK(Values!E16),"",Values!F16 )</f>
        <v>Lenovo E550 Regular - NO</v>
      </c>
      <c r="K17" s="27">
        <f>IF(ISBLANK(Values!E16),"",IF(Values!J16, Values!$B$4, Values!$B$5))</f>
        <v>32.99</v>
      </c>
      <c r="L17" s="27">
        <f>IF(ISBLANK(Values!E16),"",IF($CO17="DEFAULT", Values!$B$18, ""))</f>
        <v>5</v>
      </c>
      <c r="M17" s="27" t="str">
        <f>IF(ISBLANK(Values!E16),"",Values!$M16)</f>
        <v>https://download.lenovo.com/Images/Parts/00HN020/00HN020_A.jpg</v>
      </c>
      <c r="N17" s="27" t="str">
        <f>IF(ISBLANK(Values!$F16),"",Values!N16)</f>
        <v>https://download.lenovo.com/Images/Parts/00HN020/00HN020_B.jpg</v>
      </c>
      <c r="O17" s="27" t="str">
        <f>IF(ISBLANK(Values!$F16),"",Values!O16)</f>
        <v>https://download.lenovo.com/Images/Parts/00HN020/00HN020_details.jpg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E550 Parent</v>
      </c>
      <c r="Y17" s="31" t="str">
        <f>IF(ISBLANK(Values!E16),"","Size-Color")</f>
        <v>Size-Color</v>
      </c>
      <c r="Z17" s="29" t="str">
        <f>IF(ISBLANK(Values!E16),"","variation")</f>
        <v>variation</v>
      </c>
      <c r="AA17" s="1" t="str">
        <f>IF(ISBLANK(Values!E16),"",Values!$B$20)</f>
        <v>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32.99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1">
        <f t="shared" si="0"/>
        <v>32.99</v>
      </c>
    </row>
    <row r="18" spans="1:193" ht="48" x14ac:dyDescent="0.2">
      <c r="A18" s="1" t="str">
        <f>IF(ISBLANK(Values!E17),"",IF(Values!$B$37="EU","computercomponent","computer"))</f>
        <v>computercomponent</v>
      </c>
      <c r="B18" s="33" t="str">
        <f>IF(ISBLANK(Values!E17),"",Values!F17)</f>
        <v>Lenovo E550 Regular - PL</v>
      </c>
      <c r="C18" s="29" t="str">
        <f>IF(ISBLANK(Values!E17),"","TellusRem")</f>
        <v>TellusRem</v>
      </c>
      <c r="D18" s="28">
        <f>IF(ISBLANK(Values!E17),"",Values!E17)</f>
        <v>5714401550143</v>
      </c>
      <c r="E18" s="1" t="str">
        <f>IF(ISBLANK(Values!E17),"","EAN")</f>
        <v>EAN</v>
      </c>
      <c r="F18" s="27" t="str">
        <f>IF(ISBLANK(Values!E17),"",IF(Values!J17, SUBSTITUTE(Values!$B$1, "{language}", Values!H17) &amp; " " &amp;Values!$B$3, SUBSTITUTE(Values!$B$2, "{language}", Values!$H17) &amp; " " &amp;Values!$B$3))</f>
        <v>ersatztastatur Polieren Nicht Hintergrundbeleuchtung für Lenovo Thinkpad E550 E560 E560c</v>
      </c>
      <c r="G18" s="29" t="str">
        <f>IF(ISBLANK(Values!E17),"","TellusRem")</f>
        <v>TellusRem</v>
      </c>
      <c r="H18" s="1" t="str">
        <f>IF(ISBLANK(Values!E17),"",Values!$B$16)</f>
        <v>computer-keyboards</v>
      </c>
      <c r="I18" s="1" t="str">
        <f>IF(ISBLANK(Values!E17),"","4730574031")</f>
        <v>4730574031</v>
      </c>
      <c r="J18" s="31" t="str">
        <f>IF(ISBLANK(Values!E17),"",Values!F17 )</f>
        <v>Lenovo E550 Regular - PL</v>
      </c>
      <c r="K18" s="27">
        <f>IF(ISBLANK(Values!E17),"",IF(Values!J17, Values!$B$4, Values!$B$5))</f>
        <v>32.99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E550 Parent</v>
      </c>
      <c r="Y18" s="31" t="str">
        <f>IF(ISBLANK(Values!E17),"","Size-Color")</f>
        <v>Size-Color</v>
      </c>
      <c r="Z18" s="29" t="str">
        <f>IF(ISBLANK(Values!E17),"","variation")</f>
        <v>variation</v>
      </c>
      <c r="AA18" s="1" t="str">
        <f>IF(ISBLANK(Values!E17),"",Values!$B$20)</f>
        <v>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32.99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1">
        <f t="shared" si="0"/>
        <v>32.99</v>
      </c>
    </row>
    <row r="19" spans="1:193" ht="48" x14ac:dyDescent="0.2">
      <c r="A19" s="1" t="str">
        <f>IF(ISBLANK(Values!E18),"",IF(Values!$B$37="EU","computercomponent","computer"))</f>
        <v>computercomponent</v>
      </c>
      <c r="B19" s="33" t="str">
        <f>IF(ISBLANK(Values!E18),"",Values!F18)</f>
        <v>Lenovo E550 Regular - PT</v>
      </c>
      <c r="C19" s="29" t="str">
        <f>IF(ISBLANK(Values!E18),"","TellusRem")</f>
        <v>TellusRem</v>
      </c>
      <c r="D19" s="28">
        <f>IF(ISBLANK(Values!E18),"",Values!E18)</f>
        <v>5714401550150</v>
      </c>
      <c r="E19" s="1" t="str">
        <f>IF(ISBLANK(Values!E18),"","EAN")</f>
        <v>EAN</v>
      </c>
      <c r="F19" s="27" t="str">
        <f>IF(ISBLANK(Values!E18),"",IF(Values!J18, SUBSTITUTE(Values!$B$1, "{language}", Values!H18) &amp; " " &amp;Values!$B$3, SUBSTITUTE(Values!$B$2, "{language}", Values!$H18) &amp; " " &amp;Values!$B$3))</f>
        <v>ersatztastatur Portugiesisch Nicht Hintergrundbeleuchtung für Lenovo Thinkpad E550 E560 E560c</v>
      </c>
      <c r="G19" s="29" t="str">
        <f>IF(ISBLANK(Values!E18),"","TellusRem")</f>
        <v>TellusRem</v>
      </c>
      <c r="H19" s="1" t="str">
        <f>IF(ISBLANK(Values!E18),"",Values!$B$16)</f>
        <v>computer-keyboards</v>
      </c>
      <c r="I19" s="1" t="str">
        <f>IF(ISBLANK(Values!E18),"","4730574031")</f>
        <v>4730574031</v>
      </c>
      <c r="J19" s="31" t="str">
        <f>IF(ISBLANK(Values!E18),"",Values!F18 )</f>
        <v>Lenovo E550 Regular - PT</v>
      </c>
      <c r="K19" s="27">
        <f>IF(ISBLANK(Values!E18),"",IF(Values!J18, Values!$B$4, Values!$B$5))</f>
        <v>32.99</v>
      </c>
      <c r="L19" s="27">
        <f>IF(ISBLANK(Values!E18),"",IF($CO19="DEFAULT", Values!$B$18, ""))</f>
        <v>5</v>
      </c>
      <c r="M19" s="27" t="str">
        <f>IF(ISBLANK(Values!E18),"",Values!$M18)</f>
        <v>https://download.lenovo.com/Images/Parts/00HN022/00HN022_A.jpg</v>
      </c>
      <c r="N19" s="27" t="str">
        <f>IF(ISBLANK(Values!$F18),"",Values!N18)</f>
        <v>https://download.lenovo.com/Images/Parts/00HN022/00HN022_B.jpg</v>
      </c>
      <c r="O19" s="27" t="str">
        <f>IF(ISBLANK(Values!$F18),"",Values!O18)</f>
        <v>https://download.lenovo.com/Images/Parts/00HN022/00HN022_details.jpg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E550 Parent</v>
      </c>
      <c r="Y19" s="31" t="str">
        <f>IF(ISBLANK(Values!E18),"","Size-Color")</f>
        <v>Size-Color</v>
      </c>
      <c r="Z19" s="29" t="str">
        <f>IF(ISBLANK(Values!E18),"","variation")</f>
        <v>variation</v>
      </c>
      <c r="AA19" s="1" t="str">
        <f>IF(ISBLANK(Values!E18),"",Values!$B$20)</f>
        <v>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32.99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1">
        <f t="shared" si="0"/>
        <v>32.99</v>
      </c>
    </row>
    <row r="20" spans="1:193" ht="48" x14ac:dyDescent="0.2">
      <c r="A20" s="1" t="str">
        <f>IF(ISBLANK(Values!E19),"",IF(Values!$B$37="EU","computercomponent","computer"))</f>
        <v>computercomponent</v>
      </c>
      <c r="B20" s="33" t="str">
        <f>IF(ISBLANK(Values!E19),"",Values!F19)</f>
        <v>Lenovo E550 Regular - SE/FI</v>
      </c>
      <c r="C20" s="29" t="str">
        <f>IF(ISBLANK(Values!E19),"","TellusRem")</f>
        <v>TellusRem</v>
      </c>
      <c r="D20" s="28">
        <f>IF(ISBLANK(Values!E19),"",Values!E19)</f>
        <v>5714401550167</v>
      </c>
      <c r="E20" s="1" t="str">
        <f>IF(ISBLANK(Values!E19),"","EAN")</f>
        <v>EAN</v>
      </c>
      <c r="F20" s="27" t="str">
        <f>IF(ISBLANK(Values!E19),"",IF(Values!J19, SUBSTITUTE(Values!$B$1, "{language}", Values!H19) &amp; " " &amp;Values!$B$3, SUBSTITUTE(Values!$B$2, "{language}", Values!$H19) &amp; " " &amp;Values!$B$3))</f>
        <v>ersatztastatur Schwedisch -  finnisch Nicht Hintergrundbeleuchtung für Lenovo Thinkpad E550 E560 E560c</v>
      </c>
      <c r="G20" s="29" t="str">
        <f>IF(ISBLANK(Values!E19),"","TellusRem")</f>
        <v>TellusRem</v>
      </c>
      <c r="H20" s="1" t="str">
        <f>IF(ISBLANK(Values!E19),"",Values!$B$16)</f>
        <v>computer-keyboards</v>
      </c>
      <c r="I20" s="1" t="str">
        <f>IF(ISBLANK(Values!E19),"","4730574031")</f>
        <v>4730574031</v>
      </c>
      <c r="J20" s="31" t="str">
        <f>IF(ISBLANK(Values!E19),"",Values!F19 )</f>
        <v>Lenovo E550 Regular - SE/FI</v>
      </c>
      <c r="K20" s="27">
        <f>IF(ISBLANK(Values!E19),"",IF(Values!J19, Values!$B$4, Values!$B$5))</f>
        <v>32.99</v>
      </c>
      <c r="L20" s="27">
        <f>IF(ISBLANK(Values!E19),"",IF($CO20="DEFAULT", Values!$B$18, ""))</f>
        <v>5</v>
      </c>
      <c r="M20" s="27" t="str">
        <f>IF(ISBLANK(Values!E19),"",Values!$M19)</f>
        <v>https://download.lenovo.com/Images/Parts/00HN026/00HN026_A.jpg</v>
      </c>
      <c r="N20" s="27" t="str">
        <f>IF(ISBLANK(Values!$F19),"",Values!N19)</f>
        <v>https://download.lenovo.com/Images/Parts/00HN026/00HN026_B.jpg</v>
      </c>
      <c r="O20" s="27" t="str">
        <f>IF(ISBLANK(Values!$F19),"",Values!O19)</f>
        <v>https://download.lenovo.com/Images/Parts/00HN026/00HN026_details.jpg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E550 Parent</v>
      </c>
      <c r="Y20" s="31" t="str">
        <f>IF(ISBLANK(Values!E19),"","Size-Color")</f>
        <v>Size-Color</v>
      </c>
      <c r="Z20" s="29" t="str">
        <f>IF(ISBLANK(Values!E19),"","variation")</f>
        <v>variation</v>
      </c>
      <c r="AA20" s="1" t="str">
        <f>IF(ISBLANK(Values!E19),"",Values!$B$20)</f>
        <v>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32.99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1">
        <f t="shared" si="0"/>
        <v>32.99</v>
      </c>
    </row>
    <row r="21" spans="1:193" ht="48" x14ac:dyDescent="0.2">
      <c r="A21" s="1" t="str">
        <f>IF(ISBLANK(Values!E20),"",IF(Values!$B$37="EU","computercomponent","computer"))</f>
        <v>computercomponent</v>
      </c>
      <c r="B21" s="33" t="str">
        <f>IF(ISBLANK(Values!E20),"",Values!F20)</f>
        <v>Lenovo E550 Regular - CH</v>
      </c>
      <c r="C21" s="29" t="str">
        <f>IF(ISBLANK(Values!E20),"","TellusRem")</f>
        <v>TellusRem</v>
      </c>
      <c r="D21" s="28">
        <f>IF(ISBLANK(Values!E20),"",Values!E20)</f>
        <v>5714401550174</v>
      </c>
      <c r="E21" s="1" t="str">
        <f>IF(ISBLANK(Values!E20),"","EAN")</f>
        <v>EAN</v>
      </c>
      <c r="F21" s="27" t="str">
        <f>IF(ISBLANK(Values!E20),"",IF(Values!J20, SUBSTITUTE(Values!$B$1, "{language}", Values!H20) &amp; " " &amp;Values!$B$3, SUBSTITUTE(Values!$B$2, "{language}", Values!$H20) &amp; " " &amp;Values!$B$3))</f>
        <v>ersatztastatur Schweizerisch Nicht Hintergrundbeleuchtung für Lenovo Thinkpad E550 E560 E560c</v>
      </c>
      <c r="G21" s="29" t="str">
        <f>IF(ISBLANK(Values!E20),"","TellusRem")</f>
        <v>TellusRem</v>
      </c>
      <c r="H21" s="1" t="str">
        <f>IF(ISBLANK(Values!E20),"",Values!$B$16)</f>
        <v>computer-keyboards</v>
      </c>
      <c r="I21" s="1" t="str">
        <f>IF(ISBLANK(Values!E20),"","4730574031")</f>
        <v>4730574031</v>
      </c>
      <c r="J21" s="31" t="str">
        <f>IF(ISBLANK(Values!E20),"",Values!F20 )</f>
        <v>Lenovo E550 Regular - CH</v>
      </c>
      <c r="K21" s="27">
        <f>IF(ISBLANK(Values!E20),"",IF(Values!J20, Values!$B$4, Values!$B$5))</f>
        <v>32.99</v>
      </c>
      <c r="L21" s="27">
        <f>IF(ISBLANK(Values!E20),"",IF($CO21="DEFAULT", Values!$B$18, ""))</f>
        <v>5</v>
      </c>
      <c r="M21" s="27" t="str">
        <f>IF(ISBLANK(Values!E20),"",Values!$M20)</f>
        <v>https://download.lenovo.com/Images/Parts/00HN101/00HN101_A.jpg</v>
      </c>
      <c r="N21" s="27" t="str">
        <f>IF(ISBLANK(Values!$F20),"",Values!N20)</f>
        <v>https://download.lenovo.com/Images/Parts/00HN101/00HN101_B.jpg</v>
      </c>
      <c r="O21" s="27" t="str">
        <f>IF(ISBLANK(Values!$F20),"",Values!O20)</f>
        <v>https://download.lenovo.com/Images/Parts/00HN101/00HN101_details.jpg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E550 Parent</v>
      </c>
      <c r="Y21" s="31" t="str">
        <f>IF(ISBLANK(Values!E20),"","Size-Color")</f>
        <v>Size-Color</v>
      </c>
      <c r="Z21" s="29" t="str">
        <f>IF(ISBLANK(Values!E20),"","variation")</f>
        <v>variation</v>
      </c>
      <c r="AA21" s="1" t="str">
        <f>IF(ISBLANK(Values!E20),"",Values!$B$20)</f>
        <v>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32.99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1">
        <f t="shared" si="0"/>
        <v>32.99</v>
      </c>
    </row>
    <row r="22" spans="1:193" ht="48" x14ac:dyDescent="0.2">
      <c r="A22" s="1" t="str">
        <f>IF(ISBLANK(Values!E21),"",IF(Values!$B$37="EU","computercomponent","computer"))</f>
        <v>computercomponent</v>
      </c>
      <c r="B22" s="33" t="str">
        <f>IF(ISBLANK(Values!E21),"",Values!F21)</f>
        <v>Lenovo E550 Regular - US INT</v>
      </c>
      <c r="C22" s="29" t="str">
        <f>IF(ISBLANK(Values!E21),"","TellusRem")</f>
        <v>TellusRem</v>
      </c>
      <c r="D22" s="28">
        <f>IF(ISBLANK(Values!E21),"",Values!E21)</f>
        <v>5714401550181</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E550 E560 E560c</v>
      </c>
      <c r="G22" s="29" t="str">
        <f>IF(ISBLANK(Values!E21),"","TellusRem")</f>
        <v>TellusRem</v>
      </c>
      <c r="H22" s="1" t="str">
        <f>IF(ISBLANK(Values!E21),"",Values!$B$16)</f>
        <v>computer-keyboards</v>
      </c>
      <c r="I22" s="1" t="str">
        <f>IF(ISBLANK(Values!E21),"","4730574031")</f>
        <v>4730574031</v>
      </c>
      <c r="J22" s="31" t="str">
        <f>IF(ISBLANK(Values!E21),"",Values!F21 )</f>
        <v>Lenovo E550 Regular - US INT</v>
      </c>
      <c r="K22" s="27">
        <f>IF(ISBLANK(Values!E21),"",IF(Values!J21, Values!$B$4, Values!$B$5))</f>
        <v>32.99</v>
      </c>
      <c r="L22" s="27">
        <f>IF(ISBLANK(Values!E21),"",IF($CO22="DEFAULT", Values!$B$18, ""))</f>
        <v>5</v>
      </c>
      <c r="M22" s="27" t="str">
        <f>IF(ISBLANK(Values!E21),"",Values!$M21)</f>
        <v>https://download.lenovo.com/Images/Parts/00HN030/00HN030_A.jpg</v>
      </c>
      <c r="N22" s="27" t="str">
        <f>IF(ISBLANK(Values!$F21),"",Values!N21)</f>
        <v>https://download.lenovo.com/Images/Parts/00HN030/00HN030_B.jpg</v>
      </c>
      <c r="O22" s="27" t="str">
        <f>IF(ISBLANK(Values!$F21),"",Values!O21)</f>
        <v>https://download.lenovo.com/Images/Parts/00HN030/00HN030_details.jpg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E550 Parent</v>
      </c>
      <c r="Y22" s="31" t="str">
        <f>IF(ISBLANK(Values!E21),"","Size-Color")</f>
        <v>Size-Color</v>
      </c>
      <c r="Z22" s="29" t="str">
        <f>IF(ISBLANK(Values!E21),"","variation")</f>
        <v>variation</v>
      </c>
      <c r="AA22" s="1" t="str">
        <f>IF(ISBLANK(Values!E21),"",Values!$B$20)</f>
        <v>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32.99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1">
        <f t="shared" si="0"/>
        <v>32.99</v>
      </c>
    </row>
    <row r="23" spans="1:193" s="35" customFormat="1" ht="48" x14ac:dyDescent="0.2">
      <c r="A23" s="1" t="str">
        <f>IF(ISBLANK(Values!E22),"",IF(Values!$B$37="EU","computercomponent","computer"))</f>
        <v>computercomponent</v>
      </c>
      <c r="B23" s="33" t="str">
        <f>IF(ISBLANK(Values!E22),"",Values!F22)</f>
        <v>Lenovo E550 Regular - RUS</v>
      </c>
      <c r="C23" s="29" t="str">
        <f>IF(ISBLANK(Values!E22),"","TellusRem")</f>
        <v>TellusRem</v>
      </c>
      <c r="D23" s="28">
        <f>IF(ISBLANK(Values!E22),"",Values!E22)</f>
        <v>5714401550198</v>
      </c>
      <c r="E23" s="1" t="str">
        <f>IF(ISBLANK(Values!E22),"","EAN")</f>
        <v>EAN</v>
      </c>
      <c r="F23" s="27" t="str">
        <f>IF(ISBLANK(Values!E22),"",IF(Values!J22, SUBSTITUTE(Values!$B$1, "{language}", Values!H22) &amp; " " &amp;Values!$B$3, SUBSTITUTE(Values!$B$2, "{language}", Values!$H22) &amp; " " &amp;Values!$B$3))</f>
        <v>ersatztastatur Russisch Nicht Hintergrundbeleuchtung für Lenovo Thinkpad E550 E560 E560c</v>
      </c>
      <c r="G23" s="29" t="str">
        <f>IF(ISBLANK(Values!E22),"","TellusRem")</f>
        <v>TellusRem</v>
      </c>
      <c r="H23" s="1" t="str">
        <f>IF(ISBLANK(Values!E22),"",Values!$B$16)</f>
        <v>computer-keyboards</v>
      </c>
      <c r="I23" s="1" t="str">
        <f>IF(ISBLANK(Values!E22),"","4730574031")</f>
        <v>4730574031</v>
      </c>
      <c r="J23" s="31" t="str">
        <f>IF(ISBLANK(Values!E22),"",Values!F22 )</f>
        <v>Lenovo E550 Regular - RUS</v>
      </c>
      <c r="K23" s="27">
        <f>IF(ISBLANK(Values!E22),"",IF(Values!J22, Values!$B$4, Values!$B$5))</f>
        <v>32.99</v>
      </c>
      <c r="L23" s="27">
        <f>IF(ISBLANK(Values!E22),"",IF($CO23="DEFAULT", Values!$B$18, ""))</f>
        <v>5</v>
      </c>
      <c r="M23" s="27" t="str">
        <f>IF(ISBLANK(Values!E22),"",Values!$M22)</f>
        <v>https://download.lenovo.com/Images/Parts/00HN023/00HN023_A.jpg</v>
      </c>
      <c r="N23" s="27" t="str">
        <f>IF(ISBLANK(Values!$F22),"",Values!N22)</f>
        <v>https://download.lenovo.com/Images/Parts/00HN023/00HN023_B.jpg</v>
      </c>
      <c r="O23" s="27" t="str">
        <f>IF(ISBLANK(Values!$F22),"",Values!O22)</f>
        <v>https://download.lenovo.com/Images/Parts/00HN023/00HN023_details.jpg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E550 Parent</v>
      </c>
      <c r="Y23" s="31" t="str">
        <f>IF(ISBLANK(Values!E22),"","Size-Color")</f>
        <v>Size-Color</v>
      </c>
      <c r="Z23" s="29" t="str">
        <f>IF(ISBLANK(Values!E22),"","variation")</f>
        <v>variation</v>
      </c>
      <c r="AA23" s="1" t="str">
        <f>IF(ISBLANK(Values!E22),"",Values!$B$20)</f>
        <v>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32.99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35">
        <f t="shared" si="0"/>
        <v>32.99</v>
      </c>
    </row>
    <row r="24" spans="1:193" s="35" customFormat="1" ht="48" x14ac:dyDescent="0.2">
      <c r="A24" s="1" t="str">
        <f>IF(ISBLANK(Values!E23),"",IF(Values!$B$37="EU","computercomponent","computer"))</f>
        <v>computercomponent</v>
      </c>
      <c r="B24" s="33" t="str">
        <f>IF(ISBLANK(Values!E23),"",Values!F23)</f>
        <v>Lenovo E550 Regular - US</v>
      </c>
      <c r="C24" s="29" t="str">
        <f>IF(ISBLANK(Values!E23),"","TellusRem")</f>
        <v>TellusRem</v>
      </c>
      <c r="D24" s="28">
        <f>IF(ISBLANK(Values!E23),"",Values!E23)</f>
        <v>5714401550204</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E550 E560 E560c</v>
      </c>
      <c r="G24" s="29" t="str">
        <f>IF(ISBLANK(Values!E23),"","TellusRem")</f>
        <v>TellusRem</v>
      </c>
      <c r="H24" s="1" t="str">
        <f>IF(ISBLANK(Values!E23),"",Values!$B$16)</f>
        <v>computer-keyboards</v>
      </c>
      <c r="I24" s="1" t="str">
        <f>IF(ISBLANK(Values!E23),"","4730574031")</f>
        <v>4730574031</v>
      </c>
      <c r="J24" s="31" t="str">
        <f>IF(ISBLANK(Values!E23),"",Values!F23 )</f>
        <v>Lenovo E550 Regular - US</v>
      </c>
      <c r="K24" s="27">
        <f>IF(ISBLANK(Values!E23),"",IF(Values!J23, Values!$B$4, Values!$B$5))</f>
        <v>32.99</v>
      </c>
      <c r="L24" s="27">
        <f>IF(ISBLANK(Values!E23),"",IF($CO24="DEFAULT", Values!$B$18, ""))</f>
        <v>5</v>
      </c>
      <c r="M24" s="27" t="str">
        <f>IF(ISBLANK(Values!E23),"",Values!$M23)</f>
        <v>https://download.lenovo.com/Images/Parts/00HN000/00HN000_A.jpg</v>
      </c>
      <c r="N24" s="27" t="str">
        <f>IF(ISBLANK(Values!$F23),"",Values!N23)</f>
        <v>https://download.lenovo.com/Images/Parts/00HN000/00HN000_B.jpg</v>
      </c>
      <c r="O24" s="27" t="str">
        <f>IF(ISBLANK(Values!$F23),"",Values!O23)</f>
        <v>https://download.lenovo.com/Images/Parts/00HN000/00HN000_details.jpg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E550 Parent</v>
      </c>
      <c r="Y24" s="31" t="str">
        <f>IF(ISBLANK(Values!E23),"","Size-Color")</f>
        <v>Size-Color</v>
      </c>
      <c r="Z24" s="29" t="str">
        <f>IF(ISBLANK(Values!E23),"","variation")</f>
        <v>variation</v>
      </c>
      <c r="AA24" s="1" t="str">
        <f>IF(ISBLANK(Values!E23),"",Values!$B$20)</f>
        <v>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32.99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35">
        <f t="shared" si="0"/>
        <v>32.99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35" t="str">
        <f t="shared" si="0"/>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35" t="str">
        <f t="shared" si="0"/>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35" t="str">
        <f t="shared" si="0"/>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35" t="str">
        <f t="shared" si="0"/>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35" t="str">
        <f t="shared" si="0"/>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35" t="str">
        <f t="shared" si="0"/>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35" t="str">
        <f t="shared" si="0"/>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35" t="str">
        <f t="shared" si="0"/>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35" t="str">
        <f t="shared" si="0"/>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35" t="str">
        <f t="shared" si="0"/>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35" t="str">
        <f t="shared" si="0"/>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35" t="str">
        <f t="shared" si="0"/>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35" t="str">
        <f t="shared" si="0"/>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35" t="str">
        <f t="shared" si="0"/>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35" t="str">
        <f t="shared" si="0"/>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35" t="str">
        <f t="shared" si="0"/>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35" t="str">
        <f t="shared" si="0"/>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1" t="str">
        <f t="shared" si="0"/>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1" t="str">
        <f t="shared" si="0"/>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1" t="str">
        <f t="shared" si="0"/>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1" t="str">
        <f t="shared" si="0"/>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1" t="str">
        <f t="shared" si="0"/>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1" t="str">
        <f t="shared" si="0"/>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1" t="str">
        <f t="shared" si="0"/>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1" t="str">
        <f t="shared" si="0"/>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F29" sqref="F29"/>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59" t="s">
        <v>716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32.99</v>
      </c>
      <c r="C4" s="41" t="b">
        <f>FALSE()</f>
        <v>0</v>
      </c>
      <c r="D4" s="41" t="b">
        <f>TRUE()</f>
        <v>1</v>
      </c>
      <c r="E4" s="36">
        <v>5714401550013</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f>FALSE()</f>
        <v>0</v>
      </c>
      <c r="K4" s="36" t="s">
        <v>710</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42">
        <f>MATCH(G4,options!$D$1:$D$20,0)</f>
        <v>1</v>
      </c>
    </row>
    <row r="5" spans="1:22" ht="28" x14ac:dyDescent="0.15">
      <c r="A5" s="37" t="s">
        <v>371</v>
      </c>
      <c r="B5" s="51">
        <v>32.99</v>
      </c>
      <c r="C5" s="41" t="b">
        <f>FALSE()</f>
        <v>0</v>
      </c>
      <c r="D5" s="41" t="b">
        <f>TRUE()</f>
        <v>1</v>
      </c>
      <c r="E5" s="36">
        <v>5714401550020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f>FALSE()</f>
        <v>0</v>
      </c>
      <c r="K5" s="36" t="s">
        <v>711</v>
      </c>
      <c r="L5" s="45" t="b">
        <v>1</v>
      </c>
      <c r="M5" s="46" t="str">
        <f t="shared" si="0"/>
        <v>https://raw.githubusercontent.com/PatrickVibild/TellusAmazonPictures/master/pictures/Lenovo/E550/RG/FR/1.jpg</v>
      </c>
      <c r="N5" s="46" t="str">
        <f t="shared" si="1"/>
        <v>https://raw.githubusercontent.com/PatrickVibild/TellusAmazonPictures/master/pictures/Lenovo/E550/RG/FR/2.jpg</v>
      </c>
      <c r="O5" s="47" t="str">
        <f t="shared" si="2"/>
        <v>https://raw.githubusercontent.com/PatrickVibild/TellusAmazonPictures/master/pictures/Lenovo/E550/RG/FR/3.jpg</v>
      </c>
      <c r="P5" t="str">
        <f t="shared" si="3"/>
        <v>https://raw.githubusercontent.com/PatrickVibild/TellusAmazonPictures/master/pictures/Lenovo/E550/RG/FR/4.jpg</v>
      </c>
      <c r="Q5" t="str">
        <f t="shared" si="4"/>
        <v>https://raw.githubusercontent.com/PatrickVibild/TellusAmazonPictures/master/pictures/Lenovo/E550/RG/FR/5.jpg</v>
      </c>
      <c r="R5" t="str">
        <f t="shared" si="5"/>
        <v>https://raw.githubusercontent.com/PatrickVibild/TellusAmazonPictures/master/pictures/Lenovo/E550/RG/FR/6.jpg</v>
      </c>
      <c r="S5" t="str">
        <f t="shared" si="6"/>
        <v>https://raw.githubusercontent.com/PatrickVibild/TellusAmazonPictures/master/pictures/Lenovo/E550/RG/FR/7.jpg</v>
      </c>
      <c r="T5" t="str">
        <f t="shared" si="7"/>
        <v>https://raw.githubusercontent.com/PatrickVibild/TellusAmazonPictures/master/pictures/Lenovo/E550/RG/FR/8.jpg</v>
      </c>
      <c r="U5" t="str">
        <f t="shared" si="8"/>
        <v>https://raw.githubusercontent.com/PatrickVibild/TellusAmazonPictures/master/pictures/Lenovo/E550/RG/FR/9.jpg</v>
      </c>
      <c r="V5" s="42">
        <f>MATCH(G5,options!$D$1:$D$20,0)</f>
        <v>2</v>
      </c>
    </row>
    <row r="6" spans="1:22" ht="28" x14ac:dyDescent="0.15">
      <c r="A6" s="37" t="s">
        <v>373</v>
      </c>
      <c r="B6" s="48" t="s">
        <v>414</v>
      </c>
      <c r="C6" s="41" t="b">
        <f>FALSE()</f>
        <v>0</v>
      </c>
      <c r="D6" s="41" t="b">
        <f>TRUE()</f>
        <v>1</v>
      </c>
      <c r="E6" s="36">
        <v>5714401550037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f>FALSE()</f>
        <v>0</v>
      </c>
      <c r="K6" s="36" t="s">
        <v>712</v>
      </c>
      <c r="L6" s="45" t="b">
        <v>1</v>
      </c>
      <c r="M6" s="46" t="str">
        <f t="shared" si="0"/>
        <v>https://raw.githubusercontent.com/PatrickVibild/TellusAmazonPictures/master/pictures/Lenovo/E550/RG/IT/1.jpg</v>
      </c>
      <c r="N6" s="46" t="str">
        <f t="shared" si="1"/>
        <v>https://raw.githubusercontent.com/PatrickVibild/TellusAmazonPictures/master/pictures/Lenovo/E550/RG/IT/2.jpg</v>
      </c>
      <c r="O6" s="47" t="str">
        <f t="shared" si="2"/>
        <v>https://raw.githubusercontent.com/PatrickVibild/TellusAmazonPictures/master/pictures/Lenovo/E550/RG/IT/3.jpg</v>
      </c>
      <c r="P6" t="str">
        <f t="shared" si="3"/>
        <v>https://raw.githubusercontent.com/PatrickVibild/TellusAmazonPictures/master/pictures/Lenovo/E550/RG/IT/4.jpg</v>
      </c>
      <c r="Q6" t="str">
        <f t="shared" si="4"/>
        <v>https://raw.githubusercontent.com/PatrickVibild/TellusAmazonPictures/master/pictures/Lenovo/E550/RG/IT/5.jpg</v>
      </c>
      <c r="R6" t="str">
        <f t="shared" si="5"/>
        <v>https://raw.githubusercontent.com/PatrickVibild/TellusAmazonPictures/master/pictures/Lenovo/E550/RG/IT/6.jpg</v>
      </c>
      <c r="S6" t="str">
        <f t="shared" si="6"/>
        <v>https://raw.githubusercontent.com/PatrickVibild/TellusAmazonPictures/master/pictures/Lenovo/E550/RG/IT/7.jpg</v>
      </c>
      <c r="T6" t="str">
        <f t="shared" si="7"/>
        <v>https://raw.githubusercontent.com/PatrickVibild/TellusAmazonPictures/master/pictures/Lenovo/E550/RG/IT/8.jpg</v>
      </c>
      <c r="U6" t="str">
        <f t="shared" si="8"/>
        <v>https://raw.githubusercontent.com/PatrickVibild/TellusAmazonPictures/master/pictures/Lenovo/E550/RG/IT/9.jpg</v>
      </c>
      <c r="V6" s="42">
        <f>MATCH(G6,options!$D$1:$D$20,0)</f>
        <v>3</v>
      </c>
    </row>
    <row r="7" spans="1:22" ht="28" x14ac:dyDescent="0.15">
      <c r="A7" s="37" t="s">
        <v>376</v>
      </c>
      <c r="B7" s="49" t="str">
        <f>IF(B6=options!C1,"32","41")</f>
        <v>32</v>
      </c>
      <c r="C7" s="41" t="b">
        <f>FALSE()</f>
        <v>0</v>
      </c>
      <c r="D7" s="41" t="b">
        <f>TRUE()</f>
        <v>1</v>
      </c>
      <c r="E7" s="36">
        <v>5714401550044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f>FALSE()</f>
        <v>0</v>
      </c>
      <c r="K7" s="36" t="s">
        <v>713</v>
      </c>
      <c r="L7" s="45" t="b">
        <v>1</v>
      </c>
      <c r="M7" s="46" t="str">
        <f t="shared" si="0"/>
        <v>https://raw.githubusercontent.com/PatrickVibild/TellusAmazonPictures/master/pictures/Lenovo/E550/RG/ES/1.jpg</v>
      </c>
      <c r="N7" s="46" t="str">
        <f t="shared" si="1"/>
        <v>https://raw.githubusercontent.com/PatrickVibild/TellusAmazonPictures/master/pictures/Lenovo/E550/RG/ES/2.jpg</v>
      </c>
      <c r="O7" s="47" t="str">
        <f t="shared" si="2"/>
        <v>https://raw.githubusercontent.com/PatrickVibild/TellusAmazonPictures/master/pictures/Lenovo/E550/RG/ES/3.jpg</v>
      </c>
      <c r="P7" t="str">
        <f t="shared" si="3"/>
        <v>https://raw.githubusercontent.com/PatrickVibild/TellusAmazonPictures/master/pictures/Lenovo/E550/RG/ES/4.jpg</v>
      </c>
      <c r="Q7" t="str">
        <f t="shared" si="4"/>
        <v>https://raw.githubusercontent.com/PatrickVibild/TellusAmazonPictures/master/pictures/Lenovo/E550/RG/ES/5.jpg</v>
      </c>
      <c r="R7" t="str">
        <f t="shared" si="5"/>
        <v>https://raw.githubusercontent.com/PatrickVibild/TellusAmazonPictures/master/pictures/Lenovo/E550/RG/ES/6.jpg</v>
      </c>
      <c r="S7" t="str">
        <f t="shared" si="6"/>
        <v>https://raw.githubusercontent.com/PatrickVibild/TellusAmazonPictures/master/pictures/Lenovo/E550/RG/ES/7.jpg</v>
      </c>
      <c r="T7" t="str">
        <f t="shared" si="7"/>
        <v>https://raw.githubusercontent.com/PatrickVibild/TellusAmazonPictures/master/pictures/Lenovo/E550/RG/ES/8.jpg</v>
      </c>
      <c r="U7" t="str">
        <f t="shared" si="8"/>
        <v>https://raw.githubusercontent.com/PatrickVibild/TellusAmazonPictures/master/pictures/Lenovo/E550/RG/ES/9.jpg</v>
      </c>
      <c r="V7" s="42">
        <f>MATCH(G7,options!$D$1:$D$20,0)</f>
        <v>4</v>
      </c>
    </row>
    <row r="8" spans="1:22" ht="28" x14ac:dyDescent="0.15">
      <c r="A8" s="37" t="s">
        <v>378</v>
      </c>
      <c r="B8" s="49" t="str">
        <f>IF(B6=options!C1,"18","17")</f>
        <v>18</v>
      </c>
      <c r="C8" s="41" t="b">
        <f>FALSE()</f>
        <v>0</v>
      </c>
      <c r="D8" s="41" t="b">
        <f>TRUE()</f>
        <v>1</v>
      </c>
      <c r="E8" s="36">
        <v>5714401550051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714</v>
      </c>
      <c r="L8" s="45" t="b">
        <v>1</v>
      </c>
      <c r="M8" s="46" t="str">
        <f t="shared" si="0"/>
        <v>https://raw.githubusercontent.com/PatrickVibild/TellusAmazonPictures/master/pictures/Lenovo/E550/RG/UK/1.jpg</v>
      </c>
      <c r="N8" s="46" t="str">
        <f t="shared" si="1"/>
        <v>https://raw.githubusercontent.com/PatrickVibild/TellusAmazonPictures/master/pictures/Lenovo/E550/RG/UK/2.jpg</v>
      </c>
      <c r="O8" s="47" t="str">
        <f t="shared" si="2"/>
        <v>https://raw.githubusercontent.com/PatrickVibild/TellusAmazonPictures/master/pictures/Lenovo/E550/RG/UK/3.jpg</v>
      </c>
      <c r="P8" t="str">
        <f t="shared" si="3"/>
        <v>https://raw.githubusercontent.com/PatrickVibild/TellusAmazonPictures/master/pictures/Lenovo/E550/RG/UK/4.jpg</v>
      </c>
      <c r="Q8" t="str">
        <f t="shared" si="4"/>
        <v>https://raw.githubusercontent.com/PatrickVibild/TellusAmazonPictures/master/pictures/Lenovo/E550/RG/UK/5.jpg</v>
      </c>
      <c r="R8" t="str">
        <f t="shared" si="5"/>
        <v>https://raw.githubusercontent.com/PatrickVibild/TellusAmazonPictures/master/pictures/Lenovo/E550/RG/UK/6.jpg</v>
      </c>
      <c r="S8" t="str">
        <f t="shared" si="6"/>
        <v>https://raw.githubusercontent.com/PatrickVibild/TellusAmazonPictures/master/pictures/Lenovo/E550/RG/UK/7.jpg</v>
      </c>
      <c r="T8" t="str">
        <f t="shared" si="7"/>
        <v>https://raw.githubusercontent.com/PatrickVibild/TellusAmazonPictures/master/pictures/Lenovo/E550/RG/UK/8.jpg</v>
      </c>
      <c r="U8" t="str">
        <f t="shared" si="8"/>
        <v>https://raw.githubusercontent.com/PatrickVibild/TellusAmazonPictures/master/pictures/Lenovo/E550/RG/UK/9.jpg</v>
      </c>
      <c r="V8" s="42">
        <f>MATCH(G8,options!$D$1:$D$20,0)</f>
        <v>5</v>
      </c>
    </row>
    <row r="9" spans="1:22" ht="28" x14ac:dyDescent="0.15">
      <c r="A9" s="37" t="s">
        <v>380</v>
      </c>
      <c r="B9" s="49" t="str">
        <f>IF(B6=options!C1,"2","5")</f>
        <v>2</v>
      </c>
      <c r="C9" s="41" t="b">
        <f>FALSE()</f>
        <v>0</v>
      </c>
      <c r="D9" s="41" t="b">
        <f>TRUE()</f>
        <v>1</v>
      </c>
      <c r="E9" s="36">
        <v>5714401550068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f>FALSE()</f>
        <v>0</v>
      </c>
      <c r="K9" s="36" t="s">
        <v>715</v>
      </c>
      <c r="L9" s="45" t="b">
        <v>1</v>
      </c>
      <c r="M9" s="46" t="str">
        <f t="shared" si="0"/>
        <v>https://raw.githubusercontent.com/PatrickVibild/TellusAmazonPictures/master/pictures/Lenovo/E550/RGNOR/1.jpg</v>
      </c>
      <c r="N9" s="46" t="str">
        <f t="shared" si="1"/>
        <v>https://raw.githubusercontent.com/PatrickVibild/TellusAmazonPictures/master/pictures/Lenovo/E550/RGNOR/2.jpg</v>
      </c>
      <c r="O9" s="47" t="str">
        <f t="shared" si="2"/>
        <v>https://raw.githubusercontent.com/PatrickVibild/TellusAmazonPictures/master/pictures/Lenovo/E550/RGNOR/3.jpg</v>
      </c>
      <c r="P9" t="str">
        <f t="shared" si="3"/>
        <v>https://raw.githubusercontent.com/PatrickVibild/TellusAmazonPictures/master/pictures/Lenovo/E550/RGNOR/4.jpg</v>
      </c>
      <c r="Q9" t="str">
        <f t="shared" si="4"/>
        <v>https://raw.githubusercontent.com/PatrickVibild/TellusAmazonPictures/master/pictures/Lenovo/E550/RGNOR/5.jpg</v>
      </c>
      <c r="R9" t="str">
        <f t="shared" si="5"/>
        <v>https://raw.githubusercontent.com/PatrickVibild/TellusAmazonPictures/master/pictures/Lenovo/E550/RGNOR/6.jpg</v>
      </c>
      <c r="S9" t="str">
        <f t="shared" si="6"/>
        <v>https://raw.githubusercontent.com/PatrickVibild/TellusAmazonPictures/master/pictures/Lenovo/E550/RGNOR/7.jpg</v>
      </c>
      <c r="T9" t="str">
        <f t="shared" si="7"/>
        <v>https://raw.githubusercontent.com/PatrickVibild/TellusAmazonPictures/master/pictures/Lenovo/E550/RGNOR/8.jpg</v>
      </c>
      <c r="U9" t="str">
        <f t="shared" si="8"/>
        <v>https://raw.githubusercontent.com/PatrickVibild/TellusAmazonPictures/master/pictures/Lenovo/E550/RGNOR/9.jpg</v>
      </c>
      <c r="V9" s="42">
        <f>MATCH(G9,options!$D$1:$D$20,0)</f>
        <v>6</v>
      </c>
    </row>
    <row r="10" spans="1:22" ht="14" x14ac:dyDescent="0.15">
      <c r="A10" t="s">
        <v>382</v>
      </c>
      <c r="B10" s="50"/>
      <c r="C10" s="41" t="b">
        <f>FALSE()</f>
        <v>0</v>
      </c>
      <c r="D10" s="41" t="b">
        <f>FALSE()</f>
        <v>0</v>
      </c>
      <c r="E10" s="36">
        <v>5714401550075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f>FALSE()</f>
        <v>0</v>
      </c>
      <c r="K10" s="36" t="s">
        <v>696</v>
      </c>
      <c r="L10" s="45" t="b">
        <f>FALSE()</f>
        <v>0</v>
      </c>
      <c r="M10" s="46" t="str">
        <f t="shared" si="0"/>
        <v>https://download.lenovo.com/Images/Parts/00HN006/00HN006_A.jpg</v>
      </c>
      <c r="N10" s="46" t="str">
        <f t="shared" si="1"/>
        <v>https://download.lenovo.com/Images/Parts/00HN006/00HN006_B.jpg</v>
      </c>
      <c r="O10" s="47" t="str">
        <f t="shared" si="2"/>
        <v>https://download.lenovo.com/Images/Parts/00HN006/00HN006_details.jpg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5714401550082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f>FALSE()</f>
        <v>0</v>
      </c>
      <c r="K11" s="36" t="s">
        <v>697</v>
      </c>
      <c r="L11" s="45" t="b">
        <f>FALSE()</f>
        <v>0</v>
      </c>
      <c r="M11" s="46" t="str">
        <f t="shared" si="0"/>
        <v>https://download.lenovo.com/Images/Parts/00HN007/00HN007_A.jpg</v>
      </c>
      <c r="N11" s="46" t="str">
        <f t="shared" si="1"/>
        <v>https://download.lenovo.com/Images/Parts/00HN007/00HN007_B.jpg</v>
      </c>
      <c r="O11" s="47" t="str">
        <f t="shared" si="2"/>
        <v>https://download.lenovo.com/Images/Parts/00HN007/00HN007_details.jpg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5714401550099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f>FALSE()</f>
        <v>0</v>
      </c>
      <c r="K12" s="36" t="s">
        <v>698</v>
      </c>
      <c r="L12" s="45" t="b">
        <f>FALSE()</f>
        <v>0</v>
      </c>
      <c r="M12" s="46" t="str">
        <f t="shared" si="0"/>
        <v>https://download.lenovo.com/Images/Parts/00HN008/00HN008_A.jpg</v>
      </c>
      <c r="N12" s="46" t="str">
        <f t="shared" si="1"/>
        <v>https://download.lenovo.com/Images/Parts/00HN008/00HN008_B.jpg</v>
      </c>
      <c r="O12" s="47" t="str">
        <f t="shared" si="2"/>
        <v>https://download.lenovo.com/Images/Parts/00HN008/00HN008_details.jpg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709</v>
      </c>
      <c r="C13" s="41" t="b">
        <f>FALSE()</f>
        <v>0</v>
      </c>
      <c r="D13" s="41" t="b">
        <f>FALSE()</f>
        <v>0</v>
      </c>
      <c r="E13" s="36">
        <v>5714401550105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f>FALSE()</f>
        <v>0</v>
      </c>
      <c r="K13" s="36" t="s">
        <v>699</v>
      </c>
      <c r="L13" s="45" t="b">
        <f>FALSE()</f>
        <v>0</v>
      </c>
      <c r="M13" s="46" t="str">
        <f t="shared" si="0"/>
        <v>https://download.lenovo.com/Images/Parts/00HN009/00HN009_A.jpg</v>
      </c>
      <c r="N13" s="46" t="str">
        <f t="shared" si="1"/>
        <v>https://download.lenovo.com/Images/Parts/00HN009/00HN009_B.jpg</v>
      </c>
      <c r="O13" s="47" t="str">
        <f t="shared" si="2"/>
        <v>https://download.lenovo.com/Images/Parts/00HN009/00HN009_details.jpg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5714401488996</v>
      </c>
      <c r="C14" s="41" t="b">
        <f>FALSE()</f>
        <v>0</v>
      </c>
      <c r="D14" s="41" t="b">
        <f>FALSE()</f>
        <v>0</v>
      </c>
      <c r="E14" s="36">
        <v>5714401550112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f>FALSE()</f>
        <v>0</v>
      </c>
      <c r="K14" s="36" t="s">
        <v>700</v>
      </c>
      <c r="L14" s="45" t="b">
        <f>FALSE()</f>
        <v>0</v>
      </c>
      <c r="M14" s="46" t="str">
        <f t="shared" si="0"/>
        <v>https://download.lenovo.com/Images/Parts/00HN015/00HN015_A.jpg</v>
      </c>
      <c r="N14" s="46" t="str">
        <f t="shared" si="1"/>
        <v>https://download.lenovo.com/Images/Parts/00HN015/00HN015_B.jpg</v>
      </c>
      <c r="O14" s="47" t="str">
        <f t="shared" si="2"/>
        <v>https://download.lenovo.com/Images/Parts/00HN015/00HN015_details.jpg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5714401550129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f>FALSE()</f>
        <v>0</v>
      </c>
      <c r="K15" s="36" t="s">
        <v>701</v>
      </c>
      <c r="L15" s="45" t="b">
        <f>FALSE()</f>
        <v>0</v>
      </c>
      <c r="M15" s="46" t="str">
        <f t="shared" si="0"/>
        <v>https://download.lenovo.com/Images/Parts/00HN093/00HN093_A.jpg</v>
      </c>
      <c r="N15" s="46" t="str">
        <f t="shared" si="1"/>
        <v>https://download.lenovo.com/Images/Parts/00HN093/00HN093_B.jpg</v>
      </c>
      <c r="O15" s="47" t="str">
        <f t="shared" si="2"/>
        <v>https://download.lenovo.com/Images/Parts/00HN093/00HN093_details.jpg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5714401550136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f>FALSE()</f>
        <v>0</v>
      </c>
      <c r="K16" s="36" t="s">
        <v>702</v>
      </c>
      <c r="L16" s="45" t="b">
        <f>FALSE()</f>
        <v>0</v>
      </c>
      <c r="M16" s="46" t="str">
        <f t="shared" si="0"/>
        <v>https://download.lenovo.com/Images/Parts/00HN020/00HN020_A.jpg</v>
      </c>
      <c r="N16" s="46" t="str">
        <f t="shared" si="1"/>
        <v>https://download.lenovo.com/Images/Parts/00HN020/00HN020_B.jpg</v>
      </c>
      <c r="O16" s="47" t="str">
        <f t="shared" si="2"/>
        <v>https://download.lenovo.com/Images/Parts/00HN020/00HN020_details.jpg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5714401550143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f>FALSE()</f>
        <v>0</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5714401550150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f>FALSE()</f>
        <v>0</v>
      </c>
      <c r="K18" s="36" t="s">
        <v>703</v>
      </c>
      <c r="L18" s="45" t="b">
        <f>FALSE()</f>
        <v>0</v>
      </c>
      <c r="M18" s="46" t="str">
        <f t="shared" si="0"/>
        <v>https://download.lenovo.com/Images/Parts/00HN022/00HN022_A.jpg</v>
      </c>
      <c r="N18" s="46" t="str">
        <f t="shared" si="1"/>
        <v>https://download.lenovo.com/Images/Parts/00HN022/00HN022_B.jpg</v>
      </c>
      <c r="O18" s="47" t="str">
        <f t="shared" si="2"/>
        <v>https://download.lenovo.com/Images/Parts/00HN022/00HN022_details.jpg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5714401550167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f>FALSE()</f>
        <v>0</v>
      </c>
      <c r="K19" s="36" t="s">
        <v>704</v>
      </c>
      <c r="L19" s="45" t="b">
        <f>FALSE()</f>
        <v>0</v>
      </c>
      <c r="M19" s="46" t="str">
        <f t="shared" si="0"/>
        <v>https://download.lenovo.com/Images/Parts/00HN026/00HN026_A.jpg</v>
      </c>
      <c r="N19" s="46" t="str">
        <f t="shared" si="1"/>
        <v>https://download.lenovo.com/Images/Parts/00HN026/00HN026_B.jpg</v>
      </c>
      <c r="O19" s="47" t="str">
        <f t="shared" si="2"/>
        <v>https://download.lenovo.com/Images/Parts/00HN026/00HN026_details.jpg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t="b">
        <f>FALSE()</f>
        <v>0</v>
      </c>
      <c r="D20" s="41" t="b">
        <f>FALSE()</f>
        <v>0</v>
      </c>
      <c r="E20" s="36">
        <v>5714401550174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f>FALSE()</f>
        <v>0</v>
      </c>
      <c r="K20" s="36" t="s">
        <v>705</v>
      </c>
      <c r="L20" s="45" t="b">
        <f>FALSE()</f>
        <v>0</v>
      </c>
      <c r="M20" s="46" t="str">
        <f t="shared" si="0"/>
        <v>https://download.lenovo.com/Images/Parts/00HN101/00HN101_A.jpg</v>
      </c>
      <c r="N20" s="46" t="str">
        <f t="shared" si="1"/>
        <v>https://download.lenovo.com/Images/Parts/00HN101/00HN101_B.jpg</v>
      </c>
      <c r="O20" s="47" t="str">
        <f t="shared" si="2"/>
        <v>https://download.lenovo.com/Images/Parts/00HN101/00HN101_details.jpg</v>
      </c>
      <c r="P20" t="str">
        <f t="shared" si="3"/>
        <v/>
      </c>
      <c r="Q20" t="str">
        <f t="shared" si="4"/>
        <v/>
      </c>
      <c r="R20" t="str">
        <f t="shared" si="5"/>
        <v/>
      </c>
      <c r="S20" t="str">
        <f t="shared" si="6"/>
        <v/>
      </c>
      <c r="T20" t="str">
        <f t="shared" si="7"/>
        <v/>
      </c>
      <c r="U20" t="str">
        <f t="shared" si="8"/>
        <v/>
      </c>
      <c r="V20" s="42">
        <f>MATCH(G20,options!$D$1:$D$20,0)</f>
        <v>15</v>
      </c>
    </row>
    <row r="21" spans="1:22" ht="14" x14ac:dyDescent="0.15">
      <c r="B21" s="50"/>
      <c r="C21" s="41" t="b">
        <f>FALSE()</f>
        <v>0</v>
      </c>
      <c r="D21" s="41" t="b">
        <f>FALSE()</f>
        <v>0</v>
      </c>
      <c r="E21" s="36">
        <v>5714401550181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706</v>
      </c>
      <c r="L21" s="45" t="b">
        <f>FALSE()</f>
        <v>0</v>
      </c>
      <c r="M21" s="46" t="str">
        <f t="shared" si="0"/>
        <v>https://download.lenovo.com/Images/Parts/00HN030/00HN030_A.jpg</v>
      </c>
      <c r="N21" s="46" t="str">
        <f t="shared" si="1"/>
        <v>https://download.lenovo.com/Images/Parts/00HN030/00HN030_B.jpg</v>
      </c>
      <c r="O21" s="47" t="str">
        <f t="shared" si="2"/>
        <v>https://download.lenovo.com/Images/Parts/00HN030/00HN030_details.jpg</v>
      </c>
      <c r="P21" t="str">
        <f t="shared" si="3"/>
        <v/>
      </c>
      <c r="Q21" t="str">
        <f t="shared" si="4"/>
        <v/>
      </c>
      <c r="R21" t="str">
        <f t="shared" si="5"/>
        <v/>
      </c>
      <c r="S21" t="str">
        <f t="shared" si="6"/>
        <v/>
      </c>
      <c r="T21" t="str">
        <f t="shared" si="7"/>
        <v/>
      </c>
      <c r="U21" t="str">
        <f t="shared" si="8"/>
        <v/>
      </c>
      <c r="V21" s="42">
        <f>MATCH(G21,options!$D$1:$D$20,0)</f>
        <v>16</v>
      </c>
    </row>
    <row r="22" spans="1:22" ht="14" x14ac:dyDescent="0.15">
      <c r="B22" s="50"/>
      <c r="C22" s="41" t="b">
        <f>FALSE()</f>
        <v>0</v>
      </c>
      <c r="D22" s="41" t="b">
        <f>FALSE()</f>
        <v>0</v>
      </c>
      <c r="E22" s="36">
        <v>5714401550198</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f>FALSE()</f>
        <v>0</v>
      </c>
      <c r="K22" s="36" t="s">
        <v>707</v>
      </c>
      <c r="L22" s="45" t="b">
        <f>FALSE()</f>
        <v>0</v>
      </c>
      <c r="M22" s="46" t="str">
        <f t="shared" si="0"/>
        <v>https://download.lenovo.com/Images/Parts/00HN023/00HN023_A.jpg</v>
      </c>
      <c r="N22" s="46" t="str">
        <f t="shared" si="1"/>
        <v>https://download.lenovo.com/Images/Parts/00HN023/00HN023_B.jpg</v>
      </c>
      <c r="O22" s="47" t="str">
        <f t="shared" si="2"/>
        <v>https://download.lenovo.com/Images/Parts/00HN023/00HN023_details.jpg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t="b">
        <f>TRUE()</f>
        <v>1</v>
      </c>
      <c r="D23" s="41" t="b">
        <f>FALSE()</f>
        <v>0</v>
      </c>
      <c r="E23" s="36">
        <v>5714401550204</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f>FALSE()</f>
        <v>0</v>
      </c>
      <c r="K23" s="36" t="s">
        <v>708</v>
      </c>
      <c r="L23" s="45" t="b">
        <f>FALSE()</f>
        <v>0</v>
      </c>
      <c r="M23" s="46" t="str">
        <f t="shared" si="0"/>
        <v>https://download.lenovo.com/Images/Parts/00HN000/00HN000_A.jpg</v>
      </c>
      <c r="N23" s="46" t="str">
        <f t="shared" si="1"/>
        <v>https://download.lenovo.com/Images/Parts/00HN000/00HN000_B.jpg</v>
      </c>
      <c r="O23" s="47" t="str">
        <f t="shared" si="2"/>
        <v>https://download.lenovo.com/Images/Parts/00HN000/00HN000_details.jpg</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2024-07-31T07:42:02Z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