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<sst xmlns="http://schemas.openxmlformats.org/spreadsheetml/2006/main" count="823" uniqueCount="665">
  <si>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</si>
  <si>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</si>
  <si>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</si>
  <si>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</si>
  <si>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</si>
  <si>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</si>
  <si>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</si>
  <si>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</si>
  <si>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</si>
  <si>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</si>
  <si>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</si>
  <si>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</si>
  <si>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</si>
  <si>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</si>
  <si>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</si>
  <si>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</si>
  <si>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</si>
  <si>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</si>
  <si>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</si>
  <si>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</si>
  <si>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</si>
  <si>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</si>
  <si>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</si>
  <si>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</si>
  <si>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</si>
  <si>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</si>
  <si>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</si>
  <si>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</si>
  <si>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</si>
  <si>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</si>
  <si>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</si>
  <si>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</si>
  <si>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</si>
  <si>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</si>
  <si>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</si>
  <si>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</si>
  <si>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</si>
  <si>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</si>
  <si>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</si>
  <si>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</si>
  <si>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</si>
  <si>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</si>
  <si>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</si>
  <si>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</si>
  <si>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</si>
  <si>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</si>
  <si>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</si>
  <si>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</si>
  <si>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</si>
  <si>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</si>
  <si>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</si>
  <si>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</si>
  <si>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</si>
  <si>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</si>
  <si>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</si>
  <si>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</si>
  <si>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</si>
  <si>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</si>
  <si>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</si>
  <si>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</si>
  <si>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</si>
  <si>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</si>
  <si>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</si>
  <si>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</si>
  <si>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</si>
  <si>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</si>
  <si>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</si>
  <si>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</si>
  <si>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</si>
  <si>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</si>
  <si>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</si>
  <si>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</si>
  <si>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</si>
  <si>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</si>
  <si>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</si>
  <si>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</si>
  <si>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</si>
  <si>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</si>
  <si>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</si>
  <si>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</si>
  <si>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</si>
  <si>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</si>
  <si>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</si>
  <si>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</si>
  <si>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</si>
  <si>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</si>
  <si>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</si>
  <si>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</si>
  <si>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</si>
  <si>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</si>
  <si>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</si>
  <si>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</si>
  <si>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</si>
  <si>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</si>
  <si>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</si>
  <si>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</si>
  <si>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</si>
  <si>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</si>
  <si>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</si>
  <si>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</si>
  <si>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</si>
  <si>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</si>
  <si>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</si>
  <si>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</si>
  <si>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</si>
  <si>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</si>
  <si>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</si>
  <si>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</si>
  <si>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</si>
  <si>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</si>
  <si>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</si>
  <si>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</si>
  <si>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</si>
  <si>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</si>
  <si>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</si>
  <si>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</si>
  <si>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</si>
  <si>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</si>
  <si>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</si>
  <si>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</si>
  <si>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</si>
  <si>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</si>
  <si>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</si>
  <si>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</si>
  <si>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</si>
  <si>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</si>
  <si>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</si>
  <si>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</si>
  <si>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</si>
  <si>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</si>
  <si>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</si>
  <si>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</si>
  <si>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</si>
  <si>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</si>
  <si>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</si>
  <si>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</si>
  <si>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</si>
  <si>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</si>
  <si>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</si>
  <si>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</si>
  <si>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</si>
  <si>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</si>
  <si>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</si>
  <si>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</si>
  <si>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</si>
  <si>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</si>
  <si>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</si>
  <si>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</si>
  <si>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</si>
  <si>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</si>
  <si>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</si>
  <si>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</si>
  <si>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</si>
  <si>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</si>
  <si>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</si>
  <si>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</si>
  <si>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</si>
  <si>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</si>
  <si>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</si>
  <si>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</si>
  <si>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</si>
  <si>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</si>
  <si>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</si>
  <si>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</si>
  <si>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</si>
  <si>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</si>
  <si>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</si>
  <si>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</si>
  <si>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</si>
  <si>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</si>
  <si>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</si>
  <si>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</si>
  <si>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</si>
  <si>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</si>
  <si>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</si>
  <si>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</si>
  <si>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</si>
  <si>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</si>
  <si>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</si>
  <si>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</si>
  <si>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</si>
  <si>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</si>
  <si>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</si>
  <si>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</si>
  <si>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</si>
  <si>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</si>
  <si>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</si>
  <si>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</si>
  <si>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</si>
  <si>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</si>
  <si>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</si>
  <si>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</si>
  <si>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</si>
  <si>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</si>
  <si>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</si>
  <si>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</si>
  <si>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</si>
  <si>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</si>
  <si>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</si>
  <si>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</si>
  <si>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</si>
  <si>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</si>
  <si>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</si>
  <si>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</si>
  <si>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</si>
  <si>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</si>
  <si>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</si>
  <si>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</si>
  <si>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</si>
  <si>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</si>
  <si>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</si>
  <si>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</si>
  <si>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</si>
  <si>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</si>
  <si>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</si>
  <si>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</si>
  <si>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</si>
  <si>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</si>
  <si>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</si>
  <si>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</si>
  <si>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</si>
  <si>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</si>
  <si>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</si>
  <si>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</si>
  <si>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</si>
  <si>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</si>
  <si>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</si>
  <si>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</si>
  <si>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</si>
  <si>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</si>
  <si>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</si>
  <si>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</si>
  <si>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</si>
  <si>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</si>
  <si>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</si>
  <si>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</si>
  <si>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</si>
  <si>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</si>
  <si>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</si>
  <si>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</si>
  <si>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</si>
  <si>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</si>
  <si>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</si>
  <si>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</si>
  <si>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</si>
  <si>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</si>
  <si>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</si>
  <si>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</si>
  <si>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</si>
  <si>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</si>
  <si>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</si>
  <si>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</si>
  <si>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</si>
  <si>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</si>
  <si>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</si>
  <si>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</si>
  <si>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</si>
  <si>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</si>
  <si>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</si>
  <si>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</si>
  <si>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</si>
  <si>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</si>
  <si>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</si>
  <si>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</si>
  <si>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</si>
  <si>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</si>
  <si>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</si>
  <si>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</si>
  <si>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</si>
  <si>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</si>
  <si>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</si>
  <si>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</si>
  <si>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</si>
  <si>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</si>
  <si>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</si>
  <si>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</si>
  <si>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</si>
  <si>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</si>
  <si>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</si>
  <si>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</si>
  <si>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</si>
  <si>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</si>
  <si>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</si>
  <si>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</si>
  <si>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</si>
  <si>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</si>
  <si>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</si>
  <si>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</si>
  <si>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</si>
  <si>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</si>
  <si>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</si>
  <si>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</si>
  <si>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</si>
  <si>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</si>
  <si>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</si>
  <si>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</si>
  <si>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</si>
  <si>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</si>
  <si>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</si>
  <si>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</si>
  <si>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</si>
  <si>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</si>
  <si>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</si>
  <si>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</si>
  <si>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</si>
  <si>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</si>
  <si>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</si>
  <si>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</si>
  <si>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</si>
  <si>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</si>
  <si>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</si>
  <si>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</si>
  <si>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</si>
  <si>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</si>
  <si>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</si>
  <si>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</si>
  <si>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</si>
  <si>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</si>
  <si>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</si>
  <si>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</si>
  <si>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</si>
  <si>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</si>
  <si>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</si>
  <si>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</si>
  <si>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</si>
  <si>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</si>
  <si>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</si>
  <si>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</si>
  <si>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</si>
  <si>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</si>
  <si>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</si>
  <si>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</si>
  <si>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</si>
  <si>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</si>
  <si>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</si>
  <si>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</si>
  <si>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</si>
  <si>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</si>
  <si>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</si>
  <si>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</si>
  <si>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</si>
  <si>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</si>
  <si>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</si>
  <si>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</si>
  <si>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</si>
  <si>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</si>
  <si>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</si>
  <si>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</si>
  <si>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</si>
  <si>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</si>
  <si>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</si>
  <si>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</si>
  <si>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Tellus Remarketing ApS</t>
  </si>
  <si>
    <t xml:space="preserve">Pruduct Title Backlit</t>
  </si>
  <si>
    <t xml:space="preserve">MODELS</t>
  </si>
  <si>
    <t xml:space="preserve">Product Title</t>
  </si>
  <si>
    <t xml:space="preserve">Product Model</t>
  </si>
  <si>
    <t xml:space="preserve">T470s</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</si>
  <si>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</si>
  <si>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</si>
  <si>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</si>
  <si>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</si>
  <si>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</si>
  <si>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</si>
  <si>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</si>
  <si>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</si>
  <si>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</si>
  <si>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</si>
  <si>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</si>
  <si>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</si>
  <si>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</si>
  <si>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</si>
  <si>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</si>
  <si>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T470s - Regular DE</t>
  </si>
  <si>
    <t xml:space="preserve">German</t>
  </si>
  <si>
    <t xml:space="preserve">Lenovo/T470S/DE</t>
  </si>
  <si>
    <t xml:space="preserve">Price – NON-Backlit</t>
  </si>
  <si>
    <t xml:space="preserve">Lenovo T470s - Regular FR</t>
  </si>
  <si>
    <t xml:space="preserve">French</t>
  </si>
  <si>
    <t xml:space="preserve">Lenovo/T470S/FR</t>
  </si>
  <si>
    <t xml:space="preserve">Packing size</t>
  </si>
  <si>
    <t xml:space="preserve">Big</t>
  </si>
  <si>
    <t xml:space="preserve">Lenovo T470s - Regular IT</t>
  </si>
  <si>
    <t xml:space="preserve">Italian</t>
  </si>
  <si>
    <t xml:space="preserve">Lenovo/T470S/IT</t>
  </si>
  <si>
    <t xml:space="preserve">Package height (CM)</t>
  </si>
  <si>
    <t xml:space="preserve">Lenovo T470s - Regular ES</t>
  </si>
  <si>
    <t xml:space="preserve">Spanish</t>
  </si>
  <si>
    <t xml:space="preserve">01EN610</t>
  </si>
  <si>
    <t xml:space="preserve">Package width (CM)</t>
  </si>
  <si>
    <t xml:space="preserve">Lenovo T470s - Regular UK</t>
  </si>
  <si>
    <t xml:space="preserve">UK</t>
  </si>
  <si>
    <t xml:space="preserve">01EN670</t>
  </si>
  <si>
    <t xml:space="preserve">Package length (CM)</t>
  </si>
  <si>
    <t xml:space="preserve">Lenovo T470s - Regular NOR</t>
  </si>
  <si>
    <t xml:space="preserve">Scandinavian – Nordic</t>
  </si>
  <si>
    <t xml:space="preserve">01EN763</t>
  </si>
  <si>
    <t xml:space="preserve">Origin of Product</t>
  </si>
  <si>
    <t xml:space="preserve">Lenovo T470s - Regular BE</t>
  </si>
  <si>
    <t xml:space="preserve">Belgian</t>
  </si>
  <si>
    <t xml:space="preserve">01EN606</t>
  </si>
  <si>
    <t xml:space="preserve">Package weight (GR)</t>
  </si>
  <si>
    <t xml:space="preserve">Lenovo T470s - Regular BG</t>
  </si>
  <si>
    <t xml:space="preserve">Bulgarian</t>
  </si>
  <si>
    <t xml:space="preserve">01EN607</t>
  </si>
  <si>
    <t xml:space="preserve">Lenovo T470s - Regular CZ</t>
  </si>
  <si>
    <t xml:space="preserve">Czech</t>
  </si>
  <si>
    <t xml:space="preserve">01EN649</t>
  </si>
  <si>
    <t xml:space="preserve">Parent sku</t>
  </si>
  <si>
    <t xml:space="preserve">Lenovo T470s parent</t>
  </si>
  <si>
    <t xml:space="preserve">Lenovo T470s - Regular DK</t>
  </si>
  <si>
    <t xml:space="preserve">Danish</t>
  </si>
  <si>
    <t xml:space="preserve">01EN650</t>
  </si>
  <si>
    <t xml:space="preserve">Parent EAN</t>
  </si>
  <si>
    <t xml:space="preserve">Lenovo T470s - Regular HU</t>
  </si>
  <si>
    <t xml:space="preserve">Hungarian</t>
  </si>
  <si>
    <t xml:space="preserve">01EN656</t>
  </si>
  <si>
    <t xml:space="preserve">Lenovo T470s - Regular NL</t>
  </si>
  <si>
    <t xml:space="preserve">Dutch</t>
  </si>
  <si>
    <t xml:space="preserve">01EN619</t>
  </si>
  <si>
    <t xml:space="preserve">Item_type</t>
  </si>
  <si>
    <t xml:space="preserve">laptop-computer-replacement-parts</t>
  </si>
  <si>
    <t xml:space="preserve">Lenovo T470s - Regular NO</t>
  </si>
  <si>
    <t xml:space="preserve">Norwegian</t>
  </si>
  <si>
    <t xml:space="preserve">01EN620</t>
  </si>
  <si>
    <t xml:space="preserve">Lenovo T470s - Regular PL</t>
  </si>
  <si>
    <t xml:space="preserve">Polish</t>
  </si>
  <si>
    <t xml:space="preserve">Default quantity</t>
  </si>
  <si>
    <t xml:space="preserve">Lenovo T470s - Regular PT</t>
  </si>
  <si>
    <t xml:space="preserve">Portuguese</t>
  </si>
  <si>
    <t xml:space="preserve">01EN663</t>
  </si>
  <si>
    <t xml:space="preserve">Lenovo T470s - Regular SE/FI</t>
  </si>
  <si>
    <t xml:space="preserve">Swedish – Finnish</t>
  </si>
  <si>
    <t xml:space="preserve">01EN667</t>
  </si>
  <si>
    <t xml:space="preserve">Format</t>
  </si>
  <si>
    <t xml:space="preserve">Update</t>
  </si>
  <si>
    <t xml:space="preserve">Lenovo T470s - Regular CH</t>
  </si>
  <si>
    <t xml:space="preserve">Swiss</t>
  </si>
  <si>
    <t xml:space="preserve">01EN750</t>
  </si>
  <si>
    <t xml:space="preserve">Lenovo T470s - Regular US INT</t>
  </si>
  <si>
    <t xml:space="preserve">US International</t>
  </si>
  <si>
    <t xml:space="preserve">Lenovo/T470S/USI</t>
  </si>
  <si>
    <t xml:space="preserve">Lenovo T470s - Regular RUS</t>
  </si>
  <si>
    <t xml:space="preserve">Russian</t>
  </si>
  <si>
    <t xml:space="preserve">01EN623</t>
  </si>
  <si>
    <t xml:space="preserve">Bullet Point 1:</t>
  </si>
  <si>
    <t xml:space="preserve">Lenovo T470s - Regular US</t>
  </si>
  <si>
    <t xml:space="preserve">US</t>
  </si>
  <si>
    <t xml:space="preserve">Lenovo/T470S/US</t>
  </si>
  <si>
    <t xml:space="preserve">Bullet Point 2:</t>
  </si>
  <si>
    <t xml:space="preserve">Lenovo T470s - DE</t>
  </si>
  <si>
    <t xml:space="preserve">Bullet Point 5:</t>
  </si>
  <si>
    <t xml:space="preserve">Lenovo T470s - FR FBA</t>
  </si>
  <si>
    <t xml:space="preserve">Bullet Point 4:</t>
  </si>
  <si>
    <t xml:space="preserve">Lenovo T470s BL - IT</t>
  </si>
  <si>
    <t xml:space="preserve">Lenovo T470s BL - ES</t>
  </si>
  <si>
    <t xml:space="preserve">01EN692</t>
  </si>
  <si>
    <t xml:space="preserve">Lenovo T470s BL - UK V2</t>
  </si>
  <si>
    <t xml:space="preserve">01EN752</t>
  </si>
  <si>
    <t xml:space="preserve">Product Description</t>
  </si>
  <si>
    <t xml:space="preserve">Lenovo T470s BL - NOR</t>
  </si>
  <si>
    <t xml:space="preserve">Lenovo T470s - BE</t>
  </si>
  <si>
    <t xml:space="preserve">01EN735</t>
  </si>
  <si>
    <t xml:space="preserve">Warranty Message</t>
  </si>
  <si>
    <t xml:space="preserve">Lenovo T470s BL - BG</t>
  </si>
  <si>
    <t xml:space="preserve">01EN730</t>
  </si>
  <si>
    <t xml:space="preserve">Lenovo T470s BL - CZ</t>
  </si>
  <si>
    <t xml:space="preserve">01EN690</t>
  </si>
  <si>
    <t xml:space="preserve">bullet point 4: regular</t>
  </si>
  <si>
    <t xml:space="preserve">Lenovo T470s BL - DK</t>
  </si>
  <si>
    <t xml:space="preserve">01EN732</t>
  </si>
  <si>
    <t xml:space="preserve">Lenovo T470s BL - HU</t>
  </si>
  <si>
    <t xml:space="preserve">Lenovo T470s BL - NL</t>
  </si>
  <si>
    <t xml:space="preserve">01EN701</t>
  </si>
  <si>
    <t xml:space="preserve">language</t>
  </si>
  <si>
    <t xml:space="preserve">Lenovo T470s BL - NO</t>
  </si>
  <si>
    <t xml:space="preserve">01EN702</t>
  </si>
  <si>
    <t xml:space="preserve">Marketplace</t>
  </si>
  <si>
    <t xml:space="preserve">EU</t>
  </si>
  <si>
    <t xml:space="preserve">Lenovo T470s BL - PL</t>
  </si>
  <si>
    <t xml:space="preserve">Lenovo T470s BL - PT</t>
  </si>
  <si>
    <t xml:space="preserve">01EN704</t>
  </si>
  <si>
    <t xml:space="preserve">Lenovo T470s BL - SE/FI</t>
  </si>
  <si>
    <t xml:space="preserve">01EN749</t>
  </si>
  <si>
    <t xml:space="preserve">Lenovo T470s - CH</t>
  </si>
  <si>
    <t xml:space="preserve">01EN712</t>
  </si>
  <si>
    <t xml:space="preserve">Lenovo T470s BL - US INT</t>
  </si>
  <si>
    <t xml:space="preserve">Lenovo T470s BL - RUS</t>
  </si>
  <si>
    <t xml:space="preserve">01EN705</t>
  </si>
  <si>
    <t xml:space="preserve">Lenovo T470s - US</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</si>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</sst>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G26" activeCellId="0" sqref="G26"/>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T470s parent</v>
      </c>
      <c r="C4" s="29" t="s">
        <v>345</v>
      </c>
      <c r="D4" s="30" t="n">
        <f aca="false">Values!B14</f>
        <v>5714401471998</v>
      </c>
      <c r="E4" s="31" t="s">
        <v>346</v>
      </c>
      <c r="F4" s="28" t="str">
        <f aca="false">SUBSTITUTE(Values!B1, "{language}", "") &amp; " " &amp; Values!B3</f>
        <v>clavier de remplacement  rétroéclairé pour Lenovo Thinkpad T470s</v>
      </c>
      <c r="G4" s="29" t="s">
        <v>345</v>
      </c>
      <c r="H4" s="27" t="str">
        <f aca="false">Values!B16</f>
        <v>laptop-computer-replacement-parts</v>
      </c>
      <c r="I4" s="27" t="str">
        <f aca="false">IF(ISBLANK(Values!E3),"","4730574031")</f>
        <v>4730574031</v>
      </c>
      <c r="J4" s="32" t="str">
        <f aca="false">Values!B13</f>
        <v>Lenovo T470s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T470s - Regular DE</v>
      </c>
      <c r="C5" s="32" t="str">
        <f aca="false">IF(ISBLANK(Values!E4),"","TellusRem")</f>
        <v>TellusRem</v>
      </c>
      <c r="D5" s="30" t="n">
        <f aca="false">IF(ISBLANK(Values!E4),"",Values!E4)</f>
        <v>5714401479017</v>
      </c>
      <c r="E5" s="31" t="str">
        <f aca="false">IF(ISBLANK(Values!E4),"","EAN")</f>
        <v>EAN</v>
      </c>
      <c r="F5" s="28" t="str">
        <f aca="false">IF(ISBLANK(Values!E4),"",IF(Values!J4, SUBSTITUTE(Values!$B$1, "{language}", Values!H4) &amp; " " &amp;Values!$B$3, SUBSTITUTE(Values!$B$2, "{language}", Values!$H4) &amp; " " &amp;Values!$B$3))</f>
        <v>clavier de remplacement Allemand non rétroéclairé pour Lenovo Thinkpad T470s</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T470s - Regular DE</v>
      </c>
      <c r="K5" s="28" t="n">
        <f aca="false">IF(ISBLANK(Values!E4),"",IF(Values!J4, Values!$B$4, Values!$B$5))</f>
        <v>54.99</v>
      </c>
      <c r="L5" s="40" t="str">
        <f aca="false">IF(ISBLANK(Values!E4),"",IF($CO5="DEFAULT", Values!$B$18, ""))</f>
        <v/>
      </c>
      <c r="M5" s="28" t="str">
        <f aca="false">IF(ISBLANK(Values!E4),"",Values!$M4)</f>
        <v>https://raw.githubusercontent.com/PatrickVibild/TellusAmazonPictures/master/pictures/Lenovo/T470S/DE/1.jpg</v>
      </c>
      <c r="N5" s="28" t="str">
        <f aca="false">IF(ISBLANK(Values!$F4),"",Values!N4)</f>
        <v>https://raw.githubusercontent.com/PatrickVibild/TellusAmazonPictures/master/pictures/Lenovo/T470S/DE/2.jpg</v>
      </c>
      <c r="O5" s="28" t="str">
        <f aca="false">IF(ISBLANK(Values!$F4),"",Values!O4)</f>
        <v>https://raw.githubusercontent.com/PatrickVibild/TellusAmazonPictures/master/pictures/Lenovo/T470S/DE/3.jpg</v>
      </c>
      <c r="P5" s="28" t="str">
        <f aca="false">IF(ISBLANK(Values!$F4),"",Values!P4)</f>
        <v>https://raw.githubusercontent.com/PatrickVibild/TellusAmazonPictures/master/pictures/Lenovo/T470S/DE/4.jpg</v>
      </c>
      <c r="Q5" s="28" t="str">
        <f aca="false">IF(ISBLANK(Values!$F4),"",Values!Q4)</f>
        <v>https://raw.githubusercontent.com/PatrickVibild/TellusAmazonPictures/master/pictures/Lenovo/T470S/DE/5.jpg</v>
      </c>
      <c r="R5" s="28" t="str">
        <f aca="false">IF(ISBLANK(Values!$F4),"",Values!R4)</f>
        <v>https://raw.githubusercontent.com/PatrickVibild/TellusAmazonPictures/master/pictures/Lenovo/T470S/DE/6.jpg</v>
      </c>
      <c r="S5" s="28" t="str">
        <f aca="false">IF(ISBLANK(Values!$F4),"",Values!S4)</f>
        <v>https://raw.githubusercontent.com/PatrickVibild/TellusAmazonPictures/master/pictures/Lenovo/T470S/DE/7.jpg</v>
      </c>
      <c r="T5" s="28" t="str">
        <f aca="false">IF(ISBLANK(Values!$F4),"",Values!T4)</f>
        <v>https://raw.githubusercontent.com/PatrickVibild/TellusAmazonPictures/master/pictures/Lenovo/T470S/DE/8.jpg</v>
      </c>
      <c r="U5" s="28" t="str">
        <f aca="false">IF(ISBLANK(Values!$F4),"",Values!U4)</f>
        <v>https://raw.githubusercontent.com/PatrickVibild/TellusAmazonPictures/master/pictures/Lenovo/T470S/DE/9.jpg</v>
      </c>
      <c r="W5" s="32" t="str">
        <f aca="false">IF(ISBLANK(Values!E4),"","Child")</f>
        <v>Child</v>
      </c>
      <c r="X5" s="32" t="str">
        <f aca="false">IF(ISBLANK(Values!E4),"",Values!$B$13)</f>
        <v>Lenovo T470s parent</v>
      </c>
      <c r="Y5" s="39" t="str">
        <f aca="false">IF(ISBLANK(Values!E4),"","Size-Color")</f>
        <v>Size-Color</v>
      </c>
      <c r="Z5" s="32" t="str">
        <f aca="false">IF(ISBLANK(Values!E4),"","variation")</f>
        <v>variation</v>
      </c>
      <c r="AA5" s="36" t="str">
        <f aca="false">IF(ISBLANK(Values!E4),"",Values!$B$20)</f>
        <v>Update</v>
      </c>
      <c r="AB5" s="1" t="str">
        <f aca="false">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 aca="false">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42" t="str">
        <f aca="false">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5" s="1" t="str">
        <f aca="false">IF(ISBLANK(Values!E4),"",Values!$B$25)</f>
        <v>♻️ PRODUIT ÉCOLOGIQUE - Achetez remis à neuf, ACHETEZ VERT! Réduisez plus de 80% de dioxyde de carbone en achetant nos claviers remis à neuf, par rapport à l'achat d'un nouveau clavier! </v>
      </c>
      <c r="AL5" s="1" t="str">
        <f aca="false">IF(ISBLANK(Values!E4),"",SUBSTITUTE(SUBSTITUTE(IF(Values!$J4, Values!$B$26, Values!$B$33), "{language}", Values!$H4), "{flag}", INDEX(options!$E$1:$E$20, Values!$V4)))</f>
        <v>👉  DISPOSITION - 🇩🇪 Allemand non rétroéclairé.</v>
      </c>
      <c r="AM5" s="1" t="str">
        <f aca="false">SUBSTITUTE(IF(ISBLANK(Values!E4),"",Values!$B$27), "{model}", Values!$B$3)</f>
        <v>👉 COMPATIBLE AVEC - Lenovo T470s. Veuillez vérifier attentivement l'image et la description avant d'acheter un clavier. Cela garantit que vous obtenez le bon clavier d'ordinateur portable pour votre ordinateur. Installation super facile. </v>
      </c>
      <c r="AT5" s="28" t="str">
        <f aca="false">IF(ISBLANK(Values!E4),"",Values!H4)</f>
        <v>Allemand</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Danemark</v>
      </c>
      <c r="CZ5" s="1" t="str">
        <f aca="false">IF(ISBLANK(Values!E4),"","No")</f>
        <v>No</v>
      </c>
      <c r="DA5" s="1" t="str">
        <f aca="false">IF(ISBLANK(Values!E4),"","No")</f>
        <v>No</v>
      </c>
      <c r="DO5" s="27" t="str">
        <f aca="false">IF(ISBLANK(Values!E4),"","Parts")</f>
        <v>Parts</v>
      </c>
      <c r="DP5" s="27"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s="0" t="str">
        <f aca="false">IF(ISBLANK(Values!$E4), "", "not_applicable")</f>
        <v>not_applicable</v>
      </c>
      <c r="DZ5" s="31"/>
      <c r="EA5" s="31"/>
      <c r="EB5" s="31"/>
      <c r="EC5" s="31"/>
      <c r="EI5" s="1"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T470s - Regular FR</v>
      </c>
      <c r="C6" s="32" t="str">
        <f aca="false">IF(ISBLANK(Values!E5),"","TellusRem")</f>
        <v>TellusRem</v>
      </c>
      <c r="D6" s="30" t="n">
        <f aca="false">IF(ISBLANK(Values!E5),"",Values!E5)</f>
        <v>5714401479024</v>
      </c>
      <c r="E6" s="31" t="str">
        <f aca="false">IF(ISBLANK(Values!E5),"","EAN")</f>
        <v>EAN</v>
      </c>
      <c r="F6" s="28" t="str">
        <f aca="false">IF(ISBLANK(Values!E5),"",IF(Values!J5, SUBSTITUTE(Values!$B$1, "{language}", Values!H5) &amp; " " &amp;Values!$B$3, SUBSTITUTE(Values!$B$2, "{language}", Values!$H5) &amp; " " &amp;Values!$B$3))</f>
        <v>clavier de remplacement Français non rétroéclairé pour Lenovo Thinkpad T470s</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T470s - Regular FR</v>
      </c>
      <c r="K6" s="28" t="n">
        <f aca="false">IF(ISBLANK(Values!E5),"",IF(Values!J5, Values!$B$4, Values!$B$5))</f>
        <v>54.99</v>
      </c>
      <c r="L6" s="40" t="str">
        <f aca="false">IF(ISBLANK(Values!E5),"",IF($CO6="DEFAULT", Values!$B$18, ""))</f>
        <v/>
      </c>
      <c r="M6" s="28" t="str">
        <f aca="false">IF(ISBLANK(Values!E5),"",Values!$M5)</f>
        <v>https://raw.githubusercontent.com/PatrickVibild/TellusAmazonPictures/master/pictures/Lenovo/T470S/FR/1.jpg</v>
      </c>
      <c r="N6" s="28" t="str">
        <f aca="false">IF(ISBLANK(Values!$F5),"",Values!N5)</f>
        <v>https://raw.githubusercontent.com/PatrickVibild/TellusAmazonPictures/master/pictures/Lenovo/T470S/FR/2.jpg</v>
      </c>
      <c r="O6" s="28" t="str">
        <f aca="false">IF(ISBLANK(Values!$F5),"",Values!O5)</f>
        <v>https://raw.githubusercontent.com/PatrickVibild/TellusAmazonPictures/master/pictures/Lenovo/T470S/FR/3.jpg</v>
      </c>
      <c r="P6" s="28" t="str">
        <f aca="false">IF(ISBLANK(Values!$F5),"",Values!P5)</f>
        <v>https://raw.githubusercontent.com/PatrickVibild/TellusAmazonPictures/master/pictures/Lenovo/T470S/FR/4.jpg</v>
      </c>
      <c r="Q6" s="28" t="str">
        <f aca="false">IF(ISBLANK(Values!$F5),"",Values!Q5)</f>
        <v>https://raw.githubusercontent.com/PatrickVibild/TellusAmazonPictures/master/pictures/Lenovo/T470S/FR/5.jpg</v>
      </c>
      <c r="R6" s="28" t="str">
        <f aca="false">IF(ISBLANK(Values!$F5),"",Values!R5)</f>
        <v>https://raw.githubusercontent.com/PatrickVibild/TellusAmazonPictures/master/pictures/Lenovo/T470S/FR/6.jpg</v>
      </c>
      <c r="S6" s="28" t="str">
        <f aca="false">IF(ISBLANK(Values!$F5),"",Values!S5)</f>
        <v>https://raw.githubusercontent.com/PatrickVibild/TellusAmazonPictures/master/pictures/Lenovo/T470S/FR/7.jpg</v>
      </c>
      <c r="T6" s="28" t="str">
        <f aca="false">IF(ISBLANK(Values!$F5),"",Values!T5)</f>
        <v>https://raw.githubusercontent.com/PatrickVibild/TellusAmazonPictures/master/pictures/Lenovo/T470S/FR/8.jpg</v>
      </c>
      <c r="U6" s="28" t="str">
        <f aca="false">IF(ISBLANK(Values!$F5),"",Values!U5)</f>
        <v>https://raw.githubusercontent.com/PatrickVibild/TellusAmazonPictures/master/pictures/Lenovo/T470S/FR/9.jpg</v>
      </c>
      <c r="W6" s="32" t="str">
        <f aca="false">IF(ISBLANK(Values!E5),"","Child")</f>
        <v>Child</v>
      </c>
      <c r="X6" s="32" t="str">
        <f aca="false">IF(ISBLANK(Values!E5),"",Values!$B$13)</f>
        <v>Lenovo T470s parent</v>
      </c>
      <c r="Y6" s="39" t="str">
        <f aca="false">IF(ISBLANK(Values!E5),"","Size-Color")</f>
        <v>Size-Color</v>
      </c>
      <c r="Z6" s="32" t="str">
        <f aca="false">IF(ISBLANK(Values!E5),"","variation")</f>
        <v>variation</v>
      </c>
      <c r="AA6" s="36" t="str">
        <f aca="false">IF(ISBLANK(Values!E5),"",Values!$B$20)</f>
        <v>Update</v>
      </c>
      <c r="AB6" s="1" t="str">
        <f aca="false">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 aca="false">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42" t="str">
        <f aca="false">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6" s="1" t="str">
        <f aca="false">IF(ISBLANK(Values!E5),"",Values!$B$25)</f>
        <v>♻️ PRODUIT ÉCOLOGIQUE - Achetez remis à neuf, ACHETEZ VERT! Réduisez plus de 80% de dioxyde de carbone en achetant nos claviers remis à neuf, par rapport à l'achat d'un nouveau clavier! </v>
      </c>
      <c r="AL6" s="1" t="str">
        <f aca="false">IF(ISBLANK(Values!E5),"",SUBSTITUTE(SUBSTITUTE(IF(Values!$J5, Values!$B$26, Values!$B$33), "{language}", Values!$H5), "{flag}", INDEX(options!$E$1:$E$20, Values!$V5)))</f>
        <v>👉  DISPOSITION - 🇫🇷 Français non rétroéclairé.</v>
      </c>
      <c r="AM6" s="1" t="str">
        <f aca="false">SUBSTITUTE(IF(ISBLANK(Values!E5),"",Values!$B$27), "{model}", Values!$B$3)</f>
        <v>👉 COMPATIBLE AVEC - Lenovo T470s. Veuillez vérifier attentivement l'image et la description avant d'acheter un clavier. Cela garantit que vous obtenez le bon clavier d'ordinateur portable pour votre ordinateur. Installation super facile. </v>
      </c>
      <c r="AT6" s="28" t="str">
        <f aca="false">IF(ISBLANK(Values!E5),"",Values!H5)</f>
        <v>Français</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Danemark</v>
      </c>
      <c r="CZ6" s="1" t="str">
        <f aca="false">IF(ISBLANK(Values!E5),"","No")</f>
        <v>No</v>
      </c>
      <c r="DA6" s="1" t="str">
        <f aca="false">IF(ISBLANK(Values!E5),"","No")</f>
        <v>No</v>
      </c>
      <c r="DO6" s="27" t="str">
        <f aca="false">IF(ISBLANK(Values!E5),"","Parts")</f>
        <v>Parts</v>
      </c>
      <c r="DP6" s="27"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s="0" t="str">
        <f aca="false">IF(ISBLANK(Values!$E5), "", "not_applicable")</f>
        <v>not_applicable</v>
      </c>
      <c r="DZ6" s="31"/>
      <c r="EA6" s="31"/>
      <c r="EB6" s="31"/>
      <c r="EC6" s="31"/>
      <c r="EI6" s="1"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T470s - Regular IT</v>
      </c>
      <c r="C7" s="32" t="str">
        <f aca="false">IF(ISBLANK(Values!E6),"","TellusRem")</f>
        <v>TellusRem</v>
      </c>
      <c r="D7" s="30" t="n">
        <f aca="false">IF(ISBLANK(Values!E6),"",Values!E6)</f>
        <v>5714401479031</v>
      </c>
      <c r="E7" s="31" t="str">
        <f aca="false">IF(ISBLANK(Values!E6),"","EAN")</f>
        <v>EAN</v>
      </c>
      <c r="F7" s="28" t="str">
        <f aca="false">IF(ISBLANK(Values!E6),"",IF(Values!J6, SUBSTITUTE(Values!$B$1, "{language}", Values!H6) &amp; " " &amp;Values!$B$3, SUBSTITUTE(Values!$B$2, "{language}", Values!$H6) &amp; " " &amp;Values!$B$3))</f>
        <v>clavier de remplacement Italien non rétroéclairé pour Lenovo Thinkpad T470s</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T470s - Regular IT</v>
      </c>
      <c r="K7" s="28" t="n">
        <f aca="false">IF(ISBLANK(Values!E6),"",IF(Values!J6, Values!$B$4, Values!$B$5))</f>
        <v>54.99</v>
      </c>
      <c r="L7" s="40" t="str">
        <f aca="false">IF(ISBLANK(Values!E6),"",IF($CO7="DEFAULT", Values!$B$18, ""))</f>
        <v/>
      </c>
      <c r="M7" s="28" t="str">
        <f aca="false">IF(ISBLANK(Values!E6),"",Values!$M6)</f>
        <v>https://raw.githubusercontent.com/PatrickVibild/TellusAmazonPictures/master/pictures/Lenovo/T470S/IT/1.jpg</v>
      </c>
      <c r="N7" s="28" t="str">
        <f aca="false">IF(ISBLANK(Values!$F6),"",Values!N6)</f>
        <v>https://raw.githubusercontent.com/PatrickVibild/TellusAmazonPictures/master/pictures/Lenovo/T470S/IT/2.jpg</v>
      </c>
      <c r="O7" s="28" t="str">
        <f aca="false">IF(ISBLANK(Values!$F6),"",Values!O6)</f>
        <v>https://raw.githubusercontent.com/PatrickVibild/TellusAmazonPictures/master/pictures/Lenovo/T470S/IT/3.jpg</v>
      </c>
      <c r="P7" s="28" t="str">
        <f aca="false">IF(ISBLANK(Values!$F6),"",Values!P6)</f>
        <v>https://raw.githubusercontent.com/PatrickVibild/TellusAmazonPictures/master/pictures/Lenovo/T470S/IT/4.jpg</v>
      </c>
      <c r="Q7" s="28" t="str">
        <f aca="false">IF(ISBLANK(Values!$F6),"",Values!Q6)</f>
        <v>https://raw.githubusercontent.com/PatrickVibild/TellusAmazonPictures/master/pictures/Lenovo/T470S/IT/5.jpg</v>
      </c>
      <c r="R7" s="28" t="str">
        <f aca="false">IF(ISBLANK(Values!$F6),"",Values!R6)</f>
        <v>https://raw.githubusercontent.com/PatrickVibild/TellusAmazonPictures/master/pictures/Lenovo/T470S/IT/6.jpg</v>
      </c>
      <c r="S7" s="28" t="str">
        <f aca="false">IF(ISBLANK(Values!$F6),"",Values!S6)</f>
        <v>https://raw.githubusercontent.com/PatrickVibild/TellusAmazonPictures/master/pictures/Lenovo/T470S/IT/7.jpg</v>
      </c>
      <c r="T7" s="28" t="str">
        <f aca="false">IF(ISBLANK(Values!$F6),"",Values!T6)</f>
        <v>https://raw.githubusercontent.com/PatrickVibild/TellusAmazonPictures/master/pictures/Lenovo/T470S/IT/8.jpg</v>
      </c>
      <c r="U7" s="28" t="str">
        <f aca="false">IF(ISBLANK(Values!$F6),"",Values!U6)</f>
        <v>https://raw.githubusercontent.com/PatrickVibild/TellusAmazonPictures/master/pictures/Lenovo/T470S/IT/9.jpg</v>
      </c>
      <c r="W7" s="32" t="str">
        <f aca="false">IF(ISBLANK(Values!E6),"","Child")</f>
        <v>Child</v>
      </c>
      <c r="X7" s="32" t="str">
        <f aca="false">IF(ISBLANK(Values!E6),"",Values!$B$13)</f>
        <v>Lenovo T470s parent</v>
      </c>
      <c r="Y7" s="39" t="str">
        <f aca="false">IF(ISBLANK(Values!E6),"","Size-Color")</f>
        <v>Size-Color</v>
      </c>
      <c r="Z7" s="32" t="str">
        <f aca="false">IF(ISBLANK(Values!E6),"","variation")</f>
        <v>variation</v>
      </c>
      <c r="AA7" s="36" t="str">
        <f aca="false">IF(ISBLANK(Values!E6),"",Values!$B$20)</f>
        <v>Update</v>
      </c>
      <c r="AB7" s="36" t="str">
        <f aca="false">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 aca="false">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42" t="str">
        <f aca="false">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7" s="1" t="str">
        <f aca="false">IF(ISBLANK(Values!E6),"",Values!$B$25)</f>
        <v>♻️ PRODUIT ÉCOLOGIQUE - Achetez remis à neuf, ACHETEZ VERT! Réduisez plus de 80% de dioxyde de carbone en achetant nos claviers remis à neuf, par rapport à l'achat d'un nouveau clavier! </v>
      </c>
      <c r="AL7" s="1" t="str">
        <f aca="false">IF(ISBLANK(Values!E6),"",SUBSTITUTE(SUBSTITUTE(IF(Values!$J6, Values!$B$26, Values!$B$33), "{language}", Values!$H6), "{flag}", INDEX(options!$E$1:$E$20, Values!$V6)))</f>
        <v>👉  DISPOSITION - 🇮🇹 Italien non rétroéclairé.</v>
      </c>
      <c r="AM7" s="1" t="str">
        <f aca="false">SUBSTITUTE(IF(ISBLANK(Values!E6),"",Values!$B$27), "{model}", Values!$B$3)</f>
        <v>👉 COMPATIBLE AVEC - Lenovo T470s. Veuillez vérifier attentivement l'image et la description avant d'acheter un clavier. Cela garantit que vous obtenez le bon clavier d'ordinateur portable pour votre ordinateur. Installation super facile. </v>
      </c>
      <c r="AT7" s="28" t="str">
        <f aca="false">IF(ISBLANK(Values!E6),"",Values!H6)</f>
        <v>Italien</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Danemark</v>
      </c>
      <c r="CZ7" s="1" t="str">
        <f aca="false">IF(ISBLANK(Values!E6),"","No")</f>
        <v>No</v>
      </c>
      <c r="DA7" s="1" t="str">
        <f aca="false">IF(ISBLANK(Values!E6),"","No")</f>
        <v>No</v>
      </c>
      <c r="DO7" s="27" t="str">
        <f aca="false">IF(ISBLANK(Values!E6),"","Parts")</f>
        <v>Parts</v>
      </c>
      <c r="DP7" s="27"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s="43" t="str">
        <f aca="false">IF(ISBLANK(Values!$E6), "", "not_applicable")</f>
        <v>not_applicable</v>
      </c>
      <c r="DZ7" s="31"/>
      <c r="EA7" s="31"/>
      <c r="EB7" s="31"/>
      <c r="EC7" s="31"/>
      <c r="EI7" s="1"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T470s - Regular ES</v>
      </c>
      <c r="C8" s="32" t="str">
        <f aca="false">IF(ISBLANK(Values!E7),"","TellusRem")</f>
        <v>TellusRem</v>
      </c>
      <c r="D8" s="30" t="n">
        <f aca="false">IF(ISBLANK(Values!E7),"",Values!E7)</f>
        <v>5714401479048</v>
      </c>
      <c r="E8" s="31" t="str">
        <f aca="false">IF(ISBLANK(Values!E7),"","EAN")</f>
        <v>EAN</v>
      </c>
      <c r="F8" s="28" t="str">
        <f aca="false">IF(ISBLANK(Values!E7),"",IF(Values!J7, SUBSTITUTE(Values!$B$1, "{language}", Values!H7) &amp; " " &amp;Values!$B$3, SUBSTITUTE(Values!$B$2, "{language}", Values!$H7) &amp; " " &amp;Values!$B$3))</f>
        <v>clavier de remplacement Espagnol non rétroéclairé pour Lenovo Thinkpad T470s</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T470s - Regular ES</v>
      </c>
      <c r="K8" s="28" t="n">
        <f aca="false">IF(ISBLANK(Values!E7),"",IF(Values!J7, Values!$B$4, Values!$B$5))</f>
        <v>54.99</v>
      </c>
      <c r="L8" s="40" t="str">
        <f aca="false">IF(ISBLANK(Values!E7),"",IF($CO8="DEFAULT", Values!$B$18, ""))</f>
        <v/>
      </c>
      <c r="M8" s="28" t="str">
        <f aca="false">IF(ISBLANK(Values!E7),"",Values!$M7)</f>
        <v>https://download.lenovo.com/Images/Parts/01EN610/01EN610_A.jpg</v>
      </c>
      <c r="N8" s="28" t="str">
        <f aca="false">IF(ISBLANK(Values!$F7),"",Values!N7)</f>
        <v>https://download.lenovo.com/Images/Parts/01EN610/01EN610_B.jpg</v>
      </c>
      <c r="O8" s="28" t="str">
        <f aca="false">IF(ISBLANK(Values!$F7),"",Values!O7)</f>
        <v>https://download.lenovo.com/Images/Parts/01EN610/01EN610_details.jpg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Lenovo T470s parent</v>
      </c>
      <c r="Y8" s="39" t="str">
        <f aca="false">IF(ISBLANK(Values!E7),"","Size-Color")</f>
        <v>Size-Color</v>
      </c>
      <c r="Z8" s="32" t="str">
        <f aca="false">IF(ISBLANK(Values!E7),"","variation")</f>
        <v>variation</v>
      </c>
      <c r="AA8" s="36" t="str">
        <f aca="false">IF(ISBLANK(Values!E7),"",Values!$B$20)</f>
        <v>Update</v>
      </c>
      <c r="AB8" s="36" t="str">
        <f aca="false">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 aca="false">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42" t="str">
        <f aca="false">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8" s="1" t="str">
        <f aca="false">IF(ISBLANK(Values!E7),"",Values!$B$25)</f>
        <v>♻️ PRODUIT ÉCOLOGIQUE - Achetez remis à neuf, ACHETEZ VERT! Réduisez plus de 80% de dioxyde de carbone en achetant nos claviers remis à neuf, par rapport à l'achat d'un nouveau clavier! </v>
      </c>
      <c r="AL8" s="1" t="str">
        <f aca="false">IF(ISBLANK(Values!E7),"",SUBSTITUTE(SUBSTITUTE(IF(Values!$J7, Values!$B$26, Values!$B$33), "{language}", Values!$H7), "{flag}", INDEX(options!$E$1:$E$20, Values!$V7)))</f>
        <v>👉  DISPOSITION - 🇪🇸 Espagnol non rétroéclairé.</v>
      </c>
      <c r="AM8" s="1" t="str">
        <f aca="false">SUBSTITUTE(IF(ISBLANK(Values!E7),"",Values!$B$27), "{model}", Values!$B$3)</f>
        <v>👉 COMPATIBLE AVEC - Lenovo T470s. Veuillez vérifier attentivement l'image et la description avant d'acheter un clavier. Cela garantit que vous obtenez le bon clavier d'ordinateur portable pour votre ordinateur. Installation super facile. </v>
      </c>
      <c r="AT8" s="28" t="str">
        <f aca="false">IF(ISBLANK(Values!E7),"",Values!H7)</f>
        <v>Espagnol</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Danemark</v>
      </c>
      <c r="CZ8" s="1" t="str">
        <f aca="false">IF(ISBLANK(Values!E7),"","No")</f>
        <v>No</v>
      </c>
      <c r="DA8" s="1" t="str">
        <f aca="false">IF(ISBLANK(Values!E7),"","No")</f>
        <v>No</v>
      </c>
      <c r="DO8" s="27" t="str">
        <f aca="false">IF(ISBLANK(Values!E7),"","Parts")</f>
        <v>Parts</v>
      </c>
      <c r="DP8" s="27"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s="43" t="str">
        <f aca="false">IF(ISBLANK(Values!$E7), "", "not_applicable")</f>
        <v>not_applicable</v>
      </c>
      <c r="DZ8" s="31"/>
      <c r="EA8" s="31"/>
      <c r="EB8" s="31"/>
      <c r="EC8" s="31"/>
      <c r="EI8" s="1"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T470s - Regular UK</v>
      </c>
      <c r="C9" s="32" t="str">
        <f aca="false">IF(ISBLANK(Values!E8),"","TellusRem")</f>
        <v>TellusRem</v>
      </c>
      <c r="D9" s="30" t="n">
        <f aca="false">IF(ISBLANK(Values!E8),"",Values!E8)</f>
        <v>5714401479055</v>
      </c>
      <c r="E9" s="31" t="str">
        <f aca="false">IF(ISBLANK(Values!E8),"","EAN")</f>
        <v>EAN</v>
      </c>
      <c r="F9" s="28" t="str">
        <f aca="false">IF(ISBLANK(Values!E8),"",IF(Values!J8, SUBSTITUTE(Values!$B$1, "{language}", Values!H8) &amp; " " &amp;Values!$B$3, SUBSTITUTE(Values!$B$2, "{language}", Values!$H8) &amp; " " &amp;Values!$B$3))</f>
        <v>clavier de remplacement UK non rétroéclairé pour Lenovo Thinkpad T470s</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T470s - Regular UK</v>
      </c>
      <c r="K9" s="28" t="n">
        <f aca="false">IF(ISBLANK(Values!E8),"",IF(Values!J8, Values!$B$4, Values!$B$5))</f>
        <v>54.99</v>
      </c>
      <c r="L9" s="40" t="str">
        <f aca="false">IF(ISBLANK(Values!E8),"",IF($CO9="DEFAULT", Values!$B$18, ""))</f>
        <v/>
      </c>
      <c r="M9" s="28" t="str">
        <f aca="false">IF(ISBLANK(Values!E8),"",Values!$M8)</f>
        <v>https://download.lenovo.com/Images/Parts/01EN670/01EN670_A.jpg</v>
      </c>
      <c r="N9" s="28" t="str">
        <f aca="false">IF(ISBLANK(Values!$F8),"",Values!N8)</f>
        <v>https://download.lenovo.com/Images/Parts/01EN670/01EN670_B.jpg</v>
      </c>
      <c r="O9" s="28" t="str">
        <f aca="false">IF(ISBLANK(Values!$F8),"",Values!O8)</f>
        <v>https://download.lenovo.com/Images/Parts/01EN670/01EN670_details.jpg</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Lenovo T470s parent</v>
      </c>
      <c r="Y9" s="39" t="str">
        <f aca="false">IF(ISBLANK(Values!E8),"","Size-Color")</f>
        <v>Size-Color</v>
      </c>
      <c r="Z9" s="32" t="str">
        <f aca="false">IF(ISBLANK(Values!E8),"","variation")</f>
        <v>variation</v>
      </c>
      <c r="AA9" s="36" t="str">
        <f aca="false">IF(ISBLANK(Values!E8),"",Values!$B$20)</f>
        <v>Update</v>
      </c>
      <c r="AB9" s="36" t="str">
        <f aca="false">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 aca="false">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42" t="str">
        <f aca="false">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9" s="1" t="str">
        <f aca="false">IF(ISBLANK(Values!E8),"",Values!$B$25)</f>
        <v>♻️ PRODUIT ÉCOLOGIQUE - Achetez remis à neuf, ACHETEZ VERT! Réduisez plus de 80% de dioxyde de carbone en achetant nos claviers remis à neuf, par rapport à l'achat d'un nouveau clavier! </v>
      </c>
      <c r="AL9" s="1" t="str">
        <f aca="false">IF(ISBLANK(Values!E8),"",SUBSTITUTE(SUBSTITUTE(IF(Values!$J8, Values!$B$26, Values!$B$33), "{language}", Values!$H8), "{flag}", INDEX(options!$E$1:$E$20, Values!$V8)))</f>
        <v>👉  DISPOSITION - 🇬🇧 UK non rétroéclairé.</v>
      </c>
      <c r="AM9" s="1" t="str">
        <f aca="false">SUBSTITUTE(IF(ISBLANK(Values!E8),"",Values!$B$27), "{model}", Values!$B$3)</f>
        <v>👉 COMPATIBLE AVEC - Lenovo T470s. Veuillez vérifier attentivement l'image et la description avant d'acheter un clavier. Cela garantit que vous obtenez le bon clavier d'ordinateur portable pour votre ordinateur. Installation super facile. </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Danemark</v>
      </c>
      <c r="CZ9" s="1" t="str">
        <f aca="false">IF(ISBLANK(Values!E8),"","No")</f>
        <v>No</v>
      </c>
      <c r="DA9" s="1" t="str">
        <f aca="false">IF(ISBLANK(Values!E8),"","No")</f>
        <v>No</v>
      </c>
      <c r="DO9" s="27" t="str">
        <f aca="false">IF(ISBLANK(Values!E8),"","Parts")</f>
        <v>Parts</v>
      </c>
      <c r="DP9" s="27"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s="43" t="str">
        <f aca="false">IF(ISBLANK(Values!$E8), "", "not_applicable")</f>
        <v>not_applicable</v>
      </c>
      <c r="DZ9" s="31"/>
      <c r="EA9" s="31"/>
      <c r="EB9" s="31"/>
      <c r="EC9" s="31"/>
      <c r="EI9" s="1"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T470s - Regular NOR</v>
      </c>
      <c r="C10" s="32" t="str">
        <f aca="false">IF(ISBLANK(Values!E9),"","TellusRem")</f>
        <v>TellusRem</v>
      </c>
      <c r="D10" s="30" t="n">
        <f aca="false">IF(ISBLANK(Values!E9),"",Values!E9)</f>
        <v>5714401479062</v>
      </c>
      <c r="E10" s="31" t="str">
        <f aca="false">IF(ISBLANK(Values!E9),"","EAN")</f>
        <v>EAN</v>
      </c>
      <c r="F10" s="28" t="str">
        <f aca="false">IF(ISBLANK(Values!E9),"",IF(Values!J9, SUBSTITUTE(Values!$B$1, "{language}", Values!H9) &amp; " " &amp;Values!$B$3, SUBSTITUTE(Values!$B$2, "{language}", Values!$H9) &amp; " " &amp;Values!$B$3))</f>
        <v>clavier de remplacement Scandinave - nordique non rétroéclairé pour Lenovo Thinkpad T470s</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T470s - Regular NOR</v>
      </c>
      <c r="K10" s="28" t="n">
        <f aca="false">IF(ISBLANK(Values!E9),"",IF(Values!J9, Values!$B$4, Values!$B$5))</f>
        <v>54.99</v>
      </c>
      <c r="L10" s="40" t="n">
        <f aca="false">IF(ISBLANK(Values!E9),"",IF($CO10="DEFAULT", Values!$B$18, ""))</f>
        <v>5</v>
      </c>
      <c r="M10" s="28" t="str">
        <f aca="false">IF(ISBLANK(Values!E9),"",Values!$M9)</f>
        <v>https://download.lenovo.com/Images/Parts/01EN763/01EN763_A.jpg</v>
      </c>
      <c r="N10" s="28" t="str">
        <f aca="false">IF(ISBLANK(Values!$F9),"",Values!N9)</f>
        <v>https://download.lenovo.com/Images/Parts/01EN763/01EN763_B.jpg</v>
      </c>
      <c r="O10" s="28" t="str">
        <f aca="false">IF(ISBLANK(Values!$F9),"",Values!O9)</f>
        <v>https://download.lenovo.com/Images/Parts/01EN763/01EN763_details.jpg</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T470s parent</v>
      </c>
      <c r="Y10" s="39" t="str">
        <f aca="false">IF(ISBLANK(Values!E9),"","Size-Color")</f>
        <v>Size-Color</v>
      </c>
      <c r="Z10" s="32" t="str">
        <f aca="false">IF(ISBLANK(Values!E9),"","variation")</f>
        <v>variation</v>
      </c>
      <c r="AA10" s="36" t="str">
        <f aca="false">IF(ISBLANK(Values!E9),"",Values!$B$20)</f>
        <v>Update</v>
      </c>
      <c r="AB10" s="36" t="str">
        <f aca="false">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 aca="false">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42" t="str">
        <f aca="false">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10" s="1" t="str">
        <f aca="false">IF(ISBLANK(Values!E9),"",Values!$B$25)</f>
        <v>♻️ PRODUIT ÉCOLOGIQUE - Achetez remis à neuf, ACHETEZ VERT! Réduisez plus de 80% de dioxyde de carbone en achetant nos claviers remis à neuf, par rapport à l'achat d'un nouveau clavier! </v>
      </c>
      <c r="AL10" s="1" t="str">
        <f aca="false">IF(ISBLANK(Values!E9),"",SUBSTITUTE(SUBSTITUTE(IF(Values!$J9, Values!$B$26, Values!$B$33), "{language}", Values!$H9), "{flag}", INDEX(options!$E$1:$E$20, Values!$V9)))</f>
        <v>👉  DISPOSITION - 🇸🇪 🇫🇮 🇳🇴 🇩🇰 Scandinave - nordique non rétroéclairé.</v>
      </c>
      <c r="AM10" s="1" t="str">
        <f aca="false">SUBSTITUTE(IF(ISBLANK(Values!E9),"",Values!$B$27), "{model}", Values!$B$3)</f>
        <v>👉 COMPATIBLE AVEC - Lenovo T470s. Veuillez vérifier attentivement l'image et la description avant d'acheter un clavier. Cela garantit que vous obtenez le bon clavier d'ordinateur portable pour votre ordinateur. Installation super facile. </v>
      </c>
      <c r="AT10" s="28" t="str">
        <f aca="false">IF(ISBLANK(Values!E9),"",Values!H9)</f>
        <v>Scandinave - nordique</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Danemark</v>
      </c>
      <c r="CZ10" s="1" t="str">
        <f aca="false">IF(ISBLANK(Values!E9),"","No")</f>
        <v>No</v>
      </c>
      <c r="DA10" s="1" t="str">
        <f aca="false">IF(ISBLANK(Values!E9),"","No")</f>
        <v>No</v>
      </c>
      <c r="DO10" s="27" t="str">
        <f aca="false">IF(ISBLANK(Values!E9),"","Parts")</f>
        <v>Parts</v>
      </c>
      <c r="DP10" s="27"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s="43" t="str">
        <f aca="false">IF(ISBLANK(Values!$E9), "", "not_applicable")</f>
        <v>not_applicable</v>
      </c>
      <c r="DZ10" s="31"/>
      <c r="EA10" s="31"/>
      <c r="EB10" s="31"/>
      <c r="EC10" s="31"/>
      <c r="EI10" s="1"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T470s - Regular BE</v>
      </c>
      <c r="C11" s="32" t="str">
        <f aca="false">IF(ISBLANK(Values!E10),"","TellusRem")</f>
        <v>TellusRem</v>
      </c>
      <c r="D11" s="30" t="n">
        <f aca="false">IF(ISBLANK(Values!E10),"",Values!E10)</f>
        <v>5714401479079</v>
      </c>
      <c r="E11" s="31" t="str">
        <f aca="false">IF(ISBLANK(Values!E10),"","EAN")</f>
        <v>EAN</v>
      </c>
      <c r="F11" s="28" t="str">
        <f aca="false">IF(ISBLANK(Values!E10),"",IF(Values!J10, SUBSTITUTE(Values!$B$1, "{language}", Values!H10) &amp; " " &amp;Values!$B$3, SUBSTITUTE(Values!$B$2, "{language}", Values!$H10) &amp; " " &amp;Values!$B$3))</f>
        <v>clavier de remplacement Belge non rétroéclairé pour Lenovo Thinkpad T470s</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T470s - Regular BE</v>
      </c>
      <c r="K11" s="28" t="n">
        <f aca="false">IF(ISBLANK(Values!E10),"",IF(Values!J10, Values!$B$4, Values!$B$5))</f>
        <v>54.99</v>
      </c>
      <c r="L11" s="40" t="n">
        <f aca="false">IF(ISBLANK(Values!E10),"",IF($CO11="DEFAULT", Values!$B$18, ""))</f>
        <v>5</v>
      </c>
      <c r="M11" s="28" t="str">
        <f aca="false">IF(ISBLANK(Values!E10),"",Values!$M10)</f>
        <v>https://download.lenovo.com/Images/Parts/01EN606/01EN606_A.jpg</v>
      </c>
      <c r="N11" s="28" t="str">
        <f aca="false">IF(ISBLANK(Values!$F10),"",Values!N10)</f>
        <v>https://download.lenovo.com/Images/Parts/01EN606/01EN606_B.jpg</v>
      </c>
      <c r="O11" s="28" t="str">
        <f aca="false">IF(ISBLANK(Values!$F10),"",Values!O10)</f>
        <v>https://download.lenovo.com/Images/Parts/01EN606/01EN606_details.jpg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T470s parent</v>
      </c>
      <c r="Y11" s="39" t="str">
        <f aca="false">IF(ISBLANK(Values!E10),"","Size-Color")</f>
        <v>Size-Color</v>
      </c>
      <c r="Z11" s="32" t="str">
        <f aca="false">IF(ISBLANK(Values!E10),"","variation")</f>
        <v>variation</v>
      </c>
      <c r="AA11" s="36" t="str">
        <f aca="false">IF(ISBLANK(Values!E10),"",Values!$B$20)</f>
        <v>Update</v>
      </c>
      <c r="AB11" s="36" t="str">
        <f aca="false">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 aca="false">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42" t="str">
        <f aca="false">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11" s="1" t="str">
        <f aca="false">IF(ISBLANK(Values!E10),"",Values!$B$25)</f>
        <v>♻️ PRODUIT ÉCOLOGIQUE - Achetez remis à neuf, ACHETEZ VERT! Réduisez plus de 80% de dioxyde de carbone en achetant nos claviers remis à neuf, par rapport à l'achat d'un nouveau clavier! </v>
      </c>
      <c r="AL11" s="1" t="str">
        <f aca="false">IF(ISBLANK(Values!E10),"",SUBSTITUTE(SUBSTITUTE(IF(Values!$J10, Values!$B$26, Values!$B$33), "{language}", Values!$H10), "{flag}", INDEX(options!$E$1:$E$20, Values!$V10)))</f>
        <v>👉  DISPOSITION - 🇧🇪 Belge non rétroéclairé.</v>
      </c>
      <c r="AM11" s="1" t="str">
        <f aca="false">SUBSTITUTE(IF(ISBLANK(Values!E10),"",Values!$B$27), "{model}", Values!$B$3)</f>
        <v>👉 COMPATIBLE AVEC - Lenovo T470s. Veuillez vérifier attentivement l'image et la description avant d'acheter un clavier. Cela garantit que vous obtenez le bon clavier d'ordinateur portable pour votre ordinateur. Installation super facile. </v>
      </c>
      <c r="AT11" s="28" t="str">
        <f aca="false">IF(ISBLANK(Values!E10),"",Values!H10)</f>
        <v>Belge</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Danemark</v>
      </c>
      <c r="CZ11" s="1" t="str">
        <f aca="false">IF(ISBLANK(Values!E10),"","No")</f>
        <v>No</v>
      </c>
      <c r="DA11" s="1" t="str">
        <f aca="false">IF(ISBLANK(Values!E10),"","No")</f>
        <v>No</v>
      </c>
      <c r="DO11" s="27" t="str">
        <f aca="false">IF(ISBLANK(Values!E10),"","Parts")</f>
        <v>Parts</v>
      </c>
      <c r="DP11" s="27"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s="43" t="str">
        <f aca="false">IF(ISBLANK(Values!$E10), "", "not_applicable")</f>
        <v>not_applicable</v>
      </c>
      <c r="DZ11" s="31"/>
      <c r="EA11" s="31"/>
      <c r="EB11" s="31"/>
      <c r="EC11" s="31"/>
      <c r="EI11" s="1"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T470s - Regular BG</v>
      </c>
      <c r="C12" s="32" t="str">
        <f aca="false">IF(ISBLANK(Values!E11),"","TellusRem")</f>
        <v>TellusRem</v>
      </c>
      <c r="D12" s="30" t="n">
        <f aca="false">IF(ISBLANK(Values!E11),"",Values!E11)</f>
        <v>5714401479086</v>
      </c>
      <c r="E12" s="31" t="str">
        <f aca="false">IF(ISBLANK(Values!E11),"","EAN")</f>
        <v>EAN</v>
      </c>
      <c r="F12" s="28" t="str">
        <f aca="false">IF(ISBLANK(Values!E11),"",IF(Values!J11, SUBSTITUTE(Values!$B$1, "{language}", Values!H11) &amp; " " &amp;Values!$B$3, SUBSTITUTE(Values!$B$2, "{language}", Values!$H11) &amp; " " &amp;Values!$B$3))</f>
        <v>clavier de remplacement Bulgare non rétroéclairé pour Lenovo Thinkpad T470s</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T470s - Regular BG</v>
      </c>
      <c r="K12" s="28" t="n">
        <f aca="false">IF(ISBLANK(Values!E11),"",IF(Values!J11, Values!$B$4, Values!$B$5))</f>
        <v>54.99</v>
      </c>
      <c r="L12" s="40" t="n">
        <f aca="false">IF(ISBLANK(Values!E11),"",IF($CO12="DEFAULT", Values!$B$18, ""))</f>
        <v>5</v>
      </c>
      <c r="M12" s="28" t="str">
        <f aca="false">IF(ISBLANK(Values!E11),"",Values!$M11)</f>
        <v>https://download.lenovo.com/Images/Parts/01EN607/01EN607_A.jpg</v>
      </c>
      <c r="N12" s="28" t="str">
        <f aca="false">IF(ISBLANK(Values!$F11),"",Values!N11)</f>
        <v>https://download.lenovo.com/Images/Parts/01EN607/01EN607_B.jpg</v>
      </c>
      <c r="O12" s="28" t="str">
        <f aca="false">IF(ISBLANK(Values!$F11),"",Values!O11)</f>
        <v>https://download.lenovo.com/Images/Parts/01EN607/01EN607_details.jpg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T470s parent</v>
      </c>
      <c r="Y12" s="39" t="str">
        <f aca="false">IF(ISBLANK(Values!E11),"","Size-Color")</f>
        <v>Size-Color</v>
      </c>
      <c r="Z12" s="32" t="str">
        <f aca="false">IF(ISBLANK(Values!E11),"","variation")</f>
        <v>variation</v>
      </c>
      <c r="AA12" s="36" t="str">
        <f aca="false">IF(ISBLANK(Values!E11),"",Values!$B$20)</f>
        <v>Update</v>
      </c>
      <c r="AB12" s="36" t="str">
        <f aca="false">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1" t="str">
        <f aca="false">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42" t="str">
        <f aca="false">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12" s="1" t="str">
        <f aca="false">IF(ISBLANK(Values!E11),"",Values!$B$25)</f>
        <v>♻️ PRODUIT ÉCOLOGIQUE - Achetez remis à neuf, ACHETEZ VERT! Réduisez plus de 80% de dioxyde de carbone en achetant nos claviers remis à neuf, par rapport à l'achat d'un nouveau clavier! </v>
      </c>
      <c r="AL12" s="1" t="str">
        <f aca="false">IF(ISBLANK(Values!E11),"",SUBSTITUTE(SUBSTITUTE(IF(Values!$J11, Values!$B$26, Values!$B$33), "{language}", Values!$H11), "{flag}", INDEX(options!$E$1:$E$20, Values!$V11)))</f>
        <v>👉  DISPOSITION - 🇧🇬 Bulgare non rétroéclairé.</v>
      </c>
      <c r="AM12" s="1" t="str">
        <f aca="false">SUBSTITUTE(IF(ISBLANK(Values!E11),"",Values!$B$27), "{model}", Values!$B$3)</f>
        <v>👉 COMPATIBLE AVEC - Lenovo T470s. Veuillez vérifier attentivement l'image et la description avant d'acheter un clavier. Cela garantit que vous obtenez le bon clavier d'ordinateur portable pour votre ordinateur. Installation super facile. </v>
      </c>
      <c r="AT12" s="28" t="str">
        <f aca="false">IF(ISBLANK(Values!E11),"",Values!H11)</f>
        <v>Bulgare</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Danemark</v>
      </c>
      <c r="CZ12" s="1" t="str">
        <f aca="false">IF(ISBLANK(Values!E11),"","No")</f>
        <v>No</v>
      </c>
      <c r="DA12" s="1" t="str">
        <f aca="false">IF(ISBLANK(Values!E11),"","No")</f>
        <v>No</v>
      </c>
      <c r="DO12" s="27" t="str">
        <f aca="false">IF(ISBLANK(Values!E11),"","Parts")</f>
        <v>Parts</v>
      </c>
      <c r="DP12" s="27"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s="43" t="str">
        <f aca="false">IF(ISBLANK(Values!$E11), "", "not_applicable")</f>
        <v>not_applicable</v>
      </c>
      <c r="DZ12" s="31"/>
      <c r="EA12" s="31"/>
      <c r="EB12" s="31"/>
      <c r="EC12" s="31"/>
      <c r="EI12" s="1"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T470s - Regular CZ</v>
      </c>
      <c r="C13" s="32" t="str">
        <f aca="false">IF(ISBLANK(Values!E12),"","TellusRem")</f>
        <v>TellusRem</v>
      </c>
      <c r="D13" s="30" t="n">
        <f aca="false">IF(ISBLANK(Values!E12),"",Values!E12)</f>
        <v>5714401479215</v>
      </c>
      <c r="E13" s="31" t="str">
        <f aca="false">IF(ISBLANK(Values!E12),"","EAN")</f>
        <v>EAN</v>
      </c>
      <c r="F13" s="28" t="str">
        <f aca="false">IF(ISBLANK(Values!E12),"",IF(Values!J12, SUBSTITUTE(Values!$B$1, "{language}", Values!H12) &amp; " " &amp;Values!$B$3, SUBSTITUTE(Values!$B$2, "{language}", Values!$H12) &amp; " " &amp;Values!$B$3))</f>
        <v>clavier de remplacement Tchèque non rétroéclairé pour Lenovo Thinkpad T470s</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T470s - Regular CZ</v>
      </c>
      <c r="K13" s="28" t="n">
        <f aca="false">IF(ISBLANK(Values!E12),"",IF(Values!J12, Values!$B$4, Values!$B$5))</f>
        <v>54.99</v>
      </c>
      <c r="L13" s="40" t="n">
        <f aca="false">IF(ISBLANK(Values!E12),"",IF($CO13="DEFAULT", Values!$B$18, ""))</f>
        <v>5</v>
      </c>
      <c r="M13" s="28" t="str">
        <f aca="false">IF(ISBLANK(Values!E12),"",Values!$M12)</f>
        <v>https://download.lenovo.com/Images/Parts/01EN649/01EN649_A.jpg</v>
      </c>
      <c r="N13" s="28" t="str">
        <f aca="false">IF(ISBLANK(Values!$F12),"",Values!N12)</f>
        <v>https://download.lenovo.com/Images/Parts/01EN649/01EN649_B.jpg</v>
      </c>
      <c r="O13" s="28" t="str">
        <f aca="false">IF(ISBLANK(Values!$F12),"",Values!O12)</f>
        <v>https://download.lenovo.com/Images/Parts/01EN649/01EN649_details.jpg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T470s parent</v>
      </c>
      <c r="Y13" s="39" t="str">
        <f aca="false">IF(ISBLANK(Values!E12),"","Size-Color")</f>
        <v>Size-Color</v>
      </c>
      <c r="Z13" s="32" t="str">
        <f aca="false">IF(ISBLANK(Values!E12),"","variation")</f>
        <v>variation</v>
      </c>
      <c r="AA13" s="36" t="str">
        <f aca="false">IF(ISBLANK(Values!E12),"",Values!$B$20)</f>
        <v>Update</v>
      </c>
      <c r="AB13" s="36" t="str">
        <f aca="false">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 aca="false">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42" t="str">
        <f aca="false">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13" s="1" t="str">
        <f aca="false">IF(ISBLANK(Values!E12),"",Values!$B$25)</f>
        <v>♻️ PRODUIT ÉCOLOGIQUE - Achetez remis à neuf, ACHETEZ VERT! Réduisez plus de 80% de dioxyde de carbone en achetant nos claviers remis à neuf, par rapport à l'achat d'un nouveau clavier! </v>
      </c>
      <c r="AL13" s="1" t="str">
        <f aca="false">IF(ISBLANK(Values!E12),"",SUBSTITUTE(SUBSTITUTE(IF(Values!$J12, Values!$B$26, Values!$B$33), "{language}", Values!$H12), "{flag}", INDEX(options!$E$1:$E$20, Values!$V12)))</f>
        <v>👉  DISPOSITION - 🇨🇿 Tchèque non rétroéclairé.</v>
      </c>
      <c r="AM13" s="1" t="str">
        <f aca="false">SUBSTITUTE(IF(ISBLANK(Values!E12),"",Values!$B$27), "{model}", Values!$B$3)</f>
        <v>👉 COMPATIBLE AVEC - Lenovo T470s. Veuillez vérifier attentivement l'image et la description avant d'acheter un clavier. Cela garantit que vous obtenez le bon clavier d'ordinateur portable pour votre ordinateur. Installation super facile. </v>
      </c>
      <c r="AT13" s="28" t="str">
        <f aca="false">IF(ISBLANK(Values!E12),"",Values!H12)</f>
        <v>Tchèque</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Danemark</v>
      </c>
      <c r="CZ13" s="1" t="str">
        <f aca="false">IF(ISBLANK(Values!E12),"","No")</f>
        <v>No</v>
      </c>
      <c r="DA13" s="1" t="str">
        <f aca="false">IF(ISBLANK(Values!E12),"","No")</f>
        <v>No</v>
      </c>
      <c r="DO13" s="27" t="str">
        <f aca="false">IF(ISBLANK(Values!E12),"","Parts")</f>
        <v>Parts</v>
      </c>
      <c r="DP13" s="27"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s="43" t="str">
        <f aca="false">IF(ISBLANK(Values!$E12), "", "not_applicable")</f>
        <v>not_applicable</v>
      </c>
      <c r="DZ13" s="31"/>
      <c r="EA13" s="31"/>
      <c r="EB13" s="31"/>
      <c r="EC13" s="31"/>
      <c r="EI13" s="1"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T470s - Regular DK</v>
      </c>
      <c r="C14" s="32" t="str">
        <f aca="false">IF(ISBLANK(Values!E13),"","TellusRem")</f>
        <v>TellusRem</v>
      </c>
      <c r="D14" s="30" t="n">
        <f aca="false">IF(ISBLANK(Values!E13),"",Values!E13)</f>
        <v>5714401479109</v>
      </c>
      <c r="E14" s="31" t="str">
        <f aca="false">IF(ISBLANK(Values!E13),"","EAN")</f>
        <v>EAN</v>
      </c>
      <c r="F14" s="28" t="str">
        <f aca="false">IF(ISBLANK(Values!E13),"",IF(Values!J13, SUBSTITUTE(Values!$B$1, "{language}", Values!H13) &amp; " " &amp;Values!$B$3, SUBSTITUTE(Values!$B$2, "{language}", Values!$H13) &amp; " " &amp;Values!$B$3))</f>
        <v>clavier de remplacement Danois non rétroéclairé pour Lenovo Thinkpad T470s</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T470s - Regular DK</v>
      </c>
      <c r="K14" s="28" t="n">
        <f aca="false">IF(ISBLANK(Values!E13),"",IF(Values!J13, Values!$B$4, Values!$B$5))</f>
        <v>54.99</v>
      </c>
      <c r="L14" s="40" t="n">
        <f aca="false">IF(ISBLANK(Values!E13),"",IF($CO14="DEFAULT", Values!$B$18, ""))</f>
        <v>5</v>
      </c>
      <c r="M14" s="28" t="str">
        <f aca="false">IF(ISBLANK(Values!E13),"",Values!$M13)</f>
        <v>https://download.lenovo.com/Images/Parts/01EN650/01EN650_A.jpg</v>
      </c>
      <c r="N14" s="28" t="str">
        <f aca="false">IF(ISBLANK(Values!$F13),"",Values!N13)</f>
        <v>https://download.lenovo.com/Images/Parts/01EN650/01EN650_B.jpg</v>
      </c>
      <c r="O14" s="28" t="str">
        <f aca="false">IF(ISBLANK(Values!$F13),"",Values!O13)</f>
        <v>https://download.lenovo.com/Images/Parts/01EN650/01EN650_details.jpg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T470s parent</v>
      </c>
      <c r="Y14" s="39" t="str">
        <f aca="false">IF(ISBLANK(Values!E13),"","Size-Color")</f>
        <v>Size-Color</v>
      </c>
      <c r="Z14" s="32" t="str">
        <f aca="false">IF(ISBLANK(Values!E13),"","variation")</f>
        <v>variation</v>
      </c>
      <c r="AA14" s="36" t="str">
        <f aca="false">IF(ISBLANK(Values!E13),"",Values!$B$20)</f>
        <v>Update</v>
      </c>
      <c r="AB14" s="36" t="str">
        <f aca="false">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 aca="false">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42" t="str">
        <f aca="false">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14" s="1" t="str">
        <f aca="false">IF(ISBLANK(Values!E13),"",Values!$B$25)</f>
        <v>♻️ PRODUIT ÉCOLOGIQUE - Achetez remis à neuf, ACHETEZ VERT! Réduisez plus de 80% de dioxyde de carbone en achetant nos claviers remis à neuf, par rapport à l'achat d'un nouveau clavier! </v>
      </c>
      <c r="AL14" s="1" t="str">
        <f aca="false">IF(ISBLANK(Values!E13),"",SUBSTITUTE(SUBSTITUTE(IF(Values!$J13, Values!$B$26, Values!$B$33), "{language}", Values!$H13), "{flag}", INDEX(options!$E$1:$E$20, Values!$V13)))</f>
        <v>👉  DISPOSITION - 🇩🇰 Danois non rétroéclairé.</v>
      </c>
      <c r="AM14" s="1" t="str">
        <f aca="false">SUBSTITUTE(IF(ISBLANK(Values!E13),"",Values!$B$27), "{model}", Values!$B$3)</f>
        <v>👉 COMPATIBLE AVEC - Lenovo T470s. Veuillez vérifier attentivement l'image et la description avant d'acheter un clavier. Cela garantit que vous obtenez le bon clavier d'ordinateur portable pour votre ordinateur. Installation super facile. </v>
      </c>
      <c r="AT14" s="28" t="str">
        <f aca="false">IF(ISBLANK(Values!E13),"",Values!H13)</f>
        <v>Danois</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Danemark</v>
      </c>
      <c r="CZ14" s="1" t="str">
        <f aca="false">IF(ISBLANK(Values!E13),"","No")</f>
        <v>No</v>
      </c>
      <c r="DA14" s="1" t="str">
        <f aca="false">IF(ISBLANK(Values!E13),"","No")</f>
        <v>No</v>
      </c>
      <c r="DO14" s="27" t="str">
        <f aca="false">IF(ISBLANK(Values!E13),"","Parts")</f>
        <v>Parts</v>
      </c>
      <c r="DP14" s="27"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s="43" t="str">
        <f aca="false">IF(ISBLANK(Values!$E13), "", "not_applicable")</f>
        <v>not_applicable</v>
      </c>
      <c r="DZ14" s="31"/>
      <c r="EA14" s="31"/>
      <c r="EB14" s="31"/>
      <c r="EC14" s="31"/>
      <c r="EI14" s="1"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T470s - Regular HU</v>
      </c>
      <c r="C15" s="32" t="str">
        <f aca="false">IF(ISBLANK(Values!E14),"","TellusRem")</f>
        <v>TellusRem</v>
      </c>
      <c r="D15" s="30" t="n">
        <f aca="false">IF(ISBLANK(Values!E14),"",Values!E14)</f>
        <v>5714401479116</v>
      </c>
      <c r="E15" s="31" t="str">
        <f aca="false">IF(ISBLANK(Values!E14),"","EAN")</f>
        <v>EAN</v>
      </c>
      <c r="F15" s="28" t="str">
        <f aca="false">IF(ISBLANK(Values!E14),"",IF(Values!J14, SUBSTITUTE(Values!$B$1, "{language}", Values!H14) &amp; " " &amp;Values!$B$3, SUBSTITUTE(Values!$B$2, "{language}", Values!$H14) &amp; " " &amp;Values!$B$3))</f>
        <v>clavier de remplacement Hongrois non rétroéclairé pour Lenovo Thinkpad T470s</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T470s - Regular HU</v>
      </c>
      <c r="K15" s="28" t="n">
        <f aca="false">IF(ISBLANK(Values!E14),"",IF(Values!J14, Values!$B$4, Values!$B$5))</f>
        <v>54.99</v>
      </c>
      <c r="L15" s="40" t="n">
        <f aca="false">IF(ISBLANK(Values!E14),"",IF($CO15="DEFAULT", Values!$B$18, ""))</f>
        <v>5</v>
      </c>
      <c r="M15" s="28" t="str">
        <f aca="false">IF(ISBLANK(Values!E14),"",Values!$M14)</f>
        <v>https://download.lenovo.com/Images/Parts/01EN656/01EN656_A.jpg</v>
      </c>
      <c r="N15" s="28" t="str">
        <f aca="false">IF(ISBLANK(Values!$F14),"",Values!N14)</f>
        <v>https://download.lenovo.com/Images/Parts/01EN656/01EN656_B.jpg</v>
      </c>
      <c r="O15" s="28" t="str">
        <f aca="false">IF(ISBLANK(Values!$F14),"",Values!O14)</f>
        <v>https://download.lenovo.com/Images/Parts/01EN656/01EN656_details.jpg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T470s parent</v>
      </c>
      <c r="Y15" s="39" t="str">
        <f aca="false">IF(ISBLANK(Values!E14),"","Size-Color")</f>
        <v>Size-Color</v>
      </c>
      <c r="Z15" s="32" t="str">
        <f aca="false">IF(ISBLANK(Values!E14),"","variation")</f>
        <v>variation</v>
      </c>
      <c r="AA15" s="36" t="str">
        <f aca="false">IF(ISBLANK(Values!E14),"",Values!$B$20)</f>
        <v>Update</v>
      </c>
      <c r="AB15" s="36" t="str">
        <f aca="false">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41" t="str">
        <f aca="false">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42" t="str">
        <f aca="false">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15" s="1" t="str">
        <f aca="false">IF(ISBLANK(Values!E14),"",Values!$B$25)</f>
        <v>♻️ PRODUIT ÉCOLOGIQUE - Achetez remis à neuf, ACHETEZ VERT! Réduisez plus de 80% de dioxyde de carbone en achetant nos claviers remis à neuf, par rapport à l'achat d'un nouveau clavier! </v>
      </c>
      <c r="AL15" s="1" t="str">
        <f aca="false">IF(ISBLANK(Values!E14),"",SUBSTITUTE(SUBSTITUTE(IF(Values!$J14, Values!$B$26, Values!$B$33), "{language}", Values!$H14), "{flag}", INDEX(options!$E$1:$E$20, Values!$V14)))</f>
        <v>👉  DISPOSITION - 🇭🇺 Hongrois non rétroéclairé.</v>
      </c>
      <c r="AM15" s="1" t="str">
        <f aca="false">SUBSTITUTE(IF(ISBLANK(Values!E14),"",Values!$B$27), "{model}", Values!$B$3)</f>
        <v>👉 COMPATIBLE AVEC - Lenovo T470s. Veuillez vérifier attentivement l'image et la description avant d'acheter un clavier. Cela garantit que vous obtenez le bon clavier d'ordinateur portable pour votre ordinateur. Installation super facile. </v>
      </c>
      <c r="AT15" s="28" t="str">
        <f aca="false">IF(ISBLANK(Values!E14),"",Values!H14)</f>
        <v>Hongrois</v>
      </c>
      <c r="AV15" s="36" t="str">
        <f aca="false">IF(ISBLANK(Values!E14),"",IF(Values!J14,"Backlit", "Non-Backlit"))</f>
        <v>Non-Backlit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Danemark</v>
      </c>
      <c r="CZ15" s="1" t="str">
        <f aca="false">IF(ISBLANK(Values!E14),"","No")</f>
        <v>No</v>
      </c>
      <c r="DA15" s="1" t="str">
        <f aca="false">IF(ISBLANK(Values!E14),"","No")</f>
        <v>No</v>
      </c>
      <c r="DO15" s="27" t="str">
        <f aca="false">IF(ISBLANK(Values!E14),"","Parts")</f>
        <v>Parts</v>
      </c>
      <c r="DP15" s="27" t="str">
        <f aca="false">IF(ISBLANK(Values!E14),"",Values!$B$31)</f>
        <v>Garantie de 6 mois après la date de livraison. En cas de dysfonctionnement du clavier, une nouvelle unité ou une pièce de rechange pour le clavier du produit sera envoyée. En cas de tri des stocks, un remboursement complet est effectué.</v>
      </c>
      <c r="DS15" s="31"/>
      <c r="DY15" s="43" t="str">
        <f aca="false">IF(ISBLANK(Values!$E14), "", "not_applicable")</f>
        <v>not_applicable</v>
      </c>
      <c r="DZ15" s="31"/>
      <c r="EA15" s="31"/>
      <c r="EB15" s="31"/>
      <c r="EC15" s="31"/>
      <c r="EI15" s="1" t="str">
        <f aca="false">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T470s - Regular NL</v>
      </c>
      <c r="C16" s="32" t="str">
        <f aca="false">IF(ISBLANK(Values!E15),"","TellusRem")</f>
        <v>TellusRem</v>
      </c>
      <c r="D16" s="30" t="n">
        <f aca="false">IF(ISBLANK(Values!E15),"",Values!E15)</f>
        <v>5714401479123</v>
      </c>
      <c r="E16" s="31" t="str">
        <f aca="false">IF(ISBLANK(Values!E15),"","EAN")</f>
        <v>EAN</v>
      </c>
      <c r="F16" s="28" t="str">
        <f aca="false">IF(ISBLANK(Values!E15),"",IF(Values!J15, SUBSTITUTE(Values!$B$1, "{language}", Values!H15) &amp; " " &amp;Values!$B$3, SUBSTITUTE(Values!$B$2, "{language}", Values!$H15) &amp; " " &amp;Values!$B$3))</f>
        <v>clavier de remplacement Néerlandais non rétroéclairé pour Lenovo Thinkpad T470s</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T470s - Regular NL</v>
      </c>
      <c r="K16" s="28" t="n">
        <f aca="false">IF(ISBLANK(Values!E15),"",IF(Values!J15, Values!$B$4, Values!$B$5))</f>
        <v>54.99</v>
      </c>
      <c r="L16" s="40" t="n">
        <f aca="false">IF(ISBLANK(Values!E15),"",IF($CO16="DEFAULT", Values!$B$18, ""))</f>
        <v>5</v>
      </c>
      <c r="M16" s="28" t="str">
        <f aca="false">IF(ISBLANK(Values!E15),"",Values!$M15)</f>
        <v>https://download.lenovo.com/Images/Parts/01EN619/01EN619_A.jpg</v>
      </c>
      <c r="N16" s="28" t="str">
        <f aca="false">IF(ISBLANK(Values!$F15),"",Values!N15)</f>
        <v>https://download.lenovo.com/Images/Parts/01EN619/01EN619_B.jpg</v>
      </c>
      <c r="O16" s="28" t="str">
        <f aca="false">IF(ISBLANK(Values!$F15),"",Values!O15)</f>
        <v>https://download.lenovo.com/Images/Parts/01EN619/01EN619_details.jpg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T470s parent</v>
      </c>
      <c r="Y16" s="39" t="str">
        <f aca="false">IF(ISBLANK(Values!E15),"","Size-Color")</f>
        <v>Size-Color</v>
      </c>
      <c r="Z16" s="32" t="str">
        <f aca="false">IF(ISBLANK(Values!E15),"","variation")</f>
        <v>variation</v>
      </c>
      <c r="AA16" s="36" t="str">
        <f aca="false">IF(ISBLANK(Values!E15),"",Values!$B$20)</f>
        <v>Update</v>
      </c>
      <c r="AB16" s="36" t="str">
        <f aca="false">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41" t="str">
        <f aca="false">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42" t="str">
        <f aca="false">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16" s="1" t="str">
        <f aca="false">IF(ISBLANK(Values!E15),"",Values!$B$25)</f>
        <v>♻️ PRODUIT ÉCOLOGIQUE - Achetez remis à neuf, ACHETEZ VERT! Réduisez plus de 80% de dioxyde de carbone en achetant nos claviers remis à neuf, par rapport à l'achat d'un nouveau clavier! </v>
      </c>
      <c r="AL16" s="1" t="str">
        <f aca="false">IF(ISBLANK(Values!E15),"",SUBSTITUTE(SUBSTITUTE(IF(Values!$J15, Values!$B$26, Values!$B$33), "{language}", Values!$H15), "{flag}", INDEX(options!$E$1:$E$20, Values!$V15)))</f>
        <v>👉  DISPOSITION - 🇳🇱 Néerlandais non rétroéclairé.</v>
      </c>
      <c r="AM16" s="1" t="str">
        <f aca="false">SUBSTITUTE(IF(ISBLANK(Values!E15),"",Values!$B$27), "{model}", Values!$B$3)</f>
        <v>👉 COMPATIBLE AVEC - Lenovo T470s. Veuillez vérifier attentivement l'image et la description avant d'acheter un clavier. Cela garantit que vous obtenez le bon clavier d'ordinateur portable pour votre ordinateur. Installation super facile. </v>
      </c>
      <c r="AT16" s="28" t="str">
        <f aca="false">IF(ISBLANK(Values!E15),"",Values!H15)</f>
        <v>Néerlandais</v>
      </c>
      <c r="AV16" s="36" t="str">
        <f aca="false">IF(ISBLANK(Values!E15),"",IF(Values!J15,"Backlit", "Non-Backlit"))</f>
        <v>Non-Backlit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Danemark</v>
      </c>
      <c r="CZ16" s="1" t="str">
        <f aca="false">IF(ISBLANK(Values!E15),"","No")</f>
        <v>No</v>
      </c>
      <c r="DA16" s="1" t="str">
        <f aca="false">IF(ISBLANK(Values!E15),"","No")</f>
        <v>No</v>
      </c>
      <c r="DO16" s="27" t="str">
        <f aca="false">IF(ISBLANK(Values!E15),"","Parts")</f>
        <v>Parts</v>
      </c>
      <c r="DP16" s="27" t="str">
        <f aca="false">IF(ISBLANK(Values!E15),"",Values!$B$31)</f>
        <v>Garantie de 6 mois après la date de livraison. En cas de dysfonctionnement du clavier, une nouvelle unité ou une pièce de rechange pour le clavier du produit sera envoyée. En cas de tri des stocks, un remboursement complet est effectué.</v>
      </c>
      <c r="DS16" s="31"/>
      <c r="DY16" s="43" t="str">
        <f aca="false">IF(ISBLANK(Values!$E15), "", "not_applicable")</f>
        <v>not_applicable</v>
      </c>
      <c r="DZ16" s="31"/>
      <c r="EA16" s="31"/>
      <c r="EB16" s="31"/>
      <c r="EC16" s="31"/>
      <c r="EI16" s="1" t="str">
        <f aca="false">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T470s - Regular NO</v>
      </c>
      <c r="C17" s="32" t="str">
        <f aca="false">IF(ISBLANK(Values!E16),"","TellusRem")</f>
        <v>TellusRem</v>
      </c>
      <c r="D17" s="30" t="n">
        <f aca="false">IF(ISBLANK(Values!E16),"",Values!E16)</f>
        <v>5714401479130</v>
      </c>
      <c r="E17" s="31" t="str">
        <f aca="false">IF(ISBLANK(Values!E16),"","EAN")</f>
        <v>EAN</v>
      </c>
      <c r="F17" s="28" t="str">
        <f aca="false">IF(ISBLANK(Values!E16),"",IF(Values!J16, SUBSTITUTE(Values!$B$1, "{language}", Values!H16) &amp; " " &amp;Values!$B$3, SUBSTITUTE(Values!$B$2, "{language}", Values!$H16) &amp; " " &amp;Values!$B$3))</f>
        <v>clavier de remplacement Norvégienne non rétroéclairé pour Lenovo Thinkpad T470s</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T470s - Regular NO</v>
      </c>
      <c r="K17" s="28" t="n">
        <f aca="false">IF(ISBLANK(Values!E16),"",IF(Values!J16, Values!$B$4, Values!$B$5))</f>
        <v>54.99</v>
      </c>
      <c r="L17" s="40" t="n">
        <f aca="false">IF(ISBLANK(Values!E16),"",IF($CO17="DEFAULT", Values!$B$18, ""))</f>
        <v>5</v>
      </c>
      <c r="M17" s="28" t="str">
        <f aca="false">IF(ISBLANK(Values!E16),"",Values!$M16)</f>
        <v>https://download.lenovo.com/Images/Parts/01EN620/01EN620_A.jpg</v>
      </c>
      <c r="N17" s="28" t="str">
        <f aca="false">IF(ISBLANK(Values!$F16),"",Values!N16)</f>
        <v>https://download.lenovo.com/Images/Parts/01EN620/01EN620_B.jpg</v>
      </c>
      <c r="O17" s="28" t="str">
        <f aca="false">IF(ISBLANK(Values!$F16),"",Values!O16)</f>
        <v>https://download.lenovo.com/Images/Parts/01EN620/01EN620_details.jpg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T470s parent</v>
      </c>
      <c r="Y17" s="39" t="str">
        <f aca="false">IF(ISBLANK(Values!E16),"","Size-Color")</f>
        <v>Size-Color</v>
      </c>
      <c r="Z17" s="32" t="str">
        <f aca="false">IF(ISBLANK(Values!E16),"","variation")</f>
        <v>variation</v>
      </c>
      <c r="AA17" s="36" t="str">
        <f aca="false">IF(ISBLANK(Values!E16),"",Values!$B$20)</f>
        <v>Update</v>
      </c>
      <c r="AB17" s="36" t="str">
        <f aca="false">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41" t="str">
        <f aca="false">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42" t="str">
        <f aca="false">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17" s="1" t="str">
        <f aca="false">IF(ISBLANK(Values!E16),"",Values!$B$25)</f>
        <v>♻️ PRODUIT ÉCOLOGIQUE - Achetez remis à neuf, ACHETEZ VERT! Réduisez plus de 80% de dioxyde de carbone en achetant nos claviers remis à neuf, par rapport à l'achat d'un nouveau clavier! </v>
      </c>
      <c r="AL17" s="1" t="str">
        <f aca="false">IF(ISBLANK(Values!E16),"",SUBSTITUTE(SUBSTITUTE(IF(Values!$J16, Values!$B$26, Values!$B$33), "{language}", Values!$H16), "{flag}", INDEX(options!$E$1:$E$20, Values!$V16)))</f>
        <v>👉  DISPOSITION - 🇳🇴 Norvégienne non rétroéclairé.</v>
      </c>
      <c r="AM17" s="1" t="str">
        <f aca="false">SUBSTITUTE(IF(ISBLANK(Values!E16),"",Values!$B$27), "{model}", Values!$B$3)</f>
        <v>👉 COMPATIBLE AVEC - Lenovo T470s. Veuillez vérifier attentivement l'image et la description avant d'acheter un clavier. Cela garantit que vous obtenez le bon clavier d'ordinateur portable pour votre ordinateur. Installation super facile. </v>
      </c>
      <c r="AT17" s="28" t="str">
        <f aca="false">IF(ISBLANK(Values!E16),"",Values!H16)</f>
        <v>Norvégienne</v>
      </c>
      <c r="AV17" s="36" t="str">
        <f aca="false">IF(ISBLANK(Values!E16),"",IF(Values!J16,"Backlit", "Non-Backlit"))</f>
        <v>Non-Backlit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Danemark</v>
      </c>
      <c r="CZ17" s="1" t="str">
        <f aca="false">IF(ISBLANK(Values!E16),"","No")</f>
        <v>No</v>
      </c>
      <c r="DA17" s="1" t="str">
        <f aca="false">IF(ISBLANK(Values!E16),"","No")</f>
        <v>No</v>
      </c>
      <c r="DO17" s="27" t="str">
        <f aca="false">IF(ISBLANK(Values!E16),"","Parts")</f>
        <v>Parts</v>
      </c>
      <c r="DP17" s="27" t="str">
        <f aca="false">IF(ISBLANK(Values!E16),"",Values!$B$31)</f>
        <v>Garantie de 6 mois après la date de livraison. En cas de dysfonctionnement du clavier, une nouvelle unité ou une pièce de rechange pour le clavier du produit sera envoyée. En cas de tri des stocks, un remboursement complet est effectué.</v>
      </c>
      <c r="DS17" s="31"/>
      <c r="DY17" s="43" t="str">
        <f aca="false">IF(ISBLANK(Values!$E16), "", "not_applicable")</f>
        <v>not_applicable</v>
      </c>
      <c r="DZ17" s="31"/>
      <c r="EA17" s="31"/>
      <c r="EB17" s="31"/>
      <c r="EC17" s="31"/>
      <c r="EI17" s="1" t="str">
        <f aca="false">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T470s - Regular PL</v>
      </c>
      <c r="C18" s="32" t="str">
        <f aca="false">IF(ISBLANK(Values!E17),"","TellusRem")</f>
        <v>TellusRem</v>
      </c>
      <c r="D18" s="30" t="n">
        <f aca="false">IF(ISBLANK(Values!E17),"",Values!E17)</f>
        <v>5714401479147</v>
      </c>
      <c r="E18" s="31" t="str">
        <f aca="false">IF(ISBLANK(Values!E17),"","EAN")</f>
        <v>EAN</v>
      </c>
      <c r="F18" s="28" t="str">
        <f aca="false">IF(ISBLANK(Values!E17),"",IF(Values!J17, SUBSTITUTE(Values!$B$1, "{language}", Values!H17) &amp; " " &amp;Values!$B$3, SUBSTITUTE(Values!$B$2, "{language}", Values!$H17) &amp; " " &amp;Values!$B$3))</f>
        <v>clavier de remplacement Polonais non rétroéclairé pour Lenovo Thinkpad T470s</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T470s - Regular PL</v>
      </c>
      <c r="K18" s="28" t="n">
        <f aca="false">IF(ISBLANK(Values!E17),"",IF(Values!J17, Values!$B$4, Values!$B$5))</f>
        <v>54.99</v>
      </c>
      <c r="L18" s="40" t="n">
        <f aca="false">IF(ISBLANK(Values!E17),"",IF($CO18="DEFAULT", Values!$B$18, ""))</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T470s parent</v>
      </c>
      <c r="Y18" s="39" t="str">
        <f aca="false">IF(ISBLANK(Values!E17),"","Size-Color")</f>
        <v>Size-Color</v>
      </c>
      <c r="Z18" s="32" t="str">
        <f aca="false">IF(ISBLANK(Values!E17),"","variation")</f>
        <v>variation</v>
      </c>
      <c r="AA18" s="36" t="str">
        <f aca="false">IF(ISBLANK(Values!E17),"",Values!$B$20)</f>
        <v>Update</v>
      </c>
      <c r="AB18" s="36" t="str">
        <f aca="false">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41" t="str">
        <f aca="false">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42" t="str">
        <f aca="false">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18" s="1" t="str">
        <f aca="false">IF(ISBLANK(Values!E17),"",Values!$B$25)</f>
        <v>♻️ PRODUIT ÉCOLOGIQUE - Achetez remis à neuf, ACHETEZ VERT! Réduisez plus de 80% de dioxyde de carbone en achetant nos claviers remis à neuf, par rapport à l'achat d'un nouveau clavier! </v>
      </c>
      <c r="AL18" s="1" t="str">
        <f aca="false">IF(ISBLANK(Values!E17),"",SUBSTITUTE(SUBSTITUTE(IF(Values!$J17, Values!$B$26, Values!$B$33), "{language}", Values!$H17), "{flag}", INDEX(options!$E$1:$E$20, Values!$V17)))</f>
        <v>👉  DISPOSITION - 🇵🇱 Polonais non rétroéclairé.</v>
      </c>
      <c r="AM18" s="1" t="str">
        <f aca="false">SUBSTITUTE(IF(ISBLANK(Values!E17),"",Values!$B$27), "{model}", Values!$B$3)</f>
        <v>👉 COMPATIBLE AVEC - Lenovo T470s. Veuillez vérifier attentivement l'image et la description avant d'acheter un clavier. Cela garantit que vous obtenez le bon clavier d'ordinateur portable pour votre ordinateur. Installation super facile. </v>
      </c>
      <c r="AT18" s="28" t="str">
        <f aca="false">IF(ISBLANK(Values!E17),"",Values!H17)</f>
        <v>Polonais</v>
      </c>
      <c r="AV18" s="36" t="str">
        <f aca="false">IF(ISBLANK(Values!E17),"",IF(Values!J17,"Backlit", "Non-Backlit"))</f>
        <v>Non-Backlit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Danemark</v>
      </c>
      <c r="CZ18" s="1" t="str">
        <f aca="false">IF(ISBLANK(Values!E17),"","No")</f>
        <v>No</v>
      </c>
      <c r="DA18" s="1" t="str">
        <f aca="false">IF(ISBLANK(Values!E17),"","No")</f>
        <v>No</v>
      </c>
      <c r="DO18" s="27" t="str">
        <f aca="false">IF(ISBLANK(Values!E17),"","Parts")</f>
        <v>Parts</v>
      </c>
      <c r="DP18" s="27" t="str">
        <f aca="false">IF(ISBLANK(Values!E17),"",Values!$B$31)</f>
        <v>Garantie de 6 mois après la date de livraison. En cas de dysfonctionnement du clavier, une nouvelle unité ou une pièce de rechange pour le clavier du produit sera envoyée. En cas de tri des stocks, un remboursement complet est effectué.</v>
      </c>
      <c r="DS18" s="31"/>
      <c r="DY18" s="43" t="str">
        <f aca="false">IF(ISBLANK(Values!$E17), "", "not_applicable")</f>
        <v>not_applicable</v>
      </c>
      <c r="DZ18" s="31"/>
      <c r="EA18" s="31"/>
      <c r="EB18" s="31"/>
      <c r="EC18" s="31"/>
      <c r="EI18" s="1" t="str">
        <f aca="false">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T470s - Regular PT</v>
      </c>
      <c r="C19" s="32" t="str">
        <f aca="false">IF(ISBLANK(Values!E18),"","TellusRem")</f>
        <v>TellusRem</v>
      </c>
      <c r="D19" s="30" t="n">
        <f aca="false">IF(ISBLANK(Values!E18),"",Values!E18)</f>
        <v>5714401479154</v>
      </c>
      <c r="E19" s="31" t="str">
        <f aca="false">IF(ISBLANK(Values!E18),"","EAN")</f>
        <v>EAN</v>
      </c>
      <c r="F19" s="28" t="str">
        <f aca="false">IF(ISBLANK(Values!E18),"",IF(Values!J18, SUBSTITUTE(Values!$B$1, "{language}", Values!H18) &amp; " " &amp;Values!$B$3, SUBSTITUTE(Values!$B$2, "{language}", Values!$H18) &amp; " " &amp;Values!$B$3))</f>
        <v>clavier de remplacement Portugais non rétroéclairé pour Lenovo Thinkpad T470s</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T470s - Regular PT</v>
      </c>
      <c r="K19" s="28" t="n">
        <f aca="false">IF(ISBLANK(Values!E18),"",IF(Values!J18, Values!$B$4, Values!$B$5))</f>
        <v>54.99</v>
      </c>
      <c r="L19" s="40" t="n">
        <f aca="false">IF(ISBLANK(Values!E18),"",IF($CO19="DEFAULT", Values!$B$18, ""))</f>
        <v>5</v>
      </c>
      <c r="M19" s="28" t="str">
        <f aca="false">IF(ISBLANK(Values!E18),"",Values!$M18)</f>
        <v>https://download.lenovo.com/Images/Parts/01EN663/01EN663_A.jpg</v>
      </c>
      <c r="N19" s="28" t="str">
        <f aca="false">IF(ISBLANK(Values!$F18),"",Values!N18)</f>
        <v>https://download.lenovo.com/Images/Parts/01EN663/01EN663_B.jpg</v>
      </c>
      <c r="O19" s="28" t="str">
        <f aca="false">IF(ISBLANK(Values!$F18),"",Values!O18)</f>
        <v>https://download.lenovo.com/Images/Parts/01EN663/01EN663_details.jpg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T470s parent</v>
      </c>
      <c r="Y19" s="39" t="str">
        <f aca="false">IF(ISBLANK(Values!E18),"","Size-Color")</f>
        <v>Size-Color</v>
      </c>
      <c r="Z19" s="32" t="str">
        <f aca="false">IF(ISBLANK(Values!E18),"","variation")</f>
        <v>variation</v>
      </c>
      <c r="AA19" s="36" t="str">
        <f aca="false">IF(ISBLANK(Values!E18),"",Values!$B$20)</f>
        <v>Update</v>
      </c>
      <c r="AB19" s="36" t="str">
        <f aca="false">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41" t="str">
        <f aca="false">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42" t="str">
        <f aca="false">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19" s="1" t="str">
        <f aca="false">IF(ISBLANK(Values!E18),"",Values!$B$25)</f>
        <v>♻️ PRODUIT ÉCOLOGIQUE - Achetez remis à neuf, ACHETEZ VERT! Réduisez plus de 80% de dioxyde de carbone en achetant nos claviers remis à neuf, par rapport à l'achat d'un nouveau clavier! </v>
      </c>
      <c r="AL19" s="1" t="str">
        <f aca="false">IF(ISBLANK(Values!E18),"",SUBSTITUTE(SUBSTITUTE(IF(Values!$J18, Values!$B$26, Values!$B$33), "{language}", Values!$H18), "{flag}", INDEX(options!$E$1:$E$20, Values!$V18)))</f>
        <v>👉  DISPOSITION - 🇵🇹 Portugais non rétroéclairé.</v>
      </c>
      <c r="AM19" s="1" t="str">
        <f aca="false">SUBSTITUTE(IF(ISBLANK(Values!E18),"",Values!$B$27), "{model}", Values!$B$3)</f>
        <v>👉 COMPATIBLE AVEC - Lenovo T470s. Veuillez vérifier attentivement l'image et la description avant d'acheter un clavier. Cela garantit que vous obtenez le bon clavier d'ordinateur portable pour votre ordinateur. Installation super facile. </v>
      </c>
      <c r="AT19" s="28" t="str">
        <f aca="false">IF(ISBLANK(Values!E18),"",Values!H18)</f>
        <v>Portugais</v>
      </c>
      <c r="AV19" s="36" t="str">
        <f aca="false">IF(ISBLANK(Values!E18),"",IF(Values!J18,"Backlit", "Non-Backlit"))</f>
        <v>Non-Backlit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Danemark</v>
      </c>
      <c r="CZ19" s="1" t="str">
        <f aca="false">IF(ISBLANK(Values!E18),"","No")</f>
        <v>No</v>
      </c>
      <c r="DA19" s="1" t="str">
        <f aca="false">IF(ISBLANK(Values!E18),"","No")</f>
        <v>No</v>
      </c>
      <c r="DO19" s="27" t="str">
        <f aca="false">IF(ISBLANK(Values!E18),"","Parts")</f>
        <v>Parts</v>
      </c>
      <c r="DP19" s="27" t="str">
        <f aca="false">IF(ISBLANK(Values!E18),"",Values!$B$31)</f>
        <v>Garantie de 6 mois après la date de livraison. En cas de dysfonctionnement du clavier, une nouvelle unité ou une pièce de rechange pour le clavier du produit sera envoyée. En cas de tri des stocks, un remboursement complet est effectué.</v>
      </c>
      <c r="DS19" s="31"/>
      <c r="DY19" s="43" t="str">
        <f aca="false">IF(ISBLANK(Values!$E18), "", "not_applicable")</f>
        <v>not_applicable</v>
      </c>
      <c r="DZ19" s="31"/>
      <c r="EA19" s="31"/>
      <c r="EB19" s="31"/>
      <c r="EC19" s="31"/>
      <c r="EI19" s="1" t="str">
        <f aca="false">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T470s - Regular SE/FI</v>
      </c>
      <c r="C20" s="32" t="str">
        <f aca="false">IF(ISBLANK(Values!E19),"","TellusRem")</f>
        <v>TellusRem</v>
      </c>
      <c r="D20" s="30" t="n">
        <f aca="false">IF(ISBLANK(Values!E19),"",Values!E19)</f>
        <v>5714401479161</v>
      </c>
      <c r="E20" s="31" t="str">
        <f aca="false">IF(ISBLANK(Values!E19),"","EAN")</f>
        <v>EAN</v>
      </c>
      <c r="F20" s="28" t="str">
        <f aca="false">IF(ISBLANK(Values!E19),"",IF(Values!J19, SUBSTITUTE(Values!$B$1, "{language}", Values!H19) &amp; " " &amp;Values!$B$3, SUBSTITUTE(Values!$B$2, "{language}", Values!$H19) &amp; " " &amp;Values!$B$3))</f>
        <v>clavier de remplacement Suédois – Finlandais non rétroéclairé pour Lenovo Thinkpad T470s</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T470s - Regular SE/FI</v>
      </c>
      <c r="K20" s="28" t="n">
        <f aca="false">IF(ISBLANK(Values!E19),"",IF(Values!J19, Values!$B$4, Values!$B$5))</f>
        <v>54.99</v>
      </c>
      <c r="L20" s="40" t="n">
        <f aca="false">IF(ISBLANK(Values!E19),"",IF($CO20="DEFAULT", Values!$B$18, ""))</f>
        <v>5</v>
      </c>
      <c r="M20" s="28" t="str">
        <f aca="false">IF(ISBLANK(Values!E19),"",Values!$M19)</f>
        <v>https://download.lenovo.com/Images/Parts/01EN667/01EN667_A.jpg</v>
      </c>
      <c r="N20" s="28" t="str">
        <f aca="false">IF(ISBLANK(Values!$F19),"",Values!N19)</f>
        <v>https://download.lenovo.com/Images/Parts/01EN667/01EN667_B.jpg</v>
      </c>
      <c r="O20" s="28" t="str">
        <f aca="false">IF(ISBLANK(Values!$F19),"",Values!O19)</f>
        <v>https://download.lenovo.com/Images/Parts/01EN667/01EN667_details.jpg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T470s parent</v>
      </c>
      <c r="Y20" s="39" t="str">
        <f aca="false">IF(ISBLANK(Values!E19),"","Size-Color")</f>
        <v>Size-Color</v>
      </c>
      <c r="Z20" s="32" t="str">
        <f aca="false">IF(ISBLANK(Values!E19),"","variation")</f>
        <v>variation</v>
      </c>
      <c r="AA20" s="36" t="str">
        <f aca="false">IF(ISBLANK(Values!E19),"",Values!$B$20)</f>
        <v>Update</v>
      </c>
      <c r="AB20" s="36" t="str">
        <f aca="false">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41" t="str">
        <f aca="false">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42" t="str">
        <f aca="false">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20" s="1" t="str">
        <f aca="false">IF(ISBLANK(Values!E19),"",Values!$B$25)</f>
        <v>♻️ PRODUIT ÉCOLOGIQUE - Achetez remis à neuf, ACHETEZ VERT! Réduisez plus de 80% de dioxyde de carbone en achetant nos claviers remis à neuf, par rapport à l'achat d'un nouveau clavier! </v>
      </c>
      <c r="AL20" s="1" t="str">
        <f aca="false">IF(ISBLANK(Values!E19),"",SUBSTITUTE(SUBSTITUTE(IF(Values!$J19, Values!$B$26, Values!$B$33), "{language}", Values!$H19), "{flag}", INDEX(options!$E$1:$E$20, Values!$V19)))</f>
        <v>👉  DISPOSITION - 🇸🇪 🇫🇮 Suédois – Finlandais non rétroéclairé.</v>
      </c>
      <c r="AM20" s="1" t="str">
        <f aca="false">SUBSTITUTE(IF(ISBLANK(Values!E19),"",Values!$B$27), "{model}", Values!$B$3)</f>
        <v>👉 COMPATIBLE AVEC - Lenovo T470s. Veuillez vérifier attentivement l'image et la description avant d'acheter un clavier. Cela garantit que vous obtenez le bon clavier d'ordinateur portable pour votre ordinateur. Installation super facile. </v>
      </c>
      <c r="AT20" s="28" t="str">
        <f aca="false">IF(ISBLANK(Values!E19),"",Values!H19)</f>
        <v>Suédois – Finlandais</v>
      </c>
      <c r="AV20" s="36" t="str">
        <f aca="false">IF(ISBLANK(Values!E19),"",IF(Values!J19,"Backlit", "Non-Backlit"))</f>
        <v>Non-Backlit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Danemark</v>
      </c>
      <c r="CZ20" s="1" t="str">
        <f aca="false">IF(ISBLANK(Values!E19),"","No")</f>
        <v>No</v>
      </c>
      <c r="DA20" s="1" t="str">
        <f aca="false">IF(ISBLANK(Values!E19),"","No")</f>
        <v>No</v>
      </c>
      <c r="DO20" s="27" t="str">
        <f aca="false">IF(ISBLANK(Values!E19),"","Parts")</f>
        <v>Parts</v>
      </c>
      <c r="DP20" s="27" t="str">
        <f aca="false">IF(ISBLANK(Values!E19),"",Values!$B$31)</f>
        <v>Garantie de 6 mois après la date de livraison. En cas de dysfonctionnement du clavier, une nouvelle unité ou une pièce de rechange pour le clavier du produit sera envoyée. En cas de tri des stocks, un remboursement complet est effectué.</v>
      </c>
      <c r="DS20" s="31"/>
      <c r="DY20" s="43" t="str">
        <f aca="false">IF(ISBLANK(Values!$E19), "", "not_applicable")</f>
        <v>not_applicable</v>
      </c>
      <c r="DZ20" s="31"/>
      <c r="EA20" s="31"/>
      <c r="EB20" s="31"/>
      <c r="EC20" s="31"/>
      <c r="EI20" s="1" t="str">
        <f aca="false">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T470s - Regular CH</v>
      </c>
      <c r="C21" s="32" t="str">
        <f aca="false">IF(ISBLANK(Values!E20),"","TellusRem")</f>
        <v>TellusRem</v>
      </c>
      <c r="D21" s="30" t="n">
        <f aca="false">IF(ISBLANK(Values!E20),"",Values!E20)</f>
        <v>5714401479178</v>
      </c>
      <c r="E21" s="31" t="str">
        <f aca="false">IF(ISBLANK(Values!E20),"","EAN")</f>
        <v>EAN</v>
      </c>
      <c r="F21" s="28" t="str">
        <f aca="false">IF(ISBLANK(Values!E20),"",IF(Values!J20, SUBSTITUTE(Values!$B$1, "{language}", Values!H20) &amp; " " &amp;Values!$B$3, SUBSTITUTE(Values!$B$2, "{language}", Values!$H20) &amp; " " &amp;Values!$B$3))</f>
        <v>clavier de remplacement Suisse non rétroéclairé pour Lenovo Thinkpad T470s</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T470s - Regular CH</v>
      </c>
      <c r="K21" s="28" t="n">
        <f aca="false">IF(ISBLANK(Values!E20),"",IF(Values!J20, Values!$B$4, Values!$B$5))</f>
        <v>54.99</v>
      </c>
      <c r="L21" s="40" t="n">
        <f aca="false">IF(ISBLANK(Values!E20),"",IF($CO21="DEFAULT", Values!$B$18, ""))</f>
        <v>5</v>
      </c>
      <c r="M21" s="28" t="str">
        <f aca="false">IF(ISBLANK(Values!E20),"",Values!$M20)</f>
        <v>https://download.lenovo.com/Images/Parts/01EN750/01EN750_A.jpg</v>
      </c>
      <c r="N21" s="28" t="str">
        <f aca="false">IF(ISBLANK(Values!$F20),"",Values!N20)</f>
        <v>https://download.lenovo.com/Images/Parts/01EN750/01EN750_B.jpg</v>
      </c>
      <c r="O21" s="28" t="str">
        <f aca="false">IF(ISBLANK(Values!$F20),"",Values!O20)</f>
        <v>https://download.lenovo.com/Images/Parts/01EN750/01EN750_details.jpg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T470s parent</v>
      </c>
      <c r="Y21" s="39" t="str">
        <f aca="false">IF(ISBLANK(Values!E20),"","Size-Color")</f>
        <v>Size-Color</v>
      </c>
      <c r="Z21" s="32" t="str">
        <f aca="false">IF(ISBLANK(Values!E20),"","variation")</f>
        <v>variation</v>
      </c>
      <c r="AA21" s="36" t="str">
        <f aca="false">IF(ISBLANK(Values!E20),"",Values!$B$20)</f>
        <v>Update</v>
      </c>
      <c r="AB21" s="36" t="str">
        <f aca="false">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41" t="str">
        <f aca="false">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42" t="str">
        <f aca="false">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21" s="1" t="str">
        <f aca="false">IF(ISBLANK(Values!E20),"",Values!$B$25)</f>
        <v>♻️ PRODUIT ÉCOLOGIQUE - Achetez remis à neuf, ACHETEZ VERT! Réduisez plus de 80% de dioxyde de carbone en achetant nos claviers remis à neuf, par rapport à l'achat d'un nouveau clavier! </v>
      </c>
      <c r="AL21" s="1" t="str">
        <f aca="false">IF(ISBLANK(Values!E20),"",SUBSTITUTE(SUBSTITUTE(IF(Values!$J20, Values!$B$26, Values!$B$33), "{language}", Values!$H20), "{flag}", INDEX(options!$E$1:$E$20, Values!$V20)))</f>
        <v>👉  DISPOSITION - 🇨🇭 Suisse non rétroéclairé.</v>
      </c>
      <c r="AM21" s="1" t="str">
        <f aca="false">SUBSTITUTE(IF(ISBLANK(Values!E20),"",Values!$B$27), "{model}", Values!$B$3)</f>
        <v>👉 COMPATIBLE AVEC - Lenovo T470s. Veuillez vérifier attentivement l'image et la description avant d'acheter un clavier. Cela garantit que vous obtenez le bon clavier d'ordinateur portable pour votre ordinateur. Installation super facile. </v>
      </c>
      <c r="AT21" s="28" t="str">
        <f aca="false">IF(ISBLANK(Values!E20),"",Values!H20)</f>
        <v>Suisse</v>
      </c>
      <c r="AV21" s="36" t="str">
        <f aca="false">IF(ISBLANK(Values!E20),"",IF(Values!J20,"Backlit", "Non-Backlit"))</f>
        <v>Non-Backlit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Danemark</v>
      </c>
      <c r="CZ21" s="1" t="str">
        <f aca="false">IF(ISBLANK(Values!E20),"","No")</f>
        <v>No</v>
      </c>
      <c r="DA21" s="1" t="str">
        <f aca="false">IF(ISBLANK(Values!E20),"","No")</f>
        <v>No</v>
      </c>
      <c r="DO21" s="27" t="str">
        <f aca="false">IF(ISBLANK(Values!E20),"","Parts")</f>
        <v>Parts</v>
      </c>
      <c r="DP21" s="27" t="str">
        <f aca="false">IF(ISBLANK(Values!E20),"",Values!$B$31)</f>
        <v>Garantie de 6 mois après la date de livraison. En cas de dysfonctionnement du clavier, une nouvelle unité ou une pièce de rechange pour le clavier du produit sera envoyée. En cas de tri des stocks, un remboursement complet est effectué.</v>
      </c>
      <c r="DS21" s="31"/>
      <c r="DY21" s="43" t="str">
        <f aca="false">IF(ISBLANK(Values!$E20), "", "not_applicable")</f>
        <v>not_applicable</v>
      </c>
      <c r="DZ21" s="31"/>
      <c r="EA21" s="31"/>
      <c r="EB21" s="31"/>
      <c r="EC21" s="31"/>
      <c r="EI21" s="1" t="str">
        <f aca="false">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T470s - Regular US INT</v>
      </c>
      <c r="C22" s="32" t="str">
        <f aca="false">IF(ISBLANK(Values!E21),"","TellusRem")</f>
        <v>TellusRem</v>
      </c>
      <c r="D22" s="30" t="n">
        <f aca="false">IF(ISBLANK(Values!E21),"",Values!E21)</f>
        <v>5714401479185</v>
      </c>
      <c r="E22" s="31" t="str">
        <f aca="false">IF(ISBLANK(Values!E21),"","EAN")</f>
        <v>EAN</v>
      </c>
      <c r="F22" s="28" t="str">
        <f aca="false">IF(ISBLANK(Values!E21),"",IF(Values!J21, SUBSTITUTE(Values!$B$1, "{language}", Values!H21) &amp; " " &amp;Values!$B$3, SUBSTITUTE(Values!$B$2, "{language}", Values!$H21) &amp; " " &amp;Values!$B$3))</f>
        <v>clavier de remplacement US international non rétroéclairé pour Lenovo Thinkpad T470s</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54.99</v>
      </c>
      <c r="L22" s="40" t="n">
        <f aca="false">IF(ISBLANK(Values!E21),"",IF($CO22="DEFAULT", Values!$B$18, ""))</f>
        <v>5</v>
      </c>
      <c r="M22" s="28" t="str">
        <f aca="false">IF(ISBLANK(Values!E21),"",Values!$M21)</f>
        <v>https://raw.githubusercontent.com/PatrickVibild/TellusAmazonPictures/master/pictures/Lenovo/T470S/USI/1.jpg</v>
      </c>
      <c r="N22" s="28" t="str">
        <f aca="false">IF(ISBLANK(Values!$F21),"",Values!N21)</f>
        <v>https://raw.githubusercontent.com/PatrickVibild/TellusAmazonPictures/master/pictures/Lenovo/T470S/USI/2.jpg</v>
      </c>
      <c r="O22" s="28" t="str">
        <f aca="false">IF(ISBLANK(Values!$F21),"",Values!O21)</f>
        <v>https://raw.githubusercontent.com/PatrickVibild/TellusAmazonPictures/master/pictures/Lenovo/T470S/USI/3.jpg</v>
      </c>
      <c r="P22" s="28" t="str">
        <f aca="false">IF(ISBLANK(Values!$F21),"",Values!P21)</f>
        <v>https://raw.githubusercontent.com/PatrickVibild/TellusAmazonPictures/master/pictures/Lenovo/T470S/USI/4.jpg</v>
      </c>
      <c r="Q22" s="28" t="str">
        <f aca="false">IF(ISBLANK(Values!$F21),"",Values!Q21)</f>
        <v>https://raw.githubusercontent.com/PatrickVibild/TellusAmazonPictures/master/pictures/Lenovo/T470S/USI/5.jpg</v>
      </c>
      <c r="R22" s="28" t="str">
        <f aca="false">IF(ISBLANK(Values!$F21),"",Values!R21)</f>
        <v>https://raw.githubusercontent.com/PatrickVibild/TellusAmazonPictures/master/pictures/Lenovo/T470S/USI/6.jpg</v>
      </c>
      <c r="S22" s="28" t="str">
        <f aca="false">IF(ISBLANK(Values!$F21),"",Values!S21)</f>
        <v>https://raw.githubusercontent.com/PatrickVibild/TellusAmazonPictures/master/pictures/Lenovo/T470S/USI/7.jpg</v>
      </c>
      <c r="T22" s="28" t="str">
        <f aca="false">IF(ISBLANK(Values!$F21),"",Values!T21)</f>
        <v>https://raw.githubusercontent.com/PatrickVibild/TellusAmazonPictures/master/pictures/Lenovo/T470S/USI/8.jpg</v>
      </c>
      <c r="U22" s="28" t="str">
        <f aca="false">IF(ISBLANK(Values!$F21),"",Values!U21)</f>
        <v>https://raw.githubusercontent.com/PatrickVibild/TellusAmazonPictures/master/pictures/Lenovo/T470S/USI/9.jpg</v>
      </c>
      <c r="W22" s="32" t="str">
        <f aca="false">IF(ISBLANK(Values!E21),"","Child")</f>
        <v>Child</v>
      </c>
      <c r="X22" s="32" t="str">
        <f aca="false">IF(ISBLANK(Values!E21),"",Values!$B$13)</f>
        <v>Lenovo T470s parent</v>
      </c>
      <c r="Y22" s="39" t="str">
        <f aca="false">IF(ISBLANK(Values!E21),"","Size-Color")</f>
        <v>Size-Color</v>
      </c>
      <c r="Z22" s="32" t="str">
        <f aca="false">IF(ISBLANK(Values!E21),"","variation")</f>
        <v>variation</v>
      </c>
      <c r="AA22" s="36" t="str">
        <f aca="false">IF(ISBLANK(Values!E21),"",Values!$B$20)</f>
        <v>Update</v>
      </c>
      <c r="AB22" s="36" t="str">
        <f aca="false">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41" t="str">
        <f aca="false">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42" t="str">
        <f aca="false">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22" s="1" t="str">
        <f aca="false">IF(ISBLANK(Values!E21),"",Values!$B$25)</f>
        <v>♻️ PRODUIT ÉCOLOGIQUE - Achetez remis à neuf, ACHETEZ VERT! Réduisez plus de 80% de dioxyde de carbone en achetant nos claviers remis à neuf, par rapport à l'achat d'un nouveau clavier! </v>
      </c>
      <c r="AL22" s="1" t="str">
        <f aca="false">IF(ISBLANK(Values!E21),"",SUBSTITUTE(SUBSTITUTE(IF(Values!$J21, Values!$B$26, Values!$B$33), "{language}", Values!$H21), "{flag}", INDEX(options!$E$1:$E$20, Values!$V21)))</f>
        <v>👉  DISPOSITION - 🇺🇸 with € symbol US international non rétroéclairé.</v>
      </c>
      <c r="AM22" s="1" t="str">
        <f aca="false">SUBSTITUTE(IF(ISBLANK(Values!E21),"",Values!$B$27), "{model}", Values!$B$3)</f>
        <v>👉 COMPATIBLE AVEC - Lenovo T470s. Veuillez vérifier attentivement l'image et la description avant d'acheter un clavier. Cela garantit que vous obtenez le bon clavier d'ordinateur portable pour votre ordinateur. Installation super facile. </v>
      </c>
      <c r="AT22" s="28" t="str">
        <f aca="false">IF(ISBLANK(Values!E21),"",Values!H21)</f>
        <v>US international</v>
      </c>
      <c r="AV22" s="36" t="str">
        <f aca="false">IF(ISBLANK(Values!E21),"",IF(Values!J21,"Backlit", "Non-Backlit"))</f>
        <v>Non-Backlit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Danemark</v>
      </c>
      <c r="CZ22" s="1" t="str">
        <f aca="false">IF(ISBLANK(Values!E21),"","No")</f>
        <v>No</v>
      </c>
      <c r="DA22" s="1" t="str">
        <f aca="false">IF(ISBLANK(Values!E21),"","No")</f>
        <v>No</v>
      </c>
      <c r="DO22" s="27" t="str">
        <f aca="false">IF(ISBLANK(Values!E21),"","Parts")</f>
        <v>Parts</v>
      </c>
      <c r="DP22" s="27" t="str">
        <f aca="false">IF(ISBLANK(Values!E21),"",Values!$B$31)</f>
        <v>Garantie de 6 mois après la date de livraison. En cas de dysfonctionnement du clavier, une nouvelle unité ou une pièce de rechange pour le clavier du produit sera envoyée. En cas de tri des stocks, un remboursement complet est effectué.</v>
      </c>
      <c r="DS22" s="31"/>
      <c r="DY22" s="43" t="str">
        <f aca="false">IF(ISBLANK(Values!$E21), "", "not_applicable")</f>
        <v>not_applicable</v>
      </c>
      <c r="DZ22" s="31"/>
      <c r="EA22" s="31"/>
      <c r="EB22" s="31"/>
      <c r="EC22" s="31"/>
      <c r="EI22" s="1" t="str">
        <f aca="false">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computercomponent</v>
      </c>
      <c r="B23" s="38" t="str">
        <f aca="false">IF(ISBLANK(Values!E22),"",Values!F22)</f>
        <v>Lenovo T470s - Regular RUS</v>
      </c>
      <c r="C23" s="32" t="str">
        <f aca="false">IF(ISBLANK(Values!E22),"","TellusRem")</f>
        <v>TellusRem</v>
      </c>
      <c r="D23" s="30" t="n">
        <f aca="false">IF(ISBLANK(Values!E22),"",Values!E22)</f>
        <v>5714401479192</v>
      </c>
      <c r="E23" s="31" t="str">
        <f aca="false">IF(ISBLANK(Values!E22),"","EAN")</f>
        <v>EAN</v>
      </c>
      <c r="F23" s="28" t="str">
        <f aca="false">IF(ISBLANK(Values!E22),"",IF(Values!J22, SUBSTITUTE(Values!$B$1, "{language}", Values!H22) &amp; " " &amp;Values!$B$3, SUBSTITUTE(Values!$B$2, "{language}", Values!$H22) &amp; " " &amp;Values!$B$3))</f>
        <v>clavier de remplacement Russe non rétroéclairé pour Lenovo Thinkpad T470s</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T470s - Regular RUS</v>
      </c>
      <c r="K23" s="28" t="n">
        <f aca="false">IF(ISBLANK(Values!E22),"",IF(Values!J22, Values!$B$4, Values!$B$5))</f>
        <v>54.99</v>
      </c>
      <c r="L23" s="40" t="n">
        <f aca="false">IF(ISBLANK(Values!E22),"",IF($CO23="DEFAULT", Values!$B$18, ""))</f>
        <v>5</v>
      </c>
      <c r="M23" s="28" t="str">
        <f aca="false">IF(ISBLANK(Values!E22),"",Values!$M22)</f>
        <v>https://download.lenovo.com/Images/Parts/01EN623/01EN623_A.jpg</v>
      </c>
      <c r="N23" s="28" t="str">
        <f aca="false">IF(ISBLANK(Values!$F22),"",Values!N22)</f>
        <v>https://download.lenovo.com/Images/Parts/01EN623/01EN623_B.jpg</v>
      </c>
      <c r="O23" s="28" t="str">
        <f aca="false">IF(ISBLANK(Values!$F22),"",Values!O22)</f>
        <v>https://download.lenovo.com/Images/Parts/01EN623/01EN623_details.jpg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T470s parent</v>
      </c>
      <c r="Y23" s="39" t="str">
        <f aca="false">IF(ISBLANK(Values!E22),"","Size-Color")</f>
        <v>Size-Color</v>
      </c>
      <c r="Z23" s="32" t="str">
        <f aca="false">IF(ISBLANK(Values!E22),"","variation")</f>
        <v>variation</v>
      </c>
      <c r="AA23" s="36" t="str">
        <f aca="false">IF(ISBLANK(Values!E22),"",Values!$B$20)</f>
        <v>Update</v>
      </c>
      <c r="AB23" s="36" t="str">
        <f aca="false">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41" t="str">
        <f aca="false">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42" t="str">
        <f aca="false">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23" s="1" t="str">
        <f aca="false">IF(ISBLANK(Values!E22),"",Values!$B$25)</f>
        <v>♻️ PRODUIT ÉCOLOGIQUE - Achetez remis à neuf, ACHETEZ VERT! Réduisez plus de 80% de dioxyde de carbone en achetant nos claviers remis à neuf, par rapport à l'achat d'un nouveau clavier! </v>
      </c>
      <c r="AL23" s="1" t="str">
        <f aca="false">IF(ISBLANK(Values!E22),"",SUBSTITUTE(SUBSTITUTE(IF(Values!$J22, Values!$B$26, Values!$B$33), "{language}", Values!$H22), "{flag}", INDEX(options!$E$1:$E$20, Values!$V22)))</f>
        <v>👉  DISPOSITION - 🇷🇺 Russe non rétroéclairé.</v>
      </c>
      <c r="AM23" s="1" t="str">
        <f aca="false">SUBSTITUTE(IF(ISBLANK(Values!E22),"",Values!$B$27), "{model}", Values!$B$3)</f>
        <v>👉 COMPATIBLE AVEC - Lenovo T470s.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8" t="str">
        <f aca="false">IF(ISBLANK(Values!E22),"",Values!H22)</f>
        <v>Russe</v>
      </c>
      <c r="AU23" s="1"/>
      <c r="AV23" s="36" t="str">
        <f aca="false">IF(ISBLANK(Values!E22),"",IF(Values!J22,"Backlit", "Non-Backlit"))</f>
        <v>Non-Backlit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Danemark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computercomponent</v>
      </c>
      <c r="B24" s="38" t="str">
        <f aca="false">IF(ISBLANK(Values!E23),"",Values!F23)</f>
        <v>Lenovo T470s - Regular US</v>
      </c>
      <c r="C24" s="32" t="str">
        <f aca="false">IF(ISBLANK(Values!E23),"","TellusRem")</f>
        <v>TellusRem</v>
      </c>
      <c r="D24" s="30" t="n">
        <f aca="false">IF(ISBLANK(Values!E23),"",Values!E23)</f>
        <v>5714401479208</v>
      </c>
      <c r="E24" s="31" t="str">
        <f aca="false">IF(ISBLANK(Values!E23),"","EAN")</f>
        <v>EAN</v>
      </c>
      <c r="F24" s="28" t="str">
        <f aca="false">IF(ISBLANK(Values!E23),"",IF(Values!J23, SUBSTITUTE(Values!$B$1, "{language}", Values!H23) &amp; " " &amp;Values!$B$3, SUBSTITUTE(Values!$B$2, "{language}", Values!$H23) &amp; " " &amp;Values!$B$3))</f>
        <v>clavier de remplacement US non rétroéclairé pour Lenovo Thinkpad T470s</v>
      </c>
      <c r="G24" s="45" t="s">
        <v>352</v>
      </c>
      <c r="H24" s="27" t="str">
        <f aca="false">IF(ISBLANK(Values!E23),"",Values!$B$16)</f>
        <v>laptop-computer-replacement-parts</v>
      </c>
      <c r="I24" s="27" t="str">
        <f aca="false">IF(ISBLANK(Values!E23),"","4730574031")</f>
        <v>4730574031</v>
      </c>
      <c r="J24" s="39" t="str">
        <f aca="false">IF(ISBLANK(Values!E23),"",Values!F23 )</f>
        <v>Lenovo T470s - Regular US</v>
      </c>
      <c r="K24" s="28" t="n">
        <f aca="false">IF(ISBLANK(Values!E23),"",IF(Values!J23, Values!$B$4, Values!$B$5))</f>
        <v>54.99</v>
      </c>
      <c r="L24" s="40" t="n">
        <f aca="false">IF(ISBLANK(Values!E23),"",IF($CO24="DEFAULT", Values!$B$18, ""))</f>
        <v>5</v>
      </c>
      <c r="M24" s="28" t="str">
        <f aca="false">IF(ISBLANK(Values!E23),"",Values!$M23)</f>
        <v>https://raw.githubusercontent.com/PatrickVibild/TellusAmazonPictures/master/pictures/Lenovo/T470S/US/1.jpg</v>
      </c>
      <c r="N24" s="28" t="str">
        <f aca="false">IF(ISBLANK(Values!$F23),"",Values!N23)</f>
        <v>https://raw.githubusercontent.com/PatrickVibild/TellusAmazonPictures/master/pictures/Lenovo/T470S/US/2.jpg</v>
      </c>
      <c r="O24" s="28" t="str">
        <f aca="false">IF(ISBLANK(Values!$F23),"",Values!O23)</f>
        <v>https://raw.githubusercontent.com/PatrickVibild/TellusAmazonPictures/master/pictures/Lenovo/T470S/US/3.jpg</v>
      </c>
      <c r="P24" s="28" t="str">
        <f aca="false">IF(ISBLANK(Values!$F23),"",Values!P23)</f>
        <v>https://raw.githubusercontent.com/PatrickVibild/TellusAmazonPictures/master/pictures/Lenovo/T470S/US/4.jpg</v>
      </c>
      <c r="Q24" s="28" t="str">
        <f aca="false">IF(ISBLANK(Values!$F23),"",Values!Q23)</f>
        <v>https://raw.githubusercontent.com/PatrickVibild/TellusAmazonPictures/master/pictures/Lenovo/T470S/US/5.jpg</v>
      </c>
      <c r="R24" s="28" t="str">
        <f aca="false">IF(ISBLANK(Values!$F23),"",Values!R23)</f>
        <v>https://raw.githubusercontent.com/PatrickVibild/TellusAmazonPictures/master/pictures/Lenovo/T470S/US/6.jpg</v>
      </c>
      <c r="S24" s="28" t="str">
        <f aca="false">IF(ISBLANK(Values!$F23),"",Values!S23)</f>
        <v>https://raw.githubusercontent.com/PatrickVibild/TellusAmazonPictures/master/pictures/Lenovo/T470S/US/7.jpg</v>
      </c>
      <c r="T24" s="28" t="str">
        <f aca="false">IF(ISBLANK(Values!$F23),"",Values!T23)</f>
        <v>https://raw.githubusercontent.com/PatrickVibild/TellusAmazonPictures/master/pictures/Lenovo/T470S/US/8.jpg</v>
      </c>
      <c r="U24" s="28" t="str">
        <f aca="false">IF(ISBLANK(Values!$F23),"",Values!U23)</f>
        <v>https://raw.githubusercontent.com/PatrickVibild/TellusAmazonPictures/master/pictures/Lenovo/T470S/US/9.jpg</v>
      </c>
      <c r="V24" s="1"/>
      <c r="W24" s="32" t="str">
        <f aca="false">IF(ISBLANK(Values!E23),"","Child")</f>
        <v>Child</v>
      </c>
      <c r="X24" s="32" t="str">
        <f aca="false">IF(ISBLANK(Values!E23),"",Values!$B$13)</f>
        <v>Lenovo T470s parent</v>
      </c>
      <c r="Y24" s="39" t="str">
        <f aca="false">IF(ISBLANK(Values!E23),"","Size-Color")</f>
        <v>Size-Color</v>
      </c>
      <c r="Z24" s="32" t="str">
        <f aca="false">IF(ISBLANK(Values!E23),"","variation")</f>
        <v>variation</v>
      </c>
      <c r="AA24" s="36" t="str">
        <f aca="false">IF(ISBLANK(Values!E23),"",Values!$B$20)</f>
        <v>Update</v>
      </c>
      <c r="AB24" s="36" t="str">
        <f aca="false">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41" t="str">
        <f aca="false">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42" t="str">
        <f aca="false">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24" s="1" t="str">
        <f aca="false">IF(ISBLANK(Values!E23),"",Values!$B$25)</f>
        <v>♻️ PRODUIT ÉCOLOGIQUE - Achetez remis à neuf, ACHETEZ VERT! Réduisez plus de 80% de dioxyde de carbone en achetant nos claviers remis à neuf, par rapport à l'achat d'un nouveau clavier! </v>
      </c>
      <c r="AL24" s="1" t="str">
        <f aca="false">IF(ISBLANK(Values!E23),"",SUBSTITUTE(SUBSTITUTE(IF(Values!$J23, Values!$B$26, Values!$B$33), "{language}", Values!$H23), "{flag}", INDEX(options!$E$1:$E$20, Values!$V23)))</f>
        <v>👉  DISPOSITION - 🇺🇸 US non rétroéclairé.</v>
      </c>
      <c r="AM24" s="1" t="str">
        <f aca="false">SUBSTITUTE(IF(ISBLANK(Values!E23),"",Values!$B$27), "{model}", Values!$B$3)</f>
        <v>👉 COMPATIBLE AVEC - Lenovo T470s.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8" t="str">
        <f aca="false">IF(ISBLANK(Values!E23),"",Values!H23)</f>
        <v>US</v>
      </c>
      <c r="AU24" s="1"/>
      <c r="AV24" s="36" t="str">
        <f aca="false">IF(ISBLANK(Values!E23),"",IF(Values!J23,"Backlit", "Non-Backlit"))</f>
        <v>Non-Backlit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Danemark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computercomponent</v>
      </c>
      <c r="B25" s="38" t="str">
        <f aca="false">IF(ISBLANK(Values!E24),"",Values!F24)</f>
        <v>Lenovo T470s - DE</v>
      </c>
      <c r="C25" s="32" t="str">
        <f aca="false">IF(ISBLANK(Values!E24),"","TellusRem")</f>
        <v>TellusRem</v>
      </c>
      <c r="D25" s="30" t="n">
        <f aca="false">IF(ISBLANK(Values!E24),"",Values!E24)</f>
        <v>5714401471011</v>
      </c>
      <c r="E25" s="31" t="str">
        <f aca="false">IF(ISBLANK(Values!E24),"","EAN")</f>
        <v>EAN</v>
      </c>
      <c r="F25" s="28" t="str">
        <f aca="false">IF(ISBLANK(Values!E24),"",IF(Values!J24, SUBSTITUTE(Values!$B$1, "{language}", Values!H24) &amp; " " &amp;Values!$B$3, SUBSTITUTE(Values!$B$2, "{language}", Values!$H24) &amp; " " &amp;Values!$B$3))</f>
        <v>clavier de remplacement Allemand rétroéclairé pour Lenovo Thinkpad T470s</v>
      </c>
      <c r="G25" s="46" t="s">
        <v>352</v>
      </c>
      <c r="H25" s="27" t="str">
        <f aca="false">IF(ISBLANK(Values!E24),"",Values!$B$16)</f>
        <v>laptop-computer-replacement-parts</v>
      </c>
      <c r="I25" s="27" t="str">
        <f aca="false">IF(ISBLANK(Values!E24),"","4730574031")</f>
        <v>4730574031</v>
      </c>
      <c r="J25" s="39" t="str">
        <f aca="false">IF(ISBLANK(Values!E24),"",Values!F24 )</f>
        <v>Lenovo T470s - DE</v>
      </c>
      <c r="K25" s="28" t="n">
        <f aca="false">IF(ISBLANK(Values!E24),"",IF(Values!J24, Values!$B$4, Values!$B$5))</f>
        <v>64.99</v>
      </c>
      <c r="L25" s="40" t="str">
        <f aca="false">IF(ISBLANK(Values!E24),"",IF($CO25="DEFAULT", Values!$B$18, ""))</f>
        <v/>
      </c>
      <c r="M25" s="28" t="str">
        <f aca="false">IF(ISBLANK(Values!E24),"",Values!$M24)</f>
        <v>https://raw.githubusercontent.com/PatrickVibild/TellusAmazonPictures/master/pictures/Lenovo/T470S/DE/1.jpg</v>
      </c>
      <c r="N25" s="28" t="str">
        <f aca="false">IF(ISBLANK(Values!$F24),"",Values!N24)</f>
        <v>https://raw.githubusercontent.com/PatrickVibild/TellusAmazonPictures/master/pictures/Lenovo/T470S/DE/2.jpg</v>
      </c>
      <c r="O25" s="28" t="str">
        <f aca="false">IF(ISBLANK(Values!$F24),"",Values!O24)</f>
        <v>https://raw.githubusercontent.com/PatrickVibild/TellusAmazonPictures/master/pictures/Lenovo/T470S/DE/3.jpg</v>
      </c>
      <c r="P25" s="28" t="str">
        <f aca="false">IF(ISBLANK(Values!$F24),"",Values!P24)</f>
        <v>https://raw.githubusercontent.com/PatrickVibild/TellusAmazonPictures/master/pictures/Lenovo/T470S/DE/4.jpg</v>
      </c>
      <c r="Q25" s="28" t="str">
        <f aca="false">IF(ISBLANK(Values!$F24),"",Values!Q24)</f>
        <v>https://raw.githubusercontent.com/PatrickVibild/TellusAmazonPictures/master/pictures/Lenovo/T470S/DE/5.jpg</v>
      </c>
      <c r="R25" s="28" t="str">
        <f aca="false">IF(ISBLANK(Values!$F24),"",Values!R24)</f>
        <v>https://raw.githubusercontent.com/PatrickVibild/TellusAmazonPictures/master/pictures/Lenovo/T470S/DE/6.jpg</v>
      </c>
      <c r="S25" s="28" t="str">
        <f aca="false">IF(ISBLANK(Values!$F24),"",Values!S24)</f>
        <v>https://raw.githubusercontent.com/PatrickVibild/TellusAmazonPictures/master/pictures/Lenovo/T470S/DE/7.jpg</v>
      </c>
      <c r="T25" s="28" t="str">
        <f aca="false">IF(ISBLANK(Values!$F24),"",Values!T24)</f>
        <v>https://raw.githubusercontent.com/PatrickVibild/TellusAmazonPictures/master/pictures/Lenovo/T470S/DE/8.jpg</v>
      </c>
      <c r="U25" s="28" t="str">
        <f aca="false">IF(ISBLANK(Values!$F24),"",Values!U24)</f>
        <v>https://raw.githubusercontent.com/PatrickVibild/TellusAmazonPictures/master/pictures/Lenovo/T470S/DE/9.jpg</v>
      </c>
      <c r="V25" s="1"/>
      <c r="W25" s="32" t="str">
        <f aca="false">IF(ISBLANK(Values!E24),"","Child")</f>
        <v>Child</v>
      </c>
      <c r="X25" s="32" t="str">
        <f aca="false">IF(ISBLANK(Values!E24),"",Values!$B$13)</f>
        <v>Lenovo T470s parent</v>
      </c>
      <c r="Y25" s="39" t="str">
        <f aca="false">IF(ISBLANK(Values!E24),"","Size-Color")</f>
        <v>Size-Color</v>
      </c>
      <c r="Z25" s="32" t="str">
        <f aca="false">IF(ISBLANK(Values!E24),"","variation")</f>
        <v>variation</v>
      </c>
      <c r="AA25" s="36" t="str">
        <f aca="false">IF(ISBLANK(Values!E24),"",Values!$B$20)</f>
        <v>Update</v>
      </c>
      <c r="AB25" s="36" t="str">
        <f aca="false">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41" t="str">
        <f aca="false">IF(ISBLANK(Values!E24),"",IF(Values!I24,Values!$B$23,Values!$B$33))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5" s="42" t="str">
        <f aca="false">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25" s="1" t="str">
        <f aca="false">IF(ISBLANK(Values!E24),"",Values!$B$25)</f>
        <v>♻️ PRODUIT ÉCOLOGIQUE - Achetez remis à neuf, ACHETEZ VERT! Réduisez plus de 80% de dioxyde de carbone en achetant nos claviers remis à neuf, par rapport à l'achat d'un nouveau clavier! </v>
      </c>
      <c r="AL25" s="1" t="str">
        <f aca="false">IF(ISBLANK(Values!E24),"",SUBSTITUTE(SUBSTITUTE(IF(Values!$J24, Values!$B$26, Values!$B$33), "{language}", Values!$H24), "{flag}", INDEX(options!$E$1:$E$20, Values!$V24)))</f>
        <v>👉  DISPOSITION - 🇩🇪 Allemand rétroéclairé.</v>
      </c>
      <c r="AM25" s="1" t="str">
        <f aca="false">SUBSTITUTE(IF(ISBLANK(Values!E24),"",Values!$B$27), "{model}", Values!$B$3)</f>
        <v>👉 COMPATIBLE AVEC - Lenovo T470s. Veuillez vérifier attentivement l'image et la description avant d'acheter un clavier. Cela garantit que vous obtenez le bon clavier d'ordinateur portable pour votre ordinateur. Installation super facile. </v>
      </c>
      <c r="AN25" s="1"/>
      <c r="AO25" s="1"/>
      <c r="AP25" s="1"/>
      <c r="AQ25" s="1"/>
      <c r="AR25" s="1"/>
      <c r="AS25" s="1"/>
      <c r="AT25" s="28" t="str">
        <f aca="false">IF(ISBLANK(Values!E24),"",Values!H24)</f>
        <v>Allemand</v>
      </c>
      <c r="AU25" s="1"/>
      <c r="AV25" s="36" t="str">
        <f aca="false">IF(ISBLANK(Values!E24),"",IF(Values!J24,"Backlit", "Non-Backlit"))</f>
        <v>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t="str">
        <f aca="false">IF(ISBLANK(Values!E24), "", IF(AND(Values!$B$37=options!$G$2, Values!$C24), "AMAZON_NA", IF(AND(Values!$B$37=options!$G$1, Values!$D24), "AMAZON_EU", "DEFAULT")))</f>
        <v>AMAZON_EU</v>
      </c>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Danemark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31"/>
      <c r="DT25" s="1"/>
      <c r="DU25" s="1"/>
      <c r="DV25" s="1"/>
      <c r="DW25" s="1"/>
      <c r="DX25" s="1"/>
      <c r="DY25" s="43" t="str">
        <f aca="false">IF(ISBLANK(Values!$E24), "", "not_applicable")</f>
        <v>not_applicable</v>
      </c>
      <c r="DZ25" s="31"/>
      <c r="EA25" s="31"/>
      <c r="EB25" s="31"/>
      <c r="EC25" s="31"/>
      <c r="ED25" s="1"/>
      <c r="EE25" s="1"/>
      <c r="EF25" s="1"/>
      <c r="EG25" s="1"/>
      <c r="EH25" s="1"/>
      <c r="EI25" s="1" t="str">
        <f aca="false">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IF(ISBLANK(Values!E24),"",IF(CO25&lt;&gt;"DEFAULT", "", 3))</f>
        <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64.99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computercomponent</v>
      </c>
      <c r="B26" s="38" t="str">
        <f aca="false">IF(ISBLANK(Values!E25),"",Values!F25)</f>
        <v>Lenovo T470s - FR FBA</v>
      </c>
      <c r="C26" s="32" t="str">
        <f aca="false">IF(ISBLANK(Values!E25),"","TellusRem")</f>
        <v>TellusRem</v>
      </c>
      <c r="D26" s="30" t="n">
        <f aca="false">IF(ISBLANK(Values!E25),"",Values!E25)</f>
        <v>5714401471028</v>
      </c>
      <c r="E26" s="31" t="str">
        <f aca="false">IF(ISBLANK(Values!E25),"","EAN")</f>
        <v>EAN</v>
      </c>
      <c r="F26" s="28" t="str">
        <f aca="false">IF(ISBLANK(Values!E25),"",IF(Values!J25, SUBSTITUTE(Values!$B$1, "{language}", Values!H25) &amp; " " &amp;Values!$B$3, SUBSTITUTE(Values!$B$2, "{language}", Values!$H25) &amp; " " &amp;Values!$B$3))</f>
        <v>clavier de remplacement Français rétroéclairé pour Lenovo Thinkpad T470s</v>
      </c>
      <c r="G26" s="32" t="str">
        <f aca="false">IF(ISBLANK(Values!E25),"","TellusRem")</f>
        <v>TellusRem</v>
      </c>
      <c r="H26" s="27" t="str">
        <f aca="false">IF(ISBLANK(Values!E25),"",Values!$B$16)</f>
        <v>laptop-computer-replacement-parts</v>
      </c>
      <c r="I26" s="27" t="str">
        <f aca="false">IF(ISBLANK(Values!E25),"","4730574031")</f>
        <v>4730574031</v>
      </c>
      <c r="J26" s="39" t="str">
        <f aca="false">IF(ISBLANK(Values!E25),"",Values!F25 )</f>
        <v>Lenovo T470s - FR FBA</v>
      </c>
      <c r="K26" s="28" t="n">
        <f aca="false">IF(ISBLANK(Values!E25),"",IF(Values!J25, Values!$B$4, Values!$B$5))</f>
        <v>64.99</v>
      </c>
      <c r="L26" s="40" t="str">
        <f aca="false">IF(ISBLANK(Values!E25),"",IF($CO26="DEFAULT", Values!$B$18, ""))</f>
        <v/>
      </c>
      <c r="M26" s="28" t="str">
        <f aca="false">IF(ISBLANK(Values!E25),"",Values!$M25)</f>
        <v>https://raw.githubusercontent.com/PatrickVibild/TellusAmazonPictures/master/pictures/Lenovo/T470S/FR/1.jpg</v>
      </c>
      <c r="N26" s="28" t="str">
        <f aca="false">IF(ISBLANK(Values!$F25),"",Values!N25)</f>
        <v>https://raw.githubusercontent.com/PatrickVibild/TellusAmazonPictures/master/pictures/Lenovo/T470S/FR/2.jpg</v>
      </c>
      <c r="O26" s="28" t="str">
        <f aca="false">IF(ISBLANK(Values!$F25),"",Values!O25)</f>
        <v>https://raw.githubusercontent.com/PatrickVibild/TellusAmazonPictures/master/pictures/Lenovo/T470S/FR/3.jpg</v>
      </c>
      <c r="P26" s="28" t="str">
        <f aca="false">IF(ISBLANK(Values!$F25),"",Values!P25)</f>
        <v>https://raw.githubusercontent.com/PatrickVibild/TellusAmazonPictures/master/pictures/Lenovo/T470S/FR/4.jpg</v>
      </c>
      <c r="Q26" s="28" t="str">
        <f aca="false">IF(ISBLANK(Values!$F25),"",Values!Q25)</f>
        <v>https://raw.githubusercontent.com/PatrickVibild/TellusAmazonPictures/master/pictures/Lenovo/T470S/FR/5.jpg</v>
      </c>
      <c r="R26" s="28" t="str">
        <f aca="false">IF(ISBLANK(Values!$F25),"",Values!R25)</f>
        <v>https://raw.githubusercontent.com/PatrickVibild/TellusAmazonPictures/master/pictures/Lenovo/T470S/FR/6.jpg</v>
      </c>
      <c r="S26" s="28" t="str">
        <f aca="false">IF(ISBLANK(Values!$F25),"",Values!S25)</f>
        <v>https://raw.githubusercontent.com/PatrickVibild/TellusAmazonPictures/master/pictures/Lenovo/T470S/FR/7.jpg</v>
      </c>
      <c r="T26" s="28" t="str">
        <f aca="false">IF(ISBLANK(Values!$F25),"",Values!T25)</f>
        <v>https://raw.githubusercontent.com/PatrickVibild/TellusAmazonPictures/master/pictures/Lenovo/T470S/FR/8.jpg</v>
      </c>
      <c r="U26" s="28" t="str">
        <f aca="false">IF(ISBLANK(Values!$F25),"",Values!U25)</f>
        <v>https://raw.githubusercontent.com/PatrickVibild/TellusAmazonPictures/master/pictures/Lenovo/T470S/FR/9.jpg</v>
      </c>
      <c r="V26" s="1"/>
      <c r="W26" s="32" t="str">
        <f aca="false">IF(ISBLANK(Values!E25),"","Child")</f>
        <v>Child</v>
      </c>
      <c r="X26" s="32" t="str">
        <f aca="false">IF(ISBLANK(Values!E25),"",Values!$B$13)</f>
        <v>Lenovo T470s parent</v>
      </c>
      <c r="Y26" s="39" t="str">
        <f aca="false">IF(ISBLANK(Values!E25),"","Size-Color")</f>
        <v>Size-Color</v>
      </c>
      <c r="Z26" s="32" t="str">
        <f aca="false">IF(ISBLANK(Values!E25),"","variation")</f>
        <v>variation</v>
      </c>
      <c r="AA26" s="36" t="str">
        <f aca="false">IF(ISBLANK(Values!E25),"",Values!$B$20)</f>
        <v>Update</v>
      </c>
      <c r="AB26" s="36" t="str">
        <f aca="false">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41" t="str">
        <f aca="false">IF(ISBLANK(Values!E25),"",IF(Values!I25,Values!$B$23,Values!$B$33))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6" s="42" t="str">
        <f aca="false">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26" s="1" t="str">
        <f aca="false">IF(ISBLANK(Values!E25),"",Values!$B$25)</f>
        <v>♻️ PRODUIT ÉCOLOGIQUE - Achetez remis à neuf, ACHETEZ VERT! Réduisez plus de 80% de dioxyde de carbone en achetant nos claviers remis à neuf, par rapport à l'achat d'un nouveau clavier! </v>
      </c>
      <c r="AL26" s="1" t="str">
        <f aca="false">IF(ISBLANK(Values!E25),"",SUBSTITUTE(SUBSTITUTE(IF(Values!$J25, Values!$B$26, Values!$B$33), "{language}", Values!$H25), "{flag}", INDEX(options!$E$1:$E$20, Values!$V25)))</f>
        <v>👉  DISPOSITION - 🇫🇷 Français rétroéclairé.</v>
      </c>
      <c r="AM26" s="1" t="str">
        <f aca="false">SUBSTITUTE(IF(ISBLANK(Values!E25),"",Values!$B$27), "{model}", Values!$B$3)</f>
        <v>👉 COMPATIBLE AVEC - Lenovo T470s. Veuillez vérifier attentivement l'image et la description avant d'acheter un clavier. Cela garantit que vous obtenez le bon clavier d'ordinateur portable pour votre ordinateur. Installation super facile. </v>
      </c>
      <c r="AN26" s="1"/>
      <c r="AO26" s="1"/>
      <c r="AP26" s="1"/>
      <c r="AQ26" s="1"/>
      <c r="AR26" s="1"/>
      <c r="AS26" s="1"/>
      <c r="AT26" s="28" t="str">
        <f aca="false">IF(ISBLANK(Values!E25),"",Values!H25)</f>
        <v>Français</v>
      </c>
      <c r="AU26" s="1"/>
      <c r="AV26" s="36" t="str">
        <f aca="false">IF(ISBLANK(Values!E25),"",IF(Values!J25,"Backlit", "Non-Backlit"))</f>
        <v>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t="str">
        <f aca="false">IF(ISBLANK(Values!E25), "", IF(AND(Values!$B$37=options!$G$2, Values!$C25), "AMAZON_NA", IF(AND(Values!$B$37=options!$G$1, Values!$D25), "AMAZON_EU", "DEFAULT")))</f>
        <v>AMAZON_EU</v>
      </c>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Danemark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31"/>
      <c r="DT26" s="1"/>
      <c r="DU26" s="1"/>
      <c r="DV26" s="1"/>
      <c r="DW26" s="1"/>
      <c r="DX26" s="1"/>
      <c r="DY26" s="43" t="str">
        <f aca="false">IF(ISBLANK(Values!$E25), "", "not_applicable")</f>
        <v>not_applicable</v>
      </c>
      <c r="DZ26" s="31"/>
      <c r="EA26" s="31"/>
      <c r="EB26" s="31"/>
      <c r="EC26" s="31"/>
      <c r="ED26" s="1"/>
      <c r="EE26" s="1"/>
      <c r="EF26" s="1"/>
      <c r="EG26" s="1"/>
      <c r="EH26" s="1"/>
      <c r="EI26" s="1" t="str">
        <f aca="false">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IF(ISBLANK(Values!E25),"",IF(CO26&lt;&gt;"DEFAULT", "", 3))</f>
        <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64.99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computercomponent</v>
      </c>
      <c r="B27" s="38" t="str">
        <f aca="false">IF(ISBLANK(Values!E26),"",Values!F26)</f>
        <v>Lenovo T470s BL - IT</v>
      </c>
      <c r="C27" s="32" t="str">
        <f aca="false">IF(ISBLANK(Values!E26),"","TellusRem")</f>
        <v>TellusRem</v>
      </c>
      <c r="D27" s="30" t="n">
        <f aca="false">IF(ISBLANK(Values!E26),"",Values!E26)</f>
        <v>5714401471035</v>
      </c>
      <c r="E27" s="31" t="str">
        <f aca="false">IF(ISBLANK(Values!E26),"","EAN")</f>
        <v>EAN</v>
      </c>
      <c r="F27" s="28" t="str">
        <f aca="false">IF(ISBLANK(Values!E26),"",IF(Values!J26, SUBSTITUTE(Values!$B$1, "{language}", Values!H26) &amp; " " &amp;Values!$B$3, SUBSTITUTE(Values!$B$2, "{language}", Values!$H26) &amp; " " &amp;Values!$B$3))</f>
        <v>clavier de remplacement Italien rétroéclairé pour Lenovo Thinkpad T470s</v>
      </c>
      <c r="G27" s="32" t="str">
        <f aca="false">IF(ISBLANK(Values!E26),"","TellusRem")</f>
        <v>TellusRem</v>
      </c>
      <c r="H27" s="27" t="str">
        <f aca="false">IF(ISBLANK(Values!E26),"",Values!$B$16)</f>
        <v>laptop-computer-replacement-parts</v>
      </c>
      <c r="I27" s="27" t="str">
        <f aca="false">IF(ISBLANK(Values!E26),"","4730574031")</f>
        <v>4730574031</v>
      </c>
      <c r="J27" s="39" t="str">
        <f aca="false">IF(ISBLANK(Values!E26),"",Values!F26 )</f>
        <v>Lenovo T470s BL - IT</v>
      </c>
      <c r="K27" s="28" t="n">
        <f aca="false">IF(ISBLANK(Values!E26),"",IF(Values!J26, Values!$B$4, Values!$B$5))</f>
        <v>64.99</v>
      </c>
      <c r="L27" s="40" t="str">
        <f aca="false">IF(ISBLANK(Values!E26),"",IF($CO27="DEFAULT", Values!$B$18, ""))</f>
        <v/>
      </c>
      <c r="M27" s="28" t="str">
        <f aca="false">IF(ISBLANK(Values!E26),"",Values!$M26)</f>
        <v>https://raw.githubusercontent.com/PatrickVibild/TellusAmazonPictures/master/pictures/Lenovo/T470S/IT/1.jpg</v>
      </c>
      <c r="N27" s="28" t="str">
        <f aca="false">IF(ISBLANK(Values!$F26),"",Values!N26)</f>
        <v>https://raw.githubusercontent.com/PatrickVibild/TellusAmazonPictures/master/pictures/Lenovo/T470S/IT/2.jpg</v>
      </c>
      <c r="O27" s="28" t="str">
        <f aca="false">IF(ISBLANK(Values!$F26),"",Values!O26)</f>
        <v>https://raw.githubusercontent.com/PatrickVibild/TellusAmazonPictures/master/pictures/Lenovo/T470S/IT/3.jpg</v>
      </c>
      <c r="P27" s="28" t="str">
        <f aca="false">IF(ISBLANK(Values!$F26),"",Values!P26)</f>
        <v>https://raw.githubusercontent.com/PatrickVibild/TellusAmazonPictures/master/pictures/Lenovo/T470S/IT/4.jpg</v>
      </c>
      <c r="Q27" s="28" t="str">
        <f aca="false">IF(ISBLANK(Values!$F26),"",Values!Q26)</f>
        <v>https://raw.githubusercontent.com/PatrickVibild/TellusAmazonPictures/master/pictures/Lenovo/T470S/IT/5.jpg</v>
      </c>
      <c r="R27" s="28" t="str">
        <f aca="false">IF(ISBLANK(Values!$F26),"",Values!R26)</f>
        <v>https://raw.githubusercontent.com/PatrickVibild/TellusAmazonPictures/master/pictures/Lenovo/T470S/IT/6.jpg</v>
      </c>
      <c r="S27" s="28" t="str">
        <f aca="false">IF(ISBLANK(Values!$F26),"",Values!S26)</f>
        <v>https://raw.githubusercontent.com/PatrickVibild/TellusAmazonPictures/master/pictures/Lenovo/T470S/IT/7.jpg</v>
      </c>
      <c r="T27" s="28" t="str">
        <f aca="false">IF(ISBLANK(Values!$F26),"",Values!T26)</f>
        <v>https://raw.githubusercontent.com/PatrickVibild/TellusAmazonPictures/master/pictures/Lenovo/T470S/IT/8.jpg</v>
      </c>
      <c r="U27" s="28" t="str">
        <f aca="false">IF(ISBLANK(Values!$F26),"",Values!U26)</f>
        <v>https://raw.githubusercontent.com/PatrickVibild/TellusAmazonPictures/master/pictures/Lenovo/T470S/IT/9.jpg</v>
      </c>
      <c r="V27" s="1"/>
      <c r="W27" s="32" t="str">
        <f aca="false">IF(ISBLANK(Values!E26),"","Child")</f>
        <v>Child</v>
      </c>
      <c r="X27" s="32" t="str">
        <f aca="false">IF(ISBLANK(Values!E26),"",Values!$B$13)</f>
        <v>Lenovo T470s parent</v>
      </c>
      <c r="Y27" s="39" t="str">
        <f aca="false">IF(ISBLANK(Values!E26),"","Size-Color")</f>
        <v>Size-Color</v>
      </c>
      <c r="Z27" s="32" t="str">
        <f aca="false">IF(ISBLANK(Values!E26),"","variation")</f>
        <v>variation</v>
      </c>
      <c r="AA27" s="36" t="str">
        <f aca="false">IF(ISBLANK(Values!E26),"",Values!$B$20)</f>
        <v>Update</v>
      </c>
      <c r="AB27" s="36" t="str">
        <f aca="false">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41" t="str">
        <f aca="false">IF(ISBLANK(Values!E26),"",IF(Values!I26,Values!$B$23,Values!$B$33))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7" s="42" t="str">
        <f aca="false">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27" s="1" t="str">
        <f aca="false">IF(ISBLANK(Values!E26),"",Values!$B$25)</f>
        <v>♻️ PRODUIT ÉCOLOGIQUE - Achetez remis à neuf, ACHETEZ VERT! Réduisez plus de 80% de dioxyde de carbone en achetant nos claviers remis à neuf, par rapport à l'achat d'un nouveau clavier! </v>
      </c>
      <c r="AL27" s="1" t="str">
        <f aca="false">IF(ISBLANK(Values!E26),"",SUBSTITUTE(SUBSTITUTE(IF(Values!$J26, Values!$B$26, Values!$B$33), "{language}", Values!$H26), "{flag}", INDEX(options!$E$1:$E$20, Values!$V26)))</f>
        <v>👉  DISPOSITION - 🇮🇹 Italien rétroéclairé.</v>
      </c>
      <c r="AM27" s="1" t="str">
        <f aca="false">SUBSTITUTE(IF(ISBLANK(Values!E26),"",Values!$B$27), "{model}", Values!$B$3)</f>
        <v>👉 COMPATIBLE AVEC - Lenovo T470s. Veuillez vérifier attentivement l'image et la description avant d'acheter un clavier. Cela garantit que vous obtenez le bon clavier d'ordinateur portable pour votre ordinateur. Installation super facile. </v>
      </c>
      <c r="AN27" s="1"/>
      <c r="AO27" s="1"/>
      <c r="AP27" s="1"/>
      <c r="AQ27" s="1"/>
      <c r="AR27" s="1"/>
      <c r="AS27" s="1"/>
      <c r="AT27" s="28" t="str">
        <f aca="false">IF(ISBLANK(Values!E26),"",Values!H26)</f>
        <v>Italien</v>
      </c>
      <c r="AU27" s="1"/>
      <c r="AV27" s="36" t="str">
        <f aca="false">IF(ISBLANK(Values!E26),"",IF(Values!J26,"Backlit", "Non-Backlit"))</f>
        <v>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t="str">
        <f aca="false">IF(ISBLANK(Values!E26), "", IF(AND(Values!$B$37=options!$G$2, Values!$C26), "AMAZON_NA", IF(AND(Values!$B$37=options!$G$1, Values!$D26), "AMAZON_EU", "DEFAULT")))</f>
        <v>AMAZON_EU</v>
      </c>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Danemark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31"/>
      <c r="DT27" s="1"/>
      <c r="DU27" s="1"/>
      <c r="DV27" s="1"/>
      <c r="DW27" s="1"/>
      <c r="DX27" s="1"/>
      <c r="DY27" s="43" t="str">
        <f aca="false">IF(ISBLANK(Values!$E26), "", "not_applicable")</f>
        <v>not_applicable</v>
      </c>
      <c r="DZ27" s="31"/>
      <c r="EA27" s="31"/>
      <c r="EB27" s="31"/>
      <c r="EC27" s="31"/>
      <c r="ED27" s="1"/>
      <c r="EE27" s="1"/>
      <c r="EF27" s="1"/>
      <c r="EG27" s="1"/>
      <c r="EH27" s="1"/>
      <c r="EI27" s="1" t="str">
        <f aca="false">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IF(ISBLANK(Values!E26),"",IF(CO27&lt;&gt;"DEFAULT", "", 3))</f>
        <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64.99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computercomponent</v>
      </c>
      <c r="B28" s="38" t="str">
        <f aca="false">IF(ISBLANK(Values!E27),"",Values!F27)</f>
        <v>Lenovo T470s BL - ES</v>
      </c>
      <c r="C28" s="32" t="str">
        <f aca="false">IF(ISBLANK(Values!E27),"","TellusRem")</f>
        <v>TellusRem</v>
      </c>
      <c r="D28" s="30" t="n">
        <f aca="false">IF(ISBLANK(Values!E27),"",Values!E27)</f>
        <v>5714401471042</v>
      </c>
      <c r="E28" s="31" t="str">
        <f aca="false">IF(ISBLANK(Values!E27),"","EAN")</f>
        <v>EAN</v>
      </c>
      <c r="F28" s="28" t="str">
        <f aca="false">IF(ISBLANK(Values!E27),"",IF(Values!J27, SUBSTITUTE(Values!$B$1, "{language}", Values!H27) &amp; " " &amp;Values!$B$3, SUBSTITUTE(Values!$B$2, "{language}", Values!$H27) &amp; " " &amp;Values!$B$3))</f>
        <v>clavier de remplacement Espagnol rétroéclairé pour Lenovo Thinkpad T470s</v>
      </c>
      <c r="G28" s="32" t="str">
        <f aca="false">IF(ISBLANK(Values!E27),"","TellusRem")</f>
        <v>TellusRem</v>
      </c>
      <c r="H28" s="27" t="str">
        <f aca="false">IF(ISBLANK(Values!E27),"",Values!$B$16)</f>
        <v>laptop-computer-replacement-parts</v>
      </c>
      <c r="I28" s="27" t="str">
        <f aca="false">IF(ISBLANK(Values!E27),"","4730574031")</f>
        <v>4730574031</v>
      </c>
      <c r="J28" s="39" t="str">
        <f aca="false">IF(ISBLANK(Values!E27),"",Values!F27 )</f>
        <v>Lenovo T470s BL - ES</v>
      </c>
      <c r="K28" s="28" t="n">
        <f aca="false">IF(ISBLANK(Values!E27),"",IF(Values!J27, Values!$B$4, Values!$B$5))</f>
        <v>64.99</v>
      </c>
      <c r="L28" s="40" t="str">
        <f aca="false">IF(ISBLANK(Values!E27),"",IF($CO28="DEFAULT", Values!$B$18, ""))</f>
        <v/>
      </c>
      <c r="M28" s="28" t="str">
        <f aca="false">IF(ISBLANK(Values!E27),"",Values!$M27)</f>
        <v>https://download.lenovo.com/Images/Parts/01EN692/01EN692_A.jpg</v>
      </c>
      <c r="N28" s="28" t="str">
        <f aca="false">IF(ISBLANK(Values!$F27),"",Values!N27)</f>
        <v>https://download.lenovo.com/Images/Parts/01EN692/01EN692_B.jpg</v>
      </c>
      <c r="O28" s="28" t="str">
        <f aca="false">IF(ISBLANK(Values!$F27),"",Values!O27)</f>
        <v>https://download.lenovo.com/Images/Parts/01EN692/01EN692_details.jpg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T470s parent</v>
      </c>
      <c r="Y28" s="39" t="str">
        <f aca="false">IF(ISBLANK(Values!E27),"","Size-Color")</f>
        <v>Size-Color</v>
      </c>
      <c r="Z28" s="32" t="str">
        <f aca="false">IF(ISBLANK(Values!E27),"","variation")</f>
        <v>variation</v>
      </c>
      <c r="AA28" s="36" t="str">
        <f aca="false">IF(ISBLANK(Values!E27),"",Values!$B$20)</f>
        <v>Update</v>
      </c>
      <c r="AB28" s="36" t="str">
        <f aca="false">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41" t="str">
        <f aca="false">IF(ISBLANK(Values!E27),"",IF(Values!I27,Values!$B$23,Values!$B$33))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8" s="42" t="str">
        <f aca="false">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28" s="1" t="str">
        <f aca="false">IF(ISBLANK(Values!E27),"",Values!$B$25)</f>
        <v>♻️ PRODUIT ÉCOLOGIQUE - Achetez remis à neuf, ACHETEZ VERT! Réduisez plus de 80% de dioxyde de carbone en achetant nos claviers remis à neuf, par rapport à l'achat d'un nouveau clavier! </v>
      </c>
      <c r="AL28" s="1" t="str">
        <f aca="false">IF(ISBLANK(Values!E27),"",SUBSTITUTE(SUBSTITUTE(IF(Values!$J27, Values!$B$26, Values!$B$33), "{language}", Values!$H27), "{flag}", INDEX(options!$E$1:$E$20, Values!$V27)))</f>
        <v>👉  DISPOSITION - 🇪🇸 Espagnol rétroéclairé.</v>
      </c>
      <c r="AM28" s="1" t="str">
        <f aca="false">SUBSTITUTE(IF(ISBLANK(Values!E27),"",Values!$B$27), "{model}", Values!$B$3)</f>
        <v>👉 COMPATIBLE AVEC - Lenovo T470s. Veuillez vérifier attentivement l'image et la description avant d'acheter un clavier. Cela garantit que vous obtenez le bon clavier d'ordinateur portable pour votre ordinateur. Installation super facile. </v>
      </c>
      <c r="AN28" s="1"/>
      <c r="AO28" s="1"/>
      <c r="AP28" s="1"/>
      <c r="AQ28" s="1"/>
      <c r="AR28" s="1"/>
      <c r="AS28" s="1"/>
      <c r="AT28" s="28" t="str">
        <f aca="false">IF(ISBLANK(Values!E27),"",Values!H27)</f>
        <v>Espagnol</v>
      </c>
      <c r="AU28" s="1"/>
      <c r="AV28" s="36" t="str">
        <f aca="false">IF(ISBLANK(Values!E27),"",IF(Values!J27,"Backlit", "Non-Backlit"))</f>
        <v>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t="str">
        <f aca="false">IF(ISBLANK(Values!E27), "", IF(AND(Values!$B$37=options!$G$2, Values!$C27), "AMAZON_NA", IF(AND(Values!$B$37=options!$G$1, Values!$D27), "AMAZON_EU", "DEFAULT")))</f>
        <v>AMAZON_EU</v>
      </c>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Danemark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31"/>
      <c r="DT28" s="1"/>
      <c r="DU28" s="1"/>
      <c r="DV28" s="1"/>
      <c r="DW28" s="1"/>
      <c r="DX28" s="1"/>
      <c r="DY28" s="43" t="str">
        <f aca="false">IF(ISBLANK(Values!$E27), "", "not_applicable")</f>
        <v>not_applicable</v>
      </c>
      <c r="DZ28" s="31"/>
      <c r="EA28" s="31"/>
      <c r="EB28" s="31"/>
      <c r="EC28" s="31"/>
      <c r="ED28" s="1"/>
      <c r="EE28" s="1"/>
      <c r="EF28" s="1"/>
      <c r="EG28" s="1"/>
      <c r="EH28" s="1"/>
      <c r="EI28" s="1" t="str">
        <f aca="false">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IF(ISBLANK(Values!E27),"",IF(CO28&lt;&gt;"DEFAULT", "", 3))</f>
        <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64.99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computercomponent</v>
      </c>
      <c r="B29" s="38" t="str">
        <f aca="false">IF(ISBLANK(Values!E28),"",Values!F28)</f>
        <v>Lenovo T470s BL - UK V2</v>
      </c>
      <c r="C29" s="32" t="str">
        <f aca="false">IF(ISBLANK(Values!E28),"","TellusRem")</f>
        <v>TellusRem</v>
      </c>
      <c r="D29" s="30" t="n">
        <f aca="false">IF(ISBLANK(Values!E28),"",Values!E28)</f>
        <v>5714401471257</v>
      </c>
      <c r="E29" s="31" t="str">
        <f aca="false">IF(ISBLANK(Values!E28),"","EAN")</f>
        <v>EAN</v>
      </c>
      <c r="F29" s="28" t="str">
        <f aca="false">IF(ISBLANK(Values!E28),"",IF(Values!J28, SUBSTITUTE(Values!$B$1, "{language}", Values!H28) &amp; " " &amp;Values!$B$3, SUBSTITUTE(Values!$B$2, "{language}", Values!$H28) &amp; " " &amp;Values!$B$3))</f>
        <v>clavier de remplacement UK rétroéclairé pour Lenovo Thinkpad T470s</v>
      </c>
      <c r="G29" s="32" t="str">
        <f aca="false">IF(ISBLANK(Values!E28),"","TellusRem")</f>
        <v>TellusRem</v>
      </c>
      <c r="H29" s="27" t="str">
        <f aca="false">IF(ISBLANK(Values!E28),"",Values!$B$16)</f>
        <v>laptop-computer-replacement-parts</v>
      </c>
      <c r="I29" s="27" t="str">
        <f aca="false">IF(ISBLANK(Values!E28),"","4730574031")</f>
        <v>4730574031</v>
      </c>
      <c r="J29" s="39" t="str">
        <f aca="false">IF(ISBLANK(Values!E28),"",Values!F28 )</f>
        <v>Lenovo T470s BL - UK V2</v>
      </c>
      <c r="K29" s="28" t="n">
        <f aca="false">IF(ISBLANK(Values!E28),"",IF(Values!J28, Values!$B$4, Values!$B$5))</f>
        <v>64.99</v>
      </c>
      <c r="L29" s="40" t="str">
        <f aca="false">IF(ISBLANK(Values!E28),"",IF($CO29="DEFAULT", Values!$B$18, ""))</f>
        <v/>
      </c>
      <c r="M29" s="28" t="str">
        <f aca="false">IF(ISBLANK(Values!E28),"",Values!$M28)</f>
        <v>https://download.lenovo.com/Images/Parts/01EN752/01EN752_A.jpg</v>
      </c>
      <c r="N29" s="28" t="str">
        <f aca="false">IF(ISBLANK(Values!$F28),"",Values!N28)</f>
        <v>https://download.lenovo.com/Images/Parts/01EN752/01EN752_B.jpg</v>
      </c>
      <c r="O29" s="28" t="str">
        <f aca="false">IF(ISBLANK(Values!$F28),"",Values!O28)</f>
        <v>https://download.lenovo.com/Images/Parts/01EN752/01EN752_details.jpg</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Child</v>
      </c>
      <c r="X29" s="32" t="str">
        <f aca="false">IF(ISBLANK(Values!E28),"",Values!$B$13)</f>
        <v>Lenovo T470s parent</v>
      </c>
      <c r="Y29" s="39" t="str">
        <f aca="false">IF(ISBLANK(Values!E28),"","Size-Color")</f>
        <v>Size-Color</v>
      </c>
      <c r="Z29" s="32" t="str">
        <f aca="false">IF(ISBLANK(Values!E28),"","variation")</f>
        <v>variation</v>
      </c>
      <c r="AA29" s="36" t="str">
        <f aca="false">IF(ISBLANK(Values!E28),"",Values!$B$20)</f>
        <v>Update</v>
      </c>
      <c r="AB29" s="36" t="str">
        <f aca="false">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41" t="str">
        <f aca="false">IF(ISBLANK(Values!E28),"",IF(Values!I28,Values!$B$23,Values!$B$33))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9" s="42" t="str">
        <f aca="false">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29" s="1" t="str">
        <f aca="false">IF(ISBLANK(Values!E28),"",Values!$B$25)</f>
        <v>♻️ PRODUIT ÉCOLOGIQUE - Achetez remis à neuf, ACHETEZ VERT! Réduisez plus de 80% de dioxyde de carbone en achetant nos claviers remis à neuf, par rapport à l'achat d'un nouveau clavier! </v>
      </c>
      <c r="AL29" s="1" t="str">
        <f aca="false">IF(ISBLANK(Values!E28),"",SUBSTITUTE(SUBSTITUTE(IF(Values!$J28, Values!$B$26, Values!$B$33), "{language}", Values!$H28), "{flag}", INDEX(options!$E$1:$E$20, Values!$V28)))</f>
        <v>👉  DISPOSITION - 🇬🇧 UK rétroéclairé.</v>
      </c>
      <c r="AM29" s="1" t="str">
        <f aca="false">SUBSTITUTE(IF(ISBLANK(Values!E28),"",Values!$B$27), "{model}", Values!$B$3)</f>
        <v>👉 COMPATIBLE AVEC - Lenovo T470s. Veuillez vérifier attentivement l'image et la description avant d'acheter un clavier. Cela garantit que vous obtenez le bon clavier d'ordinateur portable pour votre ordinateur. Installation super facile. </v>
      </c>
      <c r="AN29" s="1"/>
      <c r="AO29" s="1"/>
      <c r="AP29" s="1"/>
      <c r="AQ29" s="1"/>
      <c r="AR29" s="1"/>
      <c r="AS29" s="1"/>
      <c r="AT29" s="28" t="str">
        <f aca="false">IF(ISBLANK(Values!E28),"",Values!H28)</f>
        <v>UK</v>
      </c>
      <c r="AU29" s="1"/>
      <c r="AV29" s="36" t="str">
        <f aca="false">IF(ISBLANK(Values!E28),"",IF(Values!J28,"Backlit", "Non-Backlit"))</f>
        <v>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t="str">
        <f aca="false">IF(ISBLANK(Values!E28), "", IF(AND(Values!$B$37=options!$G$2, Values!$C28), "AMAZON_NA", IF(AND(Values!$B$37=options!$G$1, Values!$D28), "AMAZON_EU", "DEFAULT")))</f>
        <v>AMAZON_EU</v>
      </c>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Danemark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31"/>
      <c r="DT29" s="1"/>
      <c r="DU29" s="1"/>
      <c r="DV29" s="1"/>
      <c r="DW29" s="1"/>
      <c r="DX29" s="1"/>
      <c r="DY29" s="43" t="str">
        <f aca="false">IF(ISBLANK(Values!$E28), "", "not_applicable")</f>
        <v>not_applicable</v>
      </c>
      <c r="DZ29" s="31"/>
      <c r="EA29" s="31"/>
      <c r="EB29" s="31"/>
      <c r="EC29" s="31"/>
      <c r="ED29" s="1"/>
      <c r="EE29" s="1"/>
      <c r="EF29" s="1"/>
      <c r="EG29" s="1"/>
      <c r="EH29" s="1"/>
      <c r="EI29" s="1" t="str">
        <f aca="false">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IF(ISBLANK(Values!E28),"",IF(CO29&lt;&gt;"DEFAULT", "", 3))</f>
        <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64.99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computercomponent</v>
      </c>
      <c r="B30" s="38" t="str">
        <f aca="false">IF(ISBLANK(Values!E29),"",Values!F29)</f>
        <v>Lenovo T470s BL - NOR</v>
      </c>
      <c r="C30" s="32" t="str">
        <f aca="false">IF(ISBLANK(Values!E29),"","TellusRem")</f>
        <v>TellusRem</v>
      </c>
      <c r="D30" s="30" t="n">
        <f aca="false">IF(ISBLANK(Values!E29),"",Values!E29)</f>
        <v>5714401471066</v>
      </c>
      <c r="E30" s="31" t="str">
        <f aca="false">IF(ISBLANK(Values!E29),"","EAN")</f>
        <v>EAN</v>
      </c>
      <c r="F30" s="28" t="str">
        <f aca="false">IF(ISBLANK(Values!E29),"",IF(Values!J29, SUBSTITUTE(Values!$B$1, "{language}", Values!H29) &amp; " " &amp;Values!$B$3, SUBSTITUTE(Values!$B$2, "{language}", Values!$H29) &amp; " " &amp;Values!$B$3))</f>
        <v>clavier de remplacement Scandinave - nordique rétroéclairé pour Lenovo Thinkpad T470s</v>
      </c>
      <c r="G30" s="32" t="str">
        <f aca="false">IF(ISBLANK(Values!E29),"","TellusRem")</f>
        <v>TellusRem</v>
      </c>
      <c r="H30" s="27" t="str">
        <f aca="false">IF(ISBLANK(Values!E29),"",Values!$B$16)</f>
        <v>laptop-computer-replacement-parts</v>
      </c>
      <c r="I30" s="27" t="str">
        <f aca="false">IF(ISBLANK(Values!E29),"","4730574031")</f>
        <v>4730574031</v>
      </c>
      <c r="J30" s="39" t="str">
        <f aca="false">IF(ISBLANK(Values!E29),"",Values!F29 )</f>
        <v>Lenovo T470s BL - NOR</v>
      </c>
      <c r="K30" s="28" t="n">
        <f aca="false">IF(ISBLANK(Values!E29),"",IF(Values!J29, Values!$B$4, Values!$B$5))</f>
        <v>64.99</v>
      </c>
      <c r="L30" s="40" t="n">
        <f aca="false">IF(ISBLANK(Values!E29),"",IF($CO30="DEFAULT", Values!$B$18, ""))</f>
        <v>5</v>
      </c>
      <c r="M30" s="28" t="str">
        <f aca="false">IF(ISBLANK(Values!E29),"",Values!$M29)</f>
        <v>https://download.lenovo.com/Images/Parts/01EN763/01EN763_A.jpg</v>
      </c>
      <c r="N30" s="28" t="str">
        <f aca="false">IF(ISBLANK(Values!$F29),"",Values!N29)</f>
        <v>https://download.lenovo.com/Images/Parts/01EN763/01EN763_B.jpg</v>
      </c>
      <c r="O30" s="28" t="str">
        <f aca="false">IF(ISBLANK(Values!$F29),"",Values!O29)</f>
        <v>https://download.lenovo.com/Images/Parts/01EN763/01EN763_details.jpg</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Child</v>
      </c>
      <c r="X30" s="32" t="str">
        <f aca="false">IF(ISBLANK(Values!E29),"",Values!$B$13)</f>
        <v>Lenovo T470s parent</v>
      </c>
      <c r="Y30" s="39" t="str">
        <f aca="false">IF(ISBLANK(Values!E29),"","Size-Color")</f>
        <v>Size-Color</v>
      </c>
      <c r="Z30" s="32" t="str">
        <f aca="false">IF(ISBLANK(Values!E29),"","variation")</f>
        <v>variation</v>
      </c>
      <c r="AA30" s="36" t="str">
        <f aca="false">IF(ISBLANK(Values!E29),"",Values!$B$20)</f>
        <v>Update</v>
      </c>
      <c r="AB30" s="36" t="str">
        <f aca="false">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41" t="str">
        <f aca="false">IF(ISBLANK(Values!E29),"",IF(Values!I29,Values!$B$23,Values!$B$33))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0" s="42" t="str">
        <f aca="false">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30" s="1" t="str">
        <f aca="false">IF(ISBLANK(Values!E29),"",Values!$B$25)</f>
        <v>♻️ PRODUIT ÉCOLOGIQUE - Achetez remis à neuf, ACHETEZ VERT! Réduisez plus de 80% de dioxyde de carbone en achetant nos claviers remis à neuf, par rapport à l'achat d'un nouveau clavier! </v>
      </c>
      <c r="AL30" s="1" t="str">
        <f aca="false">IF(ISBLANK(Values!E29),"",SUBSTITUTE(SUBSTITUTE(IF(Values!$J29, Values!$B$26, Values!$B$33), "{language}", Values!$H29), "{flag}", INDEX(options!$E$1:$E$20, Values!$V29)))</f>
        <v>👉  DISPOSITION - 🇸🇪 🇫🇮 🇳🇴 🇩🇰 Scandinave - nordique rétroéclairé.</v>
      </c>
      <c r="AM30" s="1" t="str">
        <f aca="false">SUBSTITUTE(IF(ISBLANK(Values!E29),"",Values!$B$27), "{model}", Values!$B$3)</f>
        <v>👉 COMPATIBLE AVEC - Lenovo T470s. Veuillez vérifier attentivement l'image et la description avant d'acheter un clavier. Cela garantit que vous obtenez le bon clavier d'ordinateur portable pour votre ordinateur. Installation super facile. </v>
      </c>
      <c r="AN30" s="1"/>
      <c r="AO30" s="1"/>
      <c r="AP30" s="1"/>
      <c r="AQ30" s="1"/>
      <c r="AR30" s="1"/>
      <c r="AS30" s="1"/>
      <c r="AT30" s="28" t="str">
        <f aca="false">IF(ISBLANK(Values!E29),"",Values!H29)</f>
        <v>Scandinave - nordique</v>
      </c>
      <c r="AU30" s="1"/>
      <c r="AV30" s="36" t="str">
        <f aca="false">IF(ISBLANK(Values!E29),"",IF(Values!J29,"Backlit", "Non-Backlit"))</f>
        <v>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t="str">
        <f aca="false">IF(ISBLANK(Values!E29), "", IF(AND(Values!$B$37=options!$G$2, Values!$C29), "AMAZON_NA", IF(AND(Values!$B$37=options!$G$1, Values!$D29), "AMAZON_EU", "DEFAULT")))</f>
        <v>DEFAULT</v>
      </c>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Danemark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31"/>
      <c r="DT30" s="1"/>
      <c r="DU30" s="1"/>
      <c r="DV30" s="1"/>
      <c r="DW30" s="1"/>
      <c r="DX30" s="1"/>
      <c r="DY30" s="43" t="str">
        <f aca="false">IF(ISBLANK(Values!$E29), "", "not_applicable")</f>
        <v>not_applicable</v>
      </c>
      <c r="DZ30" s="31"/>
      <c r="EA30" s="31"/>
      <c r="EB30" s="31"/>
      <c r="EC30" s="31"/>
      <c r="ED30" s="1"/>
      <c r="EE30" s="1"/>
      <c r="EF30" s="1"/>
      <c r="EG30" s="1"/>
      <c r="EH30" s="1"/>
      <c r="EI30" s="1" t="str">
        <f aca="false">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n">
        <f aca="false">IF(ISBLANK(Values!E29),"",IF(CO30&lt;&gt;"DEFAULT", "", 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64.99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computercomponent</v>
      </c>
      <c r="B31" s="38" t="str">
        <f aca="false">IF(ISBLANK(Values!E30),"",Values!F30)</f>
        <v>Lenovo T470s - BE</v>
      </c>
      <c r="C31" s="32" t="str">
        <f aca="false">IF(ISBLANK(Values!E30),"","TellusRem")</f>
        <v>TellusRem</v>
      </c>
      <c r="D31" s="30" t="n">
        <f aca="false">IF(ISBLANK(Values!E30),"",Values!E30)</f>
        <v>5714401471073</v>
      </c>
      <c r="E31" s="31" t="str">
        <f aca="false">IF(ISBLANK(Values!E30),"","EAN")</f>
        <v>EAN</v>
      </c>
      <c r="F31" s="28" t="str">
        <f aca="false">IF(ISBLANK(Values!E30),"",IF(Values!J30, SUBSTITUTE(Values!$B$1, "{language}", Values!H30) &amp; " " &amp;Values!$B$3, SUBSTITUTE(Values!$B$2, "{language}", Values!$H30) &amp; " " &amp;Values!$B$3))</f>
        <v>clavier de remplacement Belge rétroéclairé pour Lenovo Thinkpad T470s</v>
      </c>
      <c r="G31" s="32" t="str">
        <f aca="false">IF(ISBLANK(Values!E30),"","TellusRem")</f>
        <v>TellusRem</v>
      </c>
      <c r="H31" s="27" t="str">
        <f aca="false">IF(ISBLANK(Values!E30),"",Values!$B$16)</f>
        <v>laptop-computer-replacement-parts</v>
      </c>
      <c r="I31" s="27" t="str">
        <f aca="false">IF(ISBLANK(Values!E30),"","4730574031")</f>
        <v>4730574031</v>
      </c>
      <c r="J31" s="39" t="str">
        <f aca="false">IF(ISBLANK(Values!E30),"",Values!F30 )</f>
        <v>Lenovo T470s - BE</v>
      </c>
      <c r="K31" s="28" t="n">
        <f aca="false">IF(ISBLANK(Values!E30),"",IF(Values!J30, Values!$B$4, Values!$B$5))</f>
        <v>64.99</v>
      </c>
      <c r="L31" s="40" t="n">
        <f aca="false">IF(ISBLANK(Values!E30),"",IF($CO31="DEFAULT", Values!$B$18, ""))</f>
        <v>5</v>
      </c>
      <c r="M31" s="28" t="str">
        <f aca="false">IF(ISBLANK(Values!E30),"",Values!$M30)</f>
        <v>https://download.lenovo.com/Images/Parts/01EN735/01EN735_A.jpg</v>
      </c>
      <c r="N31" s="28" t="str">
        <f aca="false">IF(ISBLANK(Values!$F30),"",Values!N30)</f>
        <v>https://download.lenovo.com/Images/Parts/01EN735/01EN735_B.jpg</v>
      </c>
      <c r="O31" s="28" t="str">
        <f aca="false">IF(ISBLANK(Values!$F30),"",Values!O30)</f>
        <v>https://download.lenovo.com/Images/Parts/01EN735/01EN735_details.jpg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T470s parent</v>
      </c>
      <c r="Y31" s="39" t="str">
        <f aca="false">IF(ISBLANK(Values!E30),"","Size-Color")</f>
        <v>Size-Color</v>
      </c>
      <c r="Z31" s="32" t="str">
        <f aca="false">IF(ISBLANK(Values!E30),"","variation")</f>
        <v>variation</v>
      </c>
      <c r="AA31" s="36" t="str">
        <f aca="false">IF(ISBLANK(Values!E30),"",Values!$B$20)</f>
        <v>Update</v>
      </c>
      <c r="AB31" s="36" t="str">
        <f aca="false">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41" t="str">
        <f aca="false">IF(ISBLANK(Values!E30),"",IF(Values!I30,Values!$B$23,Values!$B$33))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1" s="42" t="str">
        <f aca="false">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31" s="1" t="str">
        <f aca="false">IF(ISBLANK(Values!E30),"",Values!$B$25)</f>
        <v>♻️ PRODUIT ÉCOLOGIQUE - Achetez remis à neuf, ACHETEZ VERT! Réduisez plus de 80% de dioxyde de carbone en achetant nos claviers remis à neuf, par rapport à l'achat d'un nouveau clavier! </v>
      </c>
      <c r="AL31" s="1" t="str">
        <f aca="false">IF(ISBLANK(Values!E30),"",SUBSTITUTE(SUBSTITUTE(IF(Values!$J30, Values!$B$26, Values!$B$33), "{language}", Values!$H30), "{flag}", INDEX(options!$E$1:$E$20, Values!$V30)))</f>
        <v>👉  DISPOSITION - 🇧🇪 Belge rétroéclairé.</v>
      </c>
      <c r="AM31" s="1" t="str">
        <f aca="false">SUBSTITUTE(IF(ISBLANK(Values!E30),"",Values!$B$27), "{model}", Values!$B$3)</f>
        <v>👉 COMPATIBLE AVEC - Lenovo T470s. Veuillez vérifier attentivement l'image et la description avant d'acheter un clavier. Cela garantit que vous obtenez le bon clavier d'ordinateur portable pour votre ordinateur. Installation super facile. </v>
      </c>
      <c r="AN31" s="1"/>
      <c r="AO31" s="1"/>
      <c r="AP31" s="1"/>
      <c r="AQ31" s="1"/>
      <c r="AR31" s="1"/>
      <c r="AS31" s="1"/>
      <c r="AT31" s="28" t="str">
        <f aca="false">IF(ISBLANK(Values!E30),"",Values!H30)</f>
        <v>Belge</v>
      </c>
      <c r="AU31" s="1"/>
      <c r="AV31" s="36" t="str">
        <f aca="false">IF(ISBLANK(Values!E30),"",IF(Values!J30,"Backlit", "Non-Backlit"))</f>
        <v>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t="str">
        <f aca="false">IF(ISBLANK(Values!E30), "", IF(AND(Values!$B$37=options!$G$2, Values!$C30), "AMAZON_NA", IF(AND(Values!$B$37=options!$G$1, Values!$D30), "AMAZON_EU", "DEFAULT")))</f>
        <v>DEFAULT</v>
      </c>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Danemark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31"/>
      <c r="DT31" s="1"/>
      <c r="DU31" s="1"/>
      <c r="DV31" s="1"/>
      <c r="DW31" s="1"/>
      <c r="DX31" s="1"/>
      <c r="DY31" s="43" t="str">
        <f aca="false">IF(ISBLANK(Values!$E30), "", "not_applicable")</f>
        <v>not_applicable</v>
      </c>
      <c r="DZ31" s="31"/>
      <c r="EA31" s="31"/>
      <c r="EB31" s="31"/>
      <c r="EC31" s="31"/>
      <c r="ED31" s="1"/>
      <c r="EE31" s="1"/>
      <c r="EF31" s="1"/>
      <c r="EG31" s="1"/>
      <c r="EH31" s="1"/>
      <c r="EI31" s="1" t="str">
        <f aca="false">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n">
        <f aca="false">IF(ISBLANK(Values!E30),"",IF(CO31&lt;&gt;"DEFAULT", "", 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64.99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computercomponent</v>
      </c>
      <c r="B32" s="38" t="str">
        <f aca="false">IF(ISBLANK(Values!E31),"",Values!F31)</f>
        <v>Lenovo T470s BL - BG</v>
      </c>
      <c r="C32" s="32" t="str">
        <f aca="false">IF(ISBLANK(Values!E31),"","TellusRem")</f>
        <v>TellusRem</v>
      </c>
      <c r="D32" s="30" t="n">
        <f aca="false">IF(ISBLANK(Values!E31),"",Values!E31)</f>
        <v>5714401471080</v>
      </c>
      <c r="E32" s="31" t="str">
        <f aca="false">IF(ISBLANK(Values!E31),"","EAN")</f>
        <v>EAN</v>
      </c>
      <c r="F32" s="28" t="str">
        <f aca="false">IF(ISBLANK(Values!E31),"",IF(Values!J31, SUBSTITUTE(Values!$B$1, "{language}", Values!H31) &amp; " " &amp;Values!$B$3, SUBSTITUTE(Values!$B$2, "{language}", Values!$H31) &amp; " " &amp;Values!$B$3))</f>
        <v>clavier de remplacement Bulgare rétroéclairé pour Lenovo Thinkpad T470s</v>
      </c>
      <c r="G32" s="32" t="str">
        <f aca="false">IF(ISBLANK(Values!E31),"","TellusRem")</f>
        <v>TellusRem</v>
      </c>
      <c r="H32" s="27" t="str">
        <f aca="false">IF(ISBLANK(Values!E31),"",Values!$B$16)</f>
        <v>laptop-computer-replacement-parts</v>
      </c>
      <c r="I32" s="27" t="str">
        <f aca="false">IF(ISBLANK(Values!E31),"","4730574031")</f>
        <v>4730574031</v>
      </c>
      <c r="J32" s="39" t="str">
        <f aca="false">IF(ISBLANK(Values!E31),"",Values!F31 )</f>
        <v>Lenovo T470s BL - BG</v>
      </c>
      <c r="K32" s="28" t="n">
        <f aca="false">IF(ISBLANK(Values!E31),"",IF(Values!J31, Values!$B$4, Values!$B$5))</f>
        <v>64.99</v>
      </c>
      <c r="L32" s="40" t="n">
        <f aca="false">IF(ISBLANK(Values!E31),"",IF($CO32="DEFAULT", Values!$B$18, ""))</f>
        <v>5</v>
      </c>
      <c r="M32" s="28" t="str">
        <f aca="false">IF(ISBLANK(Values!E31),"",Values!$M31)</f>
        <v>https://download.lenovo.com/Images/Parts/01EN730/01EN730_A.jpg</v>
      </c>
      <c r="N32" s="28" t="str">
        <f aca="false">IF(ISBLANK(Values!$F31),"",Values!N31)</f>
        <v>https://download.lenovo.com/Images/Parts/01EN730/01EN730_B.jpg</v>
      </c>
      <c r="O32" s="28" t="str">
        <f aca="false">IF(ISBLANK(Values!$F31),"",Values!O31)</f>
        <v>https://download.lenovo.com/Images/Parts/01EN730/01EN730_details.jpg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T470s parent</v>
      </c>
      <c r="Y32" s="39" t="str">
        <f aca="false">IF(ISBLANK(Values!E31),"","Size-Color")</f>
        <v>Size-Color</v>
      </c>
      <c r="Z32" s="32" t="str">
        <f aca="false">IF(ISBLANK(Values!E31),"","variation")</f>
        <v>variation</v>
      </c>
      <c r="AA32" s="36" t="str">
        <f aca="false">IF(ISBLANK(Values!E31),"",Values!$B$20)</f>
        <v>Update</v>
      </c>
      <c r="AB32" s="36" t="str">
        <f aca="false">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41" t="str">
        <f aca="false">IF(ISBLANK(Values!E31),"",IF(Values!I31,Values!$B$23,Values!$B$33))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2" s="42" t="str">
        <f aca="false">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32" s="1" t="str">
        <f aca="false">IF(ISBLANK(Values!E31),"",Values!$B$25)</f>
        <v>♻️ PRODUIT ÉCOLOGIQUE - Achetez remis à neuf, ACHETEZ VERT! Réduisez plus de 80% de dioxyde de carbone en achetant nos claviers remis à neuf, par rapport à l'achat d'un nouveau clavier! </v>
      </c>
      <c r="AL32" s="1" t="str">
        <f aca="false">IF(ISBLANK(Values!E31),"",SUBSTITUTE(SUBSTITUTE(IF(Values!$J31, Values!$B$26, Values!$B$33), "{language}", Values!$H31), "{flag}", INDEX(options!$E$1:$E$20, Values!$V31)))</f>
        <v>👉  DISPOSITION - 🇧🇬 Bulgare rétroéclairé.</v>
      </c>
      <c r="AM32" s="1" t="str">
        <f aca="false">SUBSTITUTE(IF(ISBLANK(Values!E31),"",Values!$B$27), "{model}", Values!$B$3)</f>
        <v>👉 COMPATIBLE AVEC - Lenovo T470s. Veuillez vérifier attentivement l'image et la description avant d'acheter un clavier. Cela garantit que vous obtenez le bon clavier d'ordinateur portable pour votre ordinateur. Installation super facile. </v>
      </c>
      <c r="AN32" s="1"/>
      <c r="AO32" s="1"/>
      <c r="AP32" s="1"/>
      <c r="AQ32" s="1"/>
      <c r="AR32" s="1"/>
      <c r="AS32" s="1"/>
      <c r="AT32" s="28" t="str">
        <f aca="false">IF(ISBLANK(Values!E31),"",Values!H31)</f>
        <v>Bulgare</v>
      </c>
      <c r="AU32" s="1"/>
      <c r="AV32" s="36" t="str">
        <f aca="false">IF(ISBLANK(Values!E31),"",IF(Values!J31,"Backlit", "Non-Backlit"))</f>
        <v>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t="str">
        <f aca="false">IF(ISBLANK(Values!E31), "", IF(AND(Values!$B$37=options!$G$2, Values!$C31), "AMAZON_NA", IF(AND(Values!$B$37=options!$G$1, Values!$D31), "AMAZON_EU", "DEFAULT")))</f>
        <v>DEFAULT</v>
      </c>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Danemark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31"/>
      <c r="DT32" s="1"/>
      <c r="DU32" s="1"/>
      <c r="DV32" s="1"/>
      <c r="DW32" s="1"/>
      <c r="DX32" s="1"/>
      <c r="DY32" s="43" t="str">
        <f aca="false">IF(ISBLANK(Values!$E31), "", "not_applicable")</f>
        <v>not_applicable</v>
      </c>
      <c r="DZ32" s="31"/>
      <c r="EA32" s="31"/>
      <c r="EB32" s="31"/>
      <c r="EC32" s="31"/>
      <c r="ED32" s="1"/>
      <c r="EE32" s="1"/>
      <c r="EF32" s="1"/>
      <c r="EG32" s="1"/>
      <c r="EH32" s="1"/>
      <c r="EI32" s="1" t="str">
        <f aca="false">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n">
        <f aca="false">IF(ISBLANK(Values!E31),"",IF(CO32&lt;&gt;"DEFAULT", "", 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64.99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computercomponent</v>
      </c>
      <c r="B33" s="38" t="str">
        <f aca="false">IF(ISBLANK(Values!E32),"",Values!F32)</f>
        <v>Lenovo T470s BL - CZ</v>
      </c>
      <c r="C33" s="32" t="str">
        <f aca="false">IF(ISBLANK(Values!E32),"","TellusRem")</f>
        <v>TellusRem</v>
      </c>
      <c r="D33" s="30" t="n">
        <f aca="false">IF(ISBLANK(Values!E32),"",Values!E32)</f>
        <v>5714401471097</v>
      </c>
      <c r="E33" s="31" t="str">
        <f aca="false">IF(ISBLANK(Values!E32),"","EAN")</f>
        <v>EAN</v>
      </c>
      <c r="F33" s="28" t="str">
        <f aca="false">IF(ISBLANK(Values!E32),"",IF(Values!J32, SUBSTITUTE(Values!$B$1, "{language}", Values!H32) &amp; " " &amp;Values!$B$3, SUBSTITUTE(Values!$B$2, "{language}", Values!$H32) &amp; " " &amp;Values!$B$3))</f>
        <v>clavier de remplacement Tchèque rétroéclairé pour Lenovo Thinkpad T470s</v>
      </c>
      <c r="G33" s="32" t="str">
        <f aca="false">IF(ISBLANK(Values!E32),"","TellusRem")</f>
        <v>TellusRem</v>
      </c>
      <c r="H33" s="27" t="str">
        <f aca="false">IF(ISBLANK(Values!E32),"",Values!$B$16)</f>
        <v>laptop-computer-replacement-parts</v>
      </c>
      <c r="I33" s="27" t="str">
        <f aca="false">IF(ISBLANK(Values!E32),"","4730574031")</f>
        <v>4730574031</v>
      </c>
      <c r="J33" s="39" t="str">
        <f aca="false">IF(ISBLANK(Values!E32),"",Values!F32 )</f>
        <v>Lenovo T470s BL - CZ</v>
      </c>
      <c r="K33" s="28" t="n">
        <f aca="false">IF(ISBLANK(Values!E32),"",IF(Values!J32, Values!$B$4, Values!$B$5))</f>
        <v>64.99</v>
      </c>
      <c r="L33" s="40" t="n">
        <f aca="false">IF(ISBLANK(Values!E32),"",IF($CO33="DEFAULT", Values!$B$18, ""))</f>
        <v>5</v>
      </c>
      <c r="M33" s="28" t="str">
        <f aca="false">IF(ISBLANK(Values!E32),"",Values!$M32)</f>
        <v>https://download.lenovo.com/Images/Parts/01EN690/01EN690_A.jpg</v>
      </c>
      <c r="N33" s="28" t="str">
        <f aca="false">IF(ISBLANK(Values!$F32),"",Values!N32)</f>
        <v>https://download.lenovo.com/Images/Parts/01EN690/01EN690_B.jpg</v>
      </c>
      <c r="O33" s="28" t="str">
        <f aca="false">IF(ISBLANK(Values!$F32),"",Values!O32)</f>
        <v>https://download.lenovo.com/Images/Parts/01EN690/01EN690_details.jpg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T470s parent</v>
      </c>
      <c r="Y33" s="39" t="str">
        <f aca="false">IF(ISBLANK(Values!E32),"","Size-Color")</f>
        <v>Size-Color</v>
      </c>
      <c r="Z33" s="32" t="str">
        <f aca="false">IF(ISBLANK(Values!E32),"","variation")</f>
        <v>variation</v>
      </c>
      <c r="AA33" s="36" t="str">
        <f aca="false">IF(ISBLANK(Values!E32),"",Values!$B$20)</f>
        <v>Update</v>
      </c>
      <c r="AB33" s="36" t="str">
        <f aca="false">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41" t="str">
        <f aca="false">IF(ISBLANK(Values!E32),"",IF(Values!I32,Values!$B$23,Values!$B$33))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3" s="42" t="str">
        <f aca="false">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33" s="1" t="str">
        <f aca="false">IF(ISBLANK(Values!E32),"",Values!$B$25)</f>
        <v>♻️ PRODUIT ÉCOLOGIQUE - Achetez remis à neuf, ACHETEZ VERT! Réduisez plus de 80% de dioxyde de carbone en achetant nos claviers remis à neuf, par rapport à l'achat d'un nouveau clavier! </v>
      </c>
      <c r="AL33" s="1" t="str">
        <f aca="false">IF(ISBLANK(Values!E32),"",SUBSTITUTE(SUBSTITUTE(IF(Values!$J32, Values!$B$26, Values!$B$33), "{language}", Values!$H32), "{flag}", INDEX(options!$E$1:$E$20, Values!$V32)))</f>
        <v>👉  DISPOSITION - 🇨🇿 Tchèque rétroéclairé.</v>
      </c>
      <c r="AM33" s="1" t="str">
        <f aca="false">SUBSTITUTE(IF(ISBLANK(Values!E32),"",Values!$B$27), "{model}", Values!$B$3)</f>
        <v>👉 COMPATIBLE AVEC - Lenovo T470s. Veuillez vérifier attentivement l'image et la description avant d'acheter un clavier. Cela garantit que vous obtenez le bon clavier d'ordinateur portable pour votre ordinateur. Installation super facile. </v>
      </c>
      <c r="AN33" s="1"/>
      <c r="AO33" s="1"/>
      <c r="AP33" s="1"/>
      <c r="AQ33" s="1"/>
      <c r="AR33" s="1"/>
      <c r="AS33" s="1"/>
      <c r="AT33" s="28" t="str">
        <f aca="false">IF(ISBLANK(Values!E32),"",Values!H32)</f>
        <v>Tchèque</v>
      </c>
      <c r="AU33" s="1"/>
      <c r="AV33" s="36" t="str">
        <f aca="false">IF(ISBLANK(Values!E32),"",IF(Values!J32,"Backlit", "Non-Backlit"))</f>
        <v>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t="str">
        <f aca="false">IF(ISBLANK(Values!E32), "", IF(AND(Values!$B$37=options!$G$2, Values!$C32), "AMAZON_NA", IF(AND(Values!$B$37=options!$G$1, Values!$D32), "AMAZON_EU", "DEFAULT")))</f>
        <v>DEFAULT</v>
      </c>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Danemark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31"/>
      <c r="DT33" s="1"/>
      <c r="DU33" s="1"/>
      <c r="DV33" s="1"/>
      <c r="DW33" s="1"/>
      <c r="DX33" s="1"/>
      <c r="DY33" s="43" t="str">
        <f aca="false">IF(ISBLANK(Values!$E32), "", "not_applicable")</f>
        <v>not_applicable</v>
      </c>
      <c r="DZ33" s="31"/>
      <c r="EA33" s="31"/>
      <c r="EB33" s="31"/>
      <c r="EC33" s="31"/>
      <c r="ED33" s="1"/>
      <c r="EE33" s="1"/>
      <c r="EF33" s="1"/>
      <c r="EG33" s="1"/>
      <c r="EH33" s="1"/>
      <c r="EI33" s="1" t="str">
        <f aca="false">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n">
        <f aca="false">IF(ISBLANK(Values!E32),"",IF(CO33&lt;&gt;"DEFAULT", "", 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64.99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computercomponent</v>
      </c>
      <c r="B34" s="38" t="str">
        <f aca="false">IF(ISBLANK(Values!E33),"",Values!F33)</f>
        <v>Lenovo T470s BL - DK</v>
      </c>
      <c r="C34" s="32" t="str">
        <f aca="false">IF(ISBLANK(Values!E33),"","TellusRem")</f>
        <v>TellusRem</v>
      </c>
      <c r="D34" s="30" t="n">
        <f aca="false">IF(ISBLANK(Values!E33),"",Values!E33)</f>
        <v>5714401471103</v>
      </c>
      <c r="E34" s="31" t="str">
        <f aca="false">IF(ISBLANK(Values!E33),"","EAN")</f>
        <v>EAN</v>
      </c>
      <c r="F34" s="28" t="str">
        <f aca="false">IF(ISBLANK(Values!E33),"",IF(Values!J33, SUBSTITUTE(Values!$B$1, "{language}", Values!H33) &amp; " " &amp;Values!$B$3, SUBSTITUTE(Values!$B$2, "{language}", Values!$H33) &amp; " " &amp;Values!$B$3))</f>
        <v>clavier de remplacement Danois rétroéclairé pour Lenovo Thinkpad T470s</v>
      </c>
      <c r="G34" s="32" t="str">
        <f aca="false">IF(ISBLANK(Values!E33),"","TellusRem")</f>
        <v>TellusRem</v>
      </c>
      <c r="H34" s="27" t="str">
        <f aca="false">IF(ISBLANK(Values!E33),"",Values!$B$16)</f>
        <v>laptop-computer-replacement-parts</v>
      </c>
      <c r="I34" s="27" t="str">
        <f aca="false">IF(ISBLANK(Values!E33),"","4730574031")</f>
        <v>4730574031</v>
      </c>
      <c r="J34" s="39" t="str">
        <f aca="false">IF(ISBLANK(Values!E33),"",Values!F33 )</f>
        <v>Lenovo T470s BL - DK</v>
      </c>
      <c r="K34" s="28" t="n">
        <f aca="false">IF(ISBLANK(Values!E33),"",IF(Values!J33, Values!$B$4, Values!$B$5))</f>
        <v>64.99</v>
      </c>
      <c r="L34" s="40" t="n">
        <f aca="false">IF(ISBLANK(Values!E33),"",IF($CO34="DEFAULT", Values!$B$18, ""))</f>
        <v>5</v>
      </c>
      <c r="M34" s="28" t="str">
        <f aca="false">IF(ISBLANK(Values!E33),"",Values!$M33)</f>
        <v>https://download.lenovo.com/Images/Parts/01EN732/01EN732_A.jpg</v>
      </c>
      <c r="N34" s="28" t="str">
        <f aca="false">IF(ISBLANK(Values!$F33),"",Values!N33)</f>
        <v>https://download.lenovo.com/Images/Parts/01EN732/01EN732_B.jpg</v>
      </c>
      <c r="O34" s="28" t="str">
        <f aca="false">IF(ISBLANK(Values!$F33),"",Values!O33)</f>
        <v>https://download.lenovo.com/Images/Parts/01EN732/01EN732_details.jpg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T470s parent</v>
      </c>
      <c r="Y34" s="39" t="str">
        <f aca="false">IF(ISBLANK(Values!E33),"","Size-Color")</f>
        <v>Size-Color</v>
      </c>
      <c r="Z34" s="32" t="str">
        <f aca="false">IF(ISBLANK(Values!E33),"","variation")</f>
        <v>variation</v>
      </c>
      <c r="AA34" s="36" t="str">
        <f aca="false">IF(ISBLANK(Values!E33),"",Values!$B$20)</f>
        <v>Update</v>
      </c>
      <c r="AB34" s="36" t="str">
        <f aca="false">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41" t="str">
        <f aca="false">IF(ISBLANK(Values!E33),"",IF(Values!I33,Values!$B$23,Values!$B$33))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4" s="42" t="str">
        <f aca="false">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34" s="1" t="str">
        <f aca="false">IF(ISBLANK(Values!E33),"",Values!$B$25)</f>
        <v>♻️ PRODUIT ÉCOLOGIQUE - Achetez remis à neuf, ACHETEZ VERT! Réduisez plus de 80% de dioxyde de carbone en achetant nos claviers remis à neuf, par rapport à l'achat d'un nouveau clavier! </v>
      </c>
      <c r="AL34" s="1" t="str">
        <f aca="false">IF(ISBLANK(Values!E33),"",SUBSTITUTE(SUBSTITUTE(IF(Values!$J33, Values!$B$26, Values!$B$33), "{language}", Values!$H33), "{flag}", INDEX(options!$E$1:$E$20, Values!$V33)))</f>
        <v>👉  DISPOSITION - 🇩🇰 Danois rétroéclairé.</v>
      </c>
      <c r="AM34" s="1" t="str">
        <f aca="false">SUBSTITUTE(IF(ISBLANK(Values!E33),"",Values!$B$27), "{model}", Values!$B$3)</f>
        <v>👉 COMPATIBLE AVEC - Lenovo T470s. Veuillez vérifier attentivement l'image et la description avant d'acheter un clavier. Cela garantit que vous obtenez le bon clavier d'ordinateur portable pour votre ordinateur. Installation super facile. </v>
      </c>
      <c r="AN34" s="1"/>
      <c r="AO34" s="1"/>
      <c r="AP34" s="1"/>
      <c r="AQ34" s="1"/>
      <c r="AR34" s="1"/>
      <c r="AS34" s="1"/>
      <c r="AT34" s="28" t="str">
        <f aca="false">IF(ISBLANK(Values!E33),"",Values!H33)</f>
        <v>Danois</v>
      </c>
      <c r="AU34" s="1"/>
      <c r="AV34" s="36" t="str">
        <f aca="false">IF(ISBLANK(Values!E33),"",IF(Values!J33,"Backlit", "Non-Backlit"))</f>
        <v>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t="str">
        <f aca="false">IF(ISBLANK(Values!E33), "", IF(AND(Values!$B$37=options!$G$2, Values!$C33), "AMAZON_NA", IF(AND(Values!$B$37=options!$G$1, Values!$D33), "AMAZON_EU", "DEFAULT")))</f>
        <v>DEFAULT</v>
      </c>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Danemark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31"/>
      <c r="DT34" s="1"/>
      <c r="DU34" s="1"/>
      <c r="DV34" s="1"/>
      <c r="DW34" s="1"/>
      <c r="DX34" s="1"/>
      <c r="DY34" s="43" t="str">
        <f aca="false">IF(ISBLANK(Values!$E33), "", "not_applicable")</f>
        <v>not_applicable</v>
      </c>
      <c r="DZ34" s="31"/>
      <c r="EA34" s="31"/>
      <c r="EB34" s="31"/>
      <c r="EC34" s="31"/>
      <c r="ED34" s="1"/>
      <c r="EE34" s="1"/>
      <c r="EF34" s="1"/>
      <c r="EG34" s="1"/>
      <c r="EH34" s="1"/>
      <c r="EI34" s="1" t="str">
        <f aca="false">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n">
        <f aca="false">IF(ISBLANK(Values!E33),"",IF(CO34&lt;&gt;"DEFAULT", "", 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64.99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computercomponent</v>
      </c>
      <c r="B35" s="38" t="str">
        <f aca="false">IF(ISBLANK(Values!E34),"",Values!F34)</f>
        <v>Lenovo T470s BL - HU</v>
      </c>
      <c r="C35" s="32" t="str">
        <f aca="false">IF(ISBLANK(Values!E34),"","TellusRem")</f>
        <v>TellusRem</v>
      </c>
      <c r="D35" s="30" t="n">
        <f aca="false">IF(ISBLANK(Values!E34),"",Values!E34)</f>
        <v>5714401471110</v>
      </c>
      <c r="E35" s="31" t="str">
        <f aca="false">IF(ISBLANK(Values!E34),"","EAN")</f>
        <v>EAN</v>
      </c>
      <c r="F35" s="28" t="str">
        <f aca="false">IF(ISBLANK(Values!E34),"",IF(Values!J34, SUBSTITUTE(Values!$B$1, "{language}", Values!H34) &amp; " " &amp;Values!$B$3, SUBSTITUTE(Values!$B$2, "{language}", Values!$H34) &amp; " " &amp;Values!$B$3))</f>
        <v>clavier de remplacement Hongrois rétroéclairé pour Lenovo Thinkpad T470s</v>
      </c>
      <c r="G35" s="32" t="str">
        <f aca="false">IF(ISBLANK(Values!E34),"","TellusRem")</f>
        <v>TellusRem</v>
      </c>
      <c r="H35" s="27" t="str">
        <f aca="false">IF(ISBLANK(Values!E34),"",Values!$B$16)</f>
        <v>laptop-computer-replacement-parts</v>
      </c>
      <c r="I35" s="27" t="str">
        <f aca="false">IF(ISBLANK(Values!E34),"","4730574031")</f>
        <v>4730574031</v>
      </c>
      <c r="J35" s="39" t="str">
        <f aca="false">IF(ISBLANK(Values!E34),"",Values!F34 )</f>
        <v>Lenovo T470s BL - HU</v>
      </c>
      <c r="K35" s="28" t="n">
        <f aca="false">IF(ISBLANK(Values!E34),"",IF(Values!J34, Values!$B$4, Values!$B$5))</f>
        <v>64.99</v>
      </c>
      <c r="L35" s="40" t="n">
        <f aca="false">IF(ISBLANK(Values!E34),"",IF($CO35="DEFAULT", Values!$B$18, ""))</f>
        <v>5</v>
      </c>
      <c r="M35" s="28" t="str">
        <f aca="false">IF(ISBLANK(Values!E34),"",Values!$M34)</f>
        <v>https://download.lenovo.com/Images/Parts/01EN656/01EN656_A.jpg</v>
      </c>
      <c r="N35" s="28" t="str">
        <f aca="false">IF(ISBLANK(Values!$F34),"",Values!N34)</f>
        <v>https://download.lenovo.com/Images/Parts/01EN656/01EN656_B.jpg</v>
      </c>
      <c r="O35" s="28" t="str">
        <f aca="false">IF(ISBLANK(Values!$F34),"",Values!O34)</f>
        <v>https://download.lenovo.com/Images/Parts/01EN656/01EN656_details.jpg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T470s parent</v>
      </c>
      <c r="Y35" s="39" t="str">
        <f aca="false">IF(ISBLANK(Values!E34),"","Size-Color")</f>
        <v>Size-Color</v>
      </c>
      <c r="Z35" s="32" t="str">
        <f aca="false">IF(ISBLANK(Values!E34),"","variation")</f>
        <v>variation</v>
      </c>
      <c r="AA35" s="36" t="str">
        <f aca="false">IF(ISBLANK(Values!E34),"",Values!$B$20)</f>
        <v>Update</v>
      </c>
      <c r="AB35" s="36" t="str">
        <f aca="false">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41" t="str">
        <f aca="false">IF(ISBLANK(Values!E34),"",IF(Values!I34,Values!$B$23,Values!$B$33))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5" s="42" t="str">
        <f aca="false">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35" s="1" t="str">
        <f aca="false">IF(ISBLANK(Values!E34),"",Values!$B$25)</f>
        <v>♻️ PRODUIT ÉCOLOGIQUE - Achetez remis à neuf, ACHETEZ VERT! Réduisez plus de 80% de dioxyde de carbone en achetant nos claviers remis à neuf, par rapport à l'achat d'un nouveau clavier! </v>
      </c>
      <c r="AL35" s="1" t="str">
        <f aca="false">IF(ISBLANK(Values!E34),"",SUBSTITUTE(SUBSTITUTE(IF(Values!$J34, Values!$B$26, Values!$B$33), "{language}", Values!$H34), "{flag}", INDEX(options!$E$1:$E$20, Values!$V34)))</f>
        <v>👉  DISPOSITION - 🇭🇺 Hongrois rétroéclairé.</v>
      </c>
      <c r="AM35" s="1" t="str">
        <f aca="false">SUBSTITUTE(IF(ISBLANK(Values!E34),"",Values!$B$27), "{model}", Values!$B$3)</f>
        <v>👉 COMPATIBLE AVEC - Lenovo T470s. Veuillez vérifier attentivement l'image et la description avant d'acheter un clavier. Cela garantit que vous obtenez le bon clavier d'ordinateur portable pour votre ordinateur. Installation super facile. </v>
      </c>
      <c r="AN35" s="1"/>
      <c r="AO35" s="1"/>
      <c r="AP35" s="1"/>
      <c r="AQ35" s="1"/>
      <c r="AR35" s="1"/>
      <c r="AS35" s="1"/>
      <c r="AT35" s="28" t="str">
        <f aca="false">IF(ISBLANK(Values!E34),"",Values!H34)</f>
        <v>Hongrois</v>
      </c>
      <c r="AU35" s="1"/>
      <c r="AV35" s="36" t="str">
        <f aca="false">IF(ISBLANK(Values!E34),"",IF(Values!J34,"Backlit", "Non-Backlit"))</f>
        <v>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t="str">
        <f aca="false">IF(ISBLANK(Values!E34), "", IF(AND(Values!$B$37=options!$G$2, Values!$C34), "AMAZON_NA", IF(AND(Values!$B$37=options!$G$1, Values!$D34), "AMAZON_EU", "DEFAULT")))</f>
        <v>DEFAULT</v>
      </c>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Danemark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31"/>
      <c r="DT35" s="1"/>
      <c r="DU35" s="1"/>
      <c r="DV35" s="1"/>
      <c r="DW35" s="1"/>
      <c r="DX35" s="1"/>
      <c r="DY35" s="43" t="str">
        <f aca="false">IF(ISBLANK(Values!$E34), "", "not_applicable")</f>
        <v>not_applicable</v>
      </c>
      <c r="DZ35" s="31"/>
      <c r="EA35" s="31"/>
      <c r="EB35" s="31"/>
      <c r="EC35" s="31"/>
      <c r="ED35" s="1"/>
      <c r="EE35" s="1"/>
      <c r="EF35" s="1"/>
      <c r="EG35" s="1"/>
      <c r="EH35" s="1"/>
      <c r="EI35" s="1" t="str">
        <f aca="false">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n">
        <f aca="false">IF(ISBLANK(Values!E34),"",IF(CO35&lt;&gt;"DEFAULT", "", 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64.99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computercomponent</v>
      </c>
      <c r="B36" s="38" t="str">
        <f aca="false">IF(ISBLANK(Values!E35),"",Values!F35)</f>
        <v>Lenovo T470s BL - NL</v>
      </c>
      <c r="C36" s="32" t="str">
        <f aca="false">IF(ISBLANK(Values!E35),"","TellusRem")</f>
        <v>TellusRem</v>
      </c>
      <c r="D36" s="30" t="n">
        <f aca="false">IF(ISBLANK(Values!E35),"",Values!E35)</f>
        <v>5714401471127</v>
      </c>
      <c r="E36" s="31" t="str">
        <f aca="false">IF(ISBLANK(Values!E35),"","EAN")</f>
        <v>EAN</v>
      </c>
      <c r="F36" s="28" t="str">
        <f aca="false">IF(ISBLANK(Values!E35),"",IF(Values!J35, SUBSTITUTE(Values!$B$1, "{language}", Values!H35) &amp; " " &amp;Values!$B$3, SUBSTITUTE(Values!$B$2, "{language}", Values!$H35) &amp; " " &amp;Values!$B$3))</f>
        <v>clavier de remplacement Néerlandais rétroéclairé pour Lenovo Thinkpad T470s</v>
      </c>
      <c r="G36" s="32" t="str">
        <f aca="false">IF(ISBLANK(Values!E35),"","TellusRem")</f>
        <v>TellusRem</v>
      </c>
      <c r="H36" s="27" t="str">
        <f aca="false">IF(ISBLANK(Values!E35),"",Values!$B$16)</f>
        <v>laptop-computer-replacement-parts</v>
      </c>
      <c r="I36" s="27" t="str">
        <f aca="false">IF(ISBLANK(Values!E35),"","4730574031")</f>
        <v>4730574031</v>
      </c>
      <c r="J36" s="39" t="str">
        <f aca="false">IF(ISBLANK(Values!E35),"",Values!F35 )</f>
        <v>Lenovo T470s BL - NL</v>
      </c>
      <c r="K36" s="28" t="n">
        <f aca="false">IF(ISBLANK(Values!E35),"",IF(Values!J35, Values!$B$4, Values!$B$5))</f>
        <v>64.99</v>
      </c>
      <c r="L36" s="40" t="n">
        <f aca="false">IF(ISBLANK(Values!E35),"",IF($CO36="DEFAULT", Values!$B$18, ""))</f>
        <v>5</v>
      </c>
      <c r="M36" s="28" t="str">
        <f aca="false">IF(ISBLANK(Values!E35),"",Values!$M35)</f>
        <v>https://download.lenovo.com/Images/Parts/01EN701/01EN701_A.jpg</v>
      </c>
      <c r="N36" s="28" t="str">
        <f aca="false">IF(ISBLANK(Values!$F35),"",Values!N35)</f>
        <v>https://download.lenovo.com/Images/Parts/01EN701/01EN701_B.jpg</v>
      </c>
      <c r="O36" s="28" t="str">
        <f aca="false">IF(ISBLANK(Values!$F35),"",Values!O35)</f>
        <v>https://download.lenovo.com/Images/Parts/01EN701/01EN701_details.jpg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T470s parent</v>
      </c>
      <c r="Y36" s="39" t="str">
        <f aca="false">IF(ISBLANK(Values!E35),"","Size-Color")</f>
        <v>Size-Color</v>
      </c>
      <c r="Z36" s="32" t="str">
        <f aca="false">IF(ISBLANK(Values!E35),"","variation")</f>
        <v>variation</v>
      </c>
      <c r="AA36" s="36" t="str">
        <f aca="false">IF(ISBLANK(Values!E35),"",Values!$B$20)</f>
        <v>Update</v>
      </c>
      <c r="AB36" s="36" t="str">
        <f aca="false">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41" t="str">
        <f aca="false">IF(ISBLANK(Values!E35),"",IF(Values!I35,Values!$B$23,Values!$B$33))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6" s="42" t="str">
        <f aca="false">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36" s="1" t="str">
        <f aca="false">IF(ISBLANK(Values!E35),"",Values!$B$25)</f>
        <v>♻️ PRODUIT ÉCOLOGIQUE - Achetez remis à neuf, ACHETEZ VERT! Réduisez plus de 80% de dioxyde de carbone en achetant nos claviers remis à neuf, par rapport à l'achat d'un nouveau clavier! </v>
      </c>
      <c r="AL36" s="1" t="str">
        <f aca="false">IF(ISBLANK(Values!E35),"",SUBSTITUTE(SUBSTITUTE(IF(Values!$J35, Values!$B$26, Values!$B$33), "{language}", Values!$H35), "{flag}", INDEX(options!$E$1:$E$20, Values!$V35)))</f>
        <v>👉  DISPOSITION - 🇳🇱 Néerlandais rétroéclairé.</v>
      </c>
      <c r="AM36" s="1" t="str">
        <f aca="false">SUBSTITUTE(IF(ISBLANK(Values!E35),"",Values!$B$27), "{model}", Values!$B$3)</f>
        <v>👉 COMPATIBLE AVEC - Lenovo T470s. Veuillez vérifier attentivement l'image et la description avant d'acheter un clavier. Cela garantit que vous obtenez le bon clavier d'ordinateur portable pour votre ordinateur. Installation super facile. </v>
      </c>
      <c r="AN36" s="1"/>
      <c r="AO36" s="1"/>
      <c r="AP36" s="1"/>
      <c r="AQ36" s="1"/>
      <c r="AR36" s="1"/>
      <c r="AS36" s="1"/>
      <c r="AT36" s="28" t="str">
        <f aca="false">IF(ISBLANK(Values!E35),"",Values!H35)</f>
        <v>Néerlandais</v>
      </c>
      <c r="AU36" s="1"/>
      <c r="AV36" s="36" t="str">
        <f aca="false">IF(ISBLANK(Values!E35),"",IF(Values!J35,"Backlit", "Non-Backlit"))</f>
        <v>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t="str">
        <f aca="false">IF(ISBLANK(Values!E35), "", IF(AND(Values!$B$37=options!$G$2, Values!$C35), "AMAZON_NA", IF(AND(Values!$B$37=options!$G$1, Values!$D35), "AMAZON_EU", "DEFAULT")))</f>
        <v>DEFAULT</v>
      </c>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Danemark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31"/>
      <c r="DT36" s="1"/>
      <c r="DU36" s="1"/>
      <c r="DV36" s="1"/>
      <c r="DW36" s="1"/>
      <c r="DX36" s="1"/>
      <c r="DY36" s="43" t="str">
        <f aca="false">IF(ISBLANK(Values!$E35), "", "not_applicable")</f>
        <v>not_applicable</v>
      </c>
      <c r="DZ36" s="31"/>
      <c r="EA36" s="31"/>
      <c r="EB36" s="31"/>
      <c r="EC36" s="31"/>
      <c r="ED36" s="1"/>
      <c r="EE36" s="1"/>
      <c r="EF36" s="1"/>
      <c r="EG36" s="1"/>
      <c r="EH36" s="1"/>
      <c r="EI36" s="1" t="str">
        <f aca="false">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n">
        <f aca="false">IF(ISBLANK(Values!E35),"",IF(CO36&lt;&gt;"DEFAULT", "", 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64.99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computercomponent</v>
      </c>
      <c r="B37" s="38" t="str">
        <f aca="false">IF(ISBLANK(Values!E36),"",Values!F36)</f>
        <v>Lenovo T470s BL - NO</v>
      </c>
      <c r="C37" s="32" t="str">
        <f aca="false">IF(ISBLANK(Values!E36),"","TellusRem")</f>
        <v>TellusRem</v>
      </c>
      <c r="D37" s="30" t="n">
        <f aca="false">IF(ISBLANK(Values!E36),"",Values!E36)</f>
        <v>5714401471226</v>
      </c>
      <c r="E37" s="31" t="str">
        <f aca="false">IF(ISBLANK(Values!E36),"","EAN")</f>
        <v>EAN</v>
      </c>
      <c r="F37" s="28" t="str">
        <f aca="false">IF(ISBLANK(Values!E36),"",IF(Values!J36, SUBSTITUTE(Values!$B$1, "{language}", Values!H36) &amp; " " &amp;Values!$B$3, SUBSTITUTE(Values!$B$2, "{language}", Values!$H36) &amp; " " &amp;Values!$B$3))</f>
        <v>clavier de remplacement Norvégienne rétroéclairé pour Lenovo Thinkpad T470s</v>
      </c>
      <c r="G37" s="32" t="str">
        <f aca="false">IF(ISBLANK(Values!E36),"","TellusRem")</f>
        <v>TellusRem</v>
      </c>
      <c r="H37" s="27" t="str">
        <f aca="false">IF(ISBLANK(Values!E36),"",Values!$B$16)</f>
        <v>laptop-computer-replacement-parts</v>
      </c>
      <c r="I37" s="27" t="str">
        <f aca="false">IF(ISBLANK(Values!E36),"","4730574031")</f>
        <v>4730574031</v>
      </c>
      <c r="J37" s="39" t="str">
        <f aca="false">IF(ISBLANK(Values!E36),"",Values!F36 )</f>
        <v>Lenovo T470s BL - NO</v>
      </c>
      <c r="K37" s="28" t="n">
        <f aca="false">IF(ISBLANK(Values!E36),"",IF(Values!J36, Values!$B$4, Values!$B$5))</f>
        <v>64.99</v>
      </c>
      <c r="L37" s="40" t="n">
        <f aca="false">IF(ISBLANK(Values!E36),"",IF($CO37="DEFAULT", Values!$B$18, ""))</f>
        <v>5</v>
      </c>
      <c r="M37" s="28" t="str">
        <f aca="false">IF(ISBLANK(Values!E36),"",Values!$M36)</f>
        <v>https://download.lenovo.com/Images/Parts/01EN702/01EN702_A.jpg</v>
      </c>
      <c r="N37" s="28" t="str">
        <f aca="false">IF(ISBLANK(Values!$F36),"",Values!N36)</f>
        <v>https://download.lenovo.com/Images/Parts/01EN702/01EN702_B.jpg</v>
      </c>
      <c r="O37" s="28" t="str">
        <f aca="false">IF(ISBLANK(Values!$F36),"",Values!O36)</f>
        <v>https://download.lenovo.com/Images/Parts/01EN702/01EN702_details.jpg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T470s parent</v>
      </c>
      <c r="Y37" s="39" t="str">
        <f aca="false">IF(ISBLANK(Values!E36),"","Size-Color")</f>
        <v>Size-Color</v>
      </c>
      <c r="Z37" s="32" t="str">
        <f aca="false">IF(ISBLANK(Values!E36),"","variation")</f>
        <v>variation</v>
      </c>
      <c r="AA37" s="36" t="str">
        <f aca="false">IF(ISBLANK(Values!E36),"",Values!$B$20)</f>
        <v>Update</v>
      </c>
      <c r="AB37" s="36" t="str">
        <f aca="false">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41" t="str">
        <f aca="false">IF(ISBLANK(Values!E36),"",IF(Values!I36,Values!$B$23,Values!$B$33))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7" s="42" t="str">
        <f aca="false">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37" s="1" t="str">
        <f aca="false">IF(ISBLANK(Values!E36),"",Values!$B$25)</f>
        <v>♻️ PRODUIT ÉCOLOGIQUE - Achetez remis à neuf, ACHETEZ VERT! Réduisez plus de 80% de dioxyde de carbone en achetant nos claviers remis à neuf, par rapport à l'achat d'un nouveau clavier! </v>
      </c>
      <c r="AL37" s="1" t="str">
        <f aca="false">IF(ISBLANK(Values!E36),"",SUBSTITUTE(SUBSTITUTE(IF(Values!$J36, Values!$B$26, Values!$B$33), "{language}", Values!$H36), "{flag}", INDEX(options!$E$1:$E$20, Values!$V36)))</f>
        <v>👉  DISPOSITION - 🇳🇴 Norvégienne rétroéclairé.</v>
      </c>
      <c r="AM37" s="1" t="str">
        <f aca="false">SUBSTITUTE(IF(ISBLANK(Values!E36),"",Values!$B$27), "{model}", Values!$B$3)</f>
        <v>👉 COMPATIBLE AVEC - Lenovo T470s. Veuillez vérifier attentivement l'image et la description avant d'acheter un clavier. Cela garantit que vous obtenez le bon clavier d'ordinateur portable pour votre ordinateur. Installation super facile. </v>
      </c>
      <c r="AN37" s="1"/>
      <c r="AO37" s="1"/>
      <c r="AP37" s="1"/>
      <c r="AQ37" s="1"/>
      <c r="AR37" s="1"/>
      <c r="AS37" s="1"/>
      <c r="AT37" s="28" t="str">
        <f aca="false">IF(ISBLANK(Values!E36),"",Values!H36)</f>
        <v>Norvégienne</v>
      </c>
      <c r="AU37" s="1"/>
      <c r="AV37" s="36" t="str">
        <f aca="false">IF(ISBLANK(Values!E36),"",IF(Values!J36,"Backlit", "Non-Backlit"))</f>
        <v>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t="str">
        <f aca="false">IF(ISBLANK(Values!E36), "", IF(AND(Values!$B$37=options!$G$2, Values!$C36), "AMAZON_NA", IF(AND(Values!$B$37=options!$G$1, Values!$D36), "AMAZON_EU", "DEFAULT")))</f>
        <v>DEFAULT</v>
      </c>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Danemark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31"/>
      <c r="DT37" s="1"/>
      <c r="DU37" s="1"/>
      <c r="DV37" s="1"/>
      <c r="DW37" s="1"/>
      <c r="DX37" s="1"/>
      <c r="DY37" s="43" t="str">
        <f aca="false">IF(ISBLANK(Values!$E36), "", "not_applicable")</f>
        <v>not_applicable</v>
      </c>
      <c r="DZ37" s="31"/>
      <c r="EA37" s="31"/>
      <c r="EB37" s="31"/>
      <c r="EC37" s="31"/>
      <c r="ED37" s="1"/>
      <c r="EE37" s="1"/>
      <c r="EF37" s="1"/>
      <c r="EG37" s="1"/>
      <c r="EH37" s="1"/>
      <c r="EI37" s="1" t="str">
        <f aca="false">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n">
        <f aca="false">IF(ISBLANK(Values!E36),"",IF(CO37&lt;&gt;"DEFAULT", "", 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64.99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computercomponent</v>
      </c>
      <c r="B38" s="38" t="str">
        <f aca="false">IF(ISBLANK(Values!E37),"",Values!F37)</f>
        <v>Lenovo T470s BL - PL</v>
      </c>
      <c r="C38" s="32" t="str">
        <f aca="false">IF(ISBLANK(Values!E37),"","TellusRem")</f>
        <v>TellusRem</v>
      </c>
      <c r="D38" s="30" t="n">
        <f aca="false">IF(ISBLANK(Values!E37),"",Values!E37)</f>
        <v>5714401471141</v>
      </c>
      <c r="E38" s="31" t="str">
        <f aca="false">IF(ISBLANK(Values!E37),"","EAN")</f>
        <v>EAN</v>
      </c>
      <c r="F38" s="28" t="str">
        <f aca="false">IF(ISBLANK(Values!E37),"",IF(Values!J37, SUBSTITUTE(Values!$B$1, "{language}", Values!H37) &amp; " " &amp;Values!$B$3, SUBSTITUTE(Values!$B$2, "{language}", Values!$H37) &amp; " " &amp;Values!$B$3))</f>
        <v>clavier de remplacement Polonais rétroéclairé pour Lenovo Thinkpad T470s</v>
      </c>
      <c r="G38" s="32" t="str">
        <f aca="false">IF(ISBLANK(Values!E37),"","TellusRem")</f>
        <v>TellusRem</v>
      </c>
      <c r="H38" s="27" t="str">
        <f aca="false">IF(ISBLANK(Values!E37),"",Values!$B$16)</f>
        <v>laptop-computer-replacement-parts</v>
      </c>
      <c r="I38" s="27" t="str">
        <f aca="false">IF(ISBLANK(Values!E37),"","4730574031")</f>
        <v>4730574031</v>
      </c>
      <c r="J38" s="39" t="str">
        <f aca="false">IF(ISBLANK(Values!E37),"",Values!F37 )</f>
        <v>Lenovo T470s BL - PL</v>
      </c>
      <c r="K38" s="28" t="n">
        <f aca="false">IF(ISBLANK(Values!E37),"",IF(Values!J37, Values!$B$4, Values!$B$5))</f>
        <v>64.99</v>
      </c>
      <c r="L38" s="40" t="n">
        <f aca="false">IF(ISBLANK(Values!E37),"",IF($CO38="DEFAULT", Values!$B$18, ""))</f>
        <v>5</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T470s parent</v>
      </c>
      <c r="Y38" s="39" t="str">
        <f aca="false">IF(ISBLANK(Values!E37),"","Size-Color")</f>
        <v>Size-Color</v>
      </c>
      <c r="Z38" s="32" t="str">
        <f aca="false">IF(ISBLANK(Values!E37),"","variation")</f>
        <v>variation</v>
      </c>
      <c r="AA38" s="36" t="str">
        <f aca="false">IF(ISBLANK(Values!E37),"",Values!$B$20)</f>
        <v>Update</v>
      </c>
      <c r="AB38" s="36" t="str">
        <f aca="false">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41" t="str">
        <f aca="false">IF(ISBLANK(Values!E37),"",IF(Values!I37,Values!$B$23,Values!$B$33))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8" s="42" t="str">
        <f aca="false">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38" s="1" t="str">
        <f aca="false">IF(ISBLANK(Values!E37),"",Values!$B$25)</f>
        <v>♻️ PRODUIT ÉCOLOGIQUE - Achetez remis à neuf, ACHETEZ VERT! Réduisez plus de 80% de dioxyde de carbone en achetant nos claviers remis à neuf, par rapport à l'achat d'un nouveau clavier! </v>
      </c>
      <c r="AL38" s="1" t="str">
        <f aca="false">IF(ISBLANK(Values!E37),"",SUBSTITUTE(SUBSTITUTE(IF(Values!$J37, Values!$B$26, Values!$B$33), "{language}", Values!$H37), "{flag}", INDEX(options!$E$1:$E$20, Values!$V37)))</f>
        <v>👉  DISPOSITION - 🇵🇱 Polonais rétroéclairé.</v>
      </c>
      <c r="AM38" s="1" t="str">
        <f aca="false">SUBSTITUTE(IF(ISBLANK(Values!E37),"",Values!$B$27), "{model}", Values!$B$3)</f>
        <v>👉 COMPATIBLE AVEC - Lenovo T470s. Veuillez vérifier attentivement l'image et la description avant d'acheter un clavier. Cela garantit que vous obtenez le bon clavier d'ordinateur portable pour votre ordinateur. Installation super facile. </v>
      </c>
      <c r="AN38" s="1"/>
      <c r="AO38" s="1"/>
      <c r="AP38" s="1"/>
      <c r="AQ38" s="1"/>
      <c r="AR38" s="1"/>
      <c r="AS38" s="1"/>
      <c r="AT38" s="28" t="str">
        <f aca="false">IF(ISBLANK(Values!E37),"",Values!H37)</f>
        <v>Polonais</v>
      </c>
      <c r="AU38" s="1"/>
      <c r="AV38" s="36" t="str">
        <f aca="false">IF(ISBLANK(Values!E37),"",IF(Values!J37,"Backlit", "Non-Backlit"))</f>
        <v>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t="str">
        <f aca="false">IF(ISBLANK(Values!E37), "", IF(AND(Values!$B$37=options!$G$2, Values!$C37), "AMAZON_NA", IF(AND(Values!$B$37=options!$G$1, Values!$D37), "AMAZON_EU", "DEFAULT")))</f>
        <v>DEFAULT</v>
      </c>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Danemark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31"/>
      <c r="DT38" s="1"/>
      <c r="DU38" s="1"/>
      <c r="DV38" s="1"/>
      <c r="DW38" s="1"/>
      <c r="DX38" s="1"/>
      <c r="DY38" s="43" t="str">
        <f aca="false">IF(ISBLANK(Values!$E37), "", "not_applicable")</f>
        <v>not_applicable</v>
      </c>
      <c r="DZ38" s="31"/>
      <c r="EA38" s="31"/>
      <c r="EB38" s="31"/>
      <c r="EC38" s="31"/>
      <c r="ED38" s="1"/>
      <c r="EE38" s="1"/>
      <c r="EF38" s="1"/>
      <c r="EG38" s="1"/>
      <c r="EH38" s="1"/>
      <c r="EI38" s="1" t="str">
        <f aca="false">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n">
        <f aca="false">IF(ISBLANK(Values!E37),"",IF(CO38&lt;&gt;"DEFAULT", "", 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64.99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computercomponent</v>
      </c>
      <c r="B39" s="38" t="str">
        <f aca="false">IF(ISBLANK(Values!E38),"",Values!F38)</f>
        <v>Lenovo T470s BL - PT</v>
      </c>
      <c r="C39" s="32" t="str">
        <f aca="false">IF(ISBLANK(Values!E38),"","TellusRem")</f>
        <v>TellusRem</v>
      </c>
      <c r="D39" s="30" t="n">
        <f aca="false">IF(ISBLANK(Values!E38),"",Values!E38)</f>
        <v>5714401471158</v>
      </c>
      <c r="E39" s="31" t="str">
        <f aca="false">IF(ISBLANK(Values!E38),"","EAN")</f>
        <v>EAN</v>
      </c>
      <c r="F39" s="28" t="str">
        <f aca="false">IF(ISBLANK(Values!E38),"",IF(Values!J38, SUBSTITUTE(Values!$B$1, "{language}", Values!H38) &amp; " " &amp;Values!$B$3, SUBSTITUTE(Values!$B$2, "{language}", Values!$H38) &amp; " " &amp;Values!$B$3))</f>
        <v>clavier de remplacement Portugais rétroéclairé pour Lenovo Thinkpad T470s</v>
      </c>
      <c r="G39" s="32" t="str">
        <f aca="false">IF(ISBLANK(Values!E38),"","TellusRem")</f>
        <v>TellusRem</v>
      </c>
      <c r="H39" s="27" t="str">
        <f aca="false">IF(ISBLANK(Values!E38),"",Values!$B$16)</f>
        <v>laptop-computer-replacement-parts</v>
      </c>
      <c r="I39" s="27" t="str">
        <f aca="false">IF(ISBLANK(Values!E38),"","4730574031")</f>
        <v>4730574031</v>
      </c>
      <c r="J39" s="39" t="str">
        <f aca="false">IF(ISBLANK(Values!E38),"",Values!F38 )</f>
        <v>Lenovo T470s BL - PT</v>
      </c>
      <c r="K39" s="28" t="n">
        <f aca="false">IF(ISBLANK(Values!E38),"",IF(Values!J38, Values!$B$4, Values!$B$5))</f>
        <v>64.99</v>
      </c>
      <c r="L39" s="40" t="n">
        <f aca="false">IF(ISBLANK(Values!E38),"",IF($CO39="DEFAULT", Values!$B$18, ""))</f>
        <v>5</v>
      </c>
      <c r="M39" s="28" t="str">
        <f aca="false">IF(ISBLANK(Values!E38),"",Values!$M38)</f>
        <v>https://download.lenovo.com/Images/Parts/01EN704/01EN704_A.jpg</v>
      </c>
      <c r="N39" s="28" t="str">
        <f aca="false">IF(ISBLANK(Values!$F38),"",Values!N38)</f>
        <v>https://download.lenovo.com/Images/Parts/01EN704/01EN704_B.jpg</v>
      </c>
      <c r="O39" s="28" t="str">
        <f aca="false">IF(ISBLANK(Values!$F38),"",Values!O38)</f>
        <v>https://download.lenovo.com/Images/Parts/01EN704/01EN704_details.jpg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T470s parent</v>
      </c>
      <c r="Y39" s="39" t="str">
        <f aca="false">IF(ISBLANK(Values!E38),"","Size-Color")</f>
        <v>Size-Color</v>
      </c>
      <c r="Z39" s="32" t="str">
        <f aca="false">IF(ISBLANK(Values!E38),"","variation")</f>
        <v>variation</v>
      </c>
      <c r="AA39" s="36" t="str">
        <f aca="false">IF(ISBLANK(Values!E38),"",Values!$B$20)</f>
        <v>Update</v>
      </c>
      <c r="AB39" s="36" t="str">
        <f aca="false">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41" t="str">
        <f aca="false">IF(ISBLANK(Values!E38),"",IF(Values!I38,Values!$B$23,Values!$B$33))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9" s="42" t="str">
        <f aca="false">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39" s="1" t="str">
        <f aca="false">IF(ISBLANK(Values!E38),"",Values!$B$25)</f>
        <v>♻️ PRODUIT ÉCOLOGIQUE - Achetez remis à neuf, ACHETEZ VERT! Réduisez plus de 80% de dioxyde de carbone en achetant nos claviers remis à neuf, par rapport à l'achat d'un nouveau clavier! </v>
      </c>
      <c r="AL39" s="1" t="str">
        <f aca="false">IF(ISBLANK(Values!E38),"",SUBSTITUTE(SUBSTITUTE(IF(Values!$J38, Values!$B$26, Values!$B$33), "{language}", Values!$H38), "{flag}", INDEX(options!$E$1:$E$20, Values!$V38)))</f>
        <v>👉  DISPOSITION - 🇵🇹 Portugais rétroéclairé.</v>
      </c>
      <c r="AM39" s="1" t="str">
        <f aca="false">SUBSTITUTE(IF(ISBLANK(Values!E38),"",Values!$B$27), "{model}", Values!$B$3)</f>
        <v>👉 COMPATIBLE AVEC - Lenovo T470s. Veuillez vérifier attentivement l'image et la description avant d'acheter un clavier. Cela garantit que vous obtenez le bon clavier d'ordinateur portable pour votre ordinateur. Installation super facile. </v>
      </c>
      <c r="AN39" s="1"/>
      <c r="AO39" s="1"/>
      <c r="AP39" s="1"/>
      <c r="AQ39" s="1"/>
      <c r="AR39" s="1"/>
      <c r="AS39" s="1"/>
      <c r="AT39" s="28" t="str">
        <f aca="false">IF(ISBLANK(Values!E38),"",Values!H38)</f>
        <v>Portugais</v>
      </c>
      <c r="AU39" s="1"/>
      <c r="AV39" s="36" t="str">
        <f aca="false">IF(ISBLANK(Values!E38),"",IF(Values!J38,"Backlit", "Non-Backlit"))</f>
        <v>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t="str">
        <f aca="false">IF(ISBLANK(Values!E38), "", IF(AND(Values!$B$37=options!$G$2, Values!$C38), "AMAZON_NA", IF(AND(Values!$B$37=options!$G$1, Values!$D38), "AMAZON_EU", "DEFAULT")))</f>
        <v>DEFAULT</v>
      </c>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Danemark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31"/>
      <c r="DT39" s="1"/>
      <c r="DU39" s="1"/>
      <c r="DV39" s="1"/>
      <c r="DW39" s="1"/>
      <c r="DX39" s="1"/>
      <c r="DY39" s="43" t="str">
        <f aca="false">IF(ISBLANK(Values!$E38), "", "not_applicable")</f>
        <v>not_applicable</v>
      </c>
      <c r="DZ39" s="31"/>
      <c r="EA39" s="31"/>
      <c r="EB39" s="31"/>
      <c r="EC39" s="31"/>
      <c r="ED39" s="1"/>
      <c r="EE39" s="1"/>
      <c r="EF39" s="1"/>
      <c r="EG39" s="1"/>
      <c r="EH39" s="1"/>
      <c r="EI39" s="1" t="str">
        <f aca="false">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n">
        <f aca="false">IF(ISBLANK(Values!E38),"",IF(CO39&lt;&gt;"DEFAULT", "", 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64.99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computercomponent</v>
      </c>
      <c r="B40" s="38" t="str">
        <f aca="false">IF(ISBLANK(Values!E39),"",Values!F39)</f>
        <v>Lenovo T470s BL - SE/FI</v>
      </c>
      <c r="C40" s="32" t="str">
        <f aca="false">IF(ISBLANK(Values!E39),"","TellusRem")</f>
        <v>TellusRem</v>
      </c>
      <c r="D40" s="30" t="n">
        <f aca="false">IF(ISBLANK(Values!E39),"",Values!E39)</f>
        <v>5714401471165</v>
      </c>
      <c r="E40" s="31" t="str">
        <f aca="false">IF(ISBLANK(Values!E39),"","EAN")</f>
        <v>EAN</v>
      </c>
      <c r="F40" s="28" t="str">
        <f aca="false">IF(ISBLANK(Values!E39),"",IF(Values!J39, SUBSTITUTE(Values!$B$1, "{language}", Values!H39) &amp; " " &amp;Values!$B$3, SUBSTITUTE(Values!$B$2, "{language}", Values!$H39) &amp; " " &amp;Values!$B$3))</f>
        <v>clavier de remplacement Suédois – Finlandais rétroéclairé pour Lenovo Thinkpad T470s</v>
      </c>
      <c r="G40" s="32" t="str">
        <f aca="false">IF(ISBLANK(Values!E39),"","TellusRem")</f>
        <v>TellusRem</v>
      </c>
      <c r="H40" s="27" t="str">
        <f aca="false">IF(ISBLANK(Values!E39),"",Values!$B$16)</f>
        <v>laptop-computer-replacement-parts</v>
      </c>
      <c r="I40" s="27" t="str">
        <f aca="false">IF(ISBLANK(Values!E39),"","4730574031")</f>
        <v>4730574031</v>
      </c>
      <c r="J40" s="39" t="str">
        <f aca="false">IF(ISBLANK(Values!E39),"",Values!F39 )</f>
        <v>Lenovo T470s BL - SE/FI</v>
      </c>
      <c r="K40" s="28" t="n">
        <f aca="false">IF(ISBLANK(Values!E39),"",IF(Values!J39, Values!$B$4, Values!$B$5))</f>
        <v>64.99</v>
      </c>
      <c r="L40" s="40" t="n">
        <f aca="false">IF(ISBLANK(Values!E39),"",IF($CO40="DEFAULT", Values!$B$18, ""))</f>
        <v>5</v>
      </c>
      <c r="M40" s="28" t="str">
        <f aca="false">IF(ISBLANK(Values!E39),"",Values!$M39)</f>
        <v>https://download.lenovo.com/Images/Parts/01EN749/01EN749_A.jpg</v>
      </c>
      <c r="N40" s="28" t="str">
        <f aca="false">IF(ISBLANK(Values!$F39),"",Values!N39)</f>
        <v>https://download.lenovo.com/Images/Parts/01EN749/01EN749_B.jpg</v>
      </c>
      <c r="O40" s="28" t="str">
        <f aca="false">IF(ISBLANK(Values!$F39),"",Values!O39)</f>
        <v>https://download.lenovo.com/Images/Parts/01EN749/01EN749_details.jpg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T470s parent</v>
      </c>
      <c r="Y40" s="39" t="str">
        <f aca="false">IF(ISBLANK(Values!E39),"","Size-Color")</f>
        <v>Size-Color</v>
      </c>
      <c r="Z40" s="32" t="str">
        <f aca="false">IF(ISBLANK(Values!E39),"","variation")</f>
        <v>variation</v>
      </c>
      <c r="AA40" s="36" t="str">
        <f aca="false">IF(ISBLANK(Values!E39),"",Values!$B$20)</f>
        <v>Update</v>
      </c>
      <c r="AB40" s="36" t="str">
        <f aca="false">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41" t="str">
        <f aca="false">IF(ISBLANK(Values!E39),"",IF(Values!I39,Values!$B$23,Values!$B$33))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0" s="42" t="str">
        <f aca="false">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40" s="1" t="str">
        <f aca="false">IF(ISBLANK(Values!E39),"",Values!$B$25)</f>
        <v>♻️ PRODUIT ÉCOLOGIQUE - Achetez remis à neuf, ACHETEZ VERT! Réduisez plus de 80% de dioxyde de carbone en achetant nos claviers remis à neuf, par rapport à l'achat d'un nouveau clavier! </v>
      </c>
      <c r="AL40" s="1" t="str">
        <f aca="false">IF(ISBLANK(Values!E39),"",SUBSTITUTE(SUBSTITUTE(IF(Values!$J39, Values!$B$26, Values!$B$33), "{language}", Values!$H39), "{flag}", INDEX(options!$E$1:$E$20, Values!$V39)))</f>
        <v>👉  DISPOSITION - 🇸🇪 🇫🇮 Suédois – Finlandais rétroéclairé.</v>
      </c>
      <c r="AM40" s="1" t="str">
        <f aca="false">SUBSTITUTE(IF(ISBLANK(Values!E39),"",Values!$B$27), "{model}", Values!$B$3)</f>
        <v>👉 COMPATIBLE AVEC - Lenovo T470s. Veuillez vérifier attentivement l'image et la description avant d'acheter un clavier. Cela garantit que vous obtenez le bon clavier d'ordinateur portable pour votre ordinateur. Installation super facile. </v>
      </c>
      <c r="AN40" s="1"/>
      <c r="AO40" s="1"/>
      <c r="AP40" s="1"/>
      <c r="AQ40" s="1"/>
      <c r="AR40" s="1"/>
      <c r="AS40" s="1"/>
      <c r="AT40" s="28" t="str">
        <f aca="false">IF(ISBLANK(Values!E39),"",Values!H39)</f>
        <v>Suédois – Finlandais</v>
      </c>
      <c r="AU40" s="1"/>
      <c r="AV40" s="36" t="str">
        <f aca="false">IF(ISBLANK(Values!E39),"",IF(Values!J39,"Backlit", "Non-Backlit"))</f>
        <v>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t="str">
        <f aca="false">IF(ISBLANK(Values!E39), "", IF(AND(Values!$B$37=options!$G$2, Values!$C39), "AMAZON_NA", IF(AND(Values!$B$37=options!$G$1, Values!$D39), "AMAZON_EU", "DEFAULT")))</f>
        <v>DEFAULT</v>
      </c>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Danemark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31"/>
      <c r="DT40" s="1"/>
      <c r="DU40" s="1"/>
      <c r="DV40" s="1"/>
      <c r="DW40" s="1"/>
      <c r="DX40" s="1"/>
      <c r="DY40" s="43" t="str">
        <f aca="false">IF(ISBLANK(Values!$E39), "", "not_applicable")</f>
        <v>not_applicable</v>
      </c>
      <c r="DZ40" s="31"/>
      <c r="EA40" s="31"/>
      <c r="EB40" s="31"/>
      <c r="EC40" s="31"/>
      <c r="ED40" s="1"/>
      <c r="EE40" s="1"/>
      <c r="EF40" s="1"/>
      <c r="EG40" s="1"/>
      <c r="EH40" s="1"/>
      <c r="EI40" s="1" t="str">
        <f aca="false">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n">
        <f aca="false">IF(ISBLANK(Values!E39),"",IF(CO40&lt;&gt;"DEFAULT", "", 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64.99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computercomponent</v>
      </c>
      <c r="B41" s="38" t="str">
        <f aca="false">IF(ISBLANK(Values!E40),"",Values!F40)</f>
        <v>Lenovo T470s - CH</v>
      </c>
      <c r="C41" s="32" t="str">
        <f aca="false">IF(ISBLANK(Values!E40),"","TellusRem")</f>
        <v>TellusRem</v>
      </c>
      <c r="D41" s="30" t="n">
        <f aca="false">IF(ISBLANK(Values!E40),"",Values!E40)</f>
        <v>5714401471172</v>
      </c>
      <c r="E41" s="31" t="str">
        <f aca="false">IF(ISBLANK(Values!E40),"","EAN")</f>
        <v>EAN</v>
      </c>
      <c r="F41" s="28" t="str">
        <f aca="false">IF(ISBLANK(Values!E40),"",IF(Values!J40, SUBSTITUTE(Values!$B$1, "{language}", Values!H40) &amp; " " &amp;Values!$B$3, SUBSTITUTE(Values!$B$2, "{language}", Values!$H40) &amp; " " &amp;Values!$B$3))</f>
        <v>clavier de remplacement Suisse rétroéclairé pour Lenovo Thinkpad T470s</v>
      </c>
      <c r="G41" s="32" t="str">
        <f aca="false">IF(ISBLANK(Values!E40),"","TellusRem")</f>
        <v>TellusRem</v>
      </c>
      <c r="H41" s="27" t="str">
        <f aca="false">IF(ISBLANK(Values!E40),"",Values!$B$16)</f>
        <v>laptop-computer-replacement-parts</v>
      </c>
      <c r="I41" s="27" t="str">
        <f aca="false">IF(ISBLANK(Values!E40),"","4730574031")</f>
        <v>4730574031</v>
      </c>
      <c r="J41" s="39" t="str">
        <f aca="false">IF(ISBLANK(Values!E40),"",Values!F40 )</f>
        <v>Lenovo T470s - CH</v>
      </c>
      <c r="K41" s="28" t="n">
        <f aca="false">IF(ISBLANK(Values!E40),"",IF(Values!J40, Values!$B$4, Values!$B$5))</f>
        <v>64.99</v>
      </c>
      <c r="L41" s="40" t="n">
        <f aca="false">IF(ISBLANK(Values!E40),"",IF($CO41="DEFAULT", Values!$B$18, ""))</f>
        <v>5</v>
      </c>
      <c r="M41" s="28" t="str">
        <f aca="false">IF(ISBLANK(Values!E40),"",Values!$M40)</f>
        <v>https://download.lenovo.com/Images/Parts/01EN712/01EN712_A.jpg</v>
      </c>
      <c r="N41" s="28" t="str">
        <f aca="false">IF(ISBLANK(Values!$F40),"",Values!N40)</f>
        <v>https://download.lenovo.com/Images/Parts/01EN712/01EN712_B.jpg</v>
      </c>
      <c r="O41" s="28" t="str">
        <f aca="false">IF(ISBLANK(Values!$F40),"",Values!O40)</f>
        <v>https://download.lenovo.com/Images/Parts/01EN712/01EN712_details.jpg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T470s parent</v>
      </c>
      <c r="Y41" s="39" t="str">
        <f aca="false">IF(ISBLANK(Values!E40),"","Size-Color")</f>
        <v>Size-Color</v>
      </c>
      <c r="Z41" s="32" t="str">
        <f aca="false">IF(ISBLANK(Values!E40),"","variation")</f>
        <v>variation</v>
      </c>
      <c r="AA41" s="36" t="str">
        <f aca="false">IF(ISBLANK(Values!E40),"",Values!$B$20)</f>
        <v>Update</v>
      </c>
      <c r="AB41" s="36" t="str">
        <f aca="false">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41" t="str">
        <f aca="false">IF(ISBLANK(Values!E40),"",IF(Values!I40,Values!$B$23,Values!$B$33))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1" s="42" t="str">
        <f aca="false">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41" s="1" t="str">
        <f aca="false">IF(ISBLANK(Values!E40),"",Values!$B$25)</f>
        <v>♻️ PRODUIT ÉCOLOGIQUE - Achetez remis à neuf, ACHETEZ VERT! Réduisez plus de 80% de dioxyde de carbone en achetant nos claviers remis à neuf, par rapport à l'achat d'un nouveau clavier! </v>
      </c>
      <c r="AL41" s="1" t="str">
        <f aca="false">IF(ISBLANK(Values!E40),"",SUBSTITUTE(SUBSTITUTE(IF(Values!$J40, Values!$B$26, Values!$B$33), "{language}", Values!$H40), "{flag}", INDEX(options!$E$1:$E$20, Values!$V40)))</f>
        <v>👉  DISPOSITION - 🇨🇭 Suisse rétroéclairé.</v>
      </c>
      <c r="AM41" s="1" t="str">
        <f aca="false">SUBSTITUTE(IF(ISBLANK(Values!E40),"",Values!$B$27), "{model}", Values!$B$3)</f>
        <v>👉 COMPATIBLE AVEC - Lenovo T470s. Veuillez vérifier attentivement l'image et la description avant d'acheter un clavier. Cela garantit que vous obtenez le bon clavier d'ordinateur portable pour votre ordinateur. Installation super facile. </v>
      </c>
      <c r="AN41" s="1"/>
      <c r="AO41" s="1"/>
      <c r="AP41" s="1"/>
      <c r="AQ41" s="1"/>
      <c r="AR41" s="1"/>
      <c r="AS41" s="1"/>
      <c r="AT41" s="28" t="str">
        <f aca="false">IF(ISBLANK(Values!E40),"",Values!H40)</f>
        <v>Suisse</v>
      </c>
      <c r="AU41" s="1"/>
      <c r="AV41" s="36" t="str">
        <f aca="false">IF(ISBLANK(Values!E40),"",IF(Values!J40,"Backlit", "Non-Backlit"))</f>
        <v>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t="str">
        <f aca="false">IF(ISBLANK(Values!E40), "", IF(AND(Values!$B$37=options!$G$2, Values!$C40), "AMAZON_NA", IF(AND(Values!$B$37=options!$G$1, Values!$D40), "AMAZON_EU", "DEFAULT")))</f>
        <v>DEFAULT</v>
      </c>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Danemark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31"/>
      <c r="DT41" s="1"/>
      <c r="DU41" s="1"/>
      <c r="DV41" s="1"/>
      <c r="DW41" s="1"/>
      <c r="DX41" s="1"/>
      <c r="DY41" s="43" t="str">
        <f aca="false">IF(ISBLANK(Values!$E40), "", "not_applicable")</f>
        <v>not_applicable</v>
      </c>
      <c r="DZ41" s="31"/>
      <c r="EA41" s="31"/>
      <c r="EB41" s="31"/>
      <c r="EC41" s="31"/>
      <c r="ED41" s="1"/>
      <c r="EE41" s="1"/>
      <c r="EF41" s="1"/>
      <c r="EG41" s="1"/>
      <c r="EH41" s="1"/>
      <c r="EI41" s="1" t="str">
        <f aca="false">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n">
        <f aca="false">IF(ISBLANK(Values!E40),"",IF(CO41&lt;&gt;"DEFAULT", "", 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64.99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8" t="str">
        <f aca="false">IF(ISBLANK(Values!E41),"",Values!F41)</f>
        <v>Lenovo T470s BL - US INT</v>
      </c>
      <c r="C42" s="32" t="str">
        <f aca="false">IF(ISBLANK(Values!E41),"","TellusRem")</f>
        <v>TellusRem</v>
      </c>
      <c r="D42" s="30" t="n">
        <f aca="false">IF(ISBLANK(Values!E41),"",Values!E41)</f>
        <v>5714401471189</v>
      </c>
      <c r="E42" s="31" t="str">
        <f aca="false">IF(ISBLANK(Values!E41),"","EAN")</f>
        <v>EAN</v>
      </c>
      <c r="F42" s="28" t="str">
        <f aca="false">IF(ISBLANK(Values!E41),"",IF(Values!J41, SUBSTITUTE(Values!$B$1, "{language}", Values!H41) &amp; " " &amp;Values!$B$3, SUBSTITUTE(Values!$B$2, "{language}", Values!$H41) &amp; " " &amp;Values!$B$3))</f>
        <v>clavier de remplacement US international rétroéclairé pour Lenovo Thinkpad T470s</v>
      </c>
      <c r="G42" s="32" t="str">
        <f aca="false">IF(ISBLANK(Values!E41),"","TellusRem")</f>
        <v>TellusRem</v>
      </c>
      <c r="H42" s="27" t="str">
        <f aca="false">IF(ISBLANK(Values!E41),"",Values!$B$16)</f>
        <v>laptop-computer-replacement-parts</v>
      </c>
      <c r="I42" s="27" t="str">
        <f aca="false">IF(ISBLANK(Values!E41),"","4730574031")</f>
        <v>4730574031</v>
      </c>
      <c r="J42" s="39" t="str">
        <f aca="false">IF(ISBLANK(Values!E41),"",Values!F41 )</f>
        <v>Lenovo T470s BL - US INT</v>
      </c>
      <c r="K42" s="28" t="n">
        <f aca="false">IF(ISBLANK(Values!E41),"",IF(Values!J41, Values!$B$4, Values!$B$5))</f>
        <v>64.99</v>
      </c>
      <c r="L42" s="40" t="n">
        <f aca="false">IF(ISBLANK(Values!E41),"",IF($CO42="DEFAULT", Values!$B$18, ""))</f>
        <v>5</v>
      </c>
      <c r="M42" s="28" t="str">
        <f aca="false">IF(ISBLANK(Values!E41),"",Values!$M41)</f>
        <v>https://raw.githubusercontent.com/PatrickVibild/TellusAmazonPictures/master/pictures/Lenovo/T470S/USI/1.jpg</v>
      </c>
      <c r="N42" s="28" t="str">
        <f aca="false">IF(ISBLANK(Values!$F41),"",Values!N41)</f>
        <v>https://raw.githubusercontent.com/PatrickVibild/TellusAmazonPictures/master/pictures/Lenovo/T470S/USI/2.jpg</v>
      </c>
      <c r="O42" s="28" t="str">
        <f aca="false">IF(ISBLANK(Values!$F41),"",Values!O41)</f>
        <v>https://raw.githubusercontent.com/PatrickVibild/TellusAmazonPictures/master/pictures/Lenovo/T470S/USI/3.jpg</v>
      </c>
      <c r="P42" s="28" t="str">
        <f aca="false">IF(ISBLANK(Values!$F41),"",Values!P41)</f>
        <v>https://raw.githubusercontent.com/PatrickVibild/TellusAmazonPictures/master/pictures/Lenovo/T470S/USI/4.jpg</v>
      </c>
      <c r="Q42" s="28" t="str">
        <f aca="false">IF(ISBLANK(Values!$F41),"",Values!Q41)</f>
        <v>https://raw.githubusercontent.com/PatrickVibild/TellusAmazonPictures/master/pictures/Lenovo/T470S/USI/5.jpg</v>
      </c>
      <c r="R42" s="28" t="str">
        <f aca="false">IF(ISBLANK(Values!$F41),"",Values!R41)</f>
        <v>https://raw.githubusercontent.com/PatrickVibild/TellusAmazonPictures/master/pictures/Lenovo/T470S/USI/6.jpg</v>
      </c>
      <c r="S42" s="28" t="str">
        <f aca="false">IF(ISBLANK(Values!$F41),"",Values!S41)</f>
        <v>https://raw.githubusercontent.com/PatrickVibild/TellusAmazonPictures/master/pictures/Lenovo/T470S/USI/7.jpg</v>
      </c>
      <c r="T42" s="28" t="str">
        <f aca="false">IF(ISBLANK(Values!$F41),"",Values!T41)</f>
        <v>https://raw.githubusercontent.com/PatrickVibild/TellusAmazonPictures/master/pictures/Lenovo/T470S/USI/8.jpg</v>
      </c>
      <c r="U42" s="28" t="str">
        <f aca="false">IF(ISBLANK(Values!$F41),"",Values!U41)</f>
        <v>https://raw.githubusercontent.com/PatrickVibild/TellusAmazonPictures/master/pictures/Lenovo/T470S/USI/9.jpg</v>
      </c>
      <c r="W42" s="32" t="str">
        <f aca="false">IF(ISBLANK(Values!E41),"","Child")</f>
        <v>Child</v>
      </c>
      <c r="X42" s="32" t="str">
        <f aca="false">IF(ISBLANK(Values!E41),"",Values!$B$13)</f>
        <v>Lenovo T470s parent</v>
      </c>
      <c r="Y42" s="39" t="str">
        <f aca="false">IF(ISBLANK(Values!E41),"","Size-Color")</f>
        <v>Size-Color</v>
      </c>
      <c r="Z42" s="32" t="str">
        <f aca="false">IF(ISBLANK(Values!E41),"","variation")</f>
        <v>variation</v>
      </c>
      <c r="AA42" s="36" t="str">
        <f aca="false">IF(ISBLANK(Values!E41),"",Values!$B$20)</f>
        <v>Update</v>
      </c>
      <c r="AB42" s="36" t="str">
        <f aca="false">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41" t="str">
        <f aca="false">IF(ISBLANK(Values!E41),"",IF(Values!I41,Values!$B$23,Values!$B$33))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2" s="42" t="str">
        <f aca="false">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42" s="1" t="str">
        <f aca="false">IF(ISBLANK(Values!E41),"",Values!$B$25)</f>
        <v>♻️ PRODUIT ÉCOLOGIQUE - Achetez remis à neuf, ACHETEZ VERT! Réduisez plus de 80% de dioxyde de carbone en achetant nos claviers remis à neuf, par rapport à l'achat d'un nouveau clavier! </v>
      </c>
      <c r="AL42" s="1" t="str">
        <f aca="false">IF(ISBLANK(Values!E41),"",SUBSTITUTE(SUBSTITUTE(IF(Values!$J41, Values!$B$26, Values!$B$33), "{language}", Values!$H41), "{flag}", INDEX(options!$E$1:$E$20, Values!$V41)))</f>
        <v>👉  DISPOSITION - 🇺🇸 with € symbol US international rétroéclairé.</v>
      </c>
      <c r="AM42" s="1" t="str">
        <f aca="false">SUBSTITUTE(IF(ISBLANK(Values!E41),"",Values!$B$27), "{model}", Values!$B$3)</f>
        <v>👉 COMPATIBLE AVEC - Lenovo T470s. Veuillez vérifier attentivement l'image et la description avant d'acheter un clavier. Cela garantit que vous obtenez le bon clavier d'ordinateur portable pour votre ordinateur. Installation super facile. </v>
      </c>
      <c r="AT42" s="28" t="str">
        <f aca="false">IF(ISBLANK(Values!E41),"",Values!H41)</f>
        <v>US international</v>
      </c>
      <c r="AV42" s="36" t="str">
        <f aca="false">IF(ISBLANK(Values!E41),"",IF(Values!J41,"Backlit", "Non-Backlit"))</f>
        <v>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O42" s="1" t="str">
        <f aca="false">IF(ISBLANK(Values!E41), "", IF(AND(Values!$B$37=options!$G$2, Values!$C41), "AMAZON_NA", IF(AND(Values!$B$37=options!$G$1, Values!$D41), "AMAZON_EU", "DEFAULT")))</f>
        <v>DEFAULT</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Danemark</v>
      </c>
      <c r="CZ42" s="1" t="str">
        <f aca="false">IF(ISBLANK(Values!E41),"","No")</f>
        <v>No</v>
      </c>
      <c r="DA42" s="1" t="str">
        <f aca="false">IF(ISBLANK(Values!E41),"","No")</f>
        <v>No</v>
      </c>
      <c r="DO42" s="27" t="str">
        <f aca="false">IF(ISBLANK(Values!E41),"","Parts")</f>
        <v>Parts</v>
      </c>
      <c r="DP42" s="27" t="str">
        <f aca="false">IF(ISBLANK(Values!E41),"",Values!$B$31)</f>
        <v>Garantie de 6 mois après la date de livraison. En cas de dysfonctionnement du clavier, une nouvelle unité ou une pièce de rechange pour le clavier du produit sera envoyée. En cas de tri des stocks, un remboursement complet est effectué.</v>
      </c>
      <c r="DS42" s="31"/>
      <c r="DY42" s="43" t="str">
        <f aca="false">IF(ISBLANK(Values!$E41), "", "not_applicable")</f>
        <v>not_applicable</v>
      </c>
      <c r="DZ42" s="31"/>
      <c r="EA42" s="31"/>
      <c r="EB42" s="31"/>
      <c r="EC42" s="31"/>
      <c r="EI42" s="1" t="str">
        <f aca="false">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 aca="false">IF(ISBLANK(Values!E41),"","Amazon Tellus UPS")</f>
        <v>Amazon Tellus UPS</v>
      </c>
      <c r="EV42" s="31" t="str">
        <f aca="false">IF(ISBLANK(Values!E41),"","New")</f>
        <v>New</v>
      </c>
      <c r="FE42" s="1" t="n">
        <f aca="false">IF(ISBLANK(Values!E41),"",IF(CO42&lt;&gt;"DEFAULT", "", 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64.99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8" t="str">
        <f aca="false">IF(ISBLANK(Values!E42),"",Values!F42)</f>
        <v>Lenovo T470s BL - RUS</v>
      </c>
      <c r="C43" s="32" t="str">
        <f aca="false">IF(ISBLANK(Values!E42),"","TellusRem")</f>
        <v>TellusRem</v>
      </c>
      <c r="D43" s="30" t="n">
        <f aca="false">IF(ISBLANK(Values!E42),"",Values!E42)</f>
        <v>5714401471196</v>
      </c>
      <c r="E43" s="31" t="str">
        <f aca="false">IF(ISBLANK(Values!E42),"","EAN")</f>
        <v>EAN</v>
      </c>
      <c r="F43" s="28" t="str">
        <f aca="false">IF(ISBLANK(Values!E42),"",IF(Values!J42, SUBSTITUTE(Values!$B$1, "{language}", Values!H42) &amp; " " &amp;Values!$B$3, SUBSTITUTE(Values!$B$2, "{language}", Values!$H42) &amp; " " &amp;Values!$B$3))</f>
        <v>clavier de remplacement Russe rétroéclairé pour Lenovo Thinkpad T470s</v>
      </c>
      <c r="G43" s="32" t="str">
        <f aca="false">IF(ISBLANK(Values!E42),"","TellusRem")</f>
        <v>TellusRem</v>
      </c>
      <c r="H43" s="27" t="str">
        <f aca="false">IF(ISBLANK(Values!E42),"",Values!$B$16)</f>
        <v>laptop-computer-replacement-parts</v>
      </c>
      <c r="I43" s="27" t="str">
        <f aca="false">IF(ISBLANK(Values!E42),"","4730574031")</f>
        <v>4730574031</v>
      </c>
      <c r="J43" s="39" t="str">
        <f aca="false">IF(ISBLANK(Values!E42),"",Values!F42 )</f>
        <v>Lenovo T470s BL - RUS</v>
      </c>
      <c r="K43" s="28" t="n">
        <f aca="false">IF(ISBLANK(Values!E42),"",IF(Values!J42, Values!$B$4, Values!$B$5))</f>
        <v>64.99</v>
      </c>
      <c r="L43" s="40" t="n">
        <f aca="false">IF(ISBLANK(Values!E42),"",IF($CO43="DEFAULT", Values!$B$18, ""))</f>
        <v>5</v>
      </c>
      <c r="M43" s="28" t="str">
        <f aca="false">IF(ISBLANK(Values!E42),"",Values!$M42)</f>
        <v>https://download.lenovo.com/Images/Parts/01EN705/01EN705_A.jpg</v>
      </c>
      <c r="N43" s="28" t="str">
        <f aca="false">IF(ISBLANK(Values!$F42),"",Values!N42)</f>
        <v>https://download.lenovo.com/Images/Parts/01EN705/01EN705_B.jpg</v>
      </c>
      <c r="O43" s="28" t="str">
        <f aca="false">IF(ISBLANK(Values!$F42),"",Values!O42)</f>
        <v>https://download.lenovo.com/Images/Parts/01EN705/01EN705_details.jpg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T470s parent</v>
      </c>
      <c r="Y43" s="39" t="str">
        <f aca="false">IF(ISBLANK(Values!E42),"","Size-Color")</f>
        <v>Size-Color</v>
      </c>
      <c r="Z43" s="32" t="str">
        <f aca="false">IF(ISBLANK(Values!E42),"","variation")</f>
        <v>variation</v>
      </c>
      <c r="AA43" s="36" t="str">
        <f aca="false">IF(ISBLANK(Values!E42),"",Values!$B$20)</f>
        <v>Update</v>
      </c>
      <c r="AB43" s="36" t="str">
        <f aca="false">IF(ISBLANK(Values!E42),"",Values!$B$29)</f>
        <v>Clavier distribué par Tellus Remarketing, leader européen des claviers portables. Le clavier a été nettoyé, emballé et testé dans notre ligne de production au Danemark. Pour toute question de compatibilité, contactez-nous via le site Web d'Amazon.</v>
      </c>
      <c r="AI43" s="41" t="str">
        <f aca="false">IF(ISBLANK(Values!E42),"",IF(Values!I42,Values!$B$23,Values!$B$33))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3" s="42" t="str">
        <f aca="false">IF(ISBLANK(Values!E42),"",Values!$B$24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43" s="1" t="str">
        <f aca="false">IF(ISBLANK(Values!E42),"",Values!$B$25)</f>
        <v>♻️ PRODUIT ÉCOLOGIQUE - Achetez remis à neuf, ACHETEZ VERT! Réduisez plus de 80% de dioxyde de carbone en achetant nos claviers remis à neuf, par rapport à l'achat d'un nouveau clavier! </v>
      </c>
      <c r="AL43" s="1" t="str">
        <f aca="false">IF(ISBLANK(Values!E42),"",SUBSTITUTE(SUBSTITUTE(IF(Values!$J42, Values!$B$26, Values!$B$33), "{language}", Values!$H42), "{flag}", INDEX(options!$E$1:$E$20, Values!$V42)))</f>
        <v>👉  DISPOSITION - 🇷🇺 Russe rétroéclairé.</v>
      </c>
      <c r="AM43" s="1" t="str">
        <f aca="false">SUBSTITUTE(IF(ISBLANK(Values!E42),"",Values!$B$27), "{model}", Values!$B$3)</f>
        <v>👉 COMPATIBLE AVEC - Lenovo T470s. Veuillez vérifier attentivement l'image et la description avant d'acheter un clavier. Cela garantit que vous obtenez le bon clavier d'ordinateur portable pour votre ordinateur. Installation super facile. </v>
      </c>
      <c r="AT43" s="28" t="str">
        <f aca="false">IF(ISBLANK(Values!E42),"",Values!H42)</f>
        <v>Russe</v>
      </c>
      <c r="AV43" s="36" t="str">
        <f aca="false">IF(ISBLANK(Values!E42),"",IF(Values!J42,"Backlit", "Non-Backlit"))</f>
        <v>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O43" s="1" t="str">
        <f aca="false">IF(ISBLANK(Values!E42), "", IF(AND(Values!$B$37=options!$G$2, Values!$C42), "AMAZON_NA", IF(AND(Values!$B$37=options!$G$1, Values!$D42), "AMAZON_EU", "DEFAULT")))</f>
        <v>DEFAULT</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Danemark</v>
      </c>
      <c r="CZ43" s="1" t="str">
        <f aca="false">IF(ISBLANK(Values!E42),"","No")</f>
        <v>No</v>
      </c>
      <c r="DA43" s="1" t="str">
        <f aca="false">IF(ISBLANK(Values!E42),"","No")</f>
        <v>No</v>
      </c>
      <c r="DO43" s="27" t="str">
        <f aca="false">IF(ISBLANK(Values!E42),"","Parts")</f>
        <v>Parts</v>
      </c>
      <c r="DP43" s="27" t="str">
        <f aca="false">IF(ISBLANK(Values!E42),"",Values!$B$31)</f>
        <v>Garantie de 6 mois après la date de livraison. En cas de dysfonctionnement du clavier, une nouvelle unité ou une pièce de rechange pour le clavier du produit sera envoyée. En cas de tri des stocks, un remboursement complet est effectué.</v>
      </c>
      <c r="DS43" s="31"/>
      <c r="DY43" s="43" t="str">
        <f aca="false">IF(ISBLANK(Values!$E42), "", "not_applicable")</f>
        <v>not_applicable</v>
      </c>
      <c r="DZ43" s="31"/>
      <c r="EA43" s="31"/>
      <c r="EB43" s="31"/>
      <c r="EC43" s="31"/>
      <c r="EI43" s="1" t="str">
        <f aca="false">IF(ISBLANK(Values!E42),"",Values!$B$31)</f>
        <v>Garantie de 6 mois après la date de livraison. En cas de dysfonctionnement du clavier, une nouvelle unité ou une pièce de rechange pour le clavier du produit sera envoyée. En cas de tri des stocks, un remboursement complet est effectué.</v>
      </c>
      <c r="ES43" s="1" t="str">
        <f aca="false">IF(ISBLANK(Values!E42),"","Amazon Tellus UPS")</f>
        <v>Amazon Tellus UPS</v>
      </c>
      <c r="EV43" s="31" t="str">
        <f aca="false">IF(ISBLANK(Values!E42),"","New")</f>
        <v>New</v>
      </c>
      <c r="FE43" s="1" t="n">
        <f aca="false">IF(ISBLANK(Values!E42),"",IF(CO43&lt;&gt;"DEFAULT", "", 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64.99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8" t="str">
        <f aca="false">IF(ISBLANK(Values!E43),"",Values!F43)</f>
        <v>Lenovo T470s - US</v>
      </c>
      <c r="C44" s="32" t="str">
        <f aca="false">IF(ISBLANK(Values!E43),"","TellusRem")</f>
        <v>TellusRem</v>
      </c>
      <c r="D44" s="30" t="n">
        <f aca="false">IF(ISBLANK(Values!E43),"",Values!E43)</f>
        <v>5714401471202</v>
      </c>
      <c r="E44" s="31" t="str">
        <f aca="false">IF(ISBLANK(Values!E43),"","EAN")</f>
        <v>EAN</v>
      </c>
      <c r="F44" s="28" t="str">
        <f aca="false">IF(ISBLANK(Values!E43),"",IF(Values!J43, SUBSTITUTE(Values!$B$1, "{language}", Values!H43) &amp; " " &amp;Values!$B$3, SUBSTITUTE(Values!$B$2, "{language}", Values!$H43) &amp; " " &amp;Values!$B$3))</f>
        <v>clavier de remplacement US rétroéclairé pour Lenovo Thinkpad T470s</v>
      </c>
      <c r="G44" s="32" t="str">
        <f aca="false">IF(ISBLANK(Values!E43),"","TellusRem")</f>
        <v>TellusRem</v>
      </c>
      <c r="H44" s="27" t="str">
        <f aca="false">IF(ISBLANK(Values!E43),"",Values!$B$16)</f>
        <v>laptop-computer-replacement-parts</v>
      </c>
      <c r="I44" s="27" t="str">
        <f aca="false">IF(ISBLANK(Values!E43),"","4730574031")</f>
        <v>4730574031</v>
      </c>
      <c r="J44" s="39" t="str">
        <f aca="false">IF(ISBLANK(Values!E43),"",Values!F43 )</f>
        <v>Lenovo T470s - US</v>
      </c>
      <c r="K44" s="28" t="n">
        <f aca="false">IF(ISBLANK(Values!E43),"",IF(Values!J43, Values!$B$4, Values!$B$5))</f>
        <v>64.99</v>
      </c>
      <c r="L44" s="40" t="n">
        <f aca="false">IF(ISBLANK(Values!E43),"",IF($CO44="DEFAULT", Values!$B$18, ""))</f>
        <v>5</v>
      </c>
      <c r="M44" s="28" t="str">
        <f aca="false">IF(ISBLANK(Values!E43),"",Values!$M43)</f>
        <v>https://raw.githubusercontent.com/PatrickVibild/TellusAmazonPictures/master/pictures/Lenovo/T470S/US/1.jpg</v>
      </c>
      <c r="N44" s="28" t="str">
        <f aca="false">IF(ISBLANK(Values!$F43),"",Values!N43)</f>
        <v>https://raw.githubusercontent.com/PatrickVibild/TellusAmazonPictures/master/pictures/Lenovo/T470S/US/2.jpg</v>
      </c>
      <c r="O44" s="28" t="str">
        <f aca="false">IF(ISBLANK(Values!$F43),"",Values!O43)</f>
        <v>https://raw.githubusercontent.com/PatrickVibild/TellusAmazonPictures/master/pictures/Lenovo/T470S/US/3.jpg</v>
      </c>
      <c r="P44" s="28" t="str">
        <f aca="false">IF(ISBLANK(Values!$F43),"",Values!P43)</f>
        <v>https://raw.githubusercontent.com/PatrickVibild/TellusAmazonPictures/master/pictures/Lenovo/T470S/US/4.jpg</v>
      </c>
      <c r="Q44" s="28" t="str">
        <f aca="false">IF(ISBLANK(Values!$F43),"",Values!Q43)</f>
        <v>https://raw.githubusercontent.com/PatrickVibild/TellusAmazonPictures/master/pictures/Lenovo/T470S/US/5.jpg</v>
      </c>
      <c r="R44" s="28" t="str">
        <f aca="false">IF(ISBLANK(Values!$F43),"",Values!R43)</f>
        <v>https://raw.githubusercontent.com/PatrickVibild/TellusAmazonPictures/master/pictures/Lenovo/T470S/US/6.jpg</v>
      </c>
      <c r="S44" s="28" t="str">
        <f aca="false">IF(ISBLANK(Values!$F43),"",Values!S43)</f>
        <v>https://raw.githubusercontent.com/PatrickVibild/TellusAmazonPictures/master/pictures/Lenovo/T470S/US/7.jpg</v>
      </c>
      <c r="T44" s="28" t="str">
        <f aca="false">IF(ISBLANK(Values!$F43),"",Values!T43)</f>
        <v>https://raw.githubusercontent.com/PatrickVibild/TellusAmazonPictures/master/pictures/Lenovo/T470S/US/8.jpg</v>
      </c>
      <c r="U44" s="28" t="str">
        <f aca="false">IF(ISBLANK(Values!$F43),"",Values!U43)</f>
        <v>https://raw.githubusercontent.com/PatrickVibild/TellusAmazonPictures/master/pictures/Lenovo/T470S/US/9.jpg</v>
      </c>
      <c r="W44" s="32" t="str">
        <f aca="false">IF(ISBLANK(Values!E43),"","Child")</f>
        <v>Child</v>
      </c>
      <c r="X44" s="32" t="str">
        <f aca="false">IF(ISBLANK(Values!E43),"",Values!$B$13)</f>
        <v>Lenovo T470s parent</v>
      </c>
      <c r="Y44" s="39" t="str">
        <f aca="false">IF(ISBLANK(Values!E43),"","Size-Color")</f>
        <v>Size-Color</v>
      </c>
      <c r="Z44" s="32" t="str">
        <f aca="false">IF(ISBLANK(Values!E43),"","variation")</f>
        <v>variation</v>
      </c>
      <c r="AA44" s="36" t="str">
        <f aca="false">IF(ISBLANK(Values!E43),"",Values!$B$20)</f>
        <v>Update</v>
      </c>
      <c r="AB44" s="36" t="str">
        <f aca="false">IF(ISBLANK(Values!E43),"",Values!$B$29)</f>
        <v>Clavier distribué par Tellus Remarketing, leader européen des claviers portables. Le clavier a été nettoyé, emballé et testé dans notre ligne de production au Danemark. Pour toute question de compatibilité, contactez-nous via le site Web d'Amazon.</v>
      </c>
      <c r="AI44" s="41" t="str">
        <f aca="false">IF(ISBLANK(Values!E43),"",IF(Values!I43,Values!$B$23,Values!$B$33))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4" s="42" t="str">
        <f aca="false">IF(ISBLANK(Values!E43),"",Values!$B$24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44" s="1" t="str">
        <f aca="false">IF(ISBLANK(Values!E43),"",Values!$B$25)</f>
        <v>♻️ PRODUIT ÉCOLOGIQUE - Achetez remis à neuf, ACHETEZ VERT! Réduisez plus de 80% de dioxyde de carbone en achetant nos claviers remis à neuf, par rapport à l'achat d'un nouveau clavier! </v>
      </c>
      <c r="AL44" s="1" t="str">
        <f aca="false">IF(ISBLANK(Values!E43),"",SUBSTITUTE(SUBSTITUTE(IF(Values!$J43, Values!$B$26, Values!$B$33), "{language}", Values!$H43), "{flag}", INDEX(options!$E$1:$E$20, Values!$V43)))</f>
        <v>👉  DISPOSITION - 🇺🇸 US rétroéclairé.</v>
      </c>
      <c r="AM44" s="1" t="str">
        <f aca="false">SUBSTITUTE(IF(ISBLANK(Values!E43),"",Values!$B$27), "{model}", Values!$B$3)</f>
        <v>👉 COMPATIBLE AVEC - Lenovo T470s. Veuillez vérifier attentivement l'image et la description avant d'acheter un clavier. Cela garantit que vous obtenez le bon clavier d'ordinateur portable pour votre ordinateur. Installation super facile. </v>
      </c>
      <c r="AT44" s="28" t="str">
        <f aca="false">IF(ISBLANK(Values!E43),"",Values!H43)</f>
        <v>US</v>
      </c>
      <c r="AV44" s="36" t="str">
        <f aca="false">IF(ISBLANK(Values!E43),"",IF(Values!J43,"Backlit", "Non-Backlit"))</f>
        <v>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O44" s="1" t="str">
        <f aca="false">IF(ISBLANK(Values!E43), "", IF(AND(Values!$B$37=options!$G$2, Values!$C43), "AMAZON_NA", IF(AND(Values!$B$37=options!$G$1, Values!$D43), "AMAZON_EU", "DEFAULT")))</f>
        <v>DEFAULT</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Danemark</v>
      </c>
      <c r="CZ44" s="1" t="str">
        <f aca="false">IF(ISBLANK(Values!E43),"","No")</f>
        <v>No</v>
      </c>
      <c r="DA44" s="1" t="str">
        <f aca="false">IF(ISBLANK(Values!E43),"","No")</f>
        <v>No</v>
      </c>
      <c r="DO44" s="27" t="str">
        <f aca="false">IF(ISBLANK(Values!E43),"","Parts")</f>
        <v>Parts</v>
      </c>
      <c r="DP44" s="27" t="str">
        <f aca="false">IF(ISBLANK(Values!E43),"",Values!$B$31)</f>
        <v>Garantie de 6 mois après la date de livraison. En cas de dysfonctionnement du clavier, une nouvelle unité ou une pièce de rechange pour le clavier du produit sera envoyée. En cas de tri des stocks, un remboursement complet est effectué.</v>
      </c>
      <c r="DS44" s="31"/>
      <c r="DY44" s="43" t="str">
        <f aca="false">IF(ISBLANK(Values!$E43), "", "not_applicable")</f>
        <v>not_applicable</v>
      </c>
      <c r="DZ44" s="31"/>
      <c r="EA44" s="31"/>
      <c r="EB44" s="31"/>
      <c r="EC44" s="31"/>
      <c r="EI44" s="1" t="str">
        <f aca="false">IF(ISBLANK(Values!E43),"",Values!$B$31)</f>
        <v>Garantie de 6 mois après la date de livraison. En cas de dysfonctionnement du clavier, une nouvelle unité ou une pièce de rechange pour le clavier du produit sera envoyée. En cas de tri des stocks, un remboursement complet est effectué.</v>
      </c>
      <c r="ES44" s="1" t="str">
        <f aca="false">IF(ISBLANK(Values!E43),"","Amazon Tellus UPS")</f>
        <v>Amazon Tellus UPS</v>
      </c>
      <c r="EV44" s="31" t="str">
        <f aca="false">IF(ISBLANK(Values!E43),"","New")</f>
        <v>New</v>
      </c>
      <c r="FE44" s="1" t="n">
        <f aca="false">IF(ISBLANK(Values!E43),"",IF(CO44&lt;&gt;"DEFAULT", "", 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64.99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25:G1048576 G5:G23">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25:G204 G5:G23">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23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F24:F1041 G25:G1041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07421875" defaultRowHeight="12.8" zeroHeight="false" outlineLevelRow="0" outlineLevelCol="0"/>
  <cols>
    <col collapsed="false" customWidth="true" hidden="false" outlineLevel="0" max="1" min="1" style="0" width="18.85"/>
    <col collapsed="false" customWidth="true" hidden="false" outlineLevel="0" max="2" min="2" style="47"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8" t="s">
        <v>353</v>
      </c>
      <c r="B1" s="49" t="str">
        <f aca="false">IF(Values!$B$36=English!$B$2,English!B10, IF(Values!$B$36=German!$B$2,German!B10, IF(Values!$B$36=Italian!$B$2,Italian!B10, IF(Values!$B$36=Spanish!$B$2, Spanish!B10, IF(Values!$B$36=French!$B$2,French!B10, IF(Values!$B$36=Dutch!$B$2,Dutch!B10, IF(Values!$B$36=English!$D$32, English!D40, 0)))))))</f>
        <v>clavier de remplacement {language} rétroéclairé pour Lenovo Thinkpad</v>
      </c>
      <c r="E1" s="50" t="s">
        <v>354</v>
      </c>
      <c r="F1" s="50"/>
      <c r="G1" s="50"/>
      <c r="H1" s="51"/>
      <c r="I1" s="51"/>
    </row>
    <row r="2" customFormat="false" ht="12.8" hidden="false" customHeight="false" outlineLevel="0" collapsed="false">
      <c r="A2" s="48" t="s">
        <v>355</v>
      </c>
      <c r="B2" s="49" t="str">
        <f aca="false">IF(Values!$B$36=English!$B$2,English!B11, IF(Values!$B$36=German!$B$2,German!B11, IF(Values!$B$36=Italian!$B$2,Italian!B11, IF(Values!$B$36=Spanish!$B$2, Spanish!B11, IF(Values!$B$36=French!$B$2,French!B11, IF(Values!$B$36=Dutch!$B$2,Dutch!B11, IF(Values!$B$36=English!$D$32, English!D41, 0)))))))</f>
        <v>clavier de remplacement {language} non rétroéclairé pour Lenovo Thinkpad</v>
      </c>
    </row>
    <row r="3" customFormat="false" ht="12.8" hidden="false" customHeight="false" outlineLevel="0" collapsed="false">
      <c r="A3" s="48" t="s">
        <v>356</v>
      </c>
      <c r="B3" s="52" t="s">
        <v>357</v>
      </c>
      <c r="C3" s="48" t="s">
        <v>358</v>
      </c>
      <c r="D3" s="48" t="s">
        <v>359</v>
      </c>
      <c r="E3" s="48" t="s">
        <v>360</v>
      </c>
      <c r="F3" s="48" t="s">
        <v>361</v>
      </c>
      <c r="G3" s="48" t="s">
        <v>362</v>
      </c>
      <c r="H3" s="48" t="s">
        <v>363</v>
      </c>
      <c r="I3" s="48" t="s">
        <v>364</v>
      </c>
      <c r="J3" s="48" t="s">
        <v>365</v>
      </c>
      <c r="K3" s="48" t="s">
        <v>366</v>
      </c>
      <c r="L3" s="48" t="s">
        <v>367</v>
      </c>
      <c r="M3" s="48" t="s">
        <v>368</v>
      </c>
      <c r="N3" s="48" t="s">
        <v>369</v>
      </c>
      <c r="O3" s="48" t="s">
        <v>370</v>
      </c>
      <c r="V3" s="0" t="s">
        <v>371</v>
      </c>
    </row>
    <row r="4" customFormat="false" ht="23.85" hidden="false" customHeight="false" outlineLevel="0" collapsed="false">
      <c r="A4" s="48" t="s">
        <v>372</v>
      </c>
      <c r="B4" s="53" t="n">
        <v>64.99</v>
      </c>
      <c r="C4" s="54" t="n">
        <f aca="false">FALSE()</f>
        <v>0</v>
      </c>
      <c r="D4" s="54" t="n">
        <f aca="false">TRUE()</f>
        <v>1</v>
      </c>
      <c r="E4" s="55" t="n">
        <v>5714401479017</v>
      </c>
      <c r="F4" s="55" t="s">
        <v>373</v>
      </c>
      <c r="G4" s="56"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57" t="n">
        <f aca="false">TRUE()</f>
        <v>1</v>
      </c>
      <c r="J4" s="58" t="n">
        <f aca="false">FALSE()</f>
        <v>0</v>
      </c>
      <c r="K4" s="55" t="s">
        <v>375</v>
      </c>
      <c r="L4" s="59" t="n">
        <f aca="false">TRUE()</f>
        <v>1</v>
      </c>
      <c r="M4" s="60" t="str">
        <f aca="false">IF(ISBLANK(K4),"",IF(L4, "https://raw.githubusercontent.com/PatrickVibild/TellusAmazonPictures/master/pictures/"&amp;K4&amp;"/1.jpg","https://download.lenovo.com/Images/Parts/"&amp;K4&amp;"/"&amp;K4&amp;"_A.jpg"))</f>
        <v>https://raw.githubusercontent.com/PatrickVibild/TellusAmazonPictures/master/pictures/Lenovo/T470S/DE/1.jpg</v>
      </c>
      <c r="N4" s="60" t="str">
        <f aca="false">IF(ISBLANK(K4),"",IF(L4, "https://raw.githubusercontent.com/PatrickVibild/TellusAmazonPictures/master/pictures/"&amp;K4&amp;"/2.jpg","https://download.lenovo.com/Images/Parts/"&amp;K4&amp;"/"&amp;K4&amp;"_B.jpg"))</f>
        <v>https://raw.githubusercontent.com/PatrickVibild/TellusAmazonPictures/master/pictures/Lenovo/T470S/DE/2.jpg</v>
      </c>
      <c r="O4" s="61" t="str">
        <f aca="false">IF(ISBLANK(K4),"",IF(L4, "https://raw.githubusercontent.com/PatrickVibild/TellusAmazonPictures/master/pictures/"&amp;K4&amp;"/3.jpg","https://download.lenovo.com/Images/Parts/"&amp;K4&amp;"/"&amp;K4&amp;"_details.jpg"))</f>
        <v>https://raw.githubusercontent.com/PatrickVibild/TellusAmazonPictures/master/pictures/Lenovo/T470S/DE/3.jpg</v>
      </c>
      <c r="P4" s="0" t="str">
        <f aca="false">IF(ISBLANK(K4),"",IF(L4, "https://raw.githubusercontent.com/PatrickVibild/TellusAmazonPictures/master/pictures/"&amp;K4&amp;"/4.jpg", ""))</f>
        <v>https://raw.githubusercontent.com/PatrickVibild/TellusAmazonPictures/master/pictures/Lenovo/T470S/DE/4.jpg</v>
      </c>
      <c r="Q4" s="0" t="str">
        <f aca="false">IF(ISBLANK(K4),"",IF(L4, "https://raw.githubusercontent.com/PatrickVibild/TellusAmazonPictures/master/pictures/"&amp;K4&amp;"/5.jpg", ""))</f>
        <v>https://raw.githubusercontent.com/PatrickVibild/TellusAmazonPictures/master/pictures/Lenovo/T470S/DE/5.jpg</v>
      </c>
      <c r="R4" s="0" t="str">
        <f aca="false">IF(ISBLANK(K4),"",IF(L4, "https://raw.githubusercontent.com/PatrickVibild/TellusAmazonPictures/master/pictures/"&amp;K4&amp;"/6.jpg", ""))</f>
        <v>https://raw.githubusercontent.com/PatrickVibild/TellusAmazonPictures/master/pictures/Lenovo/T470S/DE/6.jpg</v>
      </c>
      <c r="S4" s="0" t="str">
        <f aca="false">IF(ISBLANK(K4),"",IF(L4, "https://raw.githubusercontent.com/PatrickVibild/TellusAmazonPictures/master/pictures/"&amp;K4&amp;"/7.jpg", ""))</f>
        <v>https://raw.githubusercontent.com/PatrickVibild/TellusAmazonPictures/master/pictures/Lenovo/T470S/DE/7.jpg</v>
      </c>
      <c r="T4" s="0" t="str">
        <f aca="false">IF(ISBLANK(K4),"",IF(L4, "https://raw.githubusercontent.com/PatrickVibild/TellusAmazonPictures/master/pictures/"&amp;K4&amp;"/8.jpg",""))</f>
        <v>https://raw.githubusercontent.com/PatrickVibild/TellusAmazonPictures/master/pictures/Lenovo/T470S/DE/8.jpg</v>
      </c>
      <c r="U4" s="0" t="str">
        <f aca="false">IF(ISBLANK(K4),"",IF(L4, "https://raw.githubusercontent.com/PatrickVibild/TellusAmazonPictures/master/pictures/"&amp;K4&amp;"/9.jpg", ""))</f>
        <v>https://raw.githubusercontent.com/PatrickVibild/TellusAmazonPictures/master/pictures/Lenovo/T470S/DE/9.jpg</v>
      </c>
      <c r="V4" s="62" t="n">
        <f aca="false">MATCH(G4,options!$D$1:$D$20,0)</f>
        <v>1</v>
      </c>
    </row>
    <row r="5" customFormat="false" ht="23.85" hidden="false" customHeight="false" outlineLevel="0" collapsed="false">
      <c r="A5" s="48" t="s">
        <v>376</v>
      </c>
      <c r="B5" s="53" t="n">
        <v>54.99</v>
      </c>
      <c r="C5" s="54" t="n">
        <f aca="false">FALSE()</f>
        <v>0</v>
      </c>
      <c r="D5" s="54" t="n">
        <f aca="false">TRUE()</f>
        <v>1</v>
      </c>
      <c r="E5" s="55" t="n">
        <v>5714401479024</v>
      </c>
      <c r="F5" s="55" t="s">
        <v>377</v>
      </c>
      <c r="G5" s="56"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57" t="n">
        <f aca="false">TRUE()</f>
        <v>1</v>
      </c>
      <c r="J5" s="58" t="n">
        <f aca="false">FALSE()</f>
        <v>0</v>
      </c>
      <c r="K5" s="55" t="s">
        <v>379</v>
      </c>
      <c r="L5" s="59" t="n">
        <f aca="false">TRUE()</f>
        <v>1</v>
      </c>
      <c r="M5" s="60" t="str">
        <f aca="false">IF(ISBLANK(K5),"",IF(L5, "https://raw.githubusercontent.com/PatrickVibild/TellusAmazonPictures/master/pictures/"&amp;K5&amp;"/1.jpg","https://download.lenovo.com/Images/Parts/"&amp;K5&amp;"/"&amp;K5&amp;"_A.jpg"))</f>
        <v>https://raw.githubusercontent.com/PatrickVibild/TellusAmazonPictures/master/pictures/Lenovo/T470S/FR/1.jpg</v>
      </c>
      <c r="N5" s="60" t="str">
        <f aca="false">IF(ISBLANK(K5),"",IF(L5, "https://raw.githubusercontent.com/PatrickVibild/TellusAmazonPictures/master/pictures/"&amp;K5&amp;"/2.jpg","https://download.lenovo.com/Images/Parts/"&amp;K5&amp;"/"&amp;K5&amp;"_B.jpg"))</f>
        <v>https://raw.githubusercontent.com/PatrickVibild/TellusAmazonPictures/master/pictures/Lenovo/T470S/FR/2.jpg</v>
      </c>
      <c r="O5" s="61" t="str">
        <f aca="false">IF(ISBLANK(K5),"",IF(L5, "https://raw.githubusercontent.com/PatrickVibild/TellusAmazonPictures/master/pictures/"&amp;K5&amp;"/3.jpg","https://download.lenovo.com/Images/Parts/"&amp;K5&amp;"/"&amp;K5&amp;"_details.jpg"))</f>
        <v>https://raw.githubusercontent.com/PatrickVibild/TellusAmazonPictures/master/pictures/Lenovo/T470S/FR/3.jpg</v>
      </c>
      <c r="P5" s="0" t="str">
        <f aca="false">IF(ISBLANK(K5),"",IF(L5, "https://raw.githubusercontent.com/PatrickVibild/TellusAmazonPictures/master/pictures/"&amp;K5&amp;"/4.jpg", ""))</f>
        <v>https://raw.githubusercontent.com/PatrickVibild/TellusAmazonPictures/master/pictures/Lenovo/T470S/FR/4.jpg</v>
      </c>
      <c r="Q5" s="0" t="str">
        <f aca="false">IF(ISBLANK(K5),"",IF(L5, "https://raw.githubusercontent.com/PatrickVibild/TellusAmazonPictures/master/pictures/"&amp;K5&amp;"/5.jpg", ""))</f>
        <v>https://raw.githubusercontent.com/PatrickVibild/TellusAmazonPictures/master/pictures/Lenovo/T470S/FR/5.jpg</v>
      </c>
      <c r="R5" s="0" t="str">
        <f aca="false">IF(ISBLANK(K5),"",IF(L5, "https://raw.githubusercontent.com/PatrickVibild/TellusAmazonPictures/master/pictures/"&amp;K5&amp;"/6.jpg", ""))</f>
        <v>https://raw.githubusercontent.com/PatrickVibild/TellusAmazonPictures/master/pictures/Lenovo/T470S/FR/6.jpg</v>
      </c>
      <c r="S5" s="0" t="str">
        <f aca="false">IF(ISBLANK(K5),"",IF(L5, "https://raw.githubusercontent.com/PatrickVibild/TellusAmazonPictures/master/pictures/"&amp;K5&amp;"/7.jpg", ""))</f>
        <v>https://raw.githubusercontent.com/PatrickVibild/TellusAmazonPictures/master/pictures/Lenovo/T470S/FR/7.jpg</v>
      </c>
      <c r="T5" s="0" t="str">
        <f aca="false">IF(ISBLANK(K5),"",IF(L5, "https://raw.githubusercontent.com/PatrickVibild/TellusAmazonPictures/master/pictures/"&amp;K5&amp;"/8.jpg",""))</f>
        <v>https://raw.githubusercontent.com/PatrickVibild/TellusAmazonPictures/master/pictures/Lenovo/T470S/FR/8.jpg</v>
      </c>
      <c r="U5" s="0" t="str">
        <f aca="false">IF(ISBLANK(K5),"",IF(L5, "https://raw.githubusercontent.com/PatrickVibild/TellusAmazonPictures/master/pictures/"&amp;K5&amp;"/9.jpg", ""))</f>
        <v>https://raw.githubusercontent.com/PatrickVibild/TellusAmazonPictures/master/pictures/Lenovo/T470S/FR/9.jpg</v>
      </c>
      <c r="V5" s="62" t="n">
        <f aca="false">MATCH(G5,options!$D$1:$D$20,0)</f>
        <v>2</v>
      </c>
    </row>
    <row r="6" customFormat="false" ht="23.85" hidden="false" customHeight="false" outlineLevel="0" collapsed="false">
      <c r="A6" s="48" t="s">
        <v>380</v>
      </c>
      <c r="B6" s="63" t="s">
        <v>381</v>
      </c>
      <c r="C6" s="54" t="n">
        <f aca="false">FALSE()</f>
        <v>0</v>
      </c>
      <c r="D6" s="54" t="n">
        <f aca="false">TRUE()</f>
        <v>1</v>
      </c>
      <c r="E6" s="55" t="n">
        <v>5714401479031</v>
      </c>
      <c r="F6" s="55" t="s">
        <v>382</v>
      </c>
      <c r="G6" s="56"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57" t="n">
        <f aca="false">TRUE()</f>
        <v>1</v>
      </c>
      <c r="J6" s="58" t="n">
        <f aca="false">FALSE()</f>
        <v>0</v>
      </c>
      <c r="K6" s="55" t="s">
        <v>384</v>
      </c>
      <c r="L6" s="59" t="n">
        <f aca="false">TRUE()</f>
        <v>1</v>
      </c>
      <c r="M6" s="60" t="str">
        <f aca="false">IF(ISBLANK(K6),"",IF(L6, "https://raw.githubusercontent.com/PatrickVibild/TellusAmazonPictures/master/pictures/"&amp;K6&amp;"/1.jpg","https://download.lenovo.com/Images/Parts/"&amp;K6&amp;"/"&amp;K6&amp;"_A.jpg"))</f>
        <v>https://raw.githubusercontent.com/PatrickVibild/TellusAmazonPictures/master/pictures/Lenovo/T470S/IT/1.jpg</v>
      </c>
      <c r="N6" s="60" t="str">
        <f aca="false">IF(ISBLANK(K6),"",IF(L6, "https://raw.githubusercontent.com/PatrickVibild/TellusAmazonPictures/master/pictures/"&amp;K6&amp;"/2.jpg","https://download.lenovo.com/Images/Parts/"&amp;K6&amp;"/"&amp;K6&amp;"_B.jpg"))</f>
        <v>https://raw.githubusercontent.com/PatrickVibild/TellusAmazonPictures/master/pictures/Lenovo/T470S/IT/2.jpg</v>
      </c>
      <c r="O6" s="61" t="str">
        <f aca="false">IF(ISBLANK(K6),"",IF(L6, "https://raw.githubusercontent.com/PatrickVibild/TellusAmazonPictures/master/pictures/"&amp;K6&amp;"/3.jpg","https://download.lenovo.com/Images/Parts/"&amp;K6&amp;"/"&amp;K6&amp;"_details.jpg"))</f>
        <v>https://raw.githubusercontent.com/PatrickVibild/TellusAmazonPictures/master/pictures/Lenovo/T470S/IT/3.jpg</v>
      </c>
      <c r="P6" s="0" t="str">
        <f aca="false">IF(ISBLANK(K6),"",IF(L6, "https://raw.githubusercontent.com/PatrickVibild/TellusAmazonPictures/master/pictures/"&amp;K6&amp;"/4.jpg", ""))</f>
        <v>https://raw.githubusercontent.com/PatrickVibild/TellusAmazonPictures/master/pictures/Lenovo/T470S/IT/4.jpg</v>
      </c>
      <c r="Q6" s="0" t="str">
        <f aca="false">IF(ISBLANK(K6),"",IF(L6, "https://raw.githubusercontent.com/PatrickVibild/TellusAmazonPictures/master/pictures/"&amp;K6&amp;"/5.jpg", ""))</f>
        <v>https://raw.githubusercontent.com/PatrickVibild/TellusAmazonPictures/master/pictures/Lenovo/T470S/IT/5.jpg</v>
      </c>
      <c r="R6" s="0" t="str">
        <f aca="false">IF(ISBLANK(K6),"",IF(L6, "https://raw.githubusercontent.com/PatrickVibild/TellusAmazonPictures/master/pictures/"&amp;K6&amp;"/6.jpg", ""))</f>
        <v>https://raw.githubusercontent.com/PatrickVibild/TellusAmazonPictures/master/pictures/Lenovo/T470S/IT/6.jpg</v>
      </c>
      <c r="S6" s="0" t="str">
        <f aca="false">IF(ISBLANK(K6),"",IF(L6, "https://raw.githubusercontent.com/PatrickVibild/TellusAmazonPictures/master/pictures/"&amp;K6&amp;"/7.jpg", ""))</f>
        <v>https://raw.githubusercontent.com/PatrickVibild/TellusAmazonPictures/master/pictures/Lenovo/T470S/IT/7.jpg</v>
      </c>
      <c r="T6" s="0" t="str">
        <f aca="false">IF(ISBLANK(K6),"",IF(L6, "https://raw.githubusercontent.com/PatrickVibild/TellusAmazonPictures/master/pictures/"&amp;K6&amp;"/8.jpg",""))</f>
        <v>https://raw.githubusercontent.com/PatrickVibild/TellusAmazonPictures/master/pictures/Lenovo/T470S/IT/8.jpg</v>
      </c>
      <c r="U6" s="0" t="str">
        <f aca="false">IF(ISBLANK(K6),"",IF(L6, "https://raw.githubusercontent.com/PatrickVibild/TellusAmazonPictures/master/pictures/"&amp;K6&amp;"/9.jpg", ""))</f>
        <v>https://raw.githubusercontent.com/PatrickVibild/TellusAmazonPictures/master/pictures/Lenovo/T470S/IT/9.jpg</v>
      </c>
      <c r="V6" s="62" t="n">
        <f aca="false">MATCH(G6,options!$D$1:$D$20,0)</f>
        <v>3</v>
      </c>
    </row>
    <row r="7" customFormat="false" ht="12.8" hidden="false" customHeight="false" outlineLevel="0" collapsed="false">
      <c r="A7" s="48" t="s">
        <v>385</v>
      </c>
      <c r="B7" s="64" t="str">
        <f aca="false">IF(B6=options!C1,"41","41")</f>
        <v>41</v>
      </c>
      <c r="C7" s="54" t="n">
        <f aca="false">FALSE()</f>
        <v>0</v>
      </c>
      <c r="D7" s="54" t="n">
        <f aca="false">TRUE()</f>
        <v>1</v>
      </c>
      <c r="E7" s="55" t="n">
        <v>5714401479048</v>
      </c>
      <c r="F7" s="55" t="s">
        <v>386</v>
      </c>
      <c r="G7" s="56"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57" t="n">
        <f aca="false">TRUE()</f>
        <v>1</v>
      </c>
      <c r="J7" s="58" t="n">
        <f aca="false">FALSE()</f>
        <v>0</v>
      </c>
      <c r="K7" s="55" t="s">
        <v>388</v>
      </c>
      <c r="L7" s="59" t="n">
        <f aca="false">FALSE()</f>
        <v>0</v>
      </c>
      <c r="M7" s="60" t="str">
        <f aca="false">IF(ISBLANK(K7),"",IF(L7, "https://raw.githubusercontent.com/PatrickVibild/TellusAmazonPictures/master/pictures/"&amp;K7&amp;"/1.jpg","https://download.lenovo.com/Images/Parts/"&amp;K7&amp;"/"&amp;K7&amp;"_A.jpg"))</f>
        <v>https://download.lenovo.com/Images/Parts/01EN610/01EN610_A.jpg</v>
      </c>
      <c r="N7" s="60" t="str">
        <f aca="false">IF(ISBLANK(K7),"",IF(L7, "https://raw.githubusercontent.com/PatrickVibild/TellusAmazonPictures/master/pictures/"&amp;K7&amp;"/2.jpg","https://download.lenovo.com/Images/Parts/"&amp;K7&amp;"/"&amp;K7&amp;"_B.jpg"))</f>
        <v>https://download.lenovo.com/Images/Parts/01EN610/01EN610_B.jpg</v>
      </c>
      <c r="O7" s="61" t="str">
        <f aca="false">IF(ISBLANK(K7),"",IF(L7, "https://raw.githubusercontent.com/PatrickVibild/TellusAmazonPictures/master/pictures/"&amp;K7&amp;"/3.jpg","https://download.lenovo.com/Images/Parts/"&amp;K7&amp;"/"&amp;K7&amp;"_details.jpg"))</f>
        <v>https://download.lenovo.com/Images/Parts/01EN610/01EN610_details.jpg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2" t="n">
        <f aca="false">MATCH(G7,options!$D$1:$D$20,0)</f>
        <v>4</v>
      </c>
    </row>
    <row r="8" customFormat="false" ht="12.8" hidden="false" customHeight="false" outlineLevel="0" collapsed="false">
      <c r="A8" s="48" t="s">
        <v>389</v>
      </c>
      <c r="B8" s="64" t="str">
        <f aca="false">IF(B6=options!C1,"17","17")</f>
        <v>17</v>
      </c>
      <c r="C8" s="54" t="n">
        <f aca="false">FALSE()</f>
        <v>0</v>
      </c>
      <c r="D8" s="54" t="n">
        <f aca="false">TRUE()</f>
        <v>1</v>
      </c>
      <c r="E8" s="55" t="n">
        <v>5714401479055</v>
      </c>
      <c r="F8" s="55" t="s">
        <v>390</v>
      </c>
      <c r="G8" s="56"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7" t="n">
        <f aca="false">TRUE()</f>
        <v>1</v>
      </c>
      <c r="J8" s="58" t="n">
        <f aca="false">FALSE()</f>
        <v>0</v>
      </c>
      <c r="K8" s="55" t="s">
        <v>392</v>
      </c>
      <c r="L8" s="59" t="n">
        <f aca="false">FALSE()</f>
        <v>0</v>
      </c>
      <c r="M8" s="60" t="str">
        <f aca="false">IF(ISBLANK(K8),"",IF(L8, "https://raw.githubusercontent.com/PatrickVibild/TellusAmazonPictures/master/pictures/"&amp;K8&amp;"/1.jpg","https://download.lenovo.com/Images/Parts/"&amp;K8&amp;"/"&amp;K8&amp;"_A.jpg"))</f>
        <v>https://download.lenovo.com/Images/Parts/01EN670/01EN670_A.jpg</v>
      </c>
      <c r="N8" s="60" t="str">
        <f aca="false">IF(ISBLANK(K8),"",IF(L8, "https://raw.githubusercontent.com/PatrickVibild/TellusAmazonPictures/master/pictures/"&amp;K8&amp;"/2.jpg","https://download.lenovo.com/Images/Parts/"&amp;K8&amp;"/"&amp;K8&amp;"_B.jpg"))</f>
        <v>https://download.lenovo.com/Images/Parts/01EN670/01EN670_B.jpg</v>
      </c>
      <c r="O8" s="61" t="str">
        <f aca="false">IF(ISBLANK(K8),"",IF(L8, "https://raw.githubusercontent.com/PatrickVibild/TellusAmazonPictures/master/pictures/"&amp;K8&amp;"/3.jpg","https://download.lenovo.com/Images/Parts/"&amp;K8&amp;"/"&amp;K8&amp;"_details.jpg"))</f>
        <v>https://download.lenovo.com/Images/Parts/01EN670/01EN670_details.jpg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62" t="n">
        <f aca="false">MATCH(G8,options!$D$1:$D$20,0)</f>
        <v>5</v>
      </c>
    </row>
    <row r="9" customFormat="false" ht="12.8" hidden="false" customHeight="false" outlineLevel="0" collapsed="false">
      <c r="A9" s="48" t="s">
        <v>393</v>
      </c>
      <c r="B9" s="64" t="str">
        <f aca="false">IF(B6=options!C1,"5","5")</f>
        <v>5</v>
      </c>
      <c r="C9" s="54" t="n">
        <f aca="false">FALSE()</f>
        <v>0</v>
      </c>
      <c r="D9" s="54" t="n">
        <f aca="false">FALSE()</f>
        <v>0</v>
      </c>
      <c r="E9" s="55" t="n">
        <v>5714401479062</v>
      </c>
      <c r="F9" s="55" t="s">
        <v>394</v>
      </c>
      <c r="G9" s="56"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57" t="n">
        <f aca="false">TRUE()</f>
        <v>1</v>
      </c>
      <c r="J9" s="58" t="n">
        <f aca="false">FALSE()</f>
        <v>0</v>
      </c>
      <c r="K9" s="55" t="s">
        <v>396</v>
      </c>
      <c r="L9" s="59" t="n">
        <f aca="false">FALSE()</f>
        <v>0</v>
      </c>
      <c r="M9" s="60" t="str">
        <f aca="false">IF(ISBLANK(K9),"",IF(L9, "https://raw.githubusercontent.com/PatrickVibild/TellusAmazonPictures/master/pictures/"&amp;K9&amp;"/1.jpg","https://download.lenovo.com/Images/Parts/"&amp;K9&amp;"/"&amp;K9&amp;"_A.jpg"))</f>
        <v>https://download.lenovo.com/Images/Parts/01EN763/01EN763_A.jpg</v>
      </c>
      <c r="N9" s="60" t="str">
        <f aca="false">IF(ISBLANK(K9),"",IF(L9, "https://raw.githubusercontent.com/PatrickVibild/TellusAmazonPictures/master/pictures/"&amp;K9&amp;"/2.jpg","https://download.lenovo.com/Images/Parts/"&amp;K9&amp;"/"&amp;K9&amp;"_B.jpg"))</f>
        <v>https://download.lenovo.com/Images/Parts/01EN763/01EN763_B.jpg</v>
      </c>
      <c r="O9" s="61" t="str">
        <f aca="false">IF(ISBLANK(K9),"",IF(L9, "https://raw.githubusercontent.com/PatrickVibild/TellusAmazonPictures/master/pictures/"&amp;K9&amp;"/3.jpg","https://download.lenovo.com/Images/Parts/"&amp;K9&amp;"/"&amp;K9&amp;"_details.jpg"))</f>
        <v>https://download.lenovo.com/Images/Parts/01EN763/01EN763_details.jpg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62" t="n">
        <f aca="false">MATCH(G9,options!$D$1:$D$20,0)</f>
        <v>6</v>
      </c>
    </row>
    <row r="10" customFormat="false" ht="12.8" hidden="false" customHeight="false" outlineLevel="0" collapsed="false">
      <c r="A10" s="0" t="s">
        <v>397</v>
      </c>
      <c r="B10" s="65"/>
      <c r="C10" s="54" t="n">
        <f aca="false">FALSE()</f>
        <v>0</v>
      </c>
      <c r="D10" s="54" t="n">
        <f aca="false">FALSE()</f>
        <v>0</v>
      </c>
      <c r="E10" s="55" t="n">
        <v>5714401479079</v>
      </c>
      <c r="F10" s="55" t="s">
        <v>398</v>
      </c>
      <c r="G10" s="56" t="s">
        <v>399</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57" t="n">
        <f aca="false">TRUE()</f>
        <v>1</v>
      </c>
      <c r="J10" s="58" t="n">
        <f aca="false">FALSE()</f>
        <v>0</v>
      </c>
      <c r="K10" s="55" t="s">
        <v>400</v>
      </c>
      <c r="L10" s="59" t="n">
        <f aca="false">FALSE()</f>
        <v>0</v>
      </c>
      <c r="M10" s="60" t="str">
        <f aca="false">IF(ISBLANK(K10),"",IF(L10, "https://raw.githubusercontent.com/PatrickVibild/TellusAmazonPictures/master/pictures/"&amp;K10&amp;"/1.jpg","https://download.lenovo.com/Images/Parts/"&amp;K10&amp;"/"&amp;K10&amp;"_A.jpg"))</f>
        <v>https://download.lenovo.com/Images/Parts/01EN606/01EN606_A.jpg</v>
      </c>
      <c r="N10" s="60" t="str">
        <f aca="false">IF(ISBLANK(K10),"",IF(L10, "https://raw.githubusercontent.com/PatrickVibild/TellusAmazonPictures/master/pictures/"&amp;K10&amp;"/2.jpg","https://download.lenovo.com/Images/Parts/"&amp;K10&amp;"/"&amp;K10&amp;"_B.jpg"))</f>
        <v>https://download.lenovo.com/Images/Parts/01EN606/01EN606_B.jpg</v>
      </c>
      <c r="O10" s="61" t="str">
        <f aca="false">IF(ISBLANK(K10),"",IF(L10, "https://raw.githubusercontent.com/PatrickVibild/TellusAmazonPictures/master/pictures/"&amp;K10&amp;"/3.jpg","https://download.lenovo.com/Images/Parts/"&amp;K10&amp;"/"&amp;K10&amp;"_details.jpg"))</f>
        <v>https://download.lenovo.com/Images/Parts/01EN606/01EN606_details.jpg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2" t="n">
        <f aca="false">MATCH(G10,options!$D$1:$D$20,0)</f>
        <v>7</v>
      </c>
    </row>
    <row r="11" customFormat="false" ht="12.8" hidden="false" customHeight="false" outlineLevel="0" collapsed="false">
      <c r="A11" s="48" t="s">
        <v>401</v>
      </c>
      <c r="B11" s="66" t="n">
        <v>150</v>
      </c>
      <c r="C11" s="54" t="n">
        <f aca="false">FALSE()</f>
        <v>0</v>
      </c>
      <c r="D11" s="54" t="n">
        <f aca="false">FALSE()</f>
        <v>0</v>
      </c>
      <c r="E11" s="55" t="n">
        <v>5714401479086</v>
      </c>
      <c r="F11" s="55" t="s">
        <v>402</v>
      </c>
      <c r="G11" s="56" t="s">
        <v>403</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Bulgare</v>
      </c>
      <c r="I11" s="57" t="n">
        <f aca="false">TRUE()</f>
        <v>1</v>
      </c>
      <c r="J11" s="58" t="n">
        <f aca="false">FALSE()</f>
        <v>0</v>
      </c>
      <c r="K11" s="55" t="s">
        <v>404</v>
      </c>
      <c r="L11" s="59" t="n">
        <f aca="false">FALSE()</f>
        <v>0</v>
      </c>
      <c r="M11" s="67" t="str">
        <f aca="false">IF(ISBLANK(K11),"",IF(L11, "https://raw.githubusercontent.com/PatrickVibild/TellusAmazonPictures/master/pictures/"&amp;K11&amp;"/1.jpg","https://download.lenovo.com/Images/Parts/"&amp;K11&amp;"/"&amp;K11&amp;"_A.jpg"))</f>
        <v>https://download.lenovo.com/Images/Parts/01EN607/01EN607_A.jpg</v>
      </c>
      <c r="N11" s="60" t="str">
        <f aca="false">IF(ISBLANK(K11),"",IF(L11, "https://raw.githubusercontent.com/PatrickVibild/TellusAmazonPictures/master/pictures/"&amp;K11&amp;"/2.jpg","https://download.lenovo.com/Images/Parts/"&amp;K11&amp;"/"&amp;K11&amp;"_B.jpg"))</f>
        <v>https://download.lenovo.com/Images/Parts/01EN607/01EN607_B.jpg</v>
      </c>
      <c r="O11" s="61" t="str">
        <f aca="false">IF(ISBLANK(K11),"",IF(L11, "https://raw.githubusercontent.com/PatrickVibild/TellusAmazonPictures/master/pictures/"&amp;K11&amp;"/3.jpg","https://download.lenovo.com/Images/Parts/"&amp;K11&amp;"/"&amp;K11&amp;"_details.jpg"))</f>
        <v>https://download.lenovo.com/Images/Parts/01EN607/01EN607_details.jpg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2" t="n">
        <f aca="false">MATCH(G11,options!$D$1:$D$20,0)</f>
        <v>8</v>
      </c>
    </row>
    <row r="12" customFormat="false" ht="12.8" hidden="false" customHeight="false" outlineLevel="0" collapsed="false">
      <c r="B12" s="65"/>
      <c r="C12" s="54" t="n">
        <f aca="false">FALSE()</f>
        <v>0</v>
      </c>
      <c r="D12" s="54" t="n">
        <f aca="false">FALSE()</f>
        <v>0</v>
      </c>
      <c r="E12" s="55" t="n">
        <v>5714401479215</v>
      </c>
      <c r="F12" s="55" t="s">
        <v>405</v>
      </c>
      <c r="G12" s="56" t="s">
        <v>406</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Tchèque</v>
      </c>
      <c r="I12" s="57" t="n">
        <f aca="false">TRUE()</f>
        <v>1</v>
      </c>
      <c r="J12" s="58" t="n">
        <f aca="false">FALSE()</f>
        <v>0</v>
      </c>
      <c r="K12" s="55" t="s">
        <v>407</v>
      </c>
      <c r="L12" s="59" t="n">
        <f aca="false">FALSE()</f>
        <v>0</v>
      </c>
      <c r="M12" s="60" t="str">
        <f aca="false">IF(ISBLANK(K12),"",IF(L12, "https://raw.githubusercontent.com/PatrickVibild/TellusAmazonPictures/master/pictures/"&amp;K12&amp;"/1.jpg","https://download.lenovo.com/Images/Parts/"&amp;K12&amp;"/"&amp;K12&amp;"_A.jpg"))</f>
        <v>https://download.lenovo.com/Images/Parts/01EN649/01EN649_A.jpg</v>
      </c>
      <c r="N12" s="60" t="str">
        <f aca="false">IF(ISBLANK(K12),"",IF(L12, "https://raw.githubusercontent.com/PatrickVibild/TellusAmazonPictures/master/pictures/"&amp;K12&amp;"/2.jpg","https://download.lenovo.com/Images/Parts/"&amp;K12&amp;"/"&amp;K12&amp;"_B.jpg"))</f>
        <v>https://download.lenovo.com/Images/Parts/01EN649/01EN649_B.jpg</v>
      </c>
      <c r="O12" s="61" t="str">
        <f aca="false">IF(ISBLANK(K12),"",IF(L12, "https://raw.githubusercontent.com/PatrickVibild/TellusAmazonPictures/master/pictures/"&amp;K12&amp;"/3.jpg","https://download.lenovo.com/Images/Parts/"&amp;K12&amp;"/"&amp;K12&amp;"_details.jpg"))</f>
        <v>https://download.lenovo.com/Images/Parts/01EN649/01EN649_details.jpg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2" t="n">
        <f aca="false">MATCH(G12,options!$D$1:$D$20,0)</f>
        <v>20</v>
      </c>
    </row>
    <row r="13" customFormat="false" ht="12.8" hidden="false" customHeight="false" outlineLevel="0" collapsed="false">
      <c r="A13" s="48" t="s">
        <v>408</v>
      </c>
      <c r="B13" s="55" t="s">
        <v>409</v>
      </c>
      <c r="C13" s="54" t="n">
        <f aca="false">FALSE()</f>
        <v>0</v>
      </c>
      <c r="D13" s="54" t="n">
        <f aca="false">FALSE()</f>
        <v>0</v>
      </c>
      <c r="E13" s="55" t="n">
        <v>5714401479109</v>
      </c>
      <c r="F13" s="55" t="s">
        <v>410</v>
      </c>
      <c r="G13" s="56" t="s">
        <v>411</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Danois</v>
      </c>
      <c r="I13" s="57" t="n">
        <f aca="false">TRUE()</f>
        <v>1</v>
      </c>
      <c r="J13" s="58" t="n">
        <f aca="false">FALSE()</f>
        <v>0</v>
      </c>
      <c r="K13" s="55" t="s">
        <v>412</v>
      </c>
      <c r="L13" s="59" t="n">
        <f aca="false">FALSE()</f>
        <v>0</v>
      </c>
      <c r="M13" s="60" t="str">
        <f aca="false">IF(ISBLANK(K13),"",IF(L13, "https://raw.githubusercontent.com/PatrickVibild/TellusAmazonPictures/master/pictures/"&amp;K13&amp;"/1.jpg","https://download.lenovo.com/Images/Parts/"&amp;K13&amp;"/"&amp;K13&amp;"_A.jpg"))</f>
        <v>https://download.lenovo.com/Images/Parts/01EN650/01EN650_A.jpg</v>
      </c>
      <c r="N13" s="60" t="str">
        <f aca="false">IF(ISBLANK(K13),"",IF(L13, "https://raw.githubusercontent.com/PatrickVibild/TellusAmazonPictures/master/pictures/"&amp;K13&amp;"/2.jpg","https://download.lenovo.com/Images/Parts/"&amp;K13&amp;"/"&amp;K13&amp;"_B.jpg"))</f>
        <v>https://download.lenovo.com/Images/Parts/01EN650/01EN650_B.jpg</v>
      </c>
      <c r="O13" s="61" t="str">
        <f aca="false">IF(ISBLANK(K13),"",IF(L13, "https://raw.githubusercontent.com/PatrickVibild/TellusAmazonPictures/master/pictures/"&amp;K13&amp;"/3.jpg","https://download.lenovo.com/Images/Parts/"&amp;K13&amp;"/"&amp;K13&amp;"_details.jpg"))</f>
        <v>https://download.lenovo.com/Images/Parts/01EN650/01EN650_details.jpg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2" t="n">
        <f aca="false">MATCH(G13,options!$D$1:$D$20,0)</f>
        <v>9</v>
      </c>
    </row>
    <row r="14" customFormat="false" ht="12.8" hidden="false" customHeight="false" outlineLevel="0" collapsed="false">
      <c r="A14" s="48" t="s">
        <v>413</v>
      </c>
      <c r="B14" s="55" t="n">
        <v>5714401471998</v>
      </c>
      <c r="C14" s="54" t="n">
        <f aca="false">FALSE()</f>
        <v>0</v>
      </c>
      <c r="D14" s="54" t="n">
        <f aca="false">FALSE()</f>
        <v>0</v>
      </c>
      <c r="E14" s="55" t="n">
        <v>5714401479116</v>
      </c>
      <c r="F14" s="55" t="s">
        <v>414</v>
      </c>
      <c r="G14" s="56" t="s">
        <v>415</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Hongrois</v>
      </c>
      <c r="I14" s="57" t="n">
        <f aca="false">TRUE()</f>
        <v>1</v>
      </c>
      <c r="J14" s="58" t="n">
        <f aca="false">FALSE()</f>
        <v>0</v>
      </c>
      <c r="K14" s="55" t="s">
        <v>416</v>
      </c>
      <c r="L14" s="59" t="n">
        <f aca="false">FALSE()</f>
        <v>0</v>
      </c>
      <c r="M14" s="60" t="str">
        <f aca="false">IF(ISBLANK(K14),"",IF(L14, "https://raw.githubusercontent.com/PatrickVibild/TellusAmazonPictures/master/pictures/"&amp;K14&amp;"/1.jpg","https://download.lenovo.com/Images/Parts/"&amp;K14&amp;"/"&amp;K14&amp;"_A.jpg"))</f>
        <v>https://download.lenovo.com/Images/Parts/01EN656/01EN656_A.jpg</v>
      </c>
      <c r="N14" s="60" t="str">
        <f aca="false">IF(ISBLANK(K14),"",IF(L14, "https://raw.githubusercontent.com/PatrickVibild/TellusAmazonPictures/master/pictures/"&amp;K14&amp;"/2.jpg","https://download.lenovo.com/Images/Parts/"&amp;K14&amp;"/"&amp;K14&amp;"_B.jpg"))</f>
        <v>https://download.lenovo.com/Images/Parts/01EN656/01EN656_B.jpg</v>
      </c>
      <c r="O14" s="61" t="str">
        <f aca="false">IF(ISBLANK(K14),"",IF(L14, "https://raw.githubusercontent.com/PatrickVibild/TellusAmazonPictures/master/pictures/"&amp;K14&amp;"/3.jpg","https://download.lenovo.com/Images/Parts/"&amp;K14&amp;"/"&amp;K14&amp;"_details.jpg"))</f>
        <v>https://download.lenovo.com/Images/Parts/01EN656/01EN656_details.jpg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2" t="n">
        <f aca="false">MATCH(G14,options!$D$1:$D$20,0)</f>
        <v>19</v>
      </c>
    </row>
    <row r="15" customFormat="false" ht="12.8" hidden="false" customHeight="false" outlineLevel="0" collapsed="false">
      <c r="B15" s="65"/>
      <c r="C15" s="54" t="n">
        <f aca="false">FALSE()</f>
        <v>0</v>
      </c>
      <c r="D15" s="54" t="n">
        <f aca="false">FALSE()</f>
        <v>0</v>
      </c>
      <c r="E15" s="55" t="n">
        <v>5714401479123</v>
      </c>
      <c r="F15" s="55" t="s">
        <v>417</v>
      </c>
      <c r="G15" s="56" t="s">
        <v>418</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Néerlandais</v>
      </c>
      <c r="I15" s="57" t="n">
        <f aca="false">TRUE()</f>
        <v>1</v>
      </c>
      <c r="J15" s="58" t="n">
        <f aca="false">FALSE()</f>
        <v>0</v>
      </c>
      <c r="K15" s="55" t="s">
        <v>419</v>
      </c>
      <c r="L15" s="59" t="n">
        <f aca="false">FALSE()</f>
        <v>0</v>
      </c>
      <c r="M15" s="60" t="str">
        <f aca="false">IF(ISBLANK(K15),"",IF(L15, "https://raw.githubusercontent.com/PatrickVibild/TellusAmazonPictures/master/pictures/"&amp;K15&amp;"/1.jpg","https://download.lenovo.com/Images/Parts/"&amp;K15&amp;"/"&amp;K15&amp;"_A.jpg"))</f>
        <v>https://download.lenovo.com/Images/Parts/01EN619/01EN619_A.jpg</v>
      </c>
      <c r="N15" s="60" t="str">
        <f aca="false">IF(ISBLANK(K15),"",IF(L15, "https://raw.githubusercontent.com/PatrickVibild/TellusAmazonPictures/master/pictures/"&amp;K15&amp;"/2.jpg","https://download.lenovo.com/Images/Parts/"&amp;K15&amp;"/"&amp;K15&amp;"_B.jpg"))</f>
        <v>https://download.lenovo.com/Images/Parts/01EN619/01EN619_B.jpg</v>
      </c>
      <c r="O15" s="61" t="str">
        <f aca="false">IF(ISBLANK(K15),"",IF(L15, "https://raw.githubusercontent.com/PatrickVibild/TellusAmazonPictures/master/pictures/"&amp;K15&amp;"/3.jpg","https://download.lenovo.com/Images/Parts/"&amp;K15&amp;"/"&amp;K15&amp;"_details.jpg"))</f>
        <v>https://download.lenovo.com/Images/Parts/01EN619/01EN619_details.jpg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2" t="n">
        <f aca="false">MATCH(G15,options!$D$1:$D$20,0)</f>
        <v>10</v>
      </c>
    </row>
    <row r="16" customFormat="false" ht="12.8" hidden="false" customHeight="false" outlineLevel="0" collapsed="false">
      <c r="A16" s="48" t="s">
        <v>420</v>
      </c>
      <c r="B16" s="49" t="s">
        <v>421</v>
      </c>
      <c r="C16" s="54" t="n">
        <f aca="false">FALSE()</f>
        <v>0</v>
      </c>
      <c r="D16" s="54" t="n">
        <f aca="false">FALSE()</f>
        <v>0</v>
      </c>
      <c r="E16" s="55" t="n">
        <v>5714401479130</v>
      </c>
      <c r="F16" s="55" t="s">
        <v>422</v>
      </c>
      <c r="G16" s="56" t="s">
        <v>423</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Norvégienne</v>
      </c>
      <c r="I16" s="57" t="n">
        <f aca="false">TRUE()</f>
        <v>1</v>
      </c>
      <c r="J16" s="58" t="n">
        <f aca="false">FALSE()</f>
        <v>0</v>
      </c>
      <c r="K16" s="55" t="s">
        <v>424</v>
      </c>
      <c r="L16" s="59" t="n">
        <f aca="false">FALSE()</f>
        <v>0</v>
      </c>
      <c r="M16" s="60" t="str">
        <f aca="false">IF(ISBLANK(K16),"",IF(L16, "https://raw.githubusercontent.com/PatrickVibild/TellusAmazonPictures/master/pictures/"&amp;K16&amp;"/1.jpg","https://download.lenovo.com/Images/Parts/"&amp;K16&amp;"/"&amp;K16&amp;"_A.jpg"))</f>
        <v>https://download.lenovo.com/Images/Parts/01EN620/01EN620_A.jpg</v>
      </c>
      <c r="N16" s="60" t="str">
        <f aca="false">IF(ISBLANK(K16),"",IF(L16, "https://raw.githubusercontent.com/PatrickVibild/TellusAmazonPictures/master/pictures/"&amp;K16&amp;"/2.jpg","https://download.lenovo.com/Images/Parts/"&amp;K16&amp;"/"&amp;K16&amp;"_B.jpg"))</f>
        <v>https://download.lenovo.com/Images/Parts/01EN620/01EN620_B.jpg</v>
      </c>
      <c r="O16" s="61" t="str">
        <f aca="false">IF(ISBLANK(K16),"",IF(L16, "https://raw.githubusercontent.com/PatrickVibild/TellusAmazonPictures/master/pictures/"&amp;K16&amp;"/3.jpg","https://download.lenovo.com/Images/Parts/"&amp;K16&amp;"/"&amp;K16&amp;"_details.jpg"))</f>
        <v>https://download.lenovo.com/Images/Parts/01EN620/01EN620_details.jpg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2" t="n">
        <f aca="false">MATCH(G16,options!$D$1:$D$20,0)</f>
        <v>11</v>
      </c>
    </row>
    <row r="17" customFormat="false" ht="12.8" hidden="false" customHeight="false" outlineLevel="0" collapsed="false">
      <c r="B17" s="65"/>
      <c r="C17" s="54" t="n">
        <f aca="false">FALSE()</f>
        <v>0</v>
      </c>
      <c r="D17" s="54" t="n">
        <f aca="false">FALSE()</f>
        <v>0</v>
      </c>
      <c r="E17" s="55" t="n">
        <v>5714401479147</v>
      </c>
      <c r="F17" s="55" t="s">
        <v>425</v>
      </c>
      <c r="G17" s="56" t="s">
        <v>426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Polonais</v>
      </c>
      <c r="I17" s="57" t="n">
        <f aca="false">TRUE()</f>
        <v>1</v>
      </c>
      <c r="J17" s="58" t="n">
        <f aca="false">FALSE()</f>
        <v>0</v>
      </c>
      <c r="K17" s="55"/>
      <c r="L17" s="59" t="n">
        <f aca="false">FALSE()</f>
        <v>0</v>
      </c>
      <c r="M17" s="60" t="str">
        <f aca="false">IF(ISBLANK(K17),"",IF(L17, "https://raw.githubusercontent.com/PatrickVibild/TellusAmazonPictures/master/pictures/"&amp;K17&amp;"/1.jpg","https://download.lenovo.com/Images/Parts/"&amp;K17&amp;"/"&amp;K17&amp;"_A.jpg"))</f>
        <v/>
      </c>
      <c r="N17" s="60" t="str">
        <f aca="false">IF(ISBLANK(K17),"",IF(L17, "https://raw.githubusercontent.com/PatrickVibild/TellusAmazonPictures/master/pictures/"&amp;K17&amp;"/2.jpg","https://download.lenovo.com/Images/Parts/"&amp;K17&amp;"/"&amp;K17&amp;"_B.jpg"))</f>
        <v/>
      </c>
      <c r="O17" s="61"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2" t="n">
        <f aca="false">MATCH(G17,options!$D$1:$D$20,0)</f>
        <v>12</v>
      </c>
    </row>
    <row r="18" customFormat="false" ht="12.8" hidden="false" customHeight="false" outlineLevel="0" collapsed="false">
      <c r="A18" s="48" t="s">
        <v>427</v>
      </c>
      <c r="B18" s="66" t="n">
        <v>5</v>
      </c>
      <c r="C18" s="54" t="n">
        <f aca="false">FALSE()</f>
        <v>0</v>
      </c>
      <c r="D18" s="54" t="n">
        <f aca="false">FALSE()</f>
        <v>0</v>
      </c>
      <c r="E18" s="55" t="n">
        <v>5714401479154</v>
      </c>
      <c r="F18" s="55" t="s">
        <v>428</v>
      </c>
      <c r="G18" s="56" t="s">
        <v>429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Portugais</v>
      </c>
      <c r="I18" s="57" t="n">
        <f aca="false">TRUE()</f>
        <v>1</v>
      </c>
      <c r="J18" s="58" t="n">
        <f aca="false">FALSE()</f>
        <v>0</v>
      </c>
      <c r="K18" s="55" t="s">
        <v>430</v>
      </c>
      <c r="L18" s="59" t="n">
        <f aca="false">FALSE()</f>
        <v>0</v>
      </c>
      <c r="M18" s="60" t="str">
        <f aca="false">IF(ISBLANK(K18),"",IF(L18, "https://raw.githubusercontent.com/PatrickVibild/TellusAmazonPictures/master/pictures/"&amp;K18&amp;"/1.jpg","https://download.lenovo.com/Images/Parts/"&amp;K18&amp;"/"&amp;K18&amp;"_A.jpg"))</f>
        <v>https://download.lenovo.com/Images/Parts/01EN663/01EN663_A.jpg</v>
      </c>
      <c r="N18" s="60" t="str">
        <f aca="false">IF(ISBLANK(K18),"",IF(L18, "https://raw.githubusercontent.com/PatrickVibild/TellusAmazonPictures/master/pictures/"&amp;K18&amp;"/2.jpg","https://download.lenovo.com/Images/Parts/"&amp;K18&amp;"/"&amp;K18&amp;"_B.jpg"))</f>
        <v>https://download.lenovo.com/Images/Parts/01EN663/01EN663_B.jpg</v>
      </c>
      <c r="O18" s="61" t="str">
        <f aca="false">IF(ISBLANK(K18),"",IF(L18, "https://raw.githubusercontent.com/PatrickVibild/TellusAmazonPictures/master/pictures/"&amp;K18&amp;"/3.jpg","https://download.lenovo.com/Images/Parts/"&amp;K18&amp;"/"&amp;K18&amp;"_details.jpg"))</f>
        <v>https://download.lenovo.com/Images/Parts/01EN663/01EN663_details.jpg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2" t="n">
        <f aca="false">MATCH(G18,options!$D$1:$D$20,0)</f>
        <v>13</v>
      </c>
    </row>
    <row r="19" customFormat="false" ht="12.8" hidden="false" customHeight="false" outlineLevel="0" collapsed="false">
      <c r="B19" s="65"/>
      <c r="C19" s="54" t="n">
        <f aca="false">FALSE()</f>
        <v>0</v>
      </c>
      <c r="D19" s="54" t="n">
        <f aca="false">FALSE()</f>
        <v>0</v>
      </c>
      <c r="E19" s="55" t="n">
        <v>5714401479161</v>
      </c>
      <c r="F19" s="55" t="s">
        <v>431</v>
      </c>
      <c r="G19" s="56" t="s">
        <v>432</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Suédois – Finlandais</v>
      </c>
      <c r="I19" s="57" t="n">
        <f aca="false">TRUE()</f>
        <v>1</v>
      </c>
      <c r="J19" s="58" t="n">
        <f aca="false">FALSE()</f>
        <v>0</v>
      </c>
      <c r="K19" s="55" t="s">
        <v>433</v>
      </c>
      <c r="L19" s="59" t="n">
        <f aca="false">FALSE()</f>
        <v>0</v>
      </c>
      <c r="M19" s="60" t="str">
        <f aca="false">IF(ISBLANK(K19),"",IF(L19, "https://raw.githubusercontent.com/PatrickVibild/TellusAmazonPictures/master/pictures/"&amp;K19&amp;"/1.jpg","https://download.lenovo.com/Images/Parts/"&amp;K19&amp;"/"&amp;K19&amp;"_A.jpg"))</f>
        <v>https://download.lenovo.com/Images/Parts/01EN667/01EN667_A.jpg</v>
      </c>
      <c r="N19" s="60" t="str">
        <f aca="false">IF(ISBLANK(K19),"",IF(L19, "https://raw.githubusercontent.com/PatrickVibild/TellusAmazonPictures/master/pictures/"&amp;K19&amp;"/2.jpg","https://download.lenovo.com/Images/Parts/"&amp;K19&amp;"/"&amp;K19&amp;"_B.jpg"))</f>
        <v>https://download.lenovo.com/Images/Parts/01EN667/01EN667_B.jpg</v>
      </c>
      <c r="O19" s="61" t="str">
        <f aca="false">IF(ISBLANK(K19),"",IF(L19, "https://raw.githubusercontent.com/PatrickVibild/TellusAmazonPictures/master/pictures/"&amp;K19&amp;"/3.jpg","https://download.lenovo.com/Images/Parts/"&amp;K19&amp;"/"&amp;K19&amp;"_details.jpg"))</f>
        <v>https://download.lenovo.com/Images/Parts/01EN667/01EN667_details.jpg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2" t="n">
        <f aca="false">MATCH(G19,options!$D$1:$D$20,0)</f>
        <v>14</v>
      </c>
    </row>
    <row r="20" customFormat="false" ht="12.8" hidden="false" customHeight="false" outlineLevel="0" collapsed="false">
      <c r="A20" s="48" t="s">
        <v>434</v>
      </c>
      <c r="B20" s="68" t="s">
        <v>435</v>
      </c>
      <c r="C20" s="54" t="n">
        <f aca="false">FALSE()</f>
        <v>0</v>
      </c>
      <c r="D20" s="54" t="n">
        <f aca="false">FALSE()</f>
        <v>0</v>
      </c>
      <c r="E20" s="55" t="n">
        <v>5714401479178</v>
      </c>
      <c r="F20" s="55" t="s">
        <v>436</v>
      </c>
      <c r="G20" s="56" t="s">
        <v>437</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Suisse</v>
      </c>
      <c r="I20" s="57" t="n">
        <f aca="false">TRUE()</f>
        <v>1</v>
      </c>
      <c r="J20" s="58" t="n">
        <f aca="false">FALSE()</f>
        <v>0</v>
      </c>
      <c r="K20" s="55" t="s">
        <v>438</v>
      </c>
      <c r="L20" s="59" t="n">
        <f aca="false">FALSE()</f>
        <v>0</v>
      </c>
      <c r="M20" s="60" t="str">
        <f aca="false">IF(ISBLANK(K20),"",IF(L20, "https://raw.githubusercontent.com/PatrickVibild/TellusAmazonPictures/master/pictures/"&amp;K20&amp;"/1.jpg","https://download.lenovo.com/Images/Parts/"&amp;K20&amp;"/"&amp;K20&amp;"_A.jpg"))</f>
        <v>https://download.lenovo.com/Images/Parts/01EN750/01EN750_A.jpg</v>
      </c>
      <c r="N20" s="60" t="str">
        <f aca="false">IF(ISBLANK(K20),"",IF(L20, "https://raw.githubusercontent.com/PatrickVibild/TellusAmazonPictures/master/pictures/"&amp;K20&amp;"/2.jpg","https://download.lenovo.com/Images/Parts/"&amp;K20&amp;"/"&amp;K20&amp;"_B.jpg"))</f>
        <v>https://download.lenovo.com/Images/Parts/01EN750/01EN750_B.jpg</v>
      </c>
      <c r="O20" s="61" t="str">
        <f aca="false">IF(ISBLANK(K20),"",IF(L20, "https://raw.githubusercontent.com/PatrickVibild/TellusAmazonPictures/master/pictures/"&amp;K20&amp;"/3.jpg","https://download.lenovo.com/Images/Parts/"&amp;K20&amp;"/"&amp;K20&amp;"_details.jpg"))</f>
        <v>https://download.lenovo.com/Images/Parts/01EN750/01EN750_details.jpg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2" t="n">
        <f aca="false">MATCH(G20,options!$D$1:$D$20,0)</f>
        <v>15</v>
      </c>
    </row>
    <row r="21" customFormat="false" ht="23.85" hidden="false" customHeight="false" outlineLevel="0" collapsed="false">
      <c r="B21" s="65"/>
      <c r="C21" s="54" t="n">
        <f aca="false">FALSE()</f>
        <v>0</v>
      </c>
      <c r="D21" s="54" t="n">
        <f aca="false">FALSE()</f>
        <v>0</v>
      </c>
      <c r="E21" s="55" t="n">
        <v>5714401479185</v>
      </c>
      <c r="F21" s="55" t="s">
        <v>439</v>
      </c>
      <c r="G21" s="56" t="s">
        <v>440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7" t="n">
        <f aca="false">TRUE()</f>
        <v>1</v>
      </c>
      <c r="J21" s="58" t="n">
        <f aca="false">FALSE()</f>
        <v>0</v>
      </c>
      <c r="K21" s="55" t="s">
        <v>441</v>
      </c>
      <c r="L21" s="59" t="n">
        <f aca="false">TRUE()</f>
        <v>1</v>
      </c>
      <c r="M21" s="60" t="str">
        <f aca="false">IF(ISBLANK(K21),"",IF(L21, "https://raw.githubusercontent.com/PatrickVibild/TellusAmazonPictures/master/pictures/"&amp;K21&amp;"/1.jpg","https://download.lenovo.com/Images/Parts/"&amp;K21&amp;"/"&amp;K21&amp;"_A.jpg"))</f>
        <v>https://raw.githubusercontent.com/PatrickVibild/TellusAmazonPictures/master/pictures/Lenovo/T470S/USI/1.jpg</v>
      </c>
      <c r="N21" s="60" t="str">
        <f aca="false">IF(ISBLANK(K21),"",IF(L21, "https://raw.githubusercontent.com/PatrickVibild/TellusAmazonPictures/master/pictures/"&amp;K21&amp;"/2.jpg","https://download.lenovo.com/Images/Parts/"&amp;K21&amp;"/"&amp;K21&amp;"_B.jpg"))</f>
        <v>https://raw.githubusercontent.com/PatrickVibild/TellusAmazonPictures/master/pictures/Lenovo/T470S/USI/2.jpg</v>
      </c>
      <c r="O21" s="61" t="str">
        <f aca="false">IF(ISBLANK(K21),"",IF(L21, "https://raw.githubusercontent.com/PatrickVibild/TellusAmazonPictures/master/pictures/"&amp;K21&amp;"/3.jpg","https://download.lenovo.com/Images/Parts/"&amp;K21&amp;"/"&amp;K21&amp;"_details.jpg"))</f>
        <v>https://raw.githubusercontent.com/PatrickVibild/TellusAmazonPictures/master/pictures/Lenovo/T470S/USI/3.jpg</v>
      </c>
      <c r="P21" s="0" t="str">
        <f aca="false">IF(ISBLANK(K21),"",IF(L21, "https://raw.githubusercontent.com/PatrickVibild/TellusAmazonPictures/master/pictures/"&amp;K21&amp;"/4.jpg", ""))</f>
        <v>https://raw.githubusercontent.com/PatrickVibild/TellusAmazonPictures/master/pictures/Lenovo/T470S/USI/4.jpg</v>
      </c>
      <c r="Q21" s="0" t="str">
        <f aca="false">IF(ISBLANK(K21),"",IF(L21, "https://raw.githubusercontent.com/PatrickVibild/TellusAmazonPictures/master/pictures/"&amp;K21&amp;"/5.jpg", ""))</f>
        <v>https://raw.githubusercontent.com/PatrickVibild/TellusAmazonPictures/master/pictures/Lenovo/T470S/USI/5.jpg</v>
      </c>
      <c r="R21" s="0" t="str">
        <f aca="false">IF(ISBLANK(K21),"",IF(L21, "https://raw.githubusercontent.com/PatrickVibild/TellusAmazonPictures/master/pictures/"&amp;K21&amp;"/6.jpg", ""))</f>
        <v>https://raw.githubusercontent.com/PatrickVibild/TellusAmazonPictures/master/pictures/Lenovo/T470S/USI/6.jpg</v>
      </c>
      <c r="S21" s="0" t="str">
        <f aca="false">IF(ISBLANK(K21),"",IF(L21, "https://raw.githubusercontent.com/PatrickVibild/TellusAmazonPictures/master/pictures/"&amp;K21&amp;"/7.jpg", ""))</f>
        <v>https://raw.githubusercontent.com/PatrickVibild/TellusAmazonPictures/master/pictures/Lenovo/T470S/USI/7.jpg</v>
      </c>
      <c r="T21" s="0" t="str">
        <f aca="false">IF(ISBLANK(K21),"",IF(L21, "https://raw.githubusercontent.com/PatrickVibild/TellusAmazonPictures/master/pictures/"&amp;K21&amp;"/8.jpg",""))</f>
        <v>https://raw.githubusercontent.com/PatrickVibild/TellusAmazonPictures/master/pictures/Lenovo/T470S/USI/8.jpg</v>
      </c>
      <c r="U21" s="0" t="str">
        <f aca="false">IF(ISBLANK(K21),"",IF(L21, "https://raw.githubusercontent.com/PatrickVibild/TellusAmazonPictures/master/pictures/"&amp;K21&amp;"/9.jpg", ""))</f>
        <v>https://raw.githubusercontent.com/PatrickVibild/TellusAmazonPictures/master/pictures/Lenovo/T470S/USI/9.jpg</v>
      </c>
      <c r="V21" s="62" t="n">
        <f aca="false">MATCH(G21,options!$D$1:$D$20,0)</f>
        <v>16</v>
      </c>
    </row>
    <row r="22" customFormat="false" ht="12.8" hidden="false" customHeight="false" outlineLevel="0" collapsed="false">
      <c r="B22" s="65"/>
      <c r="C22" s="54" t="n">
        <f aca="false">FALSE()</f>
        <v>0</v>
      </c>
      <c r="D22" s="54" t="n">
        <f aca="false">FALSE()</f>
        <v>0</v>
      </c>
      <c r="E22" s="55" t="n">
        <v>5714401479192</v>
      </c>
      <c r="F22" s="55" t="s">
        <v>442</v>
      </c>
      <c r="G22" s="56"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Russe</v>
      </c>
      <c r="I22" s="57" t="n">
        <f aca="false">TRUE()</f>
        <v>1</v>
      </c>
      <c r="J22" s="58" t="n">
        <f aca="false">FALSE()</f>
        <v>0</v>
      </c>
      <c r="K22" s="55" t="s">
        <v>444</v>
      </c>
      <c r="L22" s="59" t="n">
        <f aca="false">FALSE()</f>
        <v>0</v>
      </c>
      <c r="M22" s="60" t="str">
        <f aca="false">IF(ISBLANK(K22),"",IF(L22, "https://raw.githubusercontent.com/PatrickVibild/TellusAmazonPictures/master/pictures/"&amp;K22&amp;"/1.jpg","https://download.lenovo.com/Images/Parts/"&amp;K22&amp;"/"&amp;K22&amp;"_A.jpg"))</f>
        <v>https://download.lenovo.com/Images/Parts/01EN623/01EN623_A.jpg</v>
      </c>
      <c r="N22" s="60" t="str">
        <f aca="false">IF(ISBLANK(K22),"",IF(L22, "https://raw.githubusercontent.com/PatrickVibild/TellusAmazonPictures/master/pictures/"&amp;K22&amp;"/2.jpg","https://download.lenovo.com/Images/Parts/"&amp;K22&amp;"/"&amp;K22&amp;"_B.jpg"))</f>
        <v>https://download.lenovo.com/Images/Parts/01EN623/01EN623_B.jpg</v>
      </c>
      <c r="O22" s="61" t="str">
        <f aca="false">IF(ISBLANK(K22),"",IF(L22, "https://raw.githubusercontent.com/PatrickVibild/TellusAmazonPictures/master/pictures/"&amp;K22&amp;"/3.jpg","https://download.lenovo.com/Images/Parts/"&amp;K22&amp;"/"&amp;K22&amp;"_details.jpg"))</f>
        <v>https://download.lenovo.com/Images/Parts/01EN623/01EN623_details.jpg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2" t="n">
        <f aca="false">MATCH(G22,options!$D$1:$D$20,0)</f>
        <v>17</v>
      </c>
    </row>
    <row r="23" customFormat="false" ht="46.25" hidden="false" customHeight="false" outlineLevel="0" collapsed="false">
      <c r="A23" s="48" t="s">
        <v>445</v>
      </c>
      <c r="B23" s="49" t="str">
        <f aca="false">IF(Values!$B$36=English!$B$2,English!B3, IF(Values!$B$36=German!$B$2,German!B3, IF(Values!$B$36=Italian!$B$2,Italian!B3, IF(Values!$B$36=Spanish!$B$2, Spanish!B3, IF(Values!$B$36=French!$B$2, French!B3, IF(Values!$B$36=Dutch!$B$2,Dutch!B3, IF(Values!$B$36=English!$D$32, English!B14,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54" t="n">
        <f aca="false">TRUE()</f>
        <v>1</v>
      </c>
      <c r="D23" s="54" t="n">
        <f aca="false">FALSE()</f>
        <v>0</v>
      </c>
      <c r="E23" s="55" t="n">
        <v>5714401479208</v>
      </c>
      <c r="F23" s="55" t="s">
        <v>446</v>
      </c>
      <c r="G23" s="56" t="s">
        <v>447</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7" t="n">
        <f aca="false">TRUE()</f>
        <v>1</v>
      </c>
      <c r="J23" s="58" t="n">
        <f aca="false">FALSE()</f>
        <v>0</v>
      </c>
      <c r="K23" s="55" t="s">
        <v>448</v>
      </c>
      <c r="L23" s="59" t="n">
        <f aca="false">TRUE()</f>
        <v>1</v>
      </c>
      <c r="M23" s="60" t="str">
        <f aca="false">IF(ISBLANK(K23),"",IF(L23, "https://raw.githubusercontent.com/PatrickVibild/TellusAmazonPictures/master/pictures/"&amp;K23&amp;"/1.jpg","https://download.lenovo.com/Images/Parts/"&amp;K23&amp;"/"&amp;K23&amp;"_A.jpg"))</f>
        <v>https://raw.githubusercontent.com/PatrickVibild/TellusAmazonPictures/master/pictures/Lenovo/T470S/US/1.jpg</v>
      </c>
      <c r="N23" s="60" t="str">
        <f aca="false">IF(ISBLANK(K23),"",IF(L23, "https://raw.githubusercontent.com/PatrickVibild/TellusAmazonPictures/master/pictures/"&amp;K23&amp;"/2.jpg","https://download.lenovo.com/Images/Parts/"&amp;K23&amp;"/"&amp;K23&amp;"_B.jpg"))</f>
        <v>https://raw.githubusercontent.com/PatrickVibild/TellusAmazonPictures/master/pictures/Lenovo/T470S/US/2.jpg</v>
      </c>
      <c r="O23" s="61" t="str">
        <f aca="false">IF(ISBLANK(K23),"",IF(L23, "https://raw.githubusercontent.com/PatrickVibild/TellusAmazonPictures/master/pictures/"&amp;K23&amp;"/3.jpg","https://download.lenovo.com/Images/Parts/"&amp;K23&amp;"/"&amp;K23&amp;"_details.jpg"))</f>
        <v>https://raw.githubusercontent.com/PatrickVibild/TellusAmazonPictures/master/pictures/Lenovo/T470S/US/3.jpg</v>
      </c>
      <c r="P23" s="0" t="str">
        <f aca="false">IF(ISBLANK(K23),"",IF(L23, "https://raw.githubusercontent.com/PatrickVibild/TellusAmazonPictures/master/pictures/"&amp;K23&amp;"/4.jpg", ""))</f>
        <v>https://raw.githubusercontent.com/PatrickVibild/TellusAmazonPictures/master/pictures/Lenovo/T470S/US/4.jpg</v>
      </c>
      <c r="Q23" s="0" t="str">
        <f aca="false">IF(ISBLANK(K23),"",IF(L23, "https://raw.githubusercontent.com/PatrickVibild/TellusAmazonPictures/master/pictures/"&amp;K23&amp;"/5.jpg", ""))</f>
        <v>https://raw.githubusercontent.com/PatrickVibild/TellusAmazonPictures/master/pictures/Lenovo/T470S/US/5.jpg</v>
      </c>
      <c r="R23" s="0" t="str">
        <f aca="false">IF(ISBLANK(K23),"",IF(L23, "https://raw.githubusercontent.com/PatrickVibild/TellusAmazonPictures/master/pictures/"&amp;K23&amp;"/6.jpg", ""))</f>
        <v>https://raw.githubusercontent.com/PatrickVibild/TellusAmazonPictures/master/pictures/Lenovo/T470S/US/6.jpg</v>
      </c>
      <c r="S23" s="0" t="str">
        <f aca="false">IF(ISBLANK(K23),"",IF(L23, "https://raw.githubusercontent.com/PatrickVibild/TellusAmazonPictures/master/pictures/"&amp;K23&amp;"/7.jpg", ""))</f>
        <v>https://raw.githubusercontent.com/PatrickVibild/TellusAmazonPictures/master/pictures/Lenovo/T470S/US/7.jpg</v>
      </c>
      <c r="T23" s="0" t="str">
        <f aca="false">IF(ISBLANK(K23),"",IF(L23, "https://raw.githubusercontent.com/PatrickVibild/TellusAmazonPictures/master/pictures/"&amp;K23&amp;"/8.jpg",""))</f>
        <v>https://raw.githubusercontent.com/PatrickVibild/TellusAmazonPictures/master/pictures/Lenovo/T470S/US/8.jpg</v>
      </c>
      <c r="U23" s="0" t="str">
        <f aca="false">IF(ISBLANK(K23),"",IF(L23, "https://raw.githubusercontent.com/PatrickVibild/TellusAmazonPictures/master/pictures/"&amp;K23&amp;"/9.jpg", ""))</f>
        <v>https://raw.githubusercontent.com/PatrickVibild/TellusAmazonPictures/master/pictures/Lenovo/T470S/US/9.jpg</v>
      </c>
      <c r="V23" s="62" t="n">
        <f aca="false">MATCH(G23,options!$D$1:$D$20,0)</f>
        <v>18</v>
      </c>
    </row>
    <row r="24" customFormat="false" ht="46.25" hidden="false" customHeight="false" outlineLevel="0" collapsed="false">
      <c r="A24" s="48" t="s">
        <v>449</v>
      </c>
      <c r="B24" s="49" t="str">
        <f aca="false">IF(Values!$B$36=English!$B$2,English!B4, IF(Values!$B$36=German!$B$2,German!B4, IF(Values!$B$36=Italian!$B$2,Italian!B4, IF(Values!$B$36=Spanish!$B$2, Spanish!B4, IF(Values!$B$36=French!$B$2, French!B4, IF(Values!$B$36=Dutch!$B$2,Dutch!B4, IF(Values!$B$36=English!$D$32, English!D34, 0)))))))</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4" t="n">
        <f aca="false">FALSE()</f>
        <v>0</v>
      </c>
      <c r="D24" s="54" t="n">
        <f aca="false">TRUE()</f>
        <v>1</v>
      </c>
      <c r="E24" s="55" t="n">
        <v>5714401471011</v>
      </c>
      <c r="F24" s="55" t="s">
        <v>450</v>
      </c>
      <c r="G24" s="56"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Allemand</v>
      </c>
      <c r="I24" s="57" t="n">
        <f aca="false">TRUE()</f>
        <v>1</v>
      </c>
      <c r="J24" s="58" t="n">
        <f aca="false">TRUE()</f>
        <v>1</v>
      </c>
      <c r="K24" s="55" t="s">
        <v>375</v>
      </c>
      <c r="L24" s="59" t="n">
        <f aca="false">TRUE()</f>
        <v>1</v>
      </c>
      <c r="M24" s="60" t="str">
        <f aca="false">IF(ISBLANK(K24),"",IF(L24, "https://raw.githubusercontent.com/PatrickVibild/TellusAmazonPictures/master/pictures/"&amp;K24&amp;"/1.jpg","https://download.lenovo.com/Images/Parts/"&amp;K24&amp;"/"&amp;K24&amp;"_A.jpg"))</f>
        <v>https://raw.githubusercontent.com/PatrickVibild/TellusAmazonPictures/master/pictures/Lenovo/T470S/DE/1.jpg</v>
      </c>
      <c r="N24" s="60" t="str">
        <f aca="false">IF(ISBLANK(K24),"",IF(L24, "https://raw.githubusercontent.com/PatrickVibild/TellusAmazonPictures/master/pictures/"&amp;K24&amp;"/2.jpg","https://download.lenovo.com/Images/Parts/"&amp;K24&amp;"/"&amp;K24&amp;"_B.jpg"))</f>
        <v>https://raw.githubusercontent.com/PatrickVibild/TellusAmazonPictures/master/pictures/Lenovo/T470S/DE/2.jpg</v>
      </c>
      <c r="O24" s="61" t="str">
        <f aca="false">IF(ISBLANK(K24),"",IF(L24, "https://raw.githubusercontent.com/PatrickVibild/TellusAmazonPictures/master/pictures/"&amp;K24&amp;"/3.jpg","https://download.lenovo.com/Images/Parts/"&amp;K24&amp;"/"&amp;K24&amp;"_details.jpg"))</f>
        <v>https://raw.githubusercontent.com/PatrickVibild/TellusAmazonPictures/master/pictures/Lenovo/T470S/DE/3.jpg</v>
      </c>
      <c r="P24" s="0" t="str">
        <f aca="false">IF(ISBLANK(K24),"",IF(L24, "https://raw.githubusercontent.com/PatrickVibild/TellusAmazonPictures/master/pictures/"&amp;K24&amp;"/4.jpg", ""))</f>
        <v>https://raw.githubusercontent.com/PatrickVibild/TellusAmazonPictures/master/pictures/Lenovo/T470S/DE/4.jpg</v>
      </c>
      <c r="Q24" s="0" t="str">
        <f aca="false">IF(ISBLANK(K24),"",IF(L24, "https://raw.githubusercontent.com/PatrickVibild/TellusAmazonPictures/master/pictures/"&amp;K24&amp;"/5.jpg", ""))</f>
        <v>https://raw.githubusercontent.com/PatrickVibild/TellusAmazonPictures/master/pictures/Lenovo/T470S/DE/5.jpg</v>
      </c>
      <c r="R24" s="0" t="str">
        <f aca="false">IF(ISBLANK(K24),"",IF(L24, "https://raw.githubusercontent.com/PatrickVibild/TellusAmazonPictures/master/pictures/"&amp;K24&amp;"/6.jpg", ""))</f>
        <v>https://raw.githubusercontent.com/PatrickVibild/TellusAmazonPictures/master/pictures/Lenovo/T470S/DE/6.jpg</v>
      </c>
      <c r="S24" s="0" t="str">
        <f aca="false">IF(ISBLANK(K24),"",IF(L24, "https://raw.githubusercontent.com/PatrickVibild/TellusAmazonPictures/master/pictures/"&amp;K24&amp;"/7.jpg", ""))</f>
        <v>https://raw.githubusercontent.com/PatrickVibild/TellusAmazonPictures/master/pictures/Lenovo/T470S/DE/7.jpg</v>
      </c>
      <c r="T24" s="0" t="str">
        <f aca="false">IF(ISBLANK(K24),"",IF(L24, "https://raw.githubusercontent.com/PatrickVibild/TellusAmazonPictures/master/pictures/"&amp;K24&amp;"/8.jpg",""))</f>
        <v>https://raw.githubusercontent.com/PatrickVibild/TellusAmazonPictures/master/pictures/Lenovo/T470S/DE/8.jpg</v>
      </c>
      <c r="U24" s="0" t="str">
        <f aca="false">IF(ISBLANK(K24),"",IF(L24, "https://raw.githubusercontent.com/PatrickVibild/TellusAmazonPictures/master/pictures/"&amp;K24&amp;"/9.jpg", ""))</f>
        <v>https://raw.githubusercontent.com/PatrickVibild/TellusAmazonPictures/master/pictures/Lenovo/T470S/DE/9.jpg</v>
      </c>
      <c r="V24" s="62" t="n">
        <f aca="false">MATCH(G24,options!$D$1:$D$20,0)</f>
        <v>1</v>
      </c>
    </row>
    <row r="25" customFormat="false" ht="46.25" hidden="false" customHeight="false" outlineLevel="0" collapsed="false">
      <c r="A25" s="48" t="s">
        <v>451</v>
      </c>
      <c r="B25" s="49" t="str">
        <f aca="false">IF(Values!$B$36=English!$B$2,English!B5, IF(Values!$B$36=German!$B$2,German!B5, IF(Values!$B$36=Italian!$B$2,Italian!B5, IF(Values!$B$36=Spanish!$B$2, Spanish!B5, IF(Values!$B$36=French!$B$2, French!B5, IF(Values!$B$36=Dutch!$B$2,Dutch!B5, IF(Values!$B$36=English!$D$32, English!D35, 0)))))))</f>
        <v>♻️ PRODUIT ÉCOLOGIQUE - Achetez remis à neuf, ACHETEZ VERT! Réduisez plus de 80% de dioxyde de carbone en achetant nos claviers remis à neuf, par rapport à l'achat d'un nouveau clavier! </v>
      </c>
      <c r="C25" s="54" t="n">
        <f aca="false">FALSE()</f>
        <v>0</v>
      </c>
      <c r="D25" s="54" t="n">
        <f aca="false">TRUE()</f>
        <v>1</v>
      </c>
      <c r="E25" s="55" t="n">
        <v>5714401471028</v>
      </c>
      <c r="F25" s="55" t="s">
        <v>452</v>
      </c>
      <c r="G25" s="56"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Français</v>
      </c>
      <c r="I25" s="57" t="n">
        <f aca="false">TRUE()</f>
        <v>1</v>
      </c>
      <c r="J25" s="58" t="n">
        <f aca="false">TRUE()</f>
        <v>1</v>
      </c>
      <c r="K25" s="55" t="s">
        <v>379</v>
      </c>
      <c r="L25" s="59" t="n">
        <f aca="false">TRUE()</f>
        <v>1</v>
      </c>
      <c r="M25" s="60" t="str">
        <f aca="false">IF(ISBLANK(K25),"",IF(L25, "https://raw.githubusercontent.com/PatrickVibild/TellusAmazonPictures/master/pictures/"&amp;K25&amp;"/1.jpg","https://download.lenovo.com/Images/Parts/"&amp;K25&amp;"/"&amp;K25&amp;"_A.jpg"))</f>
        <v>https://raw.githubusercontent.com/PatrickVibild/TellusAmazonPictures/master/pictures/Lenovo/T470S/FR/1.jpg</v>
      </c>
      <c r="N25" s="60" t="str">
        <f aca="false">IF(ISBLANK(K25),"",IF(L25, "https://raw.githubusercontent.com/PatrickVibild/TellusAmazonPictures/master/pictures/"&amp;K25&amp;"/2.jpg","https://download.lenovo.com/Images/Parts/"&amp;K25&amp;"/"&amp;K25&amp;"_B.jpg"))</f>
        <v>https://raw.githubusercontent.com/PatrickVibild/TellusAmazonPictures/master/pictures/Lenovo/T470S/FR/2.jpg</v>
      </c>
      <c r="O25" s="61" t="str">
        <f aca="false">IF(ISBLANK(K25),"",IF(L25, "https://raw.githubusercontent.com/PatrickVibild/TellusAmazonPictures/master/pictures/"&amp;K25&amp;"/3.jpg","https://download.lenovo.com/Images/Parts/"&amp;K25&amp;"/"&amp;K25&amp;"_details.jpg"))</f>
        <v>https://raw.githubusercontent.com/PatrickVibild/TellusAmazonPictures/master/pictures/Lenovo/T470S/FR/3.jpg</v>
      </c>
      <c r="P25" s="0" t="str">
        <f aca="false">IF(ISBLANK(K25),"",IF(L25, "https://raw.githubusercontent.com/PatrickVibild/TellusAmazonPictures/master/pictures/"&amp;K25&amp;"/4.jpg", ""))</f>
        <v>https://raw.githubusercontent.com/PatrickVibild/TellusAmazonPictures/master/pictures/Lenovo/T470S/FR/4.jpg</v>
      </c>
      <c r="Q25" s="0" t="str">
        <f aca="false">IF(ISBLANK(K25),"",IF(L25, "https://raw.githubusercontent.com/PatrickVibild/TellusAmazonPictures/master/pictures/"&amp;K25&amp;"/5.jpg", ""))</f>
        <v>https://raw.githubusercontent.com/PatrickVibild/TellusAmazonPictures/master/pictures/Lenovo/T470S/FR/5.jpg</v>
      </c>
      <c r="R25" s="0" t="str">
        <f aca="false">IF(ISBLANK(K25),"",IF(L25, "https://raw.githubusercontent.com/PatrickVibild/TellusAmazonPictures/master/pictures/"&amp;K25&amp;"/6.jpg", ""))</f>
        <v>https://raw.githubusercontent.com/PatrickVibild/TellusAmazonPictures/master/pictures/Lenovo/T470S/FR/6.jpg</v>
      </c>
      <c r="S25" s="0" t="str">
        <f aca="false">IF(ISBLANK(K25),"",IF(L25, "https://raw.githubusercontent.com/PatrickVibild/TellusAmazonPictures/master/pictures/"&amp;K25&amp;"/7.jpg", ""))</f>
        <v>https://raw.githubusercontent.com/PatrickVibild/TellusAmazonPictures/master/pictures/Lenovo/T470S/FR/7.jpg</v>
      </c>
      <c r="T25" s="0" t="str">
        <f aca="false">IF(ISBLANK(K25),"",IF(L25, "https://raw.githubusercontent.com/PatrickVibild/TellusAmazonPictures/master/pictures/"&amp;K25&amp;"/8.jpg",""))</f>
        <v>https://raw.githubusercontent.com/PatrickVibild/TellusAmazonPictures/master/pictures/Lenovo/T470S/FR/8.jpg</v>
      </c>
      <c r="U25" s="0" t="str">
        <f aca="false">IF(ISBLANK(K25),"",IF(L25, "https://raw.githubusercontent.com/PatrickVibild/TellusAmazonPictures/master/pictures/"&amp;K25&amp;"/9.jpg", ""))</f>
        <v>https://raw.githubusercontent.com/PatrickVibild/TellusAmazonPictures/master/pictures/Lenovo/T470S/FR/9.jpg</v>
      </c>
      <c r="V25" s="62" t="n">
        <f aca="false">MATCH(G25,options!$D$1:$D$20,0)</f>
        <v>2</v>
      </c>
    </row>
    <row r="26" customFormat="false" ht="23.85" hidden="false" customHeight="false" outlineLevel="0" collapsed="false">
      <c r="A26" s="48" t="s">
        <v>453</v>
      </c>
      <c r="B26" s="49" t="str">
        <f aca="false">IF(Values!$B$36=English!$B$2,English!B6, IF(Values!$B$36=German!$B$2,German!B6, IF(Values!$B$36=Italian!$B$2,Italian!B6, IF(Values!$B$36=Spanish!$B$2, Spanish!B6, IF(Values!$B$36=French!$B$2, French!B6, IF(Values!$B$36=Dutch!$B$2,Dutch!B6, IF(Values!$B$36=English!$D$32, English!D36, 0)))))))</f>
        <v>👉  DISPOSITION - {flag} {language} rétroéclairé.</v>
      </c>
      <c r="C26" s="54" t="n">
        <f aca="false">FALSE()</f>
        <v>0</v>
      </c>
      <c r="D26" s="54" t="n">
        <f aca="false">TRUE()</f>
        <v>1</v>
      </c>
      <c r="E26" s="55" t="n">
        <v>5714401471035</v>
      </c>
      <c r="F26" s="55" t="s">
        <v>454</v>
      </c>
      <c r="G26" s="56"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v>
      </c>
      <c r="I26" s="57" t="n">
        <f aca="false">TRUE()</f>
        <v>1</v>
      </c>
      <c r="J26" s="58" t="n">
        <f aca="false">TRUE()</f>
        <v>1</v>
      </c>
      <c r="K26" s="55" t="s">
        <v>384</v>
      </c>
      <c r="L26" s="59" t="n">
        <f aca="false">TRUE()</f>
        <v>1</v>
      </c>
      <c r="M26" s="60" t="str">
        <f aca="false">IF(ISBLANK(K26),"",IF(L26, "https://raw.githubusercontent.com/PatrickVibild/TellusAmazonPictures/master/pictures/"&amp;K26&amp;"/1.jpg","https://download.lenovo.com/Images/Parts/"&amp;K26&amp;"/"&amp;K26&amp;"_A.jpg"))</f>
        <v>https://raw.githubusercontent.com/PatrickVibild/TellusAmazonPictures/master/pictures/Lenovo/T470S/IT/1.jpg</v>
      </c>
      <c r="N26" s="60" t="str">
        <f aca="false">IF(ISBLANK(K26),"",IF(L26, "https://raw.githubusercontent.com/PatrickVibild/TellusAmazonPictures/master/pictures/"&amp;K26&amp;"/2.jpg","https://download.lenovo.com/Images/Parts/"&amp;K26&amp;"/"&amp;K26&amp;"_B.jpg"))</f>
        <v>https://raw.githubusercontent.com/PatrickVibild/TellusAmazonPictures/master/pictures/Lenovo/T470S/IT/2.jpg</v>
      </c>
      <c r="O26" s="61" t="str">
        <f aca="false">IF(ISBLANK(K26),"",IF(L26, "https://raw.githubusercontent.com/PatrickVibild/TellusAmazonPictures/master/pictures/"&amp;K26&amp;"/3.jpg","https://download.lenovo.com/Images/Parts/"&amp;K26&amp;"/"&amp;K26&amp;"_details.jpg"))</f>
        <v>https://raw.githubusercontent.com/PatrickVibild/TellusAmazonPictures/master/pictures/Lenovo/T470S/IT/3.jpg</v>
      </c>
      <c r="P26" s="0" t="str">
        <f aca="false">IF(ISBLANK(K26),"",IF(L26, "https://raw.githubusercontent.com/PatrickVibild/TellusAmazonPictures/master/pictures/"&amp;K26&amp;"/4.jpg", ""))</f>
        <v>https://raw.githubusercontent.com/PatrickVibild/TellusAmazonPictures/master/pictures/Lenovo/T470S/IT/4.jpg</v>
      </c>
      <c r="Q26" s="0" t="str">
        <f aca="false">IF(ISBLANK(K26),"",IF(L26, "https://raw.githubusercontent.com/PatrickVibild/TellusAmazonPictures/master/pictures/"&amp;K26&amp;"/5.jpg", ""))</f>
        <v>https://raw.githubusercontent.com/PatrickVibild/TellusAmazonPictures/master/pictures/Lenovo/T470S/IT/5.jpg</v>
      </c>
      <c r="R26" s="0" t="str">
        <f aca="false">IF(ISBLANK(K26),"",IF(L26, "https://raw.githubusercontent.com/PatrickVibild/TellusAmazonPictures/master/pictures/"&amp;K26&amp;"/6.jpg", ""))</f>
        <v>https://raw.githubusercontent.com/PatrickVibild/TellusAmazonPictures/master/pictures/Lenovo/T470S/IT/6.jpg</v>
      </c>
      <c r="S26" s="0" t="str">
        <f aca="false">IF(ISBLANK(K26),"",IF(L26, "https://raw.githubusercontent.com/PatrickVibild/TellusAmazonPictures/master/pictures/"&amp;K26&amp;"/7.jpg", ""))</f>
        <v>https://raw.githubusercontent.com/PatrickVibild/TellusAmazonPictures/master/pictures/Lenovo/T470S/IT/7.jpg</v>
      </c>
      <c r="T26" s="0" t="str">
        <f aca="false">IF(ISBLANK(K26),"",IF(L26, "https://raw.githubusercontent.com/PatrickVibild/TellusAmazonPictures/master/pictures/"&amp;K26&amp;"/8.jpg",""))</f>
        <v>https://raw.githubusercontent.com/PatrickVibild/TellusAmazonPictures/master/pictures/Lenovo/T470S/IT/8.jpg</v>
      </c>
      <c r="U26" s="0" t="str">
        <f aca="false">IF(ISBLANK(K26),"",IF(L26, "https://raw.githubusercontent.com/PatrickVibild/TellusAmazonPictures/master/pictures/"&amp;K26&amp;"/9.jpg", ""))</f>
        <v>https://raw.githubusercontent.com/PatrickVibild/TellusAmazonPictures/master/pictures/Lenovo/T470S/IT/9.jpg</v>
      </c>
      <c r="V26" s="62" t="n">
        <f aca="false">MATCH(G26,options!$D$1:$D$20,0)</f>
        <v>3</v>
      </c>
    </row>
    <row r="27" customFormat="false" ht="35.05" hidden="false" customHeight="false" outlineLevel="0" collapsed="false">
      <c r="A27" s="48" t="s">
        <v>451</v>
      </c>
      <c r="B27" s="49" t="str">
        <f aca="false">IF(Values!$B$36=English!$B$2,English!B7, IF(Values!$B$36=German!$B$2,German!B7, IF(Values!$B$36=Italian!$B$2,Italian!B7, IF(Values!$B$36=Spanish!$B$2, Spanish!B7, IF(Values!$B$36=French!$B$2, French!B7, IF(Values!$B$36=Dutch!$B$2,Dutch!B7, IF(Values!$B$36=English!$D$32, English!D37, 0)))))))</f>
        <v>👉 COMPATIBLE AVEC - Lenovo {model}. Veuillez vérifier attentivement l'image et la description avant d'acheter un clavier. Cela garantit que vous obtenez le bon clavier d'ordinateur portable pour votre ordinateur. Installation super facile. </v>
      </c>
      <c r="C27" s="54" t="n">
        <f aca="false">FALSE()</f>
        <v>0</v>
      </c>
      <c r="D27" s="54" t="n">
        <f aca="false">TRUE()</f>
        <v>1</v>
      </c>
      <c r="E27" s="55" t="n">
        <v>5714401471042</v>
      </c>
      <c r="F27" s="55" t="s">
        <v>455</v>
      </c>
      <c r="G27" s="56"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Espagnol</v>
      </c>
      <c r="I27" s="57" t="n">
        <f aca="false">TRUE()</f>
        <v>1</v>
      </c>
      <c r="J27" s="58" t="n">
        <f aca="false">TRUE()</f>
        <v>1</v>
      </c>
      <c r="K27" s="55" t="s">
        <v>456</v>
      </c>
      <c r="L27" s="59" t="n">
        <f aca="false">FALSE()</f>
        <v>0</v>
      </c>
      <c r="M27" s="60" t="str">
        <f aca="false">IF(ISBLANK(K27),"",IF(L27, "https://raw.githubusercontent.com/PatrickVibild/TellusAmazonPictures/master/pictures/"&amp;K27&amp;"/1.jpg","https://download.lenovo.com/Images/Parts/"&amp;K27&amp;"/"&amp;K27&amp;"_A.jpg"))</f>
        <v>https://download.lenovo.com/Images/Parts/01EN692/01EN692_A.jpg</v>
      </c>
      <c r="N27" s="60" t="str">
        <f aca="false">IF(ISBLANK(K27),"",IF(L27, "https://raw.githubusercontent.com/PatrickVibild/TellusAmazonPictures/master/pictures/"&amp;K27&amp;"/2.jpg","https://download.lenovo.com/Images/Parts/"&amp;K27&amp;"/"&amp;K27&amp;"_B.jpg"))</f>
        <v>https://download.lenovo.com/Images/Parts/01EN692/01EN692_B.jpg</v>
      </c>
      <c r="O27" s="61" t="str">
        <f aca="false">IF(ISBLANK(K27),"",IF(L27, "https://raw.githubusercontent.com/PatrickVibild/TellusAmazonPictures/master/pictures/"&amp;K27&amp;"/3.jpg","https://download.lenovo.com/Images/Parts/"&amp;K27&amp;"/"&amp;K27&amp;"_details.jpg"))</f>
        <v>https://download.lenovo.com/Images/Parts/01EN692/01EN692_details.jpg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2" t="n">
        <f aca="false">MATCH(G27,options!$D$1:$D$20,0)</f>
        <v>4</v>
      </c>
    </row>
    <row r="28" customFormat="false" ht="12.8" hidden="false" customHeight="false" outlineLevel="0" collapsed="false">
      <c r="B28" s="69"/>
      <c r="C28" s="54" t="n">
        <f aca="false">FALSE()</f>
        <v>0</v>
      </c>
      <c r="D28" s="54" t="n">
        <f aca="false">TRUE()</f>
        <v>1</v>
      </c>
      <c r="E28" s="55" t="n">
        <v>5714401471257</v>
      </c>
      <c r="F28" s="55" t="s">
        <v>457</v>
      </c>
      <c r="G28" s="56"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7" t="n">
        <f aca="false">TRUE()</f>
        <v>1</v>
      </c>
      <c r="J28" s="58" t="n">
        <f aca="false">TRUE()</f>
        <v>1</v>
      </c>
      <c r="K28" s="55" t="s">
        <v>458</v>
      </c>
      <c r="L28" s="59" t="n">
        <f aca="false">FALSE()</f>
        <v>0</v>
      </c>
      <c r="M28" s="60" t="str">
        <f aca="false">IF(ISBLANK(K28),"",IF(L28, "https://raw.githubusercontent.com/PatrickVibild/TellusAmazonPictures/master/pictures/"&amp;K28&amp;"/1.jpg","https://download.lenovo.com/Images/Parts/"&amp;K28&amp;"/"&amp;K28&amp;"_A.jpg"))</f>
        <v>https://download.lenovo.com/Images/Parts/01EN752/01EN752_A.jpg</v>
      </c>
      <c r="N28" s="60" t="str">
        <f aca="false">IF(ISBLANK(K28),"",IF(L28, "https://raw.githubusercontent.com/PatrickVibild/TellusAmazonPictures/master/pictures/"&amp;K28&amp;"/2.jpg","https://download.lenovo.com/Images/Parts/"&amp;K28&amp;"/"&amp;K28&amp;"_B.jpg"))</f>
        <v>https://download.lenovo.com/Images/Parts/01EN752/01EN752_B.jpg</v>
      </c>
      <c r="O28" s="61" t="str">
        <f aca="false">IF(ISBLANK(K28),"",IF(L28, "https://raw.githubusercontent.com/PatrickVibild/TellusAmazonPictures/master/pictures/"&amp;K28&amp;"/3.jpg","https://download.lenovo.com/Images/Parts/"&amp;K28&amp;"/"&amp;K28&amp;"_details.jpg"))</f>
        <v>https://download.lenovo.com/Images/Parts/01EN752/01EN752_details.jpg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2" t="n">
        <f aca="false">MATCH(G28,options!$D$1:$D$20,0)</f>
        <v>5</v>
      </c>
    </row>
    <row r="29" customFormat="false" ht="46.25" hidden="false" customHeight="false" outlineLevel="0" collapsed="false">
      <c r="A29" s="48" t="s">
        <v>459</v>
      </c>
      <c r="B29" s="49" t="str">
        <f aca="false">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54" t="n">
        <f aca="false">FALSE()</f>
        <v>0</v>
      </c>
      <c r="D29" s="54" t="n">
        <f aca="false">FALSE()</f>
        <v>0</v>
      </c>
      <c r="E29" s="55" t="n">
        <v>5714401471066</v>
      </c>
      <c r="F29" s="55" t="s">
        <v>460</v>
      </c>
      <c r="G29" s="56"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Scandinave - nordique</v>
      </c>
      <c r="I29" s="57" t="n">
        <f aca="false">TRUE()</f>
        <v>1</v>
      </c>
      <c r="J29" s="58" t="n">
        <f aca="false">TRUE()</f>
        <v>1</v>
      </c>
      <c r="K29" s="55" t="s">
        <v>396</v>
      </c>
      <c r="L29" s="59" t="n">
        <f aca="false">FALSE()</f>
        <v>0</v>
      </c>
      <c r="M29" s="60" t="str">
        <f aca="false">IF(ISBLANK(K29),"",IF(L29, "https://raw.githubusercontent.com/PatrickVibild/TellusAmazonPictures/master/pictures/"&amp;K29&amp;"/1.jpg","https://download.lenovo.com/Images/Parts/"&amp;K29&amp;"/"&amp;K29&amp;"_A.jpg"))</f>
        <v>https://download.lenovo.com/Images/Parts/01EN763/01EN763_A.jpg</v>
      </c>
      <c r="N29" s="60" t="str">
        <f aca="false">IF(ISBLANK(K29),"",IF(L29, "https://raw.githubusercontent.com/PatrickVibild/TellusAmazonPictures/master/pictures/"&amp;K29&amp;"/2.jpg","https://download.lenovo.com/Images/Parts/"&amp;K29&amp;"/"&amp;K29&amp;"_B.jpg"))</f>
        <v>https://download.lenovo.com/Images/Parts/01EN763/01EN763_B.jpg</v>
      </c>
      <c r="O29" s="61" t="str">
        <f aca="false">IF(ISBLANK(K29),"",IF(L29, "https://raw.githubusercontent.com/PatrickVibild/TellusAmazonPictures/master/pictures/"&amp;K29&amp;"/3.jpg","https://download.lenovo.com/Images/Parts/"&amp;K29&amp;"/"&amp;K29&amp;"_details.jpg"))</f>
        <v>https://download.lenovo.com/Images/Parts/01EN763/01EN763_details.jpg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2" t="n">
        <f aca="false">MATCH(G29,options!$D$1:$D$20,0)</f>
        <v>6</v>
      </c>
    </row>
    <row r="30" customFormat="false" ht="12.8" hidden="false" customHeight="false" outlineLevel="0" collapsed="false">
      <c r="B30" s="69"/>
      <c r="C30" s="54" t="n">
        <f aca="false">FALSE()</f>
        <v>0</v>
      </c>
      <c r="D30" s="54" t="n">
        <f aca="false">FALSE()</f>
        <v>0</v>
      </c>
      <c r="E30" s="55" t="n">
        <v>5714401471073</v>
      </c>
      <c r="F30" s="55" t="s">
        <v>461</v>
      </c>
      <c r="G30" s="56" t="s">
        <v>399</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Belge</v>
      </c>
      <c r="I30" s="57" t="n">
        <f aca="false">TRUE()</f>
        <v>1</v>
      </c>
      <c r="J30" s="58" t="n">
        <f aca="false">TRUE()</f>
        <v>1</v>
      </c>
      <c r="K30" s="55" t="s">
        <v>462</v>
      </c>
      <c r="L30" s="59" t="n">
        <f aca="false">FALSE()</f>
        <v>0</v>
      </c>
      <c r="M30" s="60" t="str">
        <f aca="false">IF(ISBLANK(K30),"",IF(L30, "https://raw.githubusercontent.com/PatrickVibild/TellusAmazonPictures/master/pictures/"&amp;K30&amp;"/1.jpg","https://download.lenovo.com/Images/Parts/"&amp;K30&amp;"/"&amp;K30&amp;"_A.jpg"))</f>
        <v>https://download.lenovo.com/Images/Parts/01EN735/01EN735_A.jpg</v>
      </c>
      <c r="N30" s="60" t="str">
        <f aca="false">IF(ISBLANK(K30),"",IF(L30, "https://raw.githubusercontent.com/PatrickVibild/TellusAmazonPictures/master/pictures/"&amp;K30&amp;"/2.jpg","https://download.lenovo.com/Images/Parts/"&amp;K30&amp;"/"&amp;K30&amp;"_B.jpg"))</f>
        <v>https://download.lenovo.com/Images/Parts/01EN735/01EN735_B.jpg</v>
      </c>
      <c r="O30" s="61" t="str">
        <f aca="false">IF(ISBLANK(K30),"",IF(L30, "https://raw.githubusercontent.com/PatrickVibild/TellusAmazonPictures/master/pictures/"&amp;K30&amp;"/3.jpg","https://download.lenovo.com/Images/Parts/"&amp;K30&amp;"/"&amp;K30&amp;"_details.jpg"))</f>
        <v>https://download.lenovo.com/Images/Parts/01EN735/01EN735_details.jpg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2" t="n">
        <f aca="false">MATCH(G30,options!$D$1:$D$20,0)</f>
        <v>7</v>
      </c>
    </row>
    <row r="31" customFormat="false" ht="35.05" hidden="false" customHeight="false" outlineLevel="0" collapsed="false">
      <c r="A31" s="48" t="s">
        <v>463</v>
      </c>
      <c r="B31" s="49" t="str">
        <f aca="false">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54" t="n">
        <f aca="false">FALSE()</f>
        <v>0</v>
      </c>
      <c r="D31" s="54" t="n">
        <f aca="false">FALSE()</f>
        <v>0</v>
      </c>
      <c r="E31" s="55" t="n">
        <v>5714401471080</v>
      </c>
      <c r="F31" s="55" t="s">
        <v>464</v>
      </c>
      <c r="G31" s="56" t="s">
        <v>403</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Bulgare</v>
      </c>
      <c r="I31" s="57" t="n">
        <f aca="false">TRUE()</f>
        <v>1</v>
      </c>
      <c r="J31" s="58" t="n">
        <f aca="false">TRUE()</f>
        <v>1</v>
      </c>
      <c r="K31" s="55" t="s">
        <v>465</v>
      </c>
      <c r="L31" s="59" t="n">
        <f aca="false">FALSE()</f>
        <v>0</v>
      </c>
      <c r="M31" s="60" t="str">
        <f aca="false">IF(ISBLANK(K31),"",IF(L31, "https://raw.githubusercontent.com/PatrickVibild/TellusAmazonPictures/master/pictures/"&amp;K31&amp;"/1.jpg","https://download.lenovo.com/Images/Parts/"&amp;K31&amp;"/"&amp;K31&amp;"_A.jpg"))</f>
        <v>https://download.lenovo.com/Images/Parts/01EN730/01EN730_A.jpg</v>
      </c>
      <c r="N31" s="60" t="str">
        <f aca="false">IF(ISBLANK(K31),"",IF(L31, "https://raw.githubusercontent.com/PatrickVibild/TellusAmazonPictures/master/pictures/"&amp;K31&amp;"/2.jpg","https://download.lenovo.com/Images/Parts/"&amp;K31&amp;"/"&amp;K31&amp;"_B.jpg"))</f>
        <v>https://download.lenovo.com/Images/Parts/01EN730/01EN730_B.jpg</v>
      </c>
      <c r="O31" s="61" t="str">
        <f aca="false">IF(ISBLANK(K31),"",IF(L31, "https://raw.githubusercontent.com/PatrickVibild/TellusAmazonPictures/master/pictures/"&amp;K31&amp;"/3.jpg","https://download.lenovo.com/Images/Parts/"&amp;K31&amp;"/"&amp;K31&amp;"_details.jpg"))</f>
        <v>https://download.lenovo.com/Images/Parts/01EN730/01EN730_details.jpg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2" t="n">
        <f aca="false">MATCH(G31,options!$D$1:$D$20,0)</f>
        <v>8</v>
      </c>
    </row>
    <row r="32" customFormat="false" ht="12.8" hidden="false" customHeight="false" outlineLevel="0" collapsed="false">
      <c r="C32" s="54" t="n">
        <f aca="false">FALSE()</f>
        <v>0</v>
      </c>
      <c r="D32" s="54" t="n">
        <f aca="false">FALSE()</f>
        <v>0</v>
      </c>
      <c r="E32" s="55" t="n">
        <v>5714401471097</v>
      </c>
      <c r="F32" s="55" t="s">
        <v>466</v>
      </c>
      <c r="G32" s="56" t="s">
        <v>406</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Tchèque</v>
      </c>
      <c r="I32" s="57" t="n">
        <f aca="false">TRUE()</f>
        <v>1</v>
      </c>
      <c r="J32" s="58" t="n">
        <f aca="false">TRUE()</f>
        <v>1</v>
      </c>
      <c r="K32" s="55" t="s">
        <v>467</v>
      </c>
      <c r="L32" s="59" t="n">
        <f aca="false">FALSE()</f>
        <v>0</v>
      </c>
      <c r="M32" s="60" t="str">
        <f aca="false">IF(ISBLANK(K32),"",IF(L32, "https://raw.githubusercontent.com/PatrickVibild/TellusAmazonPictures/master/pictures/"&amp;K32&amp;"/1.jpg","https://download.lenovo.com/Images/Parts/"&amp;K32&amp;"/"&amp;K32&amp;"_A.jpg"))</f>
        <v>https://download.lenovo.com/Images/Parts/01EN690/01EN690_A.jpg</v>
      </c>
      <c r="N32" s="60" t="str">
        <f aca="false">IF(ISBLANK(K32),"",IF(L32, "https://raw.githubusercontent.com/PatrickVibild/TellusAmazonPictures/master/pictures/"&amp;K32&amp;"/2.jpg","https://download.lenovo.com/Images/Parts/"&amp;K32&amp;"/"&amp;K32&amp;"_B.jpg"))</f>
        <v>https://download.lenovo.com/Images/Parts/01EN690/01EN690_B.jpg</v>
      </c>
      <c r="O32" s="61" t="str">
        <f aca="false">IF(ISBLANK(K32),"",IF(L32, "https://raw.githubusercontent.com/PatrickVibild/TellusAmazonPictures/master/pictures/"&amp;K32&amp;"/3.jpg","https://download.lenovo.com/Images/Parts/"&amp;K32&amp;"/"&amp;K32&amp;"_details.jpg"))</f>
        <v>https://download.lenovo.com/Images/Parts/01EN690/01EN690_details.jpg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2" t="n">
        <f aca="false">MATCH(G32,options!$D$1:$D$20,0)</f>
        <v>20</v>
      </c>
    </row>
    <row r="33" customFormat="false" ht="12.8" hidden="false" customHeight="false" outlineLevel="0" collapsed="false">
      <c r="A33" s="48" t="s">
        <v>468</v>
      </c>
      <c r="B33" s="49" t="str">
        <f aca="false">IF(Values!$B$36=English!$B$2,English!B14, IF(Values!$B$36=German!$B$2,German!B14, IF(Values!$B$36=Italian!$B$2,Italian!B14, IF(Values!$B$36=Spanish!$B$2, Spanish!B14, IF(Values!$B$36=French!$B$2, French!B14, IF(Values!$B$36=Dutch!$B$2,Dutch!B14, IF(Values!$B$36=English!$D$32, English!B14, 0)))))))</f>
        <v>👉  DISPOSITION - {flag} {language} non rétroéclairé.</v>
      </c>
      <c r="C33" s="54" t="n">
        <f aca="false">FALSE()</f>
        <v>0</v>
      </c>
      <c r="D33" s="54" t="n">
        <f aca="false">FALSE()</f>
        <v>0</v>
      </c>
      <c r="E33" s="55" t="n">
        <v>5714401471103</v>
      </c>
      <c r="F33" s="55" t="s">
        <v>469</v>
      </c>
      <c r="G33" s="56" t="s">
        <v>411</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Danois</v>
      </c>
      <c r="I33" s="57" t="n">
        <f aca="false">TRUE()</f>
        <v>1</v>
      </c>
      <c r="J33" s="58" t="n">
        <f aca="false">TRUE()</f>
        <v>1</v>
      </c>
      <c r="K33" s="55" t="s">
        <v>470</v>
      </c>
      <c r="L33" s="59" t="n">
        <f aca="false">FALSE()</f>
        <v>0</v>
      </c>
      <c r="M33" s="60" t="str">
        <f aca="false">IF(ISBLANK(K33),"",IF(L33, "https://raw.githubusercontent.com/PatrickVibild/TellusAmazonPictures/master/pictures/"&amp;K33&amp;"/1.jpg","https://download.lenovo.com/Images/Parts/"&amp;K33&amp;"/"&amp;K33&amp;"_A.jpg"))</f>
        <v>https://download.lenovo.com/Images/Parts/01EN732/01EN732_A.jpg</v>
      </c>
      <c r="N33" s="60" t="str">
        <f aca="false">IF(ISBLANK(K33),"",IF(L33, "https://raw.githubusercontent.com/PatrickVibild/TellusAmazonPictures/master/pictures/"&amp;K33&amp;"/2.jpg","https://download.lenovo.com/Images/Parts/"&amp;K33&amp;"/"&amp;K33&amp;"_B.jpg"))</f>
        <v>https://download.lenovo.com/Images/Parts/01EN732/01EN732_B.jpg</v>
      </c>
      <c r="O33" s="61" t="str">
        <f aca="false">IF(ISBLANK(K33),"",IF(L33, "https://raw.githubusercontent.com/PatrickVibild/TellusAmazonPictures/master/pictures/"&amp;K33&amp;"/3.jpg","https://download.lenovo.com/Images/Parts/"&amp;K33&amp;"/"&amp;K33&amp;"_details.jpg"))</f>
        <v>https://download.lenovo.com/Images/Parts/01EN732/01EN732_details.jpg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2" t="n">
        <f aca="false">MATCH(G33,options!$D$1:$D$20,0)</f>
        <v>9</v>
      </c>
    </row>
    <row r="34" customFormat="false" ht="12.8" hidden="false" customHeight="false" outlineLevel="0" collapsed="false">
      <c r="C34" s="54" t="n">
        <f aca="false">FALSE()</f>
        <v>0</v>
      </c>
      <c r="D34" s="54" t="n">
        <f aca="false">FALSE()</f>
        <v>0</v>
      </c>
      <c r="E34" s="55" t="n">
        <v>5714401471110</v>
      </c>
      <c r="F34" s="55" t="s">
        <v>471</v>
      </c>
      <c r="G34" s="56" t="s">
        <v>415</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Hongrois</v>
      </c>
      <c r="I34" s="57" t="n">
        <f aca="false">TRUE()</f>
        <v>1</v>
      </c>
      <c r="J34" s="58" t="n">
        <f aca="false">TRUE()</f>
        <v>1</v>
      </c>
      <c r="K34" s="55" t="s">
        <v>416</v>
      </c>
      <c r="L34" s="59" t="n">
        <f aca="false">FALSE()</f>
        <v>0</v>
      </c>
      <c r="M34" s="60" t="str">
        <f aca="false">IF(ISBLANK(K34),"",IF(L34, "https://raw.githubusercontent.com/PatrickVibild/TellusAmazonPictures/master/pictures/"&amp;K34&amp;"/1.jpg","https://download.lenovo.com/Images/Parts/"&amp;K34&amp;"/"&amp;K34&amp;"_A.jpg"))</f>
        <v>https://download.lenovo.com/Images/Parts/01EN656/01EN656_A.jpg</v>
      </c>
      <c r="N34" s="60" t="str">
        <f aca="false">IF(ISBLANK(K34),"",IF(L34, "https://raw.githubusercontent.com/PatrickVibild/TellusAmazonPictures/master/pictures/"&amp;K34&amp;"/2.jpg","https://download.lenovo.com/Images/Parts/"&amp;K34&amp;"/"&amp;K34&amp;"_B.jpg"))</f>
        <v>https://download.lenovo.com/Images/Parts/01EN656/01EN656_B.jpg</v>
      </c>
      <c r="O34" s="61" t="str">
        <f aca="false">IF(ISBLANK(K34),"",IF(L34, "https://raw.githubusercontent.com/PatrickVibild/TellusAmazonPictures/master/pictures/"&amp;K34&amp;"/3.jpg","https://download.lenovo.com/Images/Parts/"&amp;K34&amp;"/"&amp;K34&amp;"_details.jpg"))</f>
        <v>https://download.lenovo.com/Images/Parts/01EN656/01EN656_details.jpg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2" t="n">
        <f aca="false">MATCH(G34,options!$D$1:$D$20,0)</f>
        <v>19</v>
      </c>
    </row>
    <row r="35" customFormat="false" ht="12.8" hidden="false" customHeight="false" outlineLevel="0" collapsed="false">
      <c r="C35" s="54" t="n">
        <f aca="false">FALSE()</f>
        <v>0</v>
      </c>
      <c r="D35" s="54" t="n">
        <f aca="false">FALSE()</f>
        <v>0</v>
      </c>
      <c r="E35" s="55" t="n">
        <v>5714401471127</v>
      </c>
      <c r="F35" s="55" t="s">
        <v>472</v>
      </c>
      <c r="G35" s="56" t="s">
        <v>418</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Néerlandais</v>
      </c>
      <c r="I35" s="57" t="n">
        <f aca="false">TRUE()</f>
        <v>1</v>
      </c>
      <c r="J35" s="58" t="n">
        <f aca="false">TRUE()</f>
        <v>1</v>
      </c>
      <c r="K35" s="55" t="s">
        <v>473</v>
      </c>
      <c r="L35" s="59" t="n">
        <f aca="false">FALSE()</f>
        <v>0</v>
      </c>
      <c r="M35" s="60" t="str">
        <f aca="false">IF(ISBLANK(K35),"",IF(L35, "https://raw.githubusercontent.com/PatrickVibild/TellusAmazonPictures/master/pictures/"&amp;K35&amp;"/1.jpg","https://download.lenovo.com/Images/Parts/"&amp;K35&amp;"/"&amp;K35&amp;"_A.jpg"))</f>
        <v>https://download.lenovo.com/Images/Parts/01EN701/01EN701_A.jpg</v>
      </c>
      <c r="N35" s="60" t="str">
        <f aca="false">IF(ISBLANK(K35),"",IF(L35, "https://raw.githubusercontent.com/PatrickVibild/TellusAmazonPictures/master/pictures/"&amp;K35&amp;"/2.jpg","https://download.lenovo.com/Images/Parts/"&amp;K35&amp;"/"&amp;K35&amp;"_B.jpg"))</f>
        <v>https://download.lenovo.com/Images/Parts/01EN701/01EN701_B.jpg</v>
      </c>
      <c r="O35" s="61" t="str">
        <f aca="false">IF(ISBLANK(K35),"",IF(L35, "https://raw.githubusercontent.com/PatrickVibild/TellusAmazonPictures/master/pictures/"&amp;K35&amp;"/3.jpg","https://download.lenovo.com/Images/Parts/"&amp;K35&amp;"/"&amp;K35&amp;"_details.jpg"))</f>
        <v>https://download.lenovo.com/Images/Parts/01EN701/01EN701_details.jpg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2" t="n">
        <f aca="false">MATCH(G35,options!$D$1:$D$20,0)</f>
        <v>10</v>
      </c>
    </row>
    <row r="36" customFormat="false" ht="12.8" hidden="false" customHeight="false" outlineLevel="0" collapsed="false">
      <c r="A36" s="48" t="s">
        <v>474</v>
      </c>
      <c r="B36" s="68" t="s">
        <v>378</v>
      </c>
      <c r="C36" s="54" t="n">
        <f aca="false">FALSE()</f>
        <v>0</v>
      </c>
      <c r="D36" s="54" t="n">
        <f aca="false">FALSE()</f>
        <v>0</v>
      </c>
      <c r="E36" s="55" t="n">
        <v>5714401471226</v>
      </c>
      <c r="F36" s="55" t="s">
        <v>475</v>
      </c>
      <c r="G36" s="56" t="s">
        <v>423</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Norvégienne</v>
      </c>
      <c r="I36" s="57" t="n">
        <f aca="false">TRUE()</f>
        <v>1</v>
      </c>
      <c r="J36" s="58" t="n">
        <f aca="false">TRUE()</f>
        <v>1</v>
      </c>
      <c r="K36" s="55" t="s">
        <v>476</v>
      </c>
      <c r="L36" s="59" t="n">
        <f aca="false">FALSE()</f>
        <v>0</v>
      </c>
      <c r="M36" s="60" t="str">
        <f aca="false">IF(ISBLANK(K36),"",IF(L36, "https://raw.githubusercontent.com/PatrickVibild/TellusAmazonPictures/master/pictures/"&amp;K36&amp;"/1.jpg","https://download.lenovo.com/Images/Parts/"&amp;K36&amp;"/"&amp;K36&amp;"_A.jpg"))</f>
        <v>https://download.lenovo.com/Images/Parts/01EN702/01EN702_A.jpg</v>
      </c>
      <c r="N36" s="60" t="str">
        <f aca="false">IF(ISBLANK(K36),"",IF(L36, "https://raw.githubusercontent.com/PatrickVibild/TellusAmazonPictures/master/pictures/"&amp;K36&amp;"/2.jpg","https://download.lenovo.com/Images/Parts/"&amp;K36&amp;"/"&amp;K36&amp;"_B.jpg"))</f>
        <v>https://download.lenovo.com/Images/Parts/01EN702/01EN702_B.jpg</v>
      </c>
      <c r="O36" s="61" t="str">
        <f aca="false">IF(ISBLANK(K36),"",IF(L36, "https://raw.githubusercontent.com/PatrickVibild/TellusAmazonPictures/master/pictures/"&amp;K36&amp;"/3.jpg","https://download.lenovo.com/Images/Parts/"&amp;K36&amp;"/"&amp;K36&amp;"_details.jpg"))</f>
        <v>https://download.lenovo.com/Images/Parts/01EN702/01EN702_details.jpg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2" t="n">
        <f aca="false">MATCH(G36,options!$D$1:$D$20,0)</f>
        <v>11</v>
      </c>
    </row>
    <row r="37" customFormat="false" ht="12.8" hidden="false" customHeight="false" outlineLevel="0" collapsed="false">
      <c r="A37" s="0" t="s">
        <v>477</v>
      </c>
      <c r="B37" s="68" t="s">
        <v>478</v>
      </c>
      <c r="C37" s="54" t="n">
        <f aca="false">FALSE()</f>
        <v>0</v>
      </c>
      <c r="D37" s="54" t="n">
        <f aca="false">FALSE()</f>
        <v>0</v>
      </c>
      <c r="E37" s="55" t="n">
        <v>5714401471141</v>
      </c>
      <c r="F37" s="55" t="s">
        <v>479</v>
      </c>
      <c r="G37" s="56" t="s">
        <v>426</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Polonais</v>
      </c>
      <c r="I37" s="57" t="n">
        <f aca="false">TRUE()</f>
        <v>1</v>
      </c>
      <c r="J37" s="58" t="n">
        <f aca="false">TRUE()</f>
        <v>1</v>
      </c>
      <c r="K37" s="55"/>
      <c r="L37" s="59" t="n">
        <f aca="false">FALSE()</f>
        <v>0</v>
      </c>
      <c r="M37" s="60" t="str">
        <f aca="false">IF(ISBLANK(K37),"",IF(L37, "https://raw.githubusercontent.com/PatrickVibild/TellusAmazonPictures/master/pictures/"&amp;K37&amp;"/1.jpg","https://download.lenovo.com/Images/Parts/"&amp;K37&amp;"/"&amp;K37&amp;"_A.jpg"))</f>
        <v/>
      </c>
      <c r="N37" s="60" t="str">
        <f aca="false">IF(ISBLANK(K37),"",IF(L37, "https://raw.githubusercontent.com/PatrickVibild/TellusAmazonPictures/master/pictures/"&amp;K37&amp;"/2.jpg","https://download.lenovo.com/Images/Parts/"&amp;K37&amp;"/"&amp;K37&amp;"_B.jpg"))</f>
        <v/>
      </c>
      <c r="O37" s="61"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2" t="n">
        <f aca="false">MATCH(G37,options!$D$1:$D$20,0)</f>
        <v>12</v>
      </c>
    </row>
    <row r="38" customFormat="false" ht="12.8" hidden="false" customHeight="false" outlineLevel="0" collapsed="false">
      <c r="C38" s="54" t="n">
        <f aca="false">FALSE()</f>
        <v>0</v>
      </c>
      <c r="D38" s="54" t="n">
        <f aca="false">FALSE()</f>
        <v>0</v>
      </c>
      <c r="E38" s="55" t="n">
        <v>5714401471158</v>
      </c>
      <c r="F38" s="55" t="s">
        <v>480</v>
      </c>
      <c r="G38" s="56" t="s">
        <v>429</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Portugais</v>
      </c>
      <c r="I38" s="57" t="n">
        <f aca="false">TRUE()</f>
        <v>1</v>
      </c>
      <c r="J38" s="58" t="n">
        <f aca="false">TRUE()</f>
        <v>1</v>
      </c>
      <c r="K38" s="55" t="s">
        <v>481</v>
      </c>
      <c r="L38" s="59" t="n">
        <f aca="false">FALSE()</f>
        <v>0</v>
      </c>
      <c r="M38" s="60" t="str">
        <f aca="false">IF(ISBLANK(K38),"",IF(L38, "https://raw.githubusercontent.com/PatrickVibild/TellusAmazonPictures/master/pictures/"&amp;K38&amp;"/1.jpg","https://download.lenovo.com/Images/Parts/"&amp;K38&amp;"/"&amp;K38&amp;"_A.jpg"))</f>
        <v>https://download.lenovo.com/Images/Parts/01EN704/01EN704_A.jpg</v>
      </c>
      <c r="N38" s="60" t="str">
        <f aca="false">IF(ISBLANK(K38),"",IF(L38, "https://raw.githubusercontent.com/PatrickVibild/TellusAmazonPictures/master/pictures/"&amp;K38&amp;"/2.jpg","https://download.lenovo.com/Images/Parts/"&amp;K38&amp;"/"&amp;K38&amp;"_B.jpg"))</f>
        <v>https://download.lenovo.com/Images/Parts/01EN704/01EN704_B.jpg</v>
      </c>
      <c r="O38" s="61" t="str">
        <f aca="false">IF(ISBLANK(K38),"",IF(L38, "https://raw.githubusercontent.com/PatrickVibild/TellusAmazonPictures/master/pictures/"&amp;K38&amp;"/3.jpg","https://download.lenovo.com/Images/Parts/"&amp;K38&amp;"/"&amp;K38&amp;"_details.jpg"))</f>
        <v>https://download.lenovo.com/Images/Parts/01EN704/01EN704_details.jpg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2" t="n">
        <f aca="false">MATCH(G38,options!$D$1:$D$20,0)</f>
        <v>13</v>
      </c>
    </row>
    <row r="39" customFormat="false" ht="12.8" hidden="false" customHeight="false" outlineLevel="0" collapsed="false">
      <c r="C39" s="54" t="n">
        <f aca="false">FALSE()</f>
        <v>0</v>
      </c>
      <c r="D39" s="54" t="n">
        <f aca="false">FALSE()</f>
        <v>0</v>
      </c>
      <c r="E39" s="55" t="n">
        <v>5714401471165</v>
      </c>
      <c r="F39" s="55" t="s">
        <v>482</v>
      </c>
      <c r="G39" s="56" t="s">
        <v>432</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Suédois – Finlandais</v>
      </c>
      <c r="I39" s="57" t="n">
        <f aca="false">TRUE()</f>
        <v>1</v>
      </c>
      <c r="J39" s="58" t="n">
        <f aca="false">TRUE()</f>
        <v>1</v>
      </c>
      <c r="K39" s="55" t="s">
        <v>483</v>
      </c>
      <c r="L39" s="59" t="n">
        <f aca="false">FALSE()</f>
        <v>0</v>
      </c>
      <c r="M39" s="60" t="str">
        <f aca="false">IF(ISBLANK(K39),"",IF(L39, "https://raw.githubusercontent.com/PatrickVibild/TellusAmazonPictures/master/pictures/"&amp;K39&amp;"/1.jpg","https://download.lenovo.com/Images/Parts/"&amp;K39&amp;"/"&amp;K39&amp;"_A.jpg"))</f>
        <v>https://download.lenovo.com/Images/Parts/01EN749/01EN749_A.jpg</v>
      </c>
      <c r="N39" s="60" t="str">
        <f aca="false">IF(ISBLANK(K39),"",IF(L39, "https://raw.githubusercontent.com/PatrickVibild/TellusAmazonPictures/master/pictures/"&amp;K39&amp;"/2.jpg","https://download.lenovo.com/Images/Parts/"&amp;K39&amp;"/"&amp;K39&amp;"_B.jpg"))</f>
        <v>https://download.lenovo.com/Images/Parts/01EN749/01EN749_B.jpg</v>
      </c>
      <c r="O39" s="61" t="str">
        <f aca="false">IF(ISBLANK(K39),"",IF(L39, "https://raw.githubusercontent.com/PatrickVibild/TellusAmazonPictures/master/pictures/"&amp;K39&amp;"/3.jpg","https://download.lenovo.com/Images/Parts/"&amp;K39&amp;"/"&amp;K39&amp;"_details.jpg"))</f>
        <v>https://download.lenovo.com/Images/Parts/01EN749/01EN749_details.jpg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2" t="n">
        <f aca="false">MATCH(G39,options!$D$1:$D$20,0)</f>
        <v>14</v>
      </c>
    </row>
    <row r="40" customFormat="false" ht="12.8" hidden="false" customHeight="false" outlineLevel="0" collapsed="false">
      <c r="C40" s="54" t="n">
        <f aca="false">FALSE()</f>
        <v>0</v>
      </c>
      <c r="D40" s="54" t="n">
        <f aca="false">FALSE()</f>
        <v>0</v>
      </c>
      <c r="E40" s="55" t="n">
        <v>5714401471172</v>
      </c>
      <c r="F40" s="55" t="s">
        <v>484</v>
      </c>
      <c r="G40" s="56" t="s">
        <v>437</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Suisse</v>
      </c>
      <c r="I40" s="57" t="n">
        <f aca="false">TRUE()</f>
        <v>1</v>
      </c>
      <c r="J40" s="58" t="n">
        <f aca="false">TRUE()</f>
        <v>1</v>
      </c>
      <c r="K40" s="55" t="s">
        <v>485</v>
      </c>
      <c r="L40" s="59" t="n">
        <f aca="false">FALSE()</f>
        <v>0</v>
      </c>
      <c r="M40" s="60" t="str">
        <f aca="false">IF(ISBLANK(K40),"",IF(L40, "https://raw.githubusercontent.com/PatrickVibild/TellusAmazonPictures/master/pictures/"&amp;K40&amp;"/1.jpg","https://download.lenovo.com/Images/Parts/"&amp;K40&amp;"/"&amp;K40&amp;"_A.jpg"))</f>
        <v>https://download.lenovo.com/Images/Parts/01EN712/01EN712_A.jpg</v>
      </c>
      <c r="N40" s="60" t="str">
        <f aca="false">IF(ISBLANK(K40),"",IF(L40, "https://raw.githubusercontent.com/PatrickVibild/TellusAmazonPictures/master/pictures/"&amp;K40&amp;"/2.jpg","https://download.lenovo.com/Images/Parts/"&amp;K40&amp;"/"&amp;K40&amp;"_B.jpg"))</f>
        <v>https://download.lenovo.com/Images/Parts/01EN712/01EN712_B.jpg</v>
      </c>
      <c r="O40" s="61" t="str">
        <f aca="false">IF(ISBLANK(K40),"",IF(L40, "https://raw.githubusercontent.com/PatrickVibild/TellusAmazonPictures/master/pictures/"&amp;K40&amp;"/3.jpg","https://download.lenovo.com/Images/Parts/"&amp;K40&amp;"/"&amp;K40&amp;"_details.jpg"))</f>
        <v>https://download.lenovo.com/Images/Parts/01EN712/01EN712_details.jpg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2" t="n">
        <f aca="false">MATCH(G40,options!$D$1:$D$20,0)</f>
        <v>15</v>
      </c>
    </row>
    <row r="41" customFormat="false" ht="23.85" hidden="false" customHeight="false" outlineLevel="0" collapsed="false">
      <c r="C41" s="54" t="n">
        <f aca="false">FALSE()</f>
        <v>0</v>
      </c>
      <c r="D41" s="54" t="n">
        <f aca="false">FALSE()</f>
        <v>0</v>
      </c>
      <c r="E41" s="55" t="n">
        <v>5714401471189</v>
      </c>
      <c r="F41" s="55" t="s">
        <v>486</v>
      </c>
      <c r="G41" s="56" t="s">
        <v>440</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7" t="n">
        <f aca="false">TRUE()</f>
        <v>1</v>
      </c>
      <c r="J41" s="58" t="n">
        <f aca="false">TRUE()</f>
        <v>1</v>
      </c>
      <c r="K41" s="55" t="s">
        <v>441</v>
      </c>
      <c r="L41" s="59" t="n">
        <f aca="false">TRUE()</f>
        <v>1</v>
      </c>
      <c r="M41" s="60" t="str">
        <f aca="false">IF(ISBLANK(K41),"",IF(L41, "https://raw.githubusercontent.com/PatrickVibild/TellusAmazonPictures/master/pictures/"&amp;K41&amp;"/1.jpg","https://download.lenovo.com/Images/Parts/"&amp;K41&amp;"/"&amp;K41&amp;"_A.jpg"))</f>
        <v>https://raw.githubusercontent.com/PatrickVibild/TellusAmazonPictures/master/pictures/Lenovo/T470S/USI/1.jpg</v>
      </c>
      <c r="N41" s="60" t="str">
        <f aca="false">IF(ISBLANK(K41),"",IF(L41, "https://raw.githubusercontent.com/PatrickVibild/TellusAmazonPictures/master/pictures/"&amp;K41&amp;"/2.jpg","https://download.lenovo.com/Images/Parts/"&amp;K41&amp;"/"&amp;K41&amp;"_B.jpg"))</f>
        <v>https://raw.githubusercontent.com/PatrickVibild/TellusAmazonPictures/master/pictures/Lenovo/T470S/USI/2.jpg</v>
      </c>
      <c r="O41" s="61" t="str">
        <f aca="false">IF(ISBLANK(K41),"",IF(L41, "https://raw.githubusercontent.com/PatrickVibild/TellusAmazonPictures/master/pictures/"&amp;K41&amp;"/3.jpg","https://download.lenovo.com/Images/Parts/"&amp;K41&amp;"/"&amp;K41&amp;"_details.jpg"))</f>
        <v>https://raw.githubusercontent.com/PatrickVibild/TellusAmazonPictures/master/pictures/Lenovo/T470S/USI/3.jpg</v>
      </c>
      <c r="P41" s="0" t="str">
        <f aca="false">IF(ISBLANK(K41),"",IF(L41, "https://raw.githubusercontent.com/PatrickVibild/TellusAmazonPictures/master/pictures/"&amp;K41&amp;"/4.jpg", ""))</f>
        <v>https://raw.githubusercontent.com/PatrickVibild/TellusAmazonPictures/master/pictures/Lenovo/T470S/USI/4.jpg</v>
      </c>
      <c r="Q41" s="0" t="str">
        <f aca="false">IF(ISBLANK(K41),"",IF(L41, "https://raw.githubusercontent.com/PatrickVibild/TellusAmazonPictures/master/pictures/"&amp;K41&amp;"/5.jpg", ""))</f>
        <v>https://raw.githubusercontent.com/PatrickVibild/TellusAmazonPictures/master/pictures/Lenovo/T470S/USI/5.jpg</v>
      </c>
      <c r="R41" s="0" t="str">
        <f aca="false">IF(ISBLANK(K41),"",IF(L41, "https://raw.githubusercontent.com/PatrickVibild/TellusAmazonPictures/master/pictures/"&amp;K41&amp;"/6.jpg", ""))</f>
        <v>https://raw.githubusercontent.com/PatrickVibild/TellusAmazonPictures/master/pictures/Lenovo/T470S/USI/6.jpg</v>
      </c>
      <c r="S41" s="0" t="str">
        <f aca="false">IF(ISBLANK(K41),"",IF(L41, "https://raw.githubusercontent.com/PatrickVibild/TellusAmazonPictures/master/pictures/"&amp;K41&amp;"/7.jpg", ""))</f>
        <v>https://raw.githubusercontent.com/PatrickVibild/TellusAmazonPictures/master/pictures/Lenovo/T470S/USI/7.jpg</v>
      </c>
      <c r="T41" s="0" t="str">
        <f aca="false">IF(ISBLANK(K41),"",IF(L41, "https://raw.githubusercontent.com/PatrickVibild/TellusAmazonPictures/master/pictures/"&amp;K41&amp;"/8.jpg",""))</f>
        <v>https://raw.githubusercontent.com/PatrickVibild/TellusAmazonPictures/master/pictures/Lenovo/T470S/USI/8.jpg</v>
      </c>
      <c r="U41" s="0" t="str">
        <f aca="false">IF(ISBLANK(K41),"",IF(L41, "https://raw.githubusercontent.com/PatrickVibild/TellusAmazonPictures/master/pictures/"&amp;K41&amp;"/9.jpg", ""))</f>
        <v>https://raw.githubusercontent.com/PatrickVibild/TellusAmazonPictures/master/pictures/Lenovo/T470S/USI/9.jpg</v>
      </c>
      <c r="V41" s="62" t="n">
        <f aca="false">MATCH(G41,options!$D$1:$D$20,0)</f>
        <v>16</v>
      </c>
    </row>
    <row r="42" customFormat="false" ht="12.8" hidden="false" customHeight="false" outlineLevel="0" collapsed="false">
      <c r="C42" s="54" t="n">
        <f aca="false">FALSE()</f>
        <v>0</v>
      </c>
      <c r="D42" s="54" t="n">
        <f aca="false">FALSE()</f>
        <v>0</v>
      </c>
      <c r="E42" s="55" t="n">
        <v>5714401471196</v>
      </c>
      <c r="F42" s="55" t="s">
        <v>487</v>
      </c>
      <c r="G42" s="56" t="s">
        <v>443</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57" t="n">
        <f aca="false">TRUE()</f>
        <v>1</v>
      </c>
      <c r="J42" s="58" t="n">
        <f aca="false">TRUE()</f>
        <v>1</v>
      </c>
      <c r="K42" s="55" t="s">
        <v>488</v>
      </c>
      <c r="L42" s="59" t="n">
        <f aca="false">FALSE()</f>
        <v>0</v>
      </c>
      <c r="M42" s="60" t="str">
        <f aca="false">IF(ISBLANK(K42),"",IF(L42, "https://raw.githubusercontent.com/PatrickVibild/TellusAmazonPictures/master/pictures/"&amp;K42&amp;"/1.jpg","https://download.lenovo.com/Images/Parts/"&amp;K42&amp;"/"&amp;K42&amp;"_A.jpg"))</f>
        <v>https://download.lenovo.com/Images/Parts/01EN705/01EN705_A.jpg</v>
      </c>
      <c r="N42" s="60" t="str">
        <f aca="false">IF(ISBLANK(K42),"",IF(L42, "https://raw.githubusercontent.com/PatrickVibild/TellusAmazonPictures/master/pictures/"&amp;K42&amp;"/2.jpg","https://download.lenovo.com/Images/Parts/"&amp;K42&amp;"/"&amp;K42&amp;"_B.jpg"))</f>
        <v>https://download.lenovo.com/Images/Parts/01EN705/01EN705_B.jpg</v>
      </c>
      <c r="O42" s="61" t="str">
        <f aca="false">IF(ISBLANK(K42),"",IF(L42, "https://raw.githubusercontent.com/PatrickVibild/TellusAmazonPictures/master/pictures/"&amp;K42&amp;"/3.jpg","https://download.lenovo.com/Images/Parts/"&amp;K42&amp;"/"&amp;K42&amp;"_details.jpg"))</f>
        <v>https://download.lenovo.com/Images/Parts/01EN705/01EN705_details.jpg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2" t="n">
        <f aca="false">MATCH(G42,options!$D$1:$D$20,0)</f>
        <v>17</v>
      </c>
    </row>
    <row r="43" customFormat="false" ht="23.85" hidden="false" customHeight="false" outlineLevel="0" collapsed="false">
      <c r="C43" s="54" t="n">
        <f aca="false">TRUE()</f>
        <v>1</v>
      </c>
      <c r="D43" s="54" t="n">
        <f aca="false">FALSE()</f>
        <v>0</v>
      </c>
      <c r="E43" s="55" t="n">
        <v>5714401471202</v>
      </c>
      <c r="F43" s="55" t="s">
        <v>489</v>
      </c>
      <c r="G43" s="56" t="s">
        <v>447</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7" t="n">
        <f aca="false">TRUE()</f>
        <v>1</v>
      </c>
      <c r="J43" s="58" t="n">
        <f aca="false">TRUE()</f>
        <v>1</v>
      </c>
      <c r="K43" s="55" t="s">
        <v>448</v>
      </c>
      <c r="L43" s="59" t="n">
        <f aca="false">TRUE()</f>
        <v>1</v>
      </c>
      <c r="M43" s="60" t="str">
        <f aca="false">IF(ISBLANK(K43),"",IF(L43, "https://raw.githubusercontent.com/PatrickVibild/TellusAmazonPictures/master/pictures/"&amp;K43&amp;"/1.jpg","https://download.lenovo.com/Images/Parts/"&amp;K43&amp;"/"&amp;K43&amp;"_A.jpg"))</f>
        <v>https://raw.githubusercontent.com/PatrickVibild/TellusAmazonPictures/master/pictures/Lenovo/T470S/US/1.jpg</v>
      </c>
      <c r="N43" s="60" t="str">
        <f aca="false">IF(ISBLANK(K43),"",IF(L43, "https://raw.githubusercontent.com/PatrickVibild/TellusAmazonPictures/master/pictures/"&amp;K43&amp;"/2.jpg","https://download.lenovo.com/Images/Parts/"&amp;K43&amp;"/"&amp;K43&amp;"_B.jpg"))</f>
        <v>https://raw.githubusercontent.com/PatrickVibild/TellusAmazonPictures/master/pictures/Lenovo/T470S/US/2.jpg</v>
      </c>
      <c r="O43" s="61" t="str">
        <f aca="false">IF(ISBLANK(K43),"",IF(L43, "https://raw.githubusercontent.com/PatrickVibild/TellusAmazonPictures/master/pictures/"&amp;K43&amp;"/3.jpg","https://download.lenovo.com/Images/Parts/"&amp;K43&amp;"/"&amp;K43&amp;"_details.jpg"))</f>
        <v>https://raw.githubusercontent.com/PatrickVibild/TellusAmazonPictures/master/pictures/Lenovo/T470S/US/3.jpg</v>
      </c>
      <c r="P43" s="0" t="str">
        <f aca="false">IF(ISBLANK(K43),"",IF(L43, "https://raw.githubusercontent.com/PatrickVibild/TellusAmazonPictures/master/pictures/"&amp;K43&amp;"/4.jpg", ""))</f>
        <v>https://raw.githubusercontent.com/PatrickVibild/TellusAmazonPictures/master/pictures/Lenovo/T470S/US/4.jpg</v>
      </c>
      <c r="Q43" s="0" t="str">
        <f aca="false">IF(ISBLANK(K43),"",IF(L43, "https://raw.githubusercontent.com/PatrickVibild/TellusAmazonPictures/master/pictures/"&amp;K43&amp;"/5.jpg", ""))</f>
        <v>https://raw.githubusercontent.com/PatrickVibild/TellusAmazonPictures/master/pictures/Lenovo/T470S/US/5.jpg</v>
      </c>
      <c r="R43" s="0" t="str">
        <f aca="false">IF(ISBLANK(K43),"",IF(L43, "https://raw.githubusercontent.com/PatrickVibild/TellusAmazonPictures/master/pictures/"&amp;K43&amp;"/6.jpg", ""))</f>
        <v>https://raw.githubusercontent.com/PatrickVibild/TellusAmazonPictures/master/pictures/Lenovo/T470S/US/6.jpg</v>
      </c>
      <c r="S43" s="0" t="str">
        <f aca="false">IF(ISBLANK(K43),"",IF(L43, "https://raw.githubusercontent.com/PatrickVibild/TellusAmazonPictures/master/pictures/"&amp;K43&amp;"/7.jpg", ""))</f>
        <v>https://raw.githubusercontent.com/PatrickVibild/TellusAmazonPictures/master/pictures/Lenovo/T470S/US/7.jpg</v>
      </c>
      <c r="T43" s="0" t="str">
        <f aca="false">IF(ISBLANK(K43),"",IF(L43, "https://raw.githubusercontent.com/PatrickVibild/TellusAmazonPictures/master/pictures/"&amp;K43&amp;"/8.jpg",""))</f>
        <v>https://raw.githubusercontent.com/PatrickVibild/TellusAmazonPictures/master/pictures/Lenovo/T470S/US/8.jpg</v>
      </c>
      <c r="U43" s="0" t="str">
        <f aca="false">IF(ISBLANK(K43),"",IF(L43, "https://raw.githubusercontent.com/PatrickVibild/TellusAmazonPictures/master/pictures/"&amp;K43&amp;"/9.jpg", ""))</f>
        <v>https://raw.githubusercontent.com/PatrickVibild/TellusAmazonPictures/master/pictures/Lenovo/T470S/US/9.jpg</v>
      </c>
      <c r="V43" s="62" t="n">
        <f aca="false">MATCH(G43,options!$D$1:$D$20,0)</f>
        <v>18</v>
      </c>
    </row>
    <row r="44" customFormat="false" ht="12.8" hidden="false" customHeight="false" outlineLevel="0" collapsed="false">
      <c r="E44" s="70"/>
      <c r="F44" s="71"/>
      <c r="G44" s="71"/>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1"/>
      <c r="J44" s="71"/>
      <c r="K44" s="60"/>
      <c r="L44" s="72"/>
      <c r="M44" s="60" t="str">
        <f aca="false">IF(ISBLANK(K44),"",IF(L44, "https://raw.githubusercontent.com/PatrickVibild/TellusAmazonPictures/master/pictures/"&amp;K44&amp;"/1.jpg","https://download.lenovo.com/Images/Parts/"&amp;K44&amp;"/"&amp;K44&amp;"_A.jpg"))</f>
        <v/>
      </c>
      <c r="N44" s="60" t="str">
        <f aca="false">IF(ISBLANK(K44),"",IF(L44, "https://raw.githubusercontent.com/PatrickVibild/TellusAmazonPictures/master/pictures/"&amp;K44&amp;"/2.jpg","https://download.lenovo.com/Images/Parts/"&amp;K44&amp;"/"&amp;K44&amp;"_B.jpg"))</f>
        <v/>
      </c>
      <c r="O44" s="61"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2" t="e">
        <f aca="false">MATCH(G44,options!$D$1:$D$20,0)</f>
        <v>#N/A</v>
      </c>
    </row>
    <row r="45" customFormat="false" ht="12.8" hidden="false" customHeight="false" outlineLevel="0" collapsed="false">
      <c r="E45" s="70"/>
      <c r="F45" s="71"/>
      <c r="G45" s="71"/>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1"/>
      <c r="J45" s="71"/>
      <c r="K45" s="60"/>
      <c r="L45" s="72"/>
      <c r="M45" s="60" t="str">
        <f aca="false">IF(ISBLANK(K45),"",IF(L45, "https://raw.githubusercontent.com/PatrickVibild/TellusAmazonPictures/master/pictures/"&amp;K45&amp;"/1.jpg","https://download.lenovo.com/Images/Parts/"&amp;K45&amp;"/"&amp;K45&amp;"_A.jpg"))</f>
        <v/>
      </c>
      <c r="N45" s="60" t="str">
        <f aca="false">IF(ISBLANK(K45),"",IF(L45, "https://raw.githubusercontent.com/PatrickVibild/TellusAmazonPictures/master/pictures/"&amp;K45&amp;"/2.jpg","https://download.lenovo.com/Images/Parts/"&amp;K45&amp;"/"&amp;K45&amp;"_B.jpg"))</f>
        <v/>
      </c>
      <c r="O45" s="61"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2" t="e">
        <f aca="false">MATCH(G45,options!$D$1:$D$20,0)</f>
        <v>#N/A</v>
      </c>
    </row>
    <row r="46" customFormat="false" ht="12.8" hidden="false" customHeight="false" outlineLevel="0" collapsed="false">
      <c r="E46" s="70"/>
      <c r="F46" s="71"/>
      <c r="G46" s="71"/>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1"/>
      <c r="J46" s="71"/>
      <c r="K46" s="60"/>
      <c r="L46" s="72"/>
      <c r="M46" s="60" t="str">
        <f aca="false">IF(ISBLANK(K46),"",IF(L46, "https://raw.githubusercontent.com/PatrickVibild/TellusAmazonPictures/master/pictures/"&amp;K46&amp;"/1.jpg","https://download.lenovo.com/Images/Parts/"&amp;K46&amp;"/"&amp;K46&amp;"_A.jpg"))</f>
        <v/>
      </c>
      <c r="N46" s="60" t="str">
        <f aca="false">IF(ISBLANK(K46),"",IF(L46, "https://raw.githubusercontent.com/PatrickVibild/TellusAmazonPictures/master/pictures/"&amp;K46&amp;"/2.jpg","https://download.lenovo.com/Images/Parts/"&amp;K46&amp;"/"&amp;K46&amp;"_B.jpg"))</f>
        <v/>
      </c>
      <c r="O46" s="61"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2" t="e">
        <f aca="false">MATCH(G46,options!$D$1:$D$20,0)</f>
        <v>#N/A</v>
      </c>
    </row>
    <row r="47" customFormat="false" ht="12.8" hidden="false" customHeight="false" outlineLevel="0" collapsed="false">
      <c r="E47" s="70"/>
      <c r="F47" s="71"/>
      <c r="G47" s="71"/>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1"/>
      <c r="J47" s="71"/>
      <c r="K47" s="60"/>
      <c r="L47" s="72"/>
      <c r="M47" s="60" t="str">
        <f aca="false">IF(ISBLANK(K47),"",IF(L47, "https://raw.githubusercontent.com/PatrickVibild/TellusAmazonPictures/master/pictures/"&amp;K47&amp;"/1.jpg","https://download.lenovo.com/Images/Parts/"&amp;K47&amp;"/"&amp;K47&amp;"_A.jpg"))</f>
        <v/>
      </c>
      <c r="N47" s="60" t="str">
        <f aca="false">IF(ISBLANK(K47),"",IF(L47, "https://raw.githubusercontent.com/PatrickVibild/TellusAmazonPictures/master/pictures/"&amp;K47&amp;"/2.jpg","https://download.lenovo.com/Images/Parts/"&amp;K47&amp;"/"&amp;K47&amp;"_B.jpg"))</f>
        <v/>
      </c>
      <c r="O47" s="61"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2" t="e">
        <f aca="false">MATCH(G47,options!$D$1:$D$20,0)</f>
        <v>#N/A</v>
      </c>
    </row>
    <row r="48" customFormat="false" ht="12.8" hidden="false" customHeight="false" outlineLevel="0" collapsed="false">
      <c r="E48" s="70"/>
      <c r="F48" s="71"/>
      <c r="G48" s="71"/>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1"/>
      <c r="J48" s="71"/>
      <c r="K48" s="60"/>
      <c r="L48" s="72"/>
      <c r="M48" s="60" t="str">
        <f aca="false">IF(ISBLANK(K48),"",IF(L48, "https://raw.githubusercontent.com/PatrickVibild/TellusAmazonPictures/master/pictures/"&amp;K48&amp;"/1.jpg","https://download.lenovo.com/Images/Parts/"&amp;K48&amp;"/"&amp;K48&amp;"_A.jpg"))</f>
        <v/>
      </c>
      <c r="N48" s="60" t="str">
        <f aca="false">IF(ISBLANK(K48),"",IF(L48, "https://raw.githubusercontent.com/PatrickVibild/TellusAmazonPictures/master/pictures/"&amp;K48&amp;"/2.jpg","https://download.lenovo.com/Images/Parts/"&amp;K48&amp;"/"&amp;K48&amp;"_B.jpg"))</f>
        <v/>
      </c>
      <c r="O48" s="61"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2" t="e">
        <f aca="false">MATCH(G48,options!$D$1:$D$20,0)</f>
        <v>#N/A</v>
      </c>
    </row>
    <row r="49" customFormat="false" ht="12.8" hidden="false" customHeight="false" outlineLevel="0" collapsed="false">
      <c r="E49" s="70"/>
      <c r="F49" s="71"/>
      <c r="G49" s="71"/>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1"/>
      <c r="J49" s="71"/>
      <c r="K49" s="60"/>
      <c r="L49" s="72"/>
      <c r="M49" s="60" t="str">
        <f aca="false">IF(ISBLANK(K49),"",IF(L49, "https://raw.githubusercontent.com/PatrickVibild/TellusAmazonPictures/master/pictures/"&amp;K49&amp;"/1.jpg","https://download.lenovo.com/Images/Parts/"&amp;K49&amp;"/"&amp;K49&amp;"_A.jpg"))</f>
        <v/>
      </c>
      <c r="N49" s="60" t="str">
        <f aca="false">IF(ISBLANK(K49),"",IF(L49, "https://raw.githubusercontent.com/PatrickVibild/TellusAmazonPictures/master/pictures/"&amp;K49&amp;"/2.jpg","https://download.lenovo.com/Images/Parts/"&amp;K49&amp;"/"&amp;K49&amp;"_B.jpg"))</f>
        <v/>
      </c>
      <c r="O49" s="61"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2" t="e">
        <f aca="false">MATCH(G49,options!$D$1:$D$20,0)</f>
        <v>#N/A</v>
      </c>
    </row>
    <row r="50" customFormat="false" ht="12.8" hidden="false" customHeight="false" outlineLevel="0" collapsed="false">
      <c r="E50" s="70"/>
      <c r="F50" s="71"/>
      <c r="G50" s="71"/>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1"/>
      <c r="J50" s="71"/>
      <c r="K50" s="60"/>
      <c r="L50" s="72"/>
      <c r="M50" s="60" t="str">
        <f aca="false">IF(ISBLANK(K50),"",IF(L50, "https://raw.githubusercontent.com/PatrickVibild/TellusAmazonPictures/master/pictures/"&amp;K50&amp;"/1.jpg","https://download.lenovo.com/Images/Parts/"&amp;K50&amp;"/"&amp;K50&amp;"_A.jpg"))</f>
        <v/>
      </c>
      <c r="N50" s="60" t="str">
        <f aca="false">IF(ISBLANK(K50),"",IF(L50, "https://raw.githubusercontent.com/PatrickVibild/TellusAmazonPictures/master/pictures/"&amp;K50&amp;"/2.jpg","https://download.lenovo.com/Images/Parts/"&amp;K50&amp;"/"&amp;K50&amp;"_B.jpg"))</f>
        <v/>
      </c>
      <c r="O50" s="61"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2" t="e">
        <f aca="false">MATCH(G50,options!$D$1:$D$20,0)</f>
        <v>#N/A</v>
      </c>
    </row>
    <row r="51" customFormat="false" ht="12.8" hidden="false" customHeight="false" outlineLevel="0" collapsed="false">
      <c r="E51" s="70"/>
      <c r="F51" s="71"/>
      <c r="G51" s="71"/>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1"/>
      <c r="J51" s="71"/>
      <c r="K51" s="60"/>
      <c r="L51" s="72"/>
      <c r="M51" s="60" t="str">
        <f aca="false">IF(ISBLANK(K51),"",IF(L51, "https://raw.githubusercontent.com/PatrickVibild/TellusAmazonPictures/master/pictures/"&amp;K51&amp;"/1.jpg","https://download.lenovo.com/Images/Parts/"&amp;K51&amp;"/"&amp;K51&amp;"_A.jpg"))</f>
        <v/>
      </c>
      <c r="N51" s="60" t="str">
        <f aca="false">IF(ISBLANK(K51),"",IF(L51, "https://raw.githubusercontent.com/PatrickVibild/TellusAmazonPictures/master/pictures/"&amp;K51&amp;"/2.jpg","https://download.lenovo.com/Images/Parts/"&amp;K51&amp;"/"&amp;K51&amp;"_B.jpg"))</f>
        <v/>
      </c>
      <c r="O51" s="61"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2" t="e">
        <f aca="false">MATCH(G51,options!$D$1:$D$20,0)</f>
        <v>#N/A</v>
      </c>
    </row>
    <row r="52" customFormat="false" ht="12.8" hidden="false" customHeight="false" outlineLevel="0" collapsed="false">
      <c r="E52" s="70"/>
      <c r="F52" s="71"/>
      <c r="G52" s="71"/>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1"/>
      <c r="J52" s="71"/>
      <c r="K52" s="60"/>
      <c r="L52" s="72"/>
      <c r="M52" s="60" t="str">
        <f aca="false">IF(ISBLANK(K52),"",IF(L52, "https://raw.githubusercontent.com/PatrickVibild/TellusAmazonPictures/master/pictures/"&amp;K52&amp;"/1.jpg","https://download.lenovo.com/Images/Parts/"&amp;K52&amp;"/"&amp;K52&amp;"_A.jpg"))</f>
        <v/>
      </c>
      <c r="N52" s="60" t="str">
        <f aca="false">IF(ISBLANK(K52),"",IF(L52, "https://raw.githubusercontent.com/PatrickVibild/TellusAmazonPictures/master/pictures/"&amp;K52&amp;"/2.jpg","https://download.lenovo.com/Images/Parts/"&amp;K52&amp;"/"&amp;K52&amp;"_B.jpg"))</f>
        <v/>
      </c>
      <c r="O52" s="61"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2" t="e">
        <f aca="false">MATCH(G52,options!$D$1:$D$20,0)</f>
        <v>#N/A</v>
      </c>
    </row>
    <row r="53" customFormat="false" ht="12.8" hidden="false" customHeight="false" outlineLevel="0" collapsed="false">
      <c r="E53" s="70"/>
      <c r="F53" s="71"/>
      <c r="G53" s="71"/>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1"/>
      <c r="J53" s="71"/>
      <c r="K53" s="60"/>
      <c r="L53" s="72"/>
      <c r="M53" s="60" t="str">
        <f aca="false">IF(ISBLANK(K53),"",IF(L53, "https://raw.githubusercontent.com/PatrickVibild/TellusAmazonPictures/master/pictures/"&amp;K53&amp;"/1.jpg","https://download.lenovo.com/Images/Parts/"&amp;K53&amp;"/"&amp;K53&amp;"_A.jpg"))</f>
        <v/>
      </c>
      <c r="N53" s="60" t="str">
        <f aca="false">IF(ISBLANK(K53),"",IF(L53, "https://raw.githubusercontent.com/PatrickVibild/TellusAmazonPictures/master/pictures/"&amp;K53&amp;"/2.jpg","https://download.lenovo.com/Images/Parts/"&amp;K53&amp;"/"&amp;K53&amp;"_B.jpg"))</f>
        <v/>
      </c>
      <c r="O53" s="61"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2" t="e">
        <f aca="false">MATCH(G53,options!$D$1:$D$20,0)</f>
        <v>#N/A</v>
      </c>
    </row>
    <row r="54" customFormat="false" ht="12.8" hidden="false" customHeight="false" outlineLevel="0" collapsed="false">
      <c r="E54" s="70"/>
      <c r="F54" s="71"/>
      <c r="G54" s="71"/>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1"/>
      <c r="J54" s="71"/>
      <c r="K54" s="60"/>
      <c r="L54" s="72"/>
      <c r="M54" s="60" t="str">
        <f aca="false">IF(ISBLANK(K54),"",IF(L54, "https://raw.githubusercontent.com/PatrickVibild/TellusAmazonPictures/master/pictures/"&amp;K54&amp;"/1.jpg","https://download.lenovo.com/Images/Parts/"&amp;K54&amp;"/"&amp;K54&amp;"_A.jpg"))</f>
        <v/>
      </c>
      <c r="N54" s="60" t="str">
        <f aca="false">IF(ISBLANK(K54),"",IF(L54, "https://raw.githubusercontent.com/PatrickVibild/TellusAmazonPictures/master/pictures/"&amp;K54&amp;"/2.jpg","https://download.lenovo.com/Images/Parts/"&amp;K54&amp;"/"&amp;K54&amp;"_B.jpg"))</f>
        <v/>
      </c>
      <c r="O54" s="61"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2" t="e">
        <f aca="false">MATCH(G54,options!$D$1:$D$20,0)</f>
        <v>#N/A</v>
      </c>
    </row>
    <row r="55" customFormat="false" ht="12.8" hidden="false" customHeight="false" outlineLevel="0" collapsed="false">
      <c r="E55" s="70"/>
      <c r="F55" s="71"/>
      <c r="G55" s="71"/>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1"/>
      <c r="J55" s="71"/>
      <c r="K55" s="60"/>
      <c r="L55" s="72"/>
      <c r="M55" s="60" t="str">
        <f aca="false">IF(ISBLANK(K55),"",IF(L55, "https://raw.githubusercontent.com/PatrickVibild/TellusAmazonPictures/master/pictures/"&amp;K55&amp;"/1.jpg","https://download.lenovo.com/Images/Parts/"&amp;K55&amp;"/"&amp;K55&amp;"_A.jpg"))</f>
        <v/>
      </c>
      <c r="N55" s="60" t="str">
        <f aca="false">IF(ISBLANK(K55),"",IF(L55, "https://raw.githubusercontent.com/PatrickVibild/TellusAmazonPictures/master/pictures/"&amp;K55&amp;"/2.jpg","https://download.lenovo.com/Images/Parts/"&amp;K55&amp;"/"&amp;K55&amp;"_B.jpg"))</f>
        <v/>
      </c>
      <c r="O55" s="61"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2" t="e">
        <f aca="false">MATCH(G55,options!$D$1:$D$20,0)</f>
        <v>#N/A</v>
      </c>
    </row>
    <row r="56" customFormat="false" ht="12.8" hidden="false" customHeight="false" outlineLevel="0" collapsed="false">
      <c r="E56" s="70"/>
      <c r="F56" s="71"/>
      <c r="G56" s="71"/>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1"/>
      <c r="J56" s="71"/>
      <c r="K56" s="60"/>
      <c r="L56" s="72"/>
      <c r="M56" s="60" t="str">
        <f aca="false">IF(ISBLANK(K56),"",IF(L56, "https://raw.githubusercontent.com/PatrickVibild/TellusAmazonPictures/master/pictures/"&amp;K56&amp;"/1.jpg","https://download.lenovo.com/Images/Parts/"&amp;K56&amp;"/"&amp;K56&amp;"_A.jpg"))</f>
        <v/>
      </c>
      <c r="N56" s="60" t="str">
        <f aca="false">IF(ISBLANK(K56),"",IF(L56, "https://raw.githubusercontent.com/PatrickVibild/TellusAmazonPictures/master/pictures/"&amp;K56&amp;"/2.jpg","https://download.lenovo.com/Images/Parts/"&amp;K56&amp;"/"&amp;K56&amp;"_B.jpg"))</f>
        <v/>
      </c>
      <c r="O56" s="61"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2" t="e">
        <f aca="false">MATCH(G56,options!$D$1:$D$20,0)</f>
        <v>#N/A</v>
      </c>
    </row>
    <row r="57" customFormat="false" ht="12.8" hidden="false" customHeight="false" outlineLevel="0" collapsed="false">
      <c r="E57" s="70"/>
      <c r="F57" s="71"/>
      <c r="G57" s="71"/>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1"/>
      <c r="J57" s="71"/>
      <c r="K57" s="60"/>
      <c r="L57" s="72"/>
      <c r="M57" s="60" t="str">
        <f aca="false">IF(ISBLANK(K57),"",IF(L57, "https://raw.githubusercontent.com/PatrickVibild/TellusAmazonPictures/master/pictures/"&amp;K57&amp;"/1.jpg","https://download.lenovo.com/Images/Parts/"&amp;K57&amp;"/"&amp;K57&amp;"_A.jpg"))</f>
        <v/>
      </c>
      <c r="N57" s="60" t="str">
        <f aca="false">IF(ISBLANK(K57),"",IF(L57, "https://raw.githubusercontent.com/PatrickVibild/TellusAmazonPictures/master/pictures/"&amp;K57&amp;"/2.jpg","https://download.lenovo.com/Images/Parts/"&amp;K57&amp;"/"&amp;K57&amp;"_B.jpg"))</f>
        <v/>
      </c>
      <c r="O57" s="61"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2" t="e">
        <f aca="false">MATCH(G57,options!$D$1:$D$20,0)</f>
        <v>#N/A</v>
      </c>
    </row>
    <row r="58" customFormat="false" ht="12.8" hidden="false" customHeight="false" outlineLevel="0" collapsed="false">
      <c r="E58" s="70"/>
      <c r="F58" s="71"/>
      <c r="G58" s="71"/>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1"/>
      <c r="J58" s="71"/>
      <c r="K58" s="60"/>
      <c r="L58" s="72"/>
      <c r="M58" s="60" t="str">
        <f aca="false">IF(ISBLANK(K58),"",IF(L58, "https://raw.githubusercontent.com/PatrickVibild/TellusAmazonPictures/master/pictures/"&amp;K58&amp;"/1.jpg","https://download.lenovo.com/Images/Parts/"&amp;K58&amp;"/"&amp;K58&amp;"_A.jpg"))</f>
        <v/>
      </c>
      <c r="N58" s="60" t="str">
        <f aca="false">IF(ISBLANK(K58),"",IF(L58, "https://raw.githubusercontent.com/PatrickVibild/TellusAmazonPictures/master/pictures/"&amp;K58&amp;"/2.jpg","https://download.lenovo.com/Images/Parts/"&amp;K58&amp;"/"&amp;K58&amp;"_B.jpg"))</f>
        <v/>
      </c>
      <c r="O58" s="61"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2" t="e">
        <f aca="false">MATCH(G58,options!$D$1:$D$20,0)</f>
        <v>#N/A</v>
      </c>
    </row>
    <row r="59" customFormat="false" ht="12.8" hidden="false" customHeight="false" outlineLevel="0" collapsed="false">
      <c r="E59" s="70"/>
      <c r="F59" s="71"/>
      <c r="G59" s="71"/>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1"/>
      <c r="J59" s="71"/>
      <c r="K59" s="60"/>
      <c r="L59" s="72"/>
      <c r="M59" s="60" t="str">
        <f aca="false">IF(ISBLANK(K59),"",IF(L59, "https://raw.githubusercontent.com/PatrickVibild/TellusAmazonPictures/master/pictures/"&amp;K59&amp;"/1.jpg","https://download.lenovo.com/Images/Parts/"&amp;K59&amp;"/"&amp;K59&amp;"_A.jpg"))</f>
        <v/>
      </c>
      <c r="N59" s="60" t="str">
        <f aca="false">IF(ISBLANK(K59),"",IF(L59, "https://raw.githubusercontent.com/PatrickVibild/TellusAmazonPictures/master/pictures/"&amp;K59&amp;"/2.jpg","https://download.lenovo.com/Images/Parts/"&amp;K59&amp;"/"&amp;K59&amp;"_B.jpg"))</f>
        <v/>
      </c>
      <c r="O59" s="61"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2" t="e">
        <f aca="false">MATCH(G59,options!$D$1:$D$20,0)</f>
        <v>#N/A</v>
      </c>
    </row>
    <row r="60" customFormat="false" ht="12.8" hidden="false" customHeight="false" outlineLevel="0" collapsed="false">
      <c r="E60" s="70"/>
      <c r="F60" s="71"/>
      <c r="G60" s="71"/>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1"/>
      <c r="J60" s="71"/>
      <c r="K60" s="60"/>
      <c r="L60" s="72"/>
      <c r="M60" s="60" t="str">
        <f aca="false">IF(ISBLANK(K60),"",IF(L60, "https://raw.githubusercontent.com/PatrickVibild/TellusAmazonPictures/master/pictures/"&amp;K60&amp;"/1.jpg","https://download.lenovo.com/Images/Parts/"&amp;K60&amp;"/"&amp;K60&amp;"_A.jpg"))</f>
        <v/>
      </c>
      <c r="N60" s="60" t="str">
        <f aca="false">IF(ISBLANK(K60),"",IF(L60, "https://raw.githubusercontent.com/PatrickVibild/TellusAmazonPictures/master/pictures/"&amp;K60&amp;"/2.jpg","https://download.lenovo.com/Images/Parts/"&amp;K60&amp;"/"&amp;K60&amp;"_B.jpg"))</f>
        <v/>
      </c>
      <c r="O60" s="61"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2" t="e">
        <f aca="false">MATCH(G60,options!$D$1:$D$20,0)</f>
        <v>#N/A</v>
      </c>
    </row>
    <row r="61" customFormat="false" ht="12.8" hidden="false" customHeight="false" outlineLevel="0" collapsed="false">
      <c r="E61" s="70"/>
      <c r="F61" s="71"/>
      <c r="G61" s="71"/>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1"/>
      <c r="J61" s="71"/>
      <c r="K61" s="60"/>
      <c r="L61" s="72"/>
      <c r="M61" s="60" t="str">
        <f aca="false">IF(ISBLANK(K61),"",IF(L61, "https://raw.githubusercontent.com/PatrickVibild/TellusAmazonPictures/master/pictures/"&amp;K61&amp;"/1.jpg","https://download.lenovo.com/Images/Parts/"&amp;K61&amp;"/"&amp;K61&amp;"_A.jpg"))</f>
        <v/>
      </c>
      <c r="N61" s="60" t="str">
        <f aca="false">IF(ISBLANK(K61),"",IF(L61, "https://raw.githubusercontent.com/PatrickVibild/TellusAmazonPictures/master/pictures/"&amp;K61&amp;"/2.jpg","https://download.lenovo.com/Images/Parts/"&amp;K61&amp;"/"&amp;K61&amp;"_B.jpg"))</f>
        <v/>
      </c>
      <c r="O61" s="61"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2" t="e">
        <f aca="false">MATCH(G61,options!$D$1:$D$20,0)</f>
        <v>#N/A</v>
      </c>
    </row>
    <row r="62" customFormat="false" ht="12.8" hidden="false" customHeight="false" outlineLevel="0" collapsed="false">
      <c r="E62" s="70"/>
      <c r="F62" s="71"/>
      <c r="G62" s="71"/>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1"/>
      <c r="J62" s="71"/>
      <c r="K62" s="60"/>
      <c r="L62" s="72"/>
      <c r="M62" s="60" t="str">
        <f aca="false">IF(ISBLANK(K62),"",IF(L62, "https://raw.githubusercontent.com/PatrickVibild/TellusAmazonPictures/master/pictures/"&amp;K62&amp;"/1.jpg","https://download.lenovo.com/Images/Parts/"&amp;K62&amp;"/"&amp;K62&amp;"_A.jpg"))</f>
        <v/>
      </c>
      <c r="N62" s="60" t="str">
        <f aca="false">IF(ISBLANK(K62),"",IF(L62, "https://raw.githubusercontent.com/PatrickVibild/TellusAmazonPictures/master/pictures/"&amp;K62&amp;"/2.jpg","https://download.lenovo.com/Images/Parts/"&amp;K62&amp;"/"&amp;K62&amp;"_B.jpg"))</f>
        <v/>
      </c>
      <c r="O62" s="61"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2" t="e">
        <f aca="false">MATCH(G62,options!$D$1:$D$20,0)</f>
        <v>#N/A</v>
      </c>
    </row>
    <row r="63" customFormat="false" ht="12.8" hidden="false" customHeight="false" outlineLevel="0" collapsed="false">
      <c r="E63" s="70"/>
      <c r="F63" s="71"/>
      <c r="G63" s="71"/>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1"/>
      <c r="J63" s="71"/>
      <c r="K63" s="60"/>
      <c r="L63" s="72"/>
      <c r="M63" s="60" t="str">
        <f aca="false">IF(ISBLANK(K63),"",IF(L63, "https://raw.githubusercontent.com/PatrickVibild/TellusAmazonPictures/master/pictures/"&amp;K63&amp;"/1.jpg","https://download.lenovo.com/Images/Parts/"&amp;K63&amp;"/"&amp;K63&amp;"_A.jpg"))</f>
        <v/>
      </c>
      <c r="N63" s="60" t="str">
        <f aca="false">IF(ISBLANK(K63),"",IF(L63, "https://raw.githubusercontent.com/PatrickVibild/TellusAmazonPictures/master/pictures/"&amp;K63&amp;"/2.jpg","https://download.lenovo.com/Images/Parts/"&amp;K63&amp;"/"&amp;K63&amp;"_B.jpg"))</f>
        <v/>
      </c>
      <c r="O63" s="61"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2" t="e">
        <f aca="false">MATCH(G63,options!$D$1:$D$20,0)</f>
        <v>#N/A</v>
      </c>
    </row>
    <row r="64" customFormat="false" ht="12.8" hidden="false" customHeight="false" outlineLevel="0" collapsed="false">
      <c r="E64" s="70"/>
      <c r="F64" s="71"/>
      <c r="G64" s="71"/>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1"/>
      <c r="J64" s="71"/>
      <c r="K64" s="60"/>
      <c r="L64" s="72"/>
      <c r="M64" s="60" t="str">
        <f aca="false">IF(ISBLANK(K64),"",IF(L64, "https://raw.githubusercontent.com/PatrickVibild/TellusAmazonPictures/master/pictures/"&amp;K64&amp;"/1.jpg","https://download.lenovo.com/Images/Parts/"&amp;K64&amp;"/"&amp;K64&amp;"_A.jpg"))</f>
        <v/>
      </c>
      <c r="N64" s="60" t="str">
        <f aca="false">IF(ISBLANK(K64),"",IF(L64, "https://raw.githubusercontent.com/PatrickVibild/TellusAmazonPictures/master/pictures/"&amp;K64&amp;"/2.jpg","https://download.lenovo.com/Images/Parts/"&amp;K64&amp;"/"&amp;K64&amp;"_B.jpg"))</f>
        <v/>
      </c>
      <c r="O64" s="61"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2" t="e">
        <f aca="false">MATCH(G64,options!$D$1:$D$20,0)</f>
        <v>#N/A</v>
      </c>
    </row>
    <row r="65" customFormat="false" ht="12.8" hidden="false" customHeight="false" outlineLevel="0" collapsed="false">
      <c r="E65" s="70"/>
      <c r="F65" s="71"/>
      <c r="G65" s="71"/>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1"/>
      <c r="J65" s="71"/>
      <c r="K65" s="60"/>
      <c r="L65" s="72"/>
      <c r="M65" s="60" t="str">
        <f aca="false">IF(ISBLANK(K65),"",IF(L65, "https://raw.githubusercontent.com/PatrickVibild/TellusAmazonPictures/master/pictures/"&amp;K65&amp;"/1.jpg","https://download.lenovo.com/Images/Parts/"&amp;K65&amp;"/"&amp;K65&amp;"_A.jpg"))</f>
        <v/>
      </c>
      <c r="N65" s="60" t="str">
        <f aca="false">IF(ISBLANK(K65),"",IF(L65, "https://raw.githubusercontent.com/PatrickVibild/TellusAmazonPictures/master/pictures/"&amp;K65&amp;"/2.jpg","https://download.lenovo.com/Images/Parts/"&amp;K65&amp;"/"&amp;K65&amp;"_B.jpg"))</f>
        <v/>
      </c>
      <c r="O65" s="61"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2" t="e">
        <f aca="false">MATCH(G65,options!$D$1:$D$20,0)</f>
        <v>#N/A</v>
      </c>
    </row>
    <row r="66" customFormat="false" ht="12.8" hidden="false" customHeight="false" outlineLevel="0" collapsed="false">
      <c r="E66" s="70"/>
      <c r="F66" s="71"/>
      <c r="G66" s="71"/>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1"/>
      <c r="J66" s="71"/>
      <c r="K66" s="60"/>
      <c r="L66" s="72"/>
      <c r="M66" s="60" t="str">
        <f aca="false">IF(ISBLANK(K66),"",IF(L66, "https://raw.githubusercontent.com/PatrickVibild/TellusAmazonPictures/master/pictures/"&amp;K66&amp;"/1.jpg","https://download.lenovo.com/Images/Parts/"&amp;K66&amp;"/"&amp;K66&amp;"_A.jpg"))</f>
        <v/>
      </c>
      <c r="N66" s="60" t="str">
        <f aca="false">IF(ISBLANK(K66),"",IF(L66, "https://raw.githubusercontent.com/PatrickVibild/TellusAmazonPictures/master/pictures/"&amp;K66&amp;"/2.jpg","https://download.lenovo.com/Images/Parts/"&amp;K66&amp;"/"&amp;K66&amp;"_B.jpg"))</f>
        <v/>
      </c>
      <c r="O66" s="61"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2" t="e">
        <f aca="false">MATCH(G66,options!$D$1:$D$20,0)</f>
        <v>#N/A</v>
      </c>
    </row>
    <row r="67" customFormat="false" ht="12.8" hidden="false" customHeight="false" outlineLevel="0" collapsed="false">
      <c r="E67" s="70"/>
      <c r="F67" s="71"/>
      <c r="G67" s="71"/>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1"/>
      <c r="J67" s="71"/>
      <c r="K67" s="60"/>
      <c r="L67" s="72"/>
      <c r="M67" s="60" t="str">
        <f aca="false">IF(ISBLANK(K67),"",IF(L67, "https://raw.githubusercontent.com/PatrickVibild/TellusAmazonPictures/master/pictures/"&amp;K67&amp;"/1.jpg","https://download.lenovo.com/Images/Parts/"&amp;K67&amp;"/"&amp;K67&amp;"_A.jpg"))</f>
        <v/>
      </c>
      <c r="N67" s="60" t="str">
        <f aca="false">IF(ISBLANK(K67),"",IF(L67, "https://raw.githubusercontent.com/PatrickVibild/TellusAmazonPictures/master/pictures/"&amp;K67&amp;"/2.jpg","https://download.lenovo.com/Images/Parts/"&amp;K67&amp;"/"&amp;K67&amp;"_B.jpg"))</f>
        <v/>
      </c>
      <c r="O67" s="61"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2" t="e">
        <f aca="false">MATCH(G67,options!$D$1:$D$20,0)</f>
        <v>#N/A</v>
      </c>
    </row>
    <row r="68" customFormat="false" ht="12.8" hidden="false" customHeight="false" outlineLevel="0" collapsed="false">
      <c r="E68" s="70"/>
      <c r="F68" s="71"/>
      <c r="G68" s="71"/>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1"/>
      <c r="J68" s="71"/>
      <c r="K68" s="60"/>
      <c r="L68" s="72"/>
      <c r="M68" s="60" t="str">
        <f aca="false">IF(ISBLANK(K68),"",IF(L68, "https://raw.githubusercontent.com/PatrickVibild/TellusAmazonPictures/master/pictures/"&amp;K68&amp;"/1.jpg","https://download.lenovo.com/Images/Parts/"&amp;K68&amp;"/"&amp;K68&amp;"_A.jpg"))</f>
        <v/>
      </c>
      <c r="N68" s="60" t="str">
        <f aca="false">IF(ISBLANK(K68),"",IF(L68, "https://raw.githubusercontent.com/PatrickVibild/TellusAmazonPictures/master/pictures/"&amp;K68&amp;"/2.jpg","https://download.lenovo.com/Images/Parts/"&amp;K68&amp;"/"&amp;K68&amp;"_B.jpg"))</f>
        <v/>
      </c>
      <c r="O68" s="61"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2" t="e">
        <f aca="false">MATCH(G68,options!$D$1:$D$20,0)</f>
        <v>#N/A</v>
      </c>
    </row>
    <row r="69" customFormat="false" ht="12.8" hidden="false" customHeight="false" outlineLevel="0" collapsed="false">
      <c r="E69" s="70"/>
      <c r="F69" s="71"/>
      <c r="G69" s="71"/>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1"/>
      <c r="J69" s="71"/>
      <c r="K69" s="60"/>
      <c r="L69" s="72"/>
      <c r="M69" s="60" t="str">
        <f aca="false">IF(ISBLANK(K69),"",IF(L69, "https://raw.githubusercontent.com/PatrickVibild/TellusAmazonPictures/master/pictures/"&amp;K69&amp;"/1.jpg","https://download.lenovo.com/Images/Parts/"&amp;K69&amp;"/"&amp;K69&amp;"_A.jpg"))</f>
        <v/>
      </c>
      <c r="N69" s="60" t="str">
        <f aca="false">IF(ISBLANK(K69),"",IF(L69, "https://raw.githubusercontent.com/PatrickVibild/TellusAmazonPictures/master/pictures/"&amp;K69&amp;"/2.jpg","https://download.lenovo.com/Images/Parts/"&amp;K69&amp;"/"&amp;K69&amp;"_B.jpg"))</f>
        <v/>
      </c>
      <c r="O69" s="61"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2" t="e">
        <f aca="false">MATCH(G69,options!$D$1:$D$20,0)</f>
        <v>#N/A</v>
      </c>
    </row>
    <row r="70" customFormat="false" ht="12.8" hidden="false" customHeight="false" outlineLevel="0" collapsed="false">
      <c r="E70" s="70"/>
      <c r="F70" s="71"/>
      <c r="G70" s="71"/>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1"/>
      <c r="J70" s="71"/>
      <c r="K70" s="60"/>
      <c r="L70" s="72"/>
      <c r="M70" s="60" t="str">
        <f aca="false">IF(ISBLANK(K70),"",IF(L70, "https://raw.githubusercontent.com/PatrickVibild/TellusAmazonPictures/master/pictures/"&amp;K70&amp;"/1.jpg","https://download.lenovo.com/Images/Parts/"&amp;K70&amp;"/"&amp;K70&amp;"_A.jpg"))</f>
        <v/>
      </c>
      <c r="N70" s="60" t="str">
        <f aca="false">IF(ISBLANK(K70),"",IF(L70, "https://raw.githubusercontent.com/PatrickVibild/TellusAmazonPictures/master/pictures/"&amp;K70&amp;"/2.jpg","https://download.lenovo.com/Images/Parts/"&amp;K70&amp;"/"&amp;K70&amp;"_B.jpg"))</f>
        <v/>
      </c>
      <c r="O70" s="61"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2" t="e">
        <f aca="false">MATCH(G70,options!$D$1:$D$20,0)</f>
        <v>#N/A</v>
      </c>
    </row>
    <row r="71" customFormat="false" ht="12.8" hidden="false" customHeight="false" outlineLevel="0" collapsed="false">
      <c r="E71" s="70"/>
      <c r="F71" s="71"/>
      <c r="G71" s="71"/>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1"/>
      <c r="J71" s="71"/>
      <c r="K71" s="60"/>
      <c r="L71" s="72"/>
      <c r="M71" s="60" t="str">
        <f aca="false">IF(ISBLANK(K71),"",IF(L71, "https://raw.githubusercontent.com/PatrickVibild/TellusAmazonPictures/master/pictures/"&amp;K71&amp;"/1.jpg","https://download.lenovo.com/Images/Parts/"&amp;K71&amp;"/"&amp;K71&amp;"_A.jpg"))</f>
        <v/>
      </c>
      <c r="N71" s="60" t="str">
        <f aca="false">IF(ISBLANK(K71),"",IF(L71, "https://raw.githubusercontent.com/PatrickVibild/TellusAmazonPictures/master/pictures/"&amp;K71&amp;"/2.jpg","https://download.lenovo.com/Images/Parts/"&amp;K71&amp;"/"&amp;K71&amp;"_B.jpg"))</f>
        <v/>
      </c>
      <c r="O71" s="61"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2" t="e">
        <f aca="false">MATCH(G71,options!$D$1:$D$20,0)</f>
        <v>#N/A</v>
      </c>
    </row>
    <row r="72" customFormat="false" ht="12.8" hidden="false" customHeight="false" outlineLevel="0" collapsed="false">
      <c r="E72" s="70"/>
      <c r="F72" s="71"/>
      <c r="G72" s="71"/>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1"/>
      <c r="J72" s="71"/>
      <c r="K72" s="60"/>
      <c r="L72" s="72"/>
      <c r="M72" s="60" t="str">
        <f aca="false">IF(ISBLANK(K72),"",IF(L72, "https://raw.githubusercontent.com/PatrickVibild/TellusAmazonPictures/master/pictures/"&amp;K72&amp;"/1.jpg","https://download.lenovo.com/Images/Parts/"&amp;K72&amp;"/"&amp;K72&amp;"_A.jpg"))</f>
        <v/>
      </c>
      <c r="N72" s="60" t="str">
        <f aca="false">IF(ISBLANK(K72),"",IF(L72, "https://raw.githubusercontent.com/PatrickVibild/TellusAmazonPictures/master/pictures/"&amp;K72&amp;"/2.jpg","https://download.lenovo.com/Images/Parts/"&amp;K72&amp;"/"&amp;K72&amp;"_B.jpg"))</f>
        <v/>
      </c>
      <c r="O72" s="61"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2" t="e">
        <f aca="false">MATCH(G72,options!$D$1:$D$20,0)</f>
        <v>#N/A</v>
      </c>
    </row>
    <row r="73" customFormat="false" ht="12.8" hidden="false" customHeight="false" outlineLevel="0" collapsed="false">
      <c r="E73" s="70"/>
      <c r="F73" s="71"/>
      <c r="G73" s="71"/>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1"/>
      <c r="J73" s="71"/>
      <c r="K73" s="60"/>
      <c r="L73" s="72"/>
      <c r="M73" s="60" t="str">
        <f aca="false">IF(ISBLANK(K73),"",IF(L73, "https://raw.githubusercontent.com/PatrickVibild/TellusAmazonPictures/master/pictures/"&amp;K73&amp;"/1.jpg","https://download.lenovo.com/Images/Parts/"&amp;K73&amp;"/"&amp;K73&amp;"_A.jpg"))</f>
        <v/>
      </c>
      <c r="N73" s="60" t="str">
        <f aca="false">IF(ISBLANK(K73),"",IF(L73, "https://raw.githubusercontent.com/PatrickVibild/TellusAmazonPictures/master/pictures/"&amp;K73&amp;"/2.jpg","https://download.lenovo.com/Images/Parts/"&amp;K73&amp;"/"&amp;K73&amp;"_B.jpg"))</f>
        <v/>
      </c>
      <c r="O73" s="61"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2" t="e">
        <f aca="false">MATCH(G73,options!$D$1:$D$20,0)</f>
        <v>#N/A</v>
      </c>
    </row>
    <row r="74" customFormat="false" ht="12.8" hidden="false" customHeight="false" outlineLevel="0" collapsed="false">
      <c r="E74" s="70"/>
      <c r="F74" s="71"/>
      <c r="G74" s="71"/>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1"/>
      <c r="J74" s="71"/>
      <c r="K74" s="60"/>
      <c r="L74" s="72"/>
      <c r="M74" s="60" t="str">
        <f aca="false">IF(ISBLANK(K74),"",IF(L74, "https://raw.githubusercontent.com/PatrickVibild/TellusAmazonPictures/master/pictures/"&amp;K74&amp;"/1.jpg","https://download.lenovo.com/Images/Parts/"&amp;K74&amp;"/"&amp;K74&amp;"_A.jpg"))</f>
        <v/>
      </c>
      <c r="N74" s="60" t="str">
        <f aca="false">IF(ISBLANK(K74),"",IF(L74, "https://raw.githubusercontent.com/PatrickVibild/TellusAmazonPictures/master/pictures/"&amp;K74&amp;"/2.jpg","https://download.lenovo.com/Images/Parts/"&amp;K74&amp;"/"&amp;K74&amp;"_B.jpg"))</f>
        <v/>
      </c>
      <c r="O74" s="61"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2" t="e">
        <f aca="false">MATCH(G74,options!$D$1:$D$20,0)</f>
        <v>#N/A</v>
      </c>
    </row>
    <row r="75" customFormat="false" ht="12.8" hidden="false" customHeight="false" outlineLevel="0" collapsed="false">
      <c r="E75" s="70"/>
      <c r="F75" s="71"/>
      <c r="G75" s="71"/>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1"/>
      <c r="J75" s="71"/>
      <c r="K75" s="60"/>
      <c r="L75" s="72"/>
      <c r="M75" s="60" t="str">
        <f aca="false">IF(ISBLANK(K75),"",IF(L75, "https://raw.githubusercontent.com/PatrickVibild/TellusAmazonPictures/master/pictures/"&amp;K75&amp;"/1.jpg","https://download.lenovo.com/Images/Parts/"&amp;K75&amp;"/"&amp;K75&amp;"_A.jpg"))</f>
        <v/>
      </c>
      <c r="N75" s="60" t="str">
        <f aca="false">IF(ISBLANK(K75),"",IF(L75, "https://raw.githubusercontent.com/PatrickVibild/TellusAmazonPictures/master/pictures/"&amp;K75&amp;"/2.jpg","https://download.lenovo.com/Images/Parts/"&amp;K75&amp;"/"&amp;K75&amp;"_B.jpg"))</f>
        <v/>
      </c>
      <c r="O75" s="61"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2" t="e">
        <f aca="false">MATCH(G75,options!$D$1:$D$20,0)</f>
        <v>#N/A</v>
      </c>
    </row>
    <row r="76" customFormat="false" ht="12.8" hidden="false" customHeight="false" outlineLevel="0" collapsed="false">
      <c r="E76" s="70"/>
      <c r="F76" s="71"/>
      <c r="G76" s="71"/>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1"/>
      <c r="J76" s="71"/>
      <c r="K76" s="60"/>
      <c r="L76" s="72"/>
      <c r="M76" s="60" t="str">
        <f aca="false">IF(ISBLANK(K76),"",IF(L76, "https://raw.githubusercontent.com/PatrickVibild/TellusAmazonPictures/master/pictures/"&amp;K76&amp;"/1.jpg","https://download.lenovo.com/Images/Parts/"&amp;K76&amp;"/"&amp;K76&amp;"_A.jpg"))</f>
        <v/>
      </c>
      <c r="N76" s="60" t="str">
        <f aca="false">IF(ISBLANK(K76),"",IF(L76, "https://raw.githubusercontent.com/PatrickVibild/TellusAmazonPictures/master/pictures/"&amp;K76&amp;"/2.jpg","https://download.lenovo.com/Images/Parts/"&amp;K76&amp;"/"&amp;K76&amp;"_B.jpg"))</f>
        <v/>
      </c>
      <c r="O76" s="61"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2" t="e">
        <f aca="false">MATCH(G76,options!$D$1:$D$20,0)</f>
        <v>#N/A</v>
      </c>
    </row>
    <row r="77" customFormat="false" ht="12.8" hidden="false" customHeight="false" outlineLevel="0" collapsed="false">
      <c r="E77" s="70"/>
      <c r="F77" s="71"/>
      <c r="G77" s="71"/>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1"/>
      <c r="J77" s="71"/>
      <c r="K77" s="60"/>
      <c r="L77" s="72"/>
      <c r="M77" s="60" t="str">
        <f aca="false">IF(ISBLANK(K77),"",IF(L77, "https://raw.githubusercontent.com/PatrickVibild/TellusAmazonPictures/master/pictures/"&amp;K77&amp;"/1.jpg","https://download.lenovo.com/Images/Parts/"&amp;K77&amp;"/"&amp;K77&amp;"_A.jpg"))</f>
        <v/>
      </c>
      <c r="N77" s="60" t="str">
        <f aca="false">IF(ISBLANK(K77),"",IF(L77, "https://raw.githubusercontent.com/PatrickVibild/TellusAmazonPictures/master/pictures/"&amp;K77&amp;"/2.jpg","https://download.lenovo.com/Images/Parts/"&amp;K77&amp;"/"&amp;K77&amp;"_B.jpg"))</f>
        <v/>
      </c>
      <c r="O77" s="61"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2" t="e">
        <f aca="false">MATCH(G77,options!$D$1:$D$20,0)</f>
        <v>#N/A</v>
      </c>
    </row>
    <row r="78" customFormat="false" ht="12.8" hidden="false" customHeight="false" outlineLevel="0" collapsed="false">
      <c r="E78" s="70"/>
      <c r="F78" s="71"/>
      <c r="G78" s="71"/>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1"/>
      <c r="J78" s="71"/>
      <c r="K78" s="60"/>
      <c r="L78" s="72"/>
      <c r="M78" s="60" t="str">
        <f aca="false">IF(ISBLANK(K78),"",IF(L78, "https://raw.githubusercontent.com/PatrickVibild/TellusAmazonPictures/master/pictures/"&amp;K78&amp;"/1.jpg","https://download.lenovo.com/Images/Parts/"&amp;K78&amp;"/"&amp;K78&amp;"_A.jpg"))</f>
        <v/>
      </c>
      <c r="N78" s="60" t="str">
        <f aca="false">IF(ISBLANK(K78),"",IF(L78, "https://raw.githubusercontent.com/PatrickVibild/TellusAmazonPictures/master/pictures/"&amp;K78&amp;"/2.jpg","https://download.lenovo.com/Images/Parts/"&amp;K78&amp;"/"&amp;K78&amp;"_B.jpg"))</f>
        <v/>
      </c>
      <c r="O78" s="61"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2" t="e">
        <f aca="false">MATCH(G78,options!$D$1:$D$20,0)</f>
        <v>#N/A</v>
      </c>
    </row>
    <row r="79" customFormat="false" ht="12.8" hidden="false" customHeight="false" outlineLevel="0" collapsed="false">
      <c r="E79" s="70"/>
      <c r="F79" s="71"/>
      <c r="G79" s="71"/>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1"/>
      <c r="J79" s="71"/>
      <c r="K79" s="60"/>
      <c r="L79" s="72"/>
      <c r="M79" s="60" t="str">
        <f aca="false">IF(ISBLANK(K79),"",IF(L79, "https://raw.githubusercontent.com/PatrickVibild/TellusAmazonPictures/master/pictures/"&amp;K79&amp;"/1.jpg","https://download.lenovo.com/Images/Parts/"&amp;K79&amp;"/"&amp;K79&amp;"_A.jpg"))</f>
        <v/>
      </c>
      <c r="N79" s="60" t="str">
        <f aca="false">IF(ISBLANK(K79),"",IF(L79, "https://raw.githubusercontent.com/PatrickVibild/TellusAmazonPictures/master/pictures/"&amp;K79&amp;"/2.jpg","https://download.lenovo.com/Images/Parts/"&amp;K79&amp;"/"&amp;K79&amp;"_B.jpg"))</f>
        <v/>
      </c>
      <c r="O79" s="61"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2" t="e">
        <f aca="false">MATCH(G79,options!$D$1:$D$20,0)</f>
        <v>#N/A</v>
      </c>
    </row>
    <row r="80" customFormat="false" ht="12.8" hidden="false" customHeight="false" outlineLevel="0" collapsed="false">
      <c r="E80" s="70"/>
      <c r="F80" s="71"/>
      <c r="G80" s="71"/>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1"/>
      <c r="J80" s="71"/>
      <c r="K80" s="60"/>
      <c r="L80" s="72"/>
      <c r="M80" s="60" t="str">
        <f aca="false">IF(ISBLANK(K80),"",IF(L80, "https://raw.githubusercontent.com/PatrickVibild/TellusAmazonPictures/master/pictures/"&amp;K80&amp;"/1.jpg","https://download.lenovo.com/Images/Parts/"&amp;K80&amp;"/"&amp;K80&amp;"_A.jpg"))</f>
        <v/>
      </c>
      <c r="N80" s="60" t="str">
        <f aca="false">IF(ISBLANK(K80),"",IF(L80, "https://raw.githubusercontent.com/PatrickVibild/TellusAmazonPictures/master/pictures/"&amp;K80&amp;"/2.jpg","https://download.lenovo.com/Images/Parts/"&amp;K80&amp;"/"&amp;K80&amp;"_B.jpg"))</f>
        <v/>
      </c>
      <c r="O80" s="61"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2" t="e">
        <f aca="false">MATCH(G80,options!$D$1:$D$20,0)</f>
        <v>#N/A</v>
      </c>
    </row>
    <row r="81" customFormat="false" ht="12.8" hidden="false" customHeight="false" outlineLevel="0" collapsed="false">
      <c r="E81" s="70"/>
      <c r="F81" s="71"/>
      <c r="G81" s="71"/>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1"/>
      <c r="J81" s="71"/>
      <c r="K81" s="60"/>
      <c r="L81" s="72"/>
      <c r="M81" s="60" t="str">
        <f aca="false">IF(ISBLANK(K81),"",IF(L81, "https://raw.githubusercontent.com/PatrickVibild/TellusAmazonPictures/master/pictures/"&amp;K81&amp;"/1.jpg","https://download.lenovo.com/Images/Parts/"&amp;K81&amp;"/"&amp;K81&amp;"_A.jpg"))</f>
        <v/>
      </c>
      <c r="N81" s="60" t="str">
        <f aca="false">IF(ISBLANK(K81),"",IF(L81, "https://raw.githubusercontent.com/PatrickVibild/TellusAmazonPictures/master/pictures/"&amp;K81&amp;"/2.jpg","https://download.lenovo.com/Images/Parts/"&amp;K81&amp;"/"&amp;K81&amp;"_B.jpg"))</f>
        <v/>
      </c>
      <c r="O81" s="61"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2" t="e">
        <f aca="false">MATCH(G81,options!$D$1:$D$20,0)</f>
        <v>#N/A</v>
      </c>
    </row>
    <row r="82" customFormat="false" ht="12.8" hidden="false" customHeight="false" outlineLevel="0" collapsed="false">
      <c r="E82" s="70"/>
      <c r="F82" s="71"/>
      <c r="G82" s="71"/>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1"/>
      <c r="J82" s="71"/>
      <c r="K82" s="60"/>
      <c r="L82" s="72"/>
      <c r="M82" s="60" t="str">
        <f aca="false">IF(ISBLANK(K82),"",IF(L82, "https://raw.githubusercontent.com/PatrickVibild/TellusAmazonPictures/master/pictures/"&amp;K82&amp;"/1.jpg","https://download.lenovo.com/Images/Parts/"&amp;K82&amp;"/"&amp;K82&amp;"_A.jpg"))</f>
        <v/>
      </c>
      <c r="N82" s="60" t="str">
        <f aca="false">IF(ISBLANK(K82),"",IF(L82, "https://raw.githubusercontent.com/PatrickVibild/TellusAmazonPictures/master/pictures/"&amp;K82&amp;"/2.jpg","https://download.lenovo.com/Images/Parts/"&amp;K82&amp;"/"&amp;K82&amp;"_B.jpg"))</f>
        <v/>
      </c>
      <c r="O82" s="61"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2" t="e">
        <f aca="false">MATCH(G82,options!$D$1:$D$20,0)</f>
        <v>#N/A</v>
      </c>
    </row>
    <row r="83" customFormat="false" ht="12.8" hidden="false" customHeight="false" outlineLevel="0" collapsed="false">
      <c r="E83" s="70"/>
      <c r="F83" s="71"/>
      <c r="G83" s="71"/>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1"/>
      <c r="J83" s="71"/>
      <c r="K83" s="60"/>
      <c r="L83" s="72"/>
      <c r="M83" s="60" t="str">
        <f aca="false">IF(ISBLANK(K83),"",IF(L83, "https://raw.githubusercontent.com/PatrickVibild/TellusAmazonPictures/master/pictures/"&amp;K83&amp;"/1.jpg","https://download.lenovo.com/Images/Parts/"&amp;K83&amp;"/"&amp;K83&amp;"_A.jpg"))</f>
        <v/>
      </c>
      <c r="N83" s="60" t="str">
        <f aca="false">IF(ISBLANK(K83),"",IF(L83, "https://raw.githubusercontent.com/PatrickVibild/TellusAmazonPictures/master/pictures/"&amp;K83&amp;"/2.jpg","https://download.lenovo.com/Images/Parts/"&amp;K83&amp;"/"&amp;K83&amp;"_B.jpg"))</f>
        <v/>
      </c>
      <c r="O83" s="61"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2" t="e">
        <f aca="false">MATCH(G83,options!$D$1:$D$20,0)</f>
        <v>#N/A</v>
      </c>
    </row>
    <row r="84" customFormat="false" ht="12.8" hidden="false" customHeight="false" outlineLevel="0" collapsed="false">
      <c r="E84" s="70"/>
      <c r="F84" s="71"/>
      <c r="G84" s="71"/>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1"/>
      <c r="J84" s="71"/>
      <c r="K84" s="60"/>
      <c r="L84" s="72"/>
      <c r="M84" s="60" t="str">
        <f aca="false">IF(ISBLANK(K84),"",IF(L84, "https://raw.githubusercontent.com/PatrickVibild/TellusAmazonPictures/master/pictures/"&amp;K84&amp;"/1.jpg","https://download.lenovo.com/Images/Parts/"&amp;K84&amp;"/"&amp;K84&amp;"_A.jpg"))</f>
        <v/>
      </c>
      <c r="N84" s="60" t="str">
        <f aca="false">IF(ISBLANK(K84),"",IF(L84, "https://raw.githubusercontent.com/PatrickVibild/TellusAmazonPictures/master/pictures/"&amp;K84&amp;"/2.jpg","https://download.lenovo.com/Images/Parts/"&amp;K84&amp;"/"&amp;K84&amp;"_B.jpg"))</f>
        <v/>
      </c>
      <c r="O84" s="61"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2" t="e">
        <f aca="false">MATCH(G84,options!$D$1:$D$20,0)</f>
        <v>#N/A</v>
      </c>
    </row>
    <row r="85" customFormat="false" ht="12.8" hidden="false" customHeight="false" outlineLevel="0" collapsed="false">
      <c r="E85" s="70"/>
      <c r="F85" s="71"/>
      <c r="G85" s="71"/>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1"/>
      <c r="J85" s="71"/>
      <c r="K85" s="60"/>
      <c r="L85" s="72"/>
      <c r="M85" s="60" t="str">
        <f aca="false">IF(ISBLANK(K85),"",IF(L85, "https://raw.githubusercontent.com/PatrickVibild/TellusAmazonPictures/master/pictures/"&amp;K85&amp;"/1.jpg","https://download.lenovo.com/Images/Parts/"&amp;K85&amp;"/"&amp;K85&amp;"_A.jpg"))</f>
        <v/>
      </c>
      <c r="N85" s="60" t="str">
        <f aca="false">IF(ISBLANK(K85),"",IF(L85, "https://raw.githubusercontent.com/PatrickVibild/TellusAmazonPictures/master/pictures/"&amp;K85&amp;"/2.jpg","https://download.lenovo.com/Images/Parts/"&amp;K85&amp;"/"&amp;K85&amp;"_B.jpg"))</f>
        <v/>
      </c>
      <c r="O85" s="61"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2" t="e">
        <f aca="false">MATCH(G85,options!$D$1:$D$20,0)</f>
        <v>#N/A</v>
      </c>
    </row>
    <row r="86" customFormat="false" ht="12.8" hidden="false" customHeight="false" outlineLevel="0" collapsed="false">
      <c r="E86" s="70"/>
      <c r="F86" s="71"/>
      <c r="G86" s="71"/>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1"/>
      <c r="J86" s="71"/>
      <c r="K86" s="60"/>
      <c r="L86" s="72"/>
      <c r="M86" s="60" t="str">
        <f aca="false">IF(ISBLANK(K86),"",IF(L86, "https://raw.githubusercontent.com/PatrickVibild/TellusAmazonPictures/master/pictures/"&amp;K86&amp;"/1.jpg","https://download.lenovo.com/Images/Parts/"&amp;K86&amp;"/"&amp;K86&amp;"_A.jpg"))</f>
        <v/>
      </c>
      <c r="N86" s="60" t="str">
        <f aca="false">IF(ISBLANK(K86),"",IF(L86, "https://raw.githubusercontent.com/PatrickVibild/TellusAmazonPictures/master/pictures/"&amp;K86&amp;"/2.jpg","https://download.lenovo.com/Images/Parts/"&amp;K86&amp;"/"&amp;K86&amp;"_B.jpg"))</f>
        <v/>
      </c>
      <c r="O86" s="61"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2" t="e">
        <f aca="false">MATCH(G86,options!$D$1:$D$20,0)</f>
        <v>#N/A</v>
      </c>
    </row>
    <row r="87" customFormat="false" ht="12.8" hidden="false" customHeight="false" outlineLevel="0" collapsed="false">
      <c r="E87" s="70"/>
      <c r="F87" s="71"/>
      <c r="G87" s="71"/>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1"/>
      <c r="J87" s="71"/>
      <c r="K87" s="60"/>
      <c r="L87" s="72"/>
      <c r="M87" s="60" t="str">
        <f aca="false">IF(ISBLANK(K87),"",IF(L87, "https://raw.githubusercontent.com/PatrickVibild/TellusAmazonPictures/master/pictures/"&amp;K87&amp;"/1.jpg","https://download.lenovo.com/Images/Parts/"&amp;K87&amp;"/"&amp;K87&amp;"_A.jpg"))</f>
        <v/>
      </c>
      <c r="N87" s="60" t="str">
        <f aca="false">IF(ISBLANK(K87),"",IF(L87, "https://raw.githubusercontent.com/PatrickVibild/TellusAmazonPictures/master/pictures/"&amp;K87&amp;"/2.jpg","https://download.lenovo.com/Images/Parts/"&amp;K87&amp;"/"&amp;K87&amp;"_B.jpg"))</f>
        <v/>
      </c>
      <c r="O87" s="61"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2" t="e">
        <f aca="false">MATCH(G87,options!$D$1:$D$20,0)</f>
        <v>#N/A</v>
      </c>
    </row>
    <row r="88" customFormat="false" ht="12.8" hidden="false" customHeight="false" outlineLevel="0" collapsed="false">
      <c r="E88" s="70"/>
      <c r="F88" s="71"/>
      <c r="G88" s="71"/>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1"/>
      <c r="J88" s="71"/>
      <c r="K88" s="60"/>
      <c r="L88" s="72"/>
      <c r="M88" s="60" t="str">
        <f aca="false">IF(ISBLANK(K88),"",IF(L88, "https://raw.githubusercontent.com/PatrickVibild/TellusAmazonPictures/master/pictures/"&amp;K88&amp;"/1.jpg","https://download.lenovo.com/Images/Parts/"&amp;K88&amp;"/"&amp;K88&amp;"_A.jpg"))</f>
        <v/>
      </c>
      <c r="N88" s="60" t="str">
        <f aca="false">IF(ISBLANK(K88),"",IF(L88, "https://raw.githubusercontent.com/PatrickVibild/TellusAmazonPictures/master/pictures/"&amp;K88&amp;"/2.jpg","https://download.lenovo.com/Images/Parts/"&amp;K88&amp;"/"&amp;K88&amp;"_B.jpg"))</f>
        <v/>
      </c>
      <c r="O88" s="61"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2" t="e">
        <f aca="false">MATCH(G88,options!$D$1:$D$20,0)</f>
        <v>#N/A</v>
      </c>
    </row>
    <row r="89" customFormat="false" ht="12.8" hidden="false" customHeight="false" outlineLevel="0" collapsed="false">
      <c r="E89" s="70"/>
      <c r="F89" s="71"/>
      <c r="G89" s="71"/>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1"/>
      <c r="J89" s="71"/>
      <c r="K89" s="60"/>
      <c r="L89" s="72"/>
      <c r="M89" s="60" t="str">
        <f aca="false">IF(ISBLANK(K89),"",IF(L89, "https://raw.githubusercontent.com/PatrickVibild/TellusAmazonPictures/master/pictures/"&amp;K89&amp;"/1.jpg","https://download.lenovo.com/Images/Parts/"&amp;K89&amp;"/"&amp;K89&amp;"_A.jpg"))</f>
        <v/>
      </c>
      <c r="N89" s="60" t="str">
        <f aca="false">IF(ISBLANK(K89),"",IF(L89, "https://raw.githubusercontent.com/PatrickVibild/TellusAmazonPictures/master/pictures/"&amp;K89&amp;"/2.jpg","https://download.lenovo.com/Images/Parts/"&amp;K89&amp;"/"&amp;K89&amp;"_B.jpg"))</f>
        <v/>
      </c>
      <c r="O89" s="61"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2" t="e">
        <f aca="false">MATCH(G89,options!$D$1:$D$20,0)</f>
        <v>#N/A</v>
      </c>
    </row>
    <row r="90" customFormat="false" ht="12.8" hidden="false" customHeight="false" outlineLevel="0" collapsed="false">
      <c r="E90" s="70"/>
      <c r="F90" s="71"/>
      <c r="G90" s="71"/>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1"/>
      <c r="J90" s="71"/>
      <c r="K90" s="60"/>
      <c r="L90" s="72"/>
      <c r="M90" s="60" t="str">
        <f aca="false">IF(ISBLANK(K90),"",IF(L90, "https://raw.githubusercontent.com/PatrickVibild/TellusAmazonPictures/master/pictures/"&amp;K90&amp;"/1.jpg","https://download.lenovo.com/Images/Parts/"&amp;K90&amp;"/"&amp;K90&amp;"_A.jpg"))</f>
        <v/>
      </c>
      <c r="N90" s="60" t="str">
        <f aca="false">IF(ISBLANK(K90),"",IF(L90, "https://raw.githubusercontent.com/PatrickVibild/TellusAmazonPictures/master/pictures/"&amp;K90&amp;"/2.jpg","https://download.lenovo.com/Images/Parts/"&amp;K90&amp;"/"&amp;K90&amp;"_B.jpg"))</f>
        <v/>
      </c>
      <c r="O90" s="61"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2" t="e">
        <f aca="false">MATCH(G90,options!$D$1:$D$20,0)</f>
        <v>#N/A</v>
      </c>
    </row>
    <row r="91" customFormat="false" ht="12.8" hidden="false" customHeight="false" outlineLevel="0" collapsed="false">
      <c r="E91" s="70"/>
      <c r="F91" s="71"/>
      <c r="G91" s="71"/>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1"/>
      <c r="J91" s="71"/>
      <c r="K91" s="60"/>
      <c r="L91" s="72"/>
      <c r="M91" s="60" t="str">
        <f aca="false">IF(ISBLANK(K91),"",IF(L91, "https://raw.githubusercontent.com/PatrickVibild/TellusAmazonPictures/master/pictures/"&amp;K91&amp;"/1.jpg","https://download.lenovo.com/Images/Parts/"&amp;K91&amp;"/"&amp;K91&amp;"_A.jpg"))</f>
        <v/>
      </c>
      <c r="N91" s="60" t="str">
        <f aca="false">IF(ISBLANK(K91),"",IF(L91, "https://raw.githubusercontent.com/PatrickVibild/TellusAmazonPictures/master/pictures/"&amp;K91&amp;"/2.jpg","https://download.lenovo.com/Images/Parts/"&amp;K91&amp;"/"&amp;K91&amp;"_B.jpg"))</f>
        <v/>
      </c>
      <c r="O91" s="61"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2" t="e">
        <f aca="false">MATCH(G91,options!$D$1:$D$20,0)</f>
        <v>#N/A</v>
      </c>
    </row>
    <row r="92" customFormat="false" ht="12.8" hidden="false" customHeight="false" outlineLevel="0" collapsed="false">
      <c r="E92" s="70"/>
      <c r="F92" s="71"/>
      <c r="G92" s="71"/>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1"/>
      <c r="J92" s="71"/>
      <c r="K92" s="60"/>
      <c r="L92" s="72"/>
      <c r="M92" s="60" t="str">
        <f aca="false">IF(ISBLANK(K92),"",IF(L92, "https://raw.githubusercontent.com/PatrickVibild/TellusAmazonPictures/master/pictures/"&amp;K92&amp;"/1.jpg","https://download.lenovo.com/Images/Parts/"&amp;K92&amp;"/"&amp;K92&amp;"_A.jpg"))</f>
        <v/>
      </c>
      <c r="N92" s="60" t="str">
        <f aca="false">IF(ISBLANK(K92),"",IF(L92, "https://raw.githubusercontent.com/PatrickVibild/TellusAmazonPictures/master/pictures/"&amp;K92&amp;"/2.jpg","https://download.lenovo.com/Images/Parts/"&amp;K92&amp;"/"&amp;K92&amp;"_B.jpg"))</f>
        <v/>
      </c>
      <c r="O92" s="61"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2" t="e">
        <f aca="false">MATCH(G92,options!$D$1:$D$20,0)</f>
        <v>#N/A</v>
      </c>
    </row>
    <row r="93" customFormat="false" ht="12.8" hidden="false" customHeight="false" outlineLevel="0" collapsed="false">
      <c r="E93" s="70"/>
      <c r="F93" s="71"/>
      <c r="G93" s="71"/>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1"/>
      <c r="J93" s="71"/>
      <c r="K93" s="60"/>
      <c r="L93" s="72"/>
      <c r="M93" s="60" t="str">
        <f aca="false">IF(ISBLANK(K93),"",IF(L93, "https://raw.githubusercontent.com/PatrickVibild/TellusAmazonPictures/master/pictures/"&amp;K93&amp;"/1.jpg","https://download.lenovo.com/Images/Parts/"&amp;K93&amp;"/"&amp;K93&amp;"_A.jpg"))</f>
        <v/>
      </c>
      <c r="N93" s="60" t="str">
        <f aca="false">IF(ISBLANK(K93),"",IF(L93, "https://raw.githubusercontent.com/PatrickVibild/TellusAmazonPictures/master/pictures/"&amp;K93&amp;"/2.jpg","https://download.lenovo.com/Images/Parts/"&amp;K93&amp;"/"&amp;K93&amp;"_B.jpg"))</f>
        <v/>
      </c>
      <c r="O93" s="61"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2" t="e">
        <f aca="false">MATCH(G93,options!$D$1:$D$20,0)</f>
        <v>#N/A</v>
      </c>
    </row>
    <row r="94" customFormat="false" ht="12.8" hidden="false" customHeight="false" outlineLevel="0" collapsed="false">
      <c r="E94" s="70"/>
      <c r="F94" s="71"/>
      <c r="G94" s="71"/>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1"/>
      <c r="J94" s="71"/>
      <c r="K94" s="60"/>
      <c r="L94" s="72"/>
      <c r="M94" s="60" t="str">
        <f aca="false">IF(ISBLANK(K94),"",IF(L94, "https://raw.githubusercontent.com/PatrickVibild/TellusAmazonPictures/master/pictures/"&amp;K94&amp;"/1.jpg","https://download.lenovo.com/Images/Parts/"&amp;K94&amp;"/"&amp;K94&amp;"_A.jpg"))</f>
        <v/>
      </c>
      <c r="N94" s="60" t="str">
        <f aca="false">IF(ISBLANK(K94),"",IF(L94, "https://raw.githubusercontent.com/PatrickVibild/TellusAmazonPictures/master/pictures/"&amp;K94&amp;"/2.jpg","https://download.lenovo.com/Images/Parts/"&amp;K94&amp;"/"&amp;K94&amp;"_B.jpg"))</f>
        <v/>
      </c>
      <c r="O94" s="61"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2" t="e">
        <f aca="false">MATCH(G94,options!$D$1:$D$20,0)</f>
        <v>#N/A</v>
      </c>
    </row>
    <row r="95" customFormat="false" ht="12.8" hidden="false" customHeight="false" outlineLevel="0" collapsed="false">
      <c r="E95" s="70"/>
      <c r="F95" s="71"/>
      <c r="G95" s="71"/>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1"/>
      <c r="J95" s="71"/>
      <c r="K95" s="60"/>
      <c r="L95" s="72"/>
      <c r="M95" s="60" t="str">
        <f aca="false">IF(ISBLANK(K95),"",IF(L95, "https://raw.githubusercontent.com/PatrickVibild/TellusAmazonPictures/master/pictures/"&amp;K95&amp;"/1.jpg","https://download.lenovo.com/Images/Parts/"&amp;K95&amp;"/"&amp;K95&amp;"_A.jpg"))</f>
        <v/>
      </c>
      <c r="N95" s="60" t="str">
        <f aca="false">IF(ISBLANK(K95),"",IF(L95, "https://raw.githubusercontent.com/PatrickVibild/TellusAmazonPictures/master/pictures/"&amp;K95&amp;"/2.jpg","https://download.lenovo.com/Images/Parts/"&amp;K95&amp;"/"&amp;K95&amp;"_B.jpg"))</f>
        <v/>
      </c>
      <c r="O95" s="61"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2" t="e">
        <f aca="false">MATCH(G95,options!$D$1:$D$20,0)</f>
        <v>#N/A</v>
      </c>
    </row>
    <row r="96" customFormat="false" ht="12.8" hidden="false" customHeight="false" outlineLevel="0" collapsed="false">
      <c r="E96" s="70"/>
      <c r="F96" s="71"/>
      <c r="G96" s="71"/>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1"/>
      <c r="J96" s="71"/>
      <c r="K96" s="60"/>
      <c r="L96" s="72"/>
      <c r="M96" s="60" t="str">
        <f aca="false">IF(ISBLANK(K96),"",IF(L96, "https://raw.githubusercontent.com/PatrickVibild/TellusAmazonPictures/master/pictures/"&amp;K96&amp;"/1.jpg","https://download.lenovo.com/Images/Parts/"&amp;K96&amp;"/"&amp;K96&amp;"_A.jpg"))</f>
        <v/>
      </c>
      <c r="N96" s="60" t="str">
        <f aca="false">IF(ISBLANK(K96),"",IF(L96, "https://raw.githubusercontent.com/PatrickVibild/TellusAmazonPictures/master/pictures/"&amp;K96&amp;"/2.jpg","https://download.lenovo.com/Images/Parts/"&amp;K96&amp;"/"&amp;K96&amp;"_B.jpg"))</f>
        <v/>
      </c>
      <c r="O96" s="61"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2" t="e">
        <f aca="false">MATCH(G96,options!$D$1:$D$20,0)</f>
        <v>#N/A</v>
      </c>
    </row>
    <row r="97" customFormat="false" ht="12.8" hidden="false" customHeight="false" outlineLevel="0" collapsed="false">
      <c r="E97" s="70"/>
      <c r="F97" s="71"/>
      <c r="G97" s="71"/>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1"/>
      <c r="J97" s="71"/>
      <c r="K97" s="60"/>
      <c r="L97" s="72"/>
      <c r="M97" s="60" t="str">
        <f aca="false">IF(ISBLANK(K97),"",IF(L97, "https://raw.githubusercontent.com/PatrickVibild/TellusAmazonPictures/master/pictures/"&amp;K97&amp;"/1.jpg","https://download.lenovo.com/Images/Parts/"&amp;K97&amp;"/"&amp;K97&amp;"_A.jpg"))</f>
        <v/>
      </c>
      <c r="N97" s="60" t="str">
        <f aca="false">IF(ISBLANK(K97),"",IF(L97, "https://raw.githubusercontent.com/PatrickVibild/TellusAmazonPictures/master/pictures/"&amp;K97&amp;"/2.jpg","https://download.lenovo.com/Images/Parts/"&amp;K97&amp;"/"&amp;K97&amp;"_B.jpg"))</f>
        <v/>
      </c>
      <c r="O97" s="61"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2" t="e">
        <f aca="false">MATCH(G97,options!$D$1:$D$20,0)</f>
        <v>#N/A</v>
      </c>
    </row>
    <row r="98" customFormat="false" ht="12.8" hidden="false" customHeight="false" outlineLevel="0" collapsed="false">
      <c r="E98" s="70"/>
      <c r="F98" s="71"/>
      <c r="G98" s="71"/>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1"/>
      <c r="J98" s="71"/>
      <c r="K98" s="60"/>
      <c r="L98" s="72"/>
      <c r="M98" s="60" t="str">
        <f aca="false">IF(ISBLANK(K98),"",IF(L98, "https://raw.githubusercontent.com/PatrickVibild/TellusAmazonPictures/master/pictures/"&amp;K98&amp;"/1.jpg","https://download.lenovo.com/Images/Parts/"&amp;K98&amp;"/"&amp;K98&amp;"_A.jpg"))</f>
        <v/>
      </c>
      <c r="N98" s="60" t="str">
        <f aca="false">IF(ISBLANK(K98),"",IF(L98, "https://raw.githubusercontent.com/PatrickVibild/TellusAmazonPictures/master/pictures/"&amp;K98&amp;"/2.jpg","https://download.lenovo.com/Images/Parts/"&amp;K98&amp;"/"&amp;K98&amp;"_B.jpg"))</f>
        <v/>
      </c>
      <c r="O98" s="61"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2" t="e">
        <f aca="false">MATCH(G98,options!$D$1:$D$20,0)</f>
        <v>#N/A</v>
      </c>
    </row>
    <row r="99" customFormat="false" ht="12.8" hidden="false" customHeight="false" outlineLevel="0" collapsed="false">
      <c r="E99" s="70"/>
      <c r="F99" s="71"/>
      <c r="G99" s="71"/>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1"/>
      <c r="J99" s="71"/>
      <c r="K99" s="60"/>
      <c r="L99" s="72"/>
      <c r="M99" s="60" t="str">
        <f aca="false">IF(ISBLANK(K99),"",IF(L99, "https://raw.githubusercontent.com/PatrickVibild/TellusAmazonPictures/master/pictures/"&amp;K99&amp;"/1.jpg","https://download.lenovo.com/Images/Parts/"&amp;K99&amp;"/"&amp;K99&amp;"_A.jpg"))</f>
        <v/>
      </c>
      <c r="N99" s="60" t="str">
        <f aca="false">IF(ISBLANK(K99),"",IF(L99, "https://raw.githubusercontent.com/PatrickVibild/TellusAmazonPictures/master/pictures/"&amp;K99&amp;"/2.jpg","https://download.lenovo.com/Images/Parts/"&amp;K99&amp;"/"&amp;K99&amp;"_B.jpg"))</f>
        <v/>
      </c>
      <c r="O99" s="61"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2" t="e">
        <f aca="false">MATCH(G99,options!$D$1:$D$20,0)</f>
        <v>#N/A</v>
      </c>
    </row>
    <row r="100" customFormat="false" ht="12.8" hidden="false" customHeight="false" outlineLevel="0" collapsed="false">
      <c r="E100" s="70"/>
      <c r="F100" s="71"/>
      <c r="G100" s="71"/>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1"/>
      <c r="J100" s="71"/>
      <c r="K100" s="60"/>
      <c r="L100" s="72"/>
      <c r="M100" s="60" t="str">
        <f aca="false">IF(ISBLANK(K100),"",IF(L100, "https://raw.githubusercontent.com/PatrickVibild/TellusAmazonPictures/master/pictures/"&amp;K100&amp;"/1.jpg","https://download.lenovo.com/Images/Parts/"&amp;K100&amp;"/"&amp;K100&amp;"_A.jpg"))</f>
        <v/>
      </c>
      <c r="N100" s="60" t="str">
        <f aca="false">IF(ISBLANK(K100),"",IF(L100, "https://raw.githubusercontent.com/PatrickVibild/TellusAmazonPictures/master/pictures/"&amp;K100&amp;"/2.jpg","https://download.lenovo.com/Images/Parts/"&amp;K100&amp;"/"&amp;K100&amp;"_B.jpg"))</f>
        <v/>
      </c>
      <c r="O100" s="61"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2" t="e">
        <f aca="false">MATCH(G100,options!$D$1:$D$20,0)</f>
        <v>#N/A</v>
      </c>
    </row>
    <row r="101" customFormat="false" ht="12.8" hidden="false" customHeight="false" outlineLevel="0" collapsed="false">
      <c r="E101" s="70"/>
      <c r="F101" s="71"/>
      <c r="G101" s="71"/>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1"/>
      <c r="J101" s="71"/>
      <c r="K101" s="60"/>
      <c r="L101" s="72"/>
      <c r="M101" s="60" t="str">
        <f aca="false">IF(ISBLANK(K101),"",IF(L101, "https://raw.githubusercontent.com/PatrickVibild/TellusAmazonPictures/master/pictures/"&amp;K101&amp;"/1.jpg","https://download.lenovo.com/Images/Parts/"&amp;K101&amp;"/"&amp;K101&amp;"_A.jpg"))</f>
        <v/>
      </c>
      <c r="N101" s="60" t="str">
        <f aca="false">IF(ISBLANK(K101),"",IF(L101, "https://raw.githubusercontent.com/PatrickVibild/TellusAmazonPictures/master/pictures/"&amp;K101&amp;"/2.jpg","https://download.lenovo.com/Images/Parts/"&amp;K101&amp;"/"&amp;K101&amp;"_B.jpg"))</f>
        <v/>
      </c>
      <c r="O101" s="61"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2" t="e">
        <f aca="false">MATCH(G101,options!$D$1:$D$20,0)</f>
        <v>#N/A</v>
      </c>
    </row>
    <row r="102" customFormat="false" ht="12.8" hidden="false" customHeight="false" outlineLevel="0" collapsed="false">
      <c r="E102" s="70"/>
      <c r="F102" s="71"/>
      <c r="G102" s="71"/>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1"/>
      <c r="J102" s="71"/>
      <c r="K102" s="60"/>
      <c r="L102" s="72"/>
      <c r="M102" s="60" t="str">
        <f aca="false">IF(ISBLANK(K102),"",IF(L102, "https://raw.githubusercontent.com/PatrickVibild/TellusAmazonPictures/master/pictures/"&amp;K102&amp;"/1.jpg","https://download.lenovo.com/Images/Parts/"&amp;K102&amp;"/"&amp;K102&amp;"_A.jpg"))</f>
        <v/>
      </c>
      <c r="N102" s="60" t="str">
        <f aca="false">IF(ISBLANK(K102),"",IF(L102, "https://raw.githubusercontent.com/PatrickVibild/TellusAmazonPictures/master/pictures/"&amp;K102&amp;"/2.jpg","https://download.lenovo.com/Images/Parts/"&amp;K102&amp;"/"&amp;K102&amp;"_B.jpg"))</f>
        <v/>
      </c>
      <c r="O102" s="61"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2" t="e">
        <f aca="false">MATCH(G102,options!$D$1:$D$20,0)</f>
        <v>#N/A</v>
      </c>
    </row>
    <row r="103" customFormat="false" ht="12.8" hidden="false" customHeight="false" outlineLevel="0" collapsed="false">
      <c r="E103" s="70"/>
      <c r="F103" s="71"/>
      <c r="G103" s="71"/>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1"/>
      <c r="J103" s="71"/>
      <c r="K103" s="60"/>
      <c r="L103" s="72"/>
      <c r="M103" s="60" t="str">
        <f aca="false">IF(ISBLANK(K103),"",IF(L103, "https://raw.githubusercontent.com/PatrickVibild/TellusAmazonPictures/master/pictures/"&amp;K103&amp;"/1.jpg","https://download.lenovo.com/Images/Parts/"&amp;K103&amp;"/"&amp;K103&amp;"_A.jpg"))</f>
        <v/>
      </c>
      <c r="N103" s="60" t="str">
        <f aca="false">IF(ISBLANK(K103),"",IF(L103, "https://raw.githubusercontent.com/PatrickVibild/TellusAmazonPictures/master/pictures/"&amp;K103&amp;"/2.jpg","https://download.lenovo.com/Images/Parts/"&amp;K103&amp;"/"&amp;K103&amp;"_B.jpg"))</f>
        <v/>
      </c>
      <c r="O103" s="61"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2" t="e">
        <f aca="false">MATCH(G103,options!$D$1:$D$20,0)</f>
        <v>#N/A</v>
      </c>
    </row>
    <row r="104" customFormat="false" ht="12.8" hidden="false" customHeight="false" outlineLevel="0" collapsed="false">
      <c r="E104" s="70"/>
      <c r="F104" s="71"/>
      <c r="G104" s="71"/>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1"/>
      <c r="J104" s="71"/>
      <c r="K104" s="60"/>
      <c r="L104" s="72"/>
      <c r="M104" s="60" t="str">
        <f aca="false">IF(ISBLANK(K104),"","https://download.lenovo.com/Images/Parts/"&amp;K104&amp;"/"&amp;K104&amp;"_A.jpg")</f>
        <v/>
      </c>
      <c r="N104" s="60" t="str">
        <f aca="false">IF(ISBLANK(K104),"","https://download.lenovo.com/Images/Parts/"&amp;K104&amp;"/"&amp;K104&amp;"_B.jpg")</f>
        <v/>
      </c>
      <c r="O104" s="61" t="str">
        <f aca="false">IF(ISBLANK(K104),"","https://download.lenovo.com/Images/Parts/"&amp;K104&amp;"/"&amp;K104&amp;"_details.jpg")</f>
        <v/>
      </c>
      <c r="V104" s="62"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0742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435</v>
      </c>
      <c r="B1" s="54" t="n">
        <f aca="false">TRUE()</f>
        <v>1</v>
      </c>
      <c r="C1" s="0" t="s">
        <v>490</v>
      </c>
      <c r="D1" s="56" t="s">
        <v>374</v>
      </c>
      <c r="E1" s="0" t="s">
        <v>491</v>
      </c>
      <c r="F1" s="0" t="s">
        <v>492</v>
      </c>
      <c r="G1" s="0" t="s">
        <v>478</v>
      </c>
    </row>
    <row r="2" customFormat="false" ht="12.8" hidden="false" customHeight="false" outlineLevel="0" collapsed="false">
      <c r="A2" s="0" t="s">
        <v>493</v>
      </c>
      <c r="B2" s="54" t="n">
        <f aca="false">FALSE()</f>
        <v>0</v>
      </c>
      <c r="C2" s="0" t="s">
        <v>381</v>
      </c>
      <c r="D2" s="56" t="s">
        <v>378</v>
      </c>
      <c r="E2" s="0" t="s">
        <v>494</v>
      </c>
      <c r="F2" s="0" t="s">
        <v>378</v>
      </c>
      <c r="G2" s="0" t="s">
        <v>447</v>
      </c>
    </row>
    <row r="3" customFormat="false" ht="12.8" hidden="false" customHeight="false" outlineLevel="0" collapsed="false">
      <c r="A3" s="0" t="s">
        <v>495</v>
      </c>
      <c r="D3" s="56" t="s">
        <v>383</v>
      </c>
      <c r="E3" s="0" t="s">
        <v>496</v>
      </c>
      <c r="F3" s="0" t="s">
        <v>374</v>
      </c>
    </row>
    <row r="4" customFormat="false" ht="12.8" hidden="false" customHeight="false" outlineLevel="0" collapsed="false">
      <c r="D4" s="56" t="s">
        <v>387</v>
      </c>
      <c r="E4" s="0" t="s">
        <v>497</v>
      </c>
      <c r="F4" s="0" t="s">
        <v>383</v>
      </c>
    </row>
    <row r="5" customFormat="false" ht="12.8" hidden="false" customHeight="false" outlineLevel="0" collapsed="false">
      <c r="D5" s="56" t="s">
        <v>391</v>
      </c>
      <c r="E5" s="0" t="s">
        <v>498</v>
      </c>
      <c r="F5" s="0" t="s">
        <v>387</v>
      </c>
    </row>
    <row r="6" customFormat="false" ht="12.8" hidden="false" customHeight="false" outlineLevel="0" collapsed="false">
      <c r="D6" s="56" t="s">
        <v>395</v>
      </c>
      <c r="E6" s="0" t="s">
        <v>499</v>
      </c>
      <c r="F6" s="0" t="s">
        <v>418</v>
      </c>
    </row>
    <row r="7" customFormat="false" ht="12.8" hidden="false" customHeight="false" outlineLevel="0" collapsed="false">
      <c r="D7" s="56" t="s">
        <v>399</v>
      </c>
      <c r="E7" s="0" t="s">
        <v>500</v>
      </c>
    </row>
    <row r="8" customFormat="false" ht="12.8" hidden="false" customHeight="false" outlineLevel="0" collapsed="false">
      <c r="D8" s="56" t="s">
        <v>403</v>
      </c>
      <c r="E8" s="0" t="s">
        <v>501</v>
      </c>
    </row>
    <row r="9" customFormat="false" ht="12.8" hidden="false" customHeight="false" outlineLevel="0" collapsed="false">
      <c r="D9" s="56" t="s">
        <v>411</v>
      </c>
      <c r="E9" s="0" t="s">
        <v>502</v>
      </c>
    </row>
    <row r="10" customFormat="false" ht="12.8" hidden="false" customHeight="false" outlineLevel="0" collapsed="false">
      <c r="D10" s="56" t="s">
        <v>418</v>
      </c>
      <c r="E10" s="0" t="s">
        <v>503</v>
      </c>
    </row>
    <row r="11" customFormat="false" ht="12.8" hidden="false" customHeight="false" outlineLevel="0" collapsed="false">
      <c r="D11" s="56" t="s">
        <v>423</v>
      </c>
      <c r="E11" s="0" t="s">
        <v>504</v>
      </c>
    </row>
    <row r="12" customFormat="false" ht="12.8" hidden="false" customHeight="false" outlineLevel="0" collapsed="false">
      <c r="D12" s="56" t="s">
        <v>426</v>
      </c>
      <c r="E12" s="0" t="s">
        <v>505</v>
      </c>
    </row>
    <row r="13" customFormat="false" ht="12.8" hidden="false" customHeight="false" outlineLevel="0" collapsed="false">
      <c r="D13" s="56" t="s">
        <v>429</v>
      </c>
      <c r="E13" s="0" t="s">
        <v>506</v>
      </c>
    </row>
    <row r="14" customFormat="false" ht="12.8" hidden="false" customHeight="false" outlineLevel="0" collapsed="false">
      <c r="D14" s="56" t="s">
        <v>432</v>
      </c>
      <c r="E14" s="0" t="s">
        <v>507</v>
      </c>
    </row>
    <row r="15" customFormat="false" ht="12.8" hidden="false" customHeight="false" outlineLevel="0" collapsed="false">
      <c r="D15" s="56" t="s">
        <v>437</v>
      </c>
      <c r="E15" s="0" t="s">
        <v>508</v>
      </c>
    </row>
    <row r="16" customFormat="false" ht="12.8" hidden="false" customHeight="false" outlineLevel="0" collapsed="false">
      <c r="D16" s="56" t="s">
        <v>440</v>
      </c>
      <c r="E16" s="73" t="s">
        <v>509</v>
      </c>
    </row>
    <row r="17" customFormat="false" ht="12.8" hidden="false" customHeight="false" outlineLevel="0" collapsed="false">
      <c r="D17" s="56" t="s">
        <v>443</v>
      </c>
      <c r="E17" s="0" t="s">
        <v>510</v>
      </c>
    </row>
    <row r="18" customFormat="false" ht="12.8" hidden="false" customHeight="false" outlineLevel="0" collapsed="false">
      <c r="D18" s="56" t="s">
        <v>447</v>
      </c>
      <c r="E18" s="0" t="s">
        <v>511</v>
      </c>
    </row>
    <row r="19" customFormat="false" ht="12.8" hidden="false" customHeight="false" outlineLevel="0" collapsed="false">
      <c r="D19" s="56" t="s">
        <v>415</v>
      </c>
      <c r="E19" s="0" t="s">
        <v>512</v>
      </c>
    </row>
    <row r="20" customFormat="false" ht="12.8" hidden="false" customHeight="false" outlineLevel="0" collapsed="false">
      <c r="D20" s="56" t="s">
        <v>406</v>
      </c>
      <c r="E20" s="0" t="s">
        <v>513</v>
      </c>
    </row>
    <row r="50" customFormat="false" ht="16" hidden="false" customHeight="false" outlineLevel="0" collapsed="false">
      <c r="B50" s="74"/>
    </row>
    <row r="51" customFormat="false" ht="16" hidden="false" customHeight="false" outlineLevel="0" collapsed="false">
      <c r="B51" s="74"/>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093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492</v>
      </c>
    </row>
    <row r="3" customFormat="false" ht="14.9" hidden="false" customHeight="false" outlineLevel="0" collapsed="false">
      <c r="B3" s="52" t="s">
        <v>514</v>
      </c>
    </row>
    <row r="4" customFormat="false" ht="14.9" hidden="false" customHeight="false" outlineLevel="0" collapsed="false">
      <c r="B4" s="52" t="s">
        <v>515</v>
      </c>
    </row>
    <row r="5" customFormat="false" ht="14.9" hidden="false" customHeight="false" outlineLevel="0" collapsed="false">
      <c r="B5" s="52" t="s">
        <v>516</v>
      </c>
    </row>
    <row r="6" customFormat="false" ht="14.9" hidden="false" customHeight="false" outlineLevel="0" collapsed="false">
      <c r="A6" s="0" t="s">
        <v>517</v>
      </c>
      <c r="B6" s="52" t="s">
        <v>518</v>
      </c>
    </row>
    <row r="7" customFormat="false" ht="14.9" hidden="false" customHeight="false" outlineLevel="0" collapsed="false">
      <c r="B7" s="52" t="s">
        <v>519</v>
      </c>
    </row>
    <row r="8" customFormat="false" ht="12.8" hidden="false" customHeight="false" outlineLevel="0" collapsed="false">
      <c r="A8" s="0" t="s">
        <v>40</v>
      </c>
      <c r="B8" s="52" t="s">
        <v>520</v>
      </c>
    </row>
    <row r="9" customFormat="false" ht="12.8" hidden="false" customHeight="false" outlineLevel="0" collapsed="false">
      <c r="A9" s="0" t="s">
        <v>521</v>
      </c>
      <c r="B9" s="52" t="s">
        <v>522</v>
      </c>
    </row>
    <row r="10" customFormat="false" ht="12.8" hidden="false" customHeight="false" outlineLevel="0" collapsed="false">
      <c r="B10" s="0" t="s">
        <v>523</v>
      </c>
    </row>
    <row r="11" customFormat="false" ht="12.8" hidden="false" customHeight="false" outlineLevel="0" collapsed="false">
      <c r="B11" s="0" t="s">
        <v>524</v>
      </c>
    </row>
    <row r="14" customFormat="false" ht="12.8" hidden="false" customHeight="false" outlineLevel="0" collapsed="false">
      <c r="B14" s="52" t="s">
        <v>525</v>
      </c>
    </row>
    <row r="20" customFormat="false" ht="12.8" hidden="false" customHeight="false" outlineLevel="0" collapsed="false">
      <c r="B20" s="56" t="s">
        <v>374</v>
      </c>
    </row>
    <row r="21" customFormat="false" ht="12.8" hidden="false" customHeight="false" outlineLevel="0" collapsed="false">
      <c r="B21" s="56" t="s">
        <v>378</v>
      </c>
    </row>
    <row r="22" customFormat="false" ht="12.8" hidden="false" customHeight="false" outlineLevel="0" collapsed="false">
      <c r="B22" s="56" t="s">
        <v>383</v>
      </c>
    </row>
    <row r="23" customFormat="false" ht="12.8" hidden="false" customHeight="false" outlineLevel="0" collapsed="false">
      <c r="B23" s="56" t="s">
        <v>387</v>
      </c>
    </row>
    <row r="24" customFormat="false" ht="12.8" hidden="false" customHeight="false" outlineLevel="0" collapsed="false">
      <c r="B24" s="56" t="s">
        <v>391</v>
      </c>
    </row>
    <row r="25" customFormat="false" ht="12.8" hidden="false" customHeight="false" outlineLevel="0" collapsed="false">
      <c r="B25" s="56" t="s">
        <v>395</v>
      </c>
    </row>
    <row r="26" customFormat="false" ht="12.8" hidden="false" customHeight="false" outlineLevel="0" collapsed="false">
      <c r="B26" s="56" t="s">
        <v>399</v>
      </c>
    </row>
    <row r="27" customFormat="false" ht="12.8" hidden="false" customHeight="false" outlineLevel="0" collapsed="false">
      <c r="B27" s="56" t="s">
        <v>403</v>
      </c>
    </row>
    <row r="28" customFormat="false" ht="12.8" hidden="false" customHeight="false" outlineLevel="0" collapsed="false">
      <c r="B28" s="56" t="s">
        <v>411</v>
      </c>
    </row>
    <row r="29" customFormat="false" ht="12.8" hidden="false" customHeight="false" outlineLevel="0" collapsed="false">
      <c r="B29" s="56" t="s">
        <v>418</v>
      </c>
    </row>
    <row r="30" customFormat="false" ht="12.8" hidden="false" customHeight="false" outlineLevel="0" collapsed="false">
      <c r="B30" s="56" t="s">
        <v>423</v>
      </c>
    </row>
    <row r="31" customFormat="false" ht="12.8" hidden="false" customHeight="false" outlineLevel="0" collapsed="false">
      <c r="B31" s="56" t="s">
        <v>426</v>
      </c>
    </row>
    <row r="32" customFormat="false" ht="12.8" hidden="false" customHeight="false" outlineLevel="0" collapsed="false">
      <c r="B32" s="56" t="s">
        <v>429</v>
      </c>
    </row>
    <row r="33" customFormat="false" ht="12.8" hidden="false" customHeight="false" outlineLevel="0" collapsed="false">
      <c r="B33" s="56" t="s">
        <v>432</v>
      </c>
    </row>
    <row r="34" customFormat="false" ht="12.8" hidden="false" customHeight="false" outlineLevel="0" collapsed="false">
      <c r="B34" s="56" t="s">
        <v>437</v>
      </c>
      <c r="D34" s="52"/>
    </row>
    <row r="35" customFormat="false" ht="12.8" hidden="false" customHeight="false" outlineLevel="0" collapsed="false">
      <c r="B35" s="56" t="s">
        <v>440</v>
      </c>
      <c r="D35" s="52"/>
    </row>
    <row r="36" customFormat="false" ht="12.8" hidden="false" customHeight="false" outlineLevel="0" collapsed="false">
      <c r="B36" s="56" t="s">
        <v>443</v>
      </c>
      <c r="D36" s="52"/>
    </row>
    <row r="37" customFormat="false" ht="12.8" hidden="false" customHeight="false" outlineLevel="0" collapsed="false">
      <c r="B37" s="56" t="s">
        <v>447</v>
      </c>
      <c r="D37" s="52"/>
    </row>
    <row r="38" customFormat="false" ht="12.8" hidden="false" customHeight="false" outlineLevel="0" collapsed="false">
      <c r="B38" s="56" t="s">
        <v>415</v>
      </c>
      <c r="D38" s="52"/>
    </row>
    <row r="39" customFormat="false" ht="12.8" hidden="false" customHeight="false" outlineLevel="0" collapsed="false">
      <c r="B39" s="56" t="s">
        <v>406</v>
      </c>
      <c r="D39" s="52"/>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937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74" t="s">
        <v>526</v>
      </c>
    </row>
    <row r="4" customFormat="false" ht="15" hidden="false" customHeight="false" outlineLevel="0" collapsed="false">
      <c r="B4" s="74" t="s">
        <v>527</v>
      </c>
    </row>
    <row r="5" customFormat="false" ht="15" hidden="false" customHeight="false" outlineLevel="0" collapsed="false">
      <c r="B5" s="74" t="s">
        <v>528</v>
      </c>
    </row>
    <row r="6" customFormat="false" ht="15" hidden="false" customHeight="false" outlineLevel="0" collapsed="false">
      <c r="B6" s="74" t="s">
        <v>529</v>
      </c>
    </row>
    <row r="7" customFormat="false" ht="15" hidden="false" customHeight="false" outlineLevel="0" collapsed="false">
      <c r="B7" s="74" t="s">
        <v>530</v>
      </c>
    </row>
    <row r="8" customFormat="false" ht="12.8" hidden="false" customHeight="false" outlineLevel="0" collapsed="false">
      <c r="A8" s="0" t="s">
        <v>531</v>
      </c>
      <c r="B8" s="0" t="s">
        <v>532</v>
      </c>
    </row>
    <row r="9" customFormat="false" ht="12.8" hidden="false" customHeight="false" outlineLevel="0" collapsed="false">
      <c r="A9" s="0" t="s">
        <v>533</v>
      </c>
      <c r="B9" s="0" t="s">
        <v>534</v>
      </c>
    </row>
    <row r="10" customFormat="false" ht="12.8" hidden="false" customHeight="false" outlineLevel="0" collapsed="false">
      <c r="B10" s="0" t="s">
        <v>535</v>
      </c>
    </row>
    <row r="11" customFormat="false" ht="12.8" hidden="false" customHeight="false" outlineLevel="0" collapsed="false">
      <c r="B11" s="0" t="s">
        <v>536</v>
      </c>
    </row>
    <row r="14" customFormat="false" ht="12.8" hidden="false" customHeight="false" outlineLevel="0" collapsed="false">
      <c r="B14" s="0" t="s">
        <v>537</v>
      </c>
    </row>
    <row r="20" customFormat="false" ht="12.8" hidden="false" customHeight="false" outlineLevel="0" collapsed="false">
      <c r="B20" s="0" t="s">
        <v>538</v>
      </c>
    </row>
    <row r="21" customFormat="false" ht="12.8" hidden="false" customHeight="false" outlineLevel="0" collapsed="false">
      <c r="B21" s="0" t="s">
        <v>539</v>
      </c>
    </row>
    <row r="22" customFormat="false" ht="12.8" hidden="false" customHeight="false" outlineLevel="0" collapsed="false">
      <c r="B22" s="0" t="s">
        <v>540</v>
      </c>
    </row>
    <row r="23" customFormat="false" ht="12.8" hidden="false" customHeight="false" outlineLevel="0" collapsed="false">
      <c r="B23" s="0" t="s">
        <v>541</v>
      </c>
    </row>
    <row r="24" customFormat="false" ht="12.8" hidden="false" customHeight="false" outlineLevel="0" collapsed="false">
      <c r="B24" s="0" t="s">
        <v>391</v>
      </c>
    </row>
    <row r="25" customFormat="false" ht="12.8" hidden="false" customHeight="false" outlineLevel="0" collapsed="false">
      <c r="B25" s="0" t="s">
        <v>542</v>
      </c>
    </row>
    <row r="26" customFormat="false" ht="12.8" hidden="false" customHeight="false" outlineLevel="0" collapsed="false">
      <c r="B26" s="0" t="s">
        <v>543</v>
      </c>
    </row>
    <row r="27" customFormat="false" ht="12.8" hidden="false" customHeight="false" outlineLevel="0" collapsed="false">
      <c r="B27" s="0" t="s">
        <v>544</v>
      </c>
    </row>
    <row r="28" customFormat="false" ht="12.8" hidden="false" customHeight="false" outlineLevel="0" collapsed="false">
      <c r="B28" s="0" t="s">
        <v>545</v>
      </c>
    </row>
    <row r="29" customFormat="false" ht="12.8" hidden="false" customHeight="false" outlineLevel="0" collapsed="false">
      <c r="B29" s="0" t="s">
        <v>546</v>
      </c>
    </row>
    <row r="30" customFormat="false" ht="12.8" hidden="false" customHeight="false" outlineLevel="0" collapsed="false">
      <c r="B30" s="0" t="s">
        <v>547</v>
      </c>
    </row>
    <row r="31" customFormat="false" ht="12.8" hidden="false" customHeight="false" outlineLevel="0" collapsed="false">
      <c r="B31" s="0" t="s">
        <v>548</v>
      </c>
    </row>
    <row r="32" customFormat="false" ht="12.8" hidden="false" customHeight="false" outlineLevel="0" collapsed="false">
      <c r="B32" s="0" t="s">
        <v>549</v>
      </c>
    </row>
    <row r="33" customFormat="false" ht="12.8" hidden="false" customHeight="false" outlineLevel="0" collapsed="false">
      <c r="B33" s="0" t="s">
        <v>550</v>
      </c>
    </row>
    <row r="34" customFormat="false" ht="12.8" hidden="false" customHeight="false" outlineLevel="0" collapsed="false">
      <c r="B34" s="0" t="s">
        <v>551</v>
      </c>
    </row>
    <row r="35" customFormat="false" ht="12.8" hidden="false" customHeight="false" outlineLevel="0" collapsed="false">
      <c r="B35" s="0" t="s">
        <v>440</v>
      </c>
    </row>
    <row r="36" customFormat="false" ht="12.8" hidden="false" customHeight="false" outlineLevel="0" collapsed="false">
      <c r="B36" s="0" t="s">
        <v>552</v>
      </c>
    </row>
    <row r="37" customFormat="false" ht="12.8" hidden="false" customHeight="false" outlineLevel="0" collapsed="false">
      <c r="B37" s="0" t="s">
        <v>553</v>
      </c>
    </row>
    <row r="38" customFormat="false" ht="12.8" hidden="false" customHeight="false" outlineLevel="0" collapsed="false">
      <c r="B38" s="0" t="s">
        <v>554</v>
      </c>
    </row>
    <row r="39" customFormat="false" ht="12.8" hidden="false" customHeight="false" outlineLevel="0" collapsed="false">
      <c r="B39" s="0" t="s">
        <v>555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09375" defaultRowHeight="12.8" zeroHeight="false" outlineLevelRow="0" outlineLevelCol="0"/>
  <sheetData>
    <row r="1" customFormat="false" ht="12.8" hidden="false" customHeight="false" outlineLevel="0" collapsed="false">
      <c r="B1" s="52"/>
    </row>
    <row r="2" customFormat="false" ht="14.9" hidden="false" customHeight="false" outlineLevel="0" collapsed="false">
      <c r="B2" s="52" t="s">
        <v>387</v>
      </c>
    </row>
    <row r="3" customFormat="false" ht="14.9" hidden="false" customHeight="false" outlineLevel="0" collapsed="false">
      <c r="B3" s="52" t="s">
        <v>556</v>
      </c>
    </row>
    <row r="4" customFormat="false" ht="14.9" hidden="false" customHeight="false" outlineLevel="0" collapsed="false">
      <c r="B4" s="52" t="s">
        <v>557</v>
      </c>
    </row>
    <row r="5" customFormat="false" ht="14.9" hidden="false" customHeight="false" outlineLevel="0" collapsed="false">
      <c r="B5" s="52" t="s">
        <v>558</v>
      </c>
    </row>
    <row r="6" customFormat="false" ht="14.9" hidden="false" customHeight="false" outlineLevel="0" collapsed="false">
      <c r="B6" s="52" t="s">
        <v>559</v>
      </c>
    </row>
    <row r="7" customFormat="false" ht="14.9" hidden="false" customHeight="false" outlineLevel="0" collapsed="false">
      <c r="B7" s="52" t="s">
        <v>560</v>
      </c>
    </row>
    <row r="8" customFormat="false" ht="14.9" hidden="false" customHeight="false" outlineLevel="0" collapsed="false">
      <c r="A8" s="0" t="s">
        <v>531</v>
      </c>
      <c r="B8" s="52" t="s">
        <v>561</v>
      </c>
    </row>
    <row r="9" customFormat="false" ht="14.9" hidden="false" customHeight="false" outlineLevel="0" collapsed="false">
      <c r="A9" s="0" t="s">
        <v>533</v>
      </c>
      <c r="B9" s="52" t="s">
        <v>562</v>
      </c>
    </row>
    <row r="10" customFormat="false" ht="14.9" hidden="false" customHeight="false" outlineLevel="0" collapsed="false">
      <c r="B10" s="52" t="s">
        <v>563</v>
      </c>
    </row>
    <row r="11" customFormat="false" ht="14.9" hidden="false" customHeight="false" outlineLevel="0" collapsed="false">
      <c r="B11" s="52" t="s">
        <v>564</v>
      </c>
    </row>
    <row r="12" customFormat="false" ht="12.8" hidden="false" customHeight="false" outlineLevel="0" collapsed="false">
      <c r="B12" s="52"/>
    </row>
    <row r="13" customFormat="false" ht="12.8" hidden="false" customHeight="false" outlineLevel="0" collapsed="false">
      <c r="B13" s="52"/>
    </row>
    <row r="14" customFormat="false" ht="14.9" hidden="false" customHeight="false" outlineLevel="0" collapsed="false">
      <c r="B14" s="52" t="s">
        <v>565</v>
      </c>
    </row>
    <row r="15" customFormat="false" ht="12.8" hidden="false" customHeight="false" outlineLevel="0" collapsed="false">
      <c r="B15" s="52"/>
    </row>
    <row r="20" customFormat="false" ht="12.8" hidden="false" customHeight="false" outlineLevel="0" collapsed="false">
      <c r="B20" s="0" t="s">
        <v>566</v>
      </c>
    </row>
    <row r="21" customFormat="false" ht="12.8" hidden="false" customHeight="false" outlineLevel="0" collapsed="false">
      <c r="B21" s="0" t="s">
        <v>567</v>
      </c>
    </row>
    <row r="22" customFormat="false" ht="12.8" hidden="false" customHeight="false" outlineLevel="0" collapsed="false">
      <c r="B22" s="0" t="s">
        <v>568</v>
      </c>
    </row>
    <row r="23" customFormat="false" ht="12.8" hidden="false" customHeight="false" outlineLevel="0" collapsed="false">
      <c r="B23" s="0" t="s">
        <v>569</v>
      </c>
    </row>
    <row r="24" customFormat="false" ht="12.8" hidden="false" customHeight="false" outlineLevel="0" collapsed="false">
      <c r="B24" s="0" t="s">
        <v>570</v>
      </c>
    </row>
    <row r="25" customFormat="false" ht="12.8" hidden="false" customHeight="false" outlineLevel="0" collapsed="false">
      <c r="B25" s="0" t="s">
        <v>571</v>
      </c>
    </row>
    <row r="26" customFormat="false" ht="12.8" hidden="false" customHeight="false" outlineLevel="0" collapsed="false">
      <c r="B26" s="0" t="s">
        <v>572</v>
      </c>
    </row>
    <row r="27" customFormat="false" ht="12.8" hidden="false" customHeight="false" outlineLevel="0" collapsed="false">
      <c r="B27" s="0" t="s">
        <v>573</v>
      </c>
    </row>
    <row r="28" customFormat="false" ht="12.8" hidden="false" customHeight="false" outlineLevel="0" collapsed="false">
      <c r="B28" s="0" t="s">
        <v>574</v>
      </c>
    </row>
    <row r="29" customFormat="false" ht="12.8" hidden="false" customHeight="false" outlineLevel="0" collapsed="false">
      <c r="B29" s="0" t="s">
        <v>575</v>
      </c>
    </row>
    <row r="30" customFormat="false" ht="12.8" hidden="false" customHeight="false" outlineLevel="0" collapsed="false">
      <c r="B30" s="0" t="s">
        <v>576</v>
      </c>
    </row>
    <row r="31" customFormat="false" ht="12.8" hidden="false" customHeight="false" outlineLevel="0" collapsed="false">
      <c r="B31" s="0" t="s">
        <v>577</v>
      </c>
    </row>
    <row r="32" customFormat="false" ht="12.8" hidden="false" customHeight="false" outlineLevel="0" collapsed="false">
      <c r="B32" s="0" t="s">
        <v>578</v>
      </c>
    </row>
    <row r="33" customFormat="false" ht="12.8" hidden="false" customHeight="false" outlineLevel="0" collapsed="false">
      <c r="B33" s="0" t="s">
        <v>579</v>
      </c>
    </row>
    <row r="34" customFormat="false" ht="12.8" hidden="false" customHeight="false" outlineLevel="0" collapsed="false">
      <c r="B34" s="0" t="s">
        <v>580</v>
      </c>
    </row>
    <row r="35" customFormat="false" ht="12.8" hidden="false" customHeight="false" outlineLevel="0" collapsed="false">
      <c r="B35" s="0" t="s">
        <v>581</v>
      </c>
    </row>
    <row r="36" customFormat="false" ht="12.8" hidden="false" customHeight="false" outlineLevel="0" collapsed="false">
      <c r="B36" s="0" t="s">
        <v>582</v>
      </c>
    </row>
    <row r="37" customFormat="false" ht="12.8" hidden="false" customHeight="false" outlineLevel="0" collapsed="false">
      <c r="B37" s="0" t="s">
        <v>447</v>
      </c>
    </row>
    <row r="38" customFormat="false" ht="12.8" hidden="false" customHeight="false" outlineLevel="0" collapsed="false">
      <c r="B38" s="0" t="s">
        <v>583</v>
      </c>
    </row>
    <row r="39" customFormat="false" ht="12.8" hidden="false" customHeight="false" outlineLevel="0" collapsed="false">
      <c r="B39" s="0" t="s">
        <v>584</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0937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585</v>
      </c>
    </row>
    <row r="4" customFormat="false" ht="12.8" hidden="false" customHeight="false" outlineLevel="0" collapsed="false">
      <c r="B4" s="0" t="s">
        <v>586</v>
      </c>
    </row>
    <row r="5" customFormat="false" ht="12.8" hidden="false" customHeight="false" outlineLevel="0" collapsed="false">
      <c r="B5" s="0" t="s">
        <v>587</v>
      </c>
    </row>
    <row r="6" customFormat="false" ht="12.8" hidden="false" customHeight="false" outlineLevel="0" collapsed="false">
      <c r="B6" s="0" t="s">
        <v>588</v>
      </c>
    </row>
    <row r="7" customFormat="false" ht="12.8" hidden="false" customHeight="false" outlineLevel="0" collapsed="false">
      <c r="B7" s="0" t="s">
        <v>589</v>
      </c>
    </row>
    <row r="8" customFormat="false" ht="15" hidden="false" customHeight="false" outlineLevel="0" collapsed="false">
      <c r="B8" s="74" t="s">
        <v>590</v>
      </c>
    </row>
    <row r="9" customFormat="false" ht="12.8" hidden="false" customHeight="false" outlineLevel="0" collapsed="false">
      <c r="B9" s="0" t="s">
        <v>591</v>
      </c>
    </row>
    <row r="10" customFormat="false" ht="12.8" hidden="false" customHeight="false" outlineLevel="0" collapsed="false">
      <c r="B10" s="52" t="s">
        <v>592</v>
      </c>
    </row>
    <row r="11" customFormat="false" ht="12.8" hidden="false" customHeight="false" outlineLevel="0" collapsed="false">
      <c r="B11" s="52" t="s">
        <v>593</v>
      </c>
    </row>
    <row r="14" customFormat="false" ht="12.8" hidden="false" customHeight="false" outlineLevel="0" collapsed="false">
      <c r="B14" s="0" t="s">
        <v>594</v>
      </c>
    </row>
    <row r="20" customFormat="false" ht="12.8" hidden="false" customHeight="false" outlineLevel="0" collapsed="false">
      <c r="B20" s="0" t="s">
        <v>595</v>
      </c>
    </row>
    <row r="21" customFormat="false" ht="12.8" hidden="false" customHeight="false" outlineLevel="0" collapsed="false">
      <c r="B21" s="0" t="s">
        <v>596</v>
      </c>
    </row>
    <row r="22" customFormat="false" ht="12.8" hidden="false" customHeight="false" outlineLevel="0" collapsed="false">
      <c r="B22" s="0" t="s">
        <v>597</v>
      </c>
    </row>
    <row r="23" customFormat="false" ht="12.8" hidden="false" customHeight="false" outlineLevel="0" collapsed="false">
      <c r="B23" s="0" t="s">
        <v>598</v>
      </c>
    </row>
    <row r="24" customFormat="false" ht="12.8" hidden="false" customHeight="false" outlineLevel="0" collapsed="false">
      <c r="B24" s="0" t="s">
        <v>391</v>
      </c>
    </row>
    <row r="25" customFormat="false" ht="12.8" hidden="false" customHeight="false" outlineLevel="0" collapsed="false">
      <c r="B25" s="0" t="s">
        <v>599</v>
      </c>
    </row>
    <row r="26" customFormat="false" ht="12.8" hidden="false" customHeight="false" outlineLevel="0" collapsed="false">
      <c r="B26" s="0" t="s">
        <v>600</v>
      </c>
    </row>
    <row r="27" customFormat="false" ht="12.8" hidden="false" customHeight="false" outlineLevel="0" collapsed="false">
      <c r="B27" s="0" t="s">
        <v>601</v>
      </c>
    </row>
    <row r="28" customFormat="false" ht="12.8" hidden="false" customHeight="false" outlineLevel="0" collapsed="false">
      <c r="B28" s="0" t="s">
        <v>602</v>
      </c>
    </row>
    <row r="29" customFormat="false" ht="12.8" hidden="false" customHeight="false" outlineLevel="0" collapsed="false">
      <c r="B29" s="0" t="s">
        <v>603</v>
      </c>
    </row>
    <row r="30" customFormat="false" ht="12.8" hidden="false" customHeight="false" outlineLevel="0" collapsed="false">
      <c r="B30" s="0" t="s">
        <v>604</v>
      </c>
    </row>
    <row r="31" customFormat="false" ht="12.8" hidden="false" customHeight="false" outlineLevel="0" collapsed="false">
      <c r="B31" s="0" t="s">
        <v>605</v>
      </c>
    </row>
    <row r="32" customFormat="false" ht="12.8" hidden="false" customHeight="false" outlineLevel="0" collapsed="false">
      <c r="B32" s="0" t="s">
        <v>606</v>
      </c>
    </row>
    <row r="33" customFormat="false" ht="12.8" hidden="false" customHeight="false" outlineLevel="0" collapsed="false">
      <c r="B33" s="0" t="s">
        <v>607</v>
      </c>
    </row>
    <row r="34" customFormat="false" ht="12.8" hidden="false" customHeight="false" outlineLevel="0" collapsed="false">
      <c r="B34" s="0" t="s">
        <v>608</v>
      </c>
    </row>
    <row r="35" customFormat="false" ht="12.8" hidden="false" customHeight="false" outlineLevel="0" collapsed="false">
      <c r="B35" s="0" t="s">
        <v>609</v>
      </c>
    </row>
    <row r="36" customFormat="false" ht="12.8" hidden="false" customHeight="false" outlineLevel="0" collapsed="false">
      <c r="B36" s="0" t="s">
        <v>610</v>
      </c>
    </row>
    <row r="37" customFormat="false" ht="12.8" hidden="false" customHeight="false" outlineLevel="0" collapsed="false">
      <c r="B37" s="0" t="s">
        <v>447</v>
      </c>
    </row>
    <row r="38" customFormat="false" ht="12.8" hidden="false" customHeight="false" outlineLevel="0" collapsed="false">
      <c r="B38" s="0" t="s">
        <v>611</v>
      </c>
    </row>
    <row r="39" customFormat="false" ht="12.8" hidden="false" customHeight="false" outlineLevel="0" collapsed="false">
      <c r="B39" s="0" t="s">
        <v>612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0937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74" t="s">
        <v>613</v>
      </c>
    </row>
    <row r="4" customFormat="false" ht="15" hidden="false" customHeight="false" outlineLevel="0" collapsed="false">
      <c r="B4" s="74" t="s">
        <v>614</v>
      </c>
    </row>
    <row r="5" customFormat="false" ht="12.8" hidden="false" customHeight="false" outlineLevel="0" collapsed="false">
      <c r="B5" s="0" t="s">
        <v>615</v>
      </c>
    </row>
    <row r="6" customFormat="false" ht="15" hidden="false" customHeight="false" outlineLevel="0" collapsed="false">
      <c r="B6" s="74" t="s">
        <v>616</v>
      </c>
    </row>
    <row r="7" customFormat="false" ht="15" hidden="false" customHeight="false" outlineLevel="0" collapsed="false">
      <c r="B7" s="74" t="s">
        <v>617</v>
      </c>
    </row>
    <row r="8" customFormat="false" ht="12.8" hidden="false" customHeight="false" outlineLevel="0" collapsed="false">
      <c r="B8" s="0" t="s">
        <v>618</v>
      </c>
    </row>
    <row r="9" customFormat="false" ht="12.8" hidden="false" customHeight="false" outlineLevel="0" collapsed="false">
      <c r="B9" s="75" t="s">
        <v>619</v>
      </c>
    </row>
    <row r="10" customFormat="false" ht="12.8" hidden="false" customHeight="false" outlineLevel="0" collapsed="false">
      <c r="B10" s="0" t="s">
        <v>620</v>
      </c>
    </row>
    <row r="11" customFormat="false" ht="12.8" hidden="false" customHeight="false" outlineLevel="0" collapsed="false">
      <c r="B11" s="0" t="s">
        <v>621</v>
      </c>
    </row>
    <row r="14" customFormat="false" ht="15" hidden="false" customHeight="false" outlineLevel="0" collapsed="false">
      <c r="B14" s="74" t="s">
        <v>622</v>
      </c>
    </row>
    <row r="20" customFormat="false" ht="12.8" hidden="false" customHeight="false" outlineLevel="0" collapsed="false">
      <c r="B20" s="0" t="s">
        <v>623</v>
      </c>
    </row>
    <row r="21" customFormat="false" ht="12.8" hidden="false" customHeight="false" outlineLevel="0" collapsed="false">
      <c r="B21" s="0" t="s">
        <v>624</v>
      </c>
    </row>
    <row r="22" customFormat="false" ht="12.8" hidden="false" customHeight="false" outlineLevel="0" collapsed="false">
      <c r="B22" s="0" t="s">
        <v>568</v>
      </c>
    </row>
    <row r="23" customFormat="false" ht="12.8" hidden="false" customHeight="false" outlineLevel="0" collapsed="false">
      <c r="B23" s="0" t="s">
        <v>625</v>
      </c>
    </row>
    <row r="24" customFormat="false" ht="12.8" hidden="false" customHeight="false" outlineLevel="0" collapsed="false">
      <c r="B24" s="0" t="s">
        <v>391</v>
      </c>
    </row>
    <row r="25" customFormat="false" ht="12.8" hidden="false" customHeight="false" outlineLevel="0" collapsed="false">
      <c r="B25" s="0" t="s">
        <v>626</v>
      </c>
    </row>
    <row r="26" customFormat="false" ht="12.8" hidden="false" customHeight="false" outlineLevel="0" collapsed="false">
      <c r="B26" s="0" t="s">
        <v>572</v>
      </c>
    </row>
    <row r="27" customFormat="false" ht="12.8" hidden="false" customHeight="false" outlineLevel="0" collapsed="false">
      <c r="B27" s="0" t="s">
        <v>627</v>
      </c>
    </row>
    <row r="28" customFormat="false" ht="12.8" hidden="false" customHeight="false" outlineLevel="0" collapsed="false">
      <c r="B28" s="0" t="s">
        <v>628</v>
      </c>
    </row>
    <row r="29" customFormat="false" ht="12.8" hidden="false" customHeight="false" outlineLevel="0" collapsed="false">
      <c r="B29" s="0" t="s">
        <v>629</v>
      </c>
    </row>
    <row r="30" customFormat="false" ht="12.8" hidden="false" customHeight="false" outlineLevel="0" collapsed="false">
      <c r="B30" s="0" t="s">
        <v>630</v>
      </c>
    </row>
    <row r="31" customFormat="false" ht="12.8" hidden="false" customHeight="false" outlineLevel="0" collapsed="false">
      <c r="B31" s="0" t="s">
        <v>631</v>
      </c>
    </row>
    <row r="32" customFormat="false" ht="12.8" hidden="false" customHeight="false" outlineLevel="0" collapsed="false">
      <c r="B32" s="0" t="s">
        <v>632</v>
      </c>
    </row>
    <row r="33" customFormat="false" ht="12.8" hidden="false" customHeight="false" outlineLevel="0" collapsed="false">
      <c r="B33" s="0" t="s">
        <v>633</v>
      </c>
    </row>
    <row r="34" customFormat="false" ht="12.8" hidden="false" customHeight="false" outlineLevel="0" collapsed="false">
      <c r="B34" s="0" t="s">
        <v>634</v>
      </c>
    </row>
    <row r="35" customFormat="false" ht="12.8" hidden="false" customHeight="false" outlineLevel="0" collapsed="false">
      <c r="B35" s="0" t="s">
        <v>609</v>
      </c>
    </row>
    <row r="36" customFormat="false" ht="12.8" hidden="false" customHeight="false" outlineLevel="0" collapsed="false">
      <c r="B36" s="0" t="s">
        <v>635</v>
      </c>
    </row>
    <row r="37" customFormat="false" ht="12.8" hidden="false" customHeight="false" outlineLevel="0" collapsed="false">
      <c r="B37" s="0" t="s">
        <v>553</v>
      </c>
    </row>
    <row r="38" customFormat="false" ht="12.8" hidden="false" customHeight="false" outlineLevel="0" collapsed="false">
      <c r="B38" s="0" t="s">
        <v>636</v>
      </c>
    </row>
    <row r="39" customFormat="false" ht="12.8" hidden="false" customHeight="false" outlineLevel="0" collapsed="false">
      <c r="B39" s="0" t="s">
        <v>637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9375" defaultRowHeight="12.8" zeroHeight="false" outlineLevelRow="0" outlineLevelCol="0"/>
  <sheetData>
    <row r="2" customFormat="false" ht="12.8" hidden="false" customHeight="false" outlineLevel="0" collapsed="false">
      <c r="B2" s="0" t="s">
        <v>418</v>
      </c>
    </row>
    <row r="3" customFormat="false" ht="12.8" hidden="false" customHeight="false" outlineLevel="0" collapsed="false">
      <c r="B3" s="0" t="s">
        <v>638</v>
      </c>
    </row>
    <row r="4" customFormat="false" ht="12.8" hidden="false" customHeight="false" outlineLevel="0" collapsed="false">
      <c r="B4" s="0" t="s">
        <v>639</v>
      </c>
    </row>
    <row r="5" customFormat="false" ht="12.8" hidden="false" customHeight="false" outlineLevel="0" collapsed="false">
      <c r="B5" s="0" t="s">
        <v>640</v>
      </c>
    </row>
    <row r="6" customFormat="false" ht="12.8" hidden="false" customHeight="false" outlineLevel="0" collapsed="false">
      <c r="B6" s="0" t="s">
        <v>641</v>
      </c>
    </row>
    <row r="7" customFormat="false" ht="12.8" hidden="false" customHeight="false" outlineLevel="0" collapsed="false">
      <c r="B7" s="0" t="s">
        <v>642</v>
      </c>
    </row>
    <row r="8" customFormat="false" ht="12.8" hidden="false" customHeight="false" outlineLevel="0" collapsed="false">
      <c r="B8" s="0" t="s">
        <v>643</v>
      </c>
    </row>
    <row r="9" customFormat="false" ht="12.8" hidden="false" customHeight="false" outlineLevel="0" collapsed="false">
      <c r="B9" s="0" t="s">
        <v>644</v>
      </c>
    </row>
    <row r="10" customFormat="false" ht="12.8" hidden="false" customHeight="false" outlineLevel="0" collapsed="false">
      <c r="B10" s="0" t="s">
        <v>645</v>
      </c>
    </row>
    <row r="11" customFormat="false" ht="12.8" hidden="false" customHeight="false" outlineLevel="0" collapsed="false">
      <c r="B11" s="0" t="s">
        <v>646</v>
      </c>
    </row>
    <row r="14" customFormat="false" ht="12.8" hidden="false" customHeight="false" outlineLevel="0" collapsed="false">
      <c r="B14" s="0" t="s">
        <v>647</v>
      </c>
    </row>
    <row r="20" customFormat="false" ht="12.8" hidden="false" customHeight="false" outlineLevel="0" collapsed="false">
      <c r="B20" s="0" t="s">
        <v>648</v>
      </c>
    </row>
    <row r="21" customFormat="false" ht="12.8" hidden="false" customHeight="false" outlineLevel="0" collapsed="false">
      <c r="B21" s="0" t="s">
        <v>649</v>
      </c>
    </row>
    <row r="22" customFormat="false" ht="12.8" hidden="false" customHeight="false" outlineLevel="0" collapsed="false">
      <c r="B22" s="0" t="s">
        <v>650</v>
      </c>
    </row>
    <row r="23" customFormat="false" ht="12.8" hidden="false" customHeight="false" outlineLevel="0" collapsed="false">
      <c r="B23" s="0" t="s">
        <v>651</v>
      </c>
    </row>
    <row r="24" customFormat="false" ht="12.8" hidden="false" customHeight="false" outlineLevel="0" collapsed="false">
      <c r="B24" s="0" t="s">
        <v>391</v>
      </c>
    </row>
    <row r="25" customFormat="false" ht="12.8" hidden="false" customHeight="false" outlineLevel="0" collapsed="false">
      <c r="B25" s="0" t="s">
        <v>652</v>
      </c>
    </row>
    <row r="26" customFormat="false" ht="12.8" hidden="false" customHeight="false" outlineLevel="0" collapsed="false">
      <c r="B26" s="0" t="s">
        <v>653</v>
      </c>
    </row>
    <row r="27" customFormat="false" ht="12.8" hidden="false" customHeight="false" outlineLevel="0" collapsed="false">
      <c r="B27" s="0" t="s">
        <v>654</v>
      </c>
    </row>
    <row r="28" customFormat="false" ht="12.8" hidden="false" customHeight="false" outlineLevel="0" collapsed="false">
      <c r="B28" s="0" t="s">
        <v>655</v>
      </c>
    </row>
    <row r="29" customFormat="false" ht="12.8" hidden="false" customHeight="false" outlineLevel="0" collapsed="false">
      <c r="B29" s="0" t="s">
        <v>656</v>
      </c>
    </row>
    <row r="30" customFormat="false" ht="12.8" hidden="false" customHeight="false" outlineLevel="0" collapsed="false">
      <c r="B30" s="0" t="s">
        <v>657</v>
      </c>
    </row>
    <row r="31" customFormat="false" ht="12.8" hidden="false" customHeight="false" outlineLevel="0" collapsed="false">
      <c r="B31" s="0" t="s">
        <v>658</v>
      </c>
    </row>
    <row r="32" customFormat="false" ht="12.8" hidden="false" customHeight="false" outlineLevel="0" collapsed="false">
      <c r="B32" s="0" t="s">
        <v>659</v>
      </c>
    </row>
    <row r="33" customFormat="false" ht="12.8" hidden="false" customHeight="false" outlineLevel="0" collapsed="false">
      <c r="B33" s="0" t="s">
        <v>660</v>
      </c>
    </row>
    <row r="34" customFormat="false" ht="12.8" hidden="false" customHeight="false" outlineLevel="0" collapsed="false">
      <c r="B34" s="0" t="s">
        <v>661</v>
      </c>
    </row>
    <row r="35" customFormat="false" ht="12.8" hidden="false" customHeight="false" outlineLevel="0" collapsed="false">
      <c r="B35" s="0" t="s">
        <v>662</v>
      </c>
    </row>
    <row r="36" customFormat="false" ht="12.8" hidden="false" customHeight="false" outlineLevel="0" collapsed="false">
      <c r="B36" s="0" t="s">
        <v>552</v>
      </c>
    </row>
    <row r="37" customFormat="false" ht="12.8" hidden="false" customHeight="false" outlineLevel="0" collapsed="false">
      <c r="B37" s="0" t="s">
        <v>447</v>
      </c>
    </row>
    <row r="38" customFormat="false" ht="12.8" hidden="false" customHeight="false" outlineLevel="0" collapsed="false">
      <c r="B38" s="0" t="s">
        <v>663</v>
      </c>
    </row>
    <row r="39" customFormat="false" ht="12.8" hidden="false" customHeight="false" outlineLevel="0" collapsed="false">
      <c r="B39" s="0" t="s">
        <v>664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1070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2021-01-31T13:52:46Z</dcterms:modified>
  <cp:revision>136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