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<sst xmlns="http://schemas.openxmlformats.org/spreadsheetml/2006/main" count="772" uniqueCount="622">
  <si>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</si>
  <si>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</si>
  <si>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</si>
  <si>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</si>
  <si>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</si>
  <si>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</si>
  <si>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</si>
  <si>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</si>
  <si>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</si>
  <si>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</si>
  <si>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</si>
  <si>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</si>
  <si>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</si>
  <si>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</si>
  <si>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</si>
  <si>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</si>
  <si>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</si>
  <si>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</si>
  <si>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</si>
  <si>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</si>
  <si>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</si>
  <si>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</si>
  <si>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</si>
  <si>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</si>
  <si>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</si>
  <si>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</si>
  <si>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</si>
  <si>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</si>
  <si>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</si>
  <si>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</si>
  <si>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</si>
  <si>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</si>
  <si>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</si>
  <si>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</si>
  <si>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</si>
  <si>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</si>
  <si>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</si>
  <si>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</si>
  <si>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</si>
  <si>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</si>
  <si>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</si>
  <si>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</si>
  <si>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</si>
  <si>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</si>
  <si>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</si>
  <si>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</si>
  <si>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</si>
  <si>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</si>
  <si>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</si>
  <si>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</si>
  <si>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</si>
  <si>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</si>
  <si>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</si>
  <si>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</si>
  <si>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</si>
  <si>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</si>
  <si>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</si>
  <si>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</si>
  <si>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</si>
  <si>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</si>
  <si>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</si>
  <si>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</si>
  <si>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</si>
  <si>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</si>
  <si>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</si>
  <si>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</si>
  <si>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</si>
  <si>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</si>
  <si>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</si>
  <si>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</si>
  <si>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</si>
  <si>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</si>
  <si>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</si>
  <si>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</si>
  <si>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</si>
  <si>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</si>
  <si>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</si>
  <si>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</si>
  <si>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</si>
  <si>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</si>
  <si>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</si>
  <si>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</si>
  <si>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</si>
  <si>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</si>
  <si>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</si>
  <si>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</si>
  <si>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</si>
  <si>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</si>
  <si>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</si>
  <si>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</si>
  <si>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</si>
  <si>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</si>
  <si>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</si>
  <si>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</si>
  <si>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</si>
  <si>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</si>
  <si>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</si>
  <si>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</si>
  <si>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</si>
  <si>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</si>
  <si>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</si>
  <si>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</si>
  <si>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</si>
  <si>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</si>
  <si>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</si>
  <si>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</si>
  <si>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</si>
  <si>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</si>
  <si>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</si>
  <si>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</si>
  <si>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</si>
  <si>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</si>
  <si>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</si>
  <si>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</si>
  <si>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</si>
  <si>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</si>
  <si>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</si>
  <si>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</si>
  <si>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</si>
  <si>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</si>
  <si>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</si>
  <si>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</si>
  <si>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</si>
  <si>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</si>
  <si>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</si>
  <si>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</si>
  <si>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</si>
  <si>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</si>
  <si>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</si>
  <si>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</si>
  <si>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</si>
  <si>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</si>
  <si>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</si>
  <si>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</si>
  <si>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</si>
  <si>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</si>
  <si>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</si>
  <si>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</si>
  <si>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</si>
  <si>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</si>
  <si>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</si>
  <si>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</si>
  <si>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</si>
  <si>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</si>
  <si>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</si>
  <si>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</si>
  <si>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</si>
  <si>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</si>
  <si>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</si>
  <si>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</si>
  <si>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</si>
  <si>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</si>
  <si>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</si>
  <si>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</si>
  <si>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</si>
  <si>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</si>
  <si>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</si>
  <si>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</si>
  <si>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</si>
  <si>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</si>
  <si>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</si>
  <si>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</si>
  <si>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</si>
  <si>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</si>
  <si>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</si>
  <si>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</si>
  <si>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</si>
  <si>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</si>
  <si>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</si>
  <si>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</si>
  <si>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</si>
  <si>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</si>
  <si>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</si>
  <si>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</si>
  <si>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</si>
  <si>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</si>
  <si>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</si>
  <si>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</si>
  <si>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</si>
  <si>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</si>
  <si>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</si>
  <si>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</si>
  <si>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</si>
  <si>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</si>
  <si>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</si>
  <si>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</si>
  <si>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</si>
  <si>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</si>
  <si>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</si>
  <si>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</si>
  <si>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</si>
  <si>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</si>
  <si>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</si>
  <si>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</si>
  <si>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</si>
  <si>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</si>
  <si>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</si>
  <si>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</si>
  <si>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</si>
  <si>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</si>
  <si>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</si>
  <si>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</si>
  <si>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</si>
  <si>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</si>
  <si>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</si>
  <si>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</si>
  <si>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</si>
  <si>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</si>
  <si>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</si>
  <si>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</si>
  <si>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</si>
  <si>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</si>
  <si>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</si>
  <si>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</si>
  <si>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</si>
  <si>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</si>
  <si>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</si>
  <si>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</si>
  <si>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</si>
  <si>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</si>
  <si>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</si>
  <si>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</si>
  <si>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</si>
  <si>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</si>
  <si>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</si>
  <si>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</si>
  <si>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</si>
  <si>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</si>
  <si>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</si>
  <si>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</si>
  <si>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</si>
  <si>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</si>
  <si>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</si>
  <si>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</si>
  <si>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</si>
  <si>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</si>
  <si>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</si>
  <si>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</si>
  <si>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</si>
  <si>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</si>
  <si>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</si>
  <si>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</si>
  <si>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</si>
  <si>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</si>
  <si>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</si>
  <si>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</si>
  <si>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</si>
  <si>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</si>
  <si>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</si>
  <si>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</si>
  <si>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</si>
  <si>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</si>
  <si>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</si>
  <si>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</si>
  <si>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</si>
  <si>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</si>
  <si>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</si>
  <si>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</si>
  <si>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</si>
  <si>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</si>
  <si>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</si>
  <si>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</si>
  <si>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</si>
  <si>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</si>
  <si>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</si>
  <si>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</si>
  <si>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</si>
  <si>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</si>
  <si>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</si>
  <si>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</si>
  <si>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</si>
  <si>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</si>
  <si>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</si>
  <si>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</si>
  <si>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</si>
  <si>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</si>
  <si>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</si>
  <si>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</si>
  <si>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</si>
  <si>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</si>
  <si>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</si>
  <si>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</si>
  <si>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</si>
  <si>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</si>
  <si>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</si>
  <si>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</si>
  <si>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</si>
  <si>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</si>
  <si>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</si>
  <si>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</si>
  <si>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</si>
  <si>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</si>
  <si>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</si>
  <si>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</si>
  <si>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</si>
  <si>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</si>
  <si>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</si>
  <si>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</si>
  <si>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</si>
  <si>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</si>
  <si>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</si>
  <si>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</si>
  <si>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</si>
  <si>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</si>
  <si>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</si>
  <si>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</si>
  <si>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</si>
  <si>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</si>
  <si>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</si>
  <si>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</si>
  <si>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</si>
  <si>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</si>
  <si>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</si>
  <si>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</si>
  <si>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</si>
  <si>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</si>
  <si>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</si>
  <si>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</si>
  <si>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</si>
  <si>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</si>
  <si>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</si>
  <si>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</si>
  <si>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</si>
  <si>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</si>
  <si>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</si>
  <si>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</si>
  <si>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</si>
  <si>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</si>
  <si>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</si>
  <si>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</si>
  <si>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</si>
  <si>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</si>
  <si>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</si>
  <si>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</si>
  <si>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</si>
  <si>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</si>
  <si>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</si>
  <si>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</si>
  <si>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</si>
  <si>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</si>
  <si>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</si>
  <si>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</si>
  <si>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</si>
  <si>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</si>
  <si>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</si>
  <si>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</si>
  <si>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</si>
  <si>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</si>
  <si>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</si>
  <si>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</si>
  <si>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</si>
  <si>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</si>
  <si>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</si>
  <si>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</si>
  <si>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</si>
  <si>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</si>
  <si>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</si>
  <si>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T520 T520i T420S T420 T420i T400S T410S T410 T410I T510 T510i W510 W520 X220T X220s X220i X220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</si>
  <si>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</si>
  <si>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</si>
  <si>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</si>
  <si>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</si>
  <si>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</si>
  <si>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</si>
  <si>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</si>
  <si>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</si>
  <si>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</si>
  <si>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</si>
  <si>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</si>
  <si>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</si>
  <si>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</si>
  <si>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</si>
  <si>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</si>
  <si>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T510 - DE</t>
  </si>
  <si>
    <t xml:space="preserve">German</t>
  </si>
  <si>
    <t xml:space="preserve">Lenovo/T510%20/RG/DE</t>
  </si>
  <si>
    <t xml:space="preserve">Price – NON-Backlit</t>
  </si>
  <si>
    <t xml:space="preserve">Lenovo T510 - FR FBA</t>
  </si>
  <si>
    <t xml:space="preserve">French</t>
  </si>
  <si>
    <t xml:space="preserve">Lenovo/T510%20/RG/FR</t>
  </si>
  <si>
    <t xml:space="preserve">Packing size</t>
  </si>
  <si>
    <t xml:space="preserve">Big</t>
  </si>
  <si>
    <t xml:space="preserve">Lenovo T510 - IT</t>
  </si>
  <si>
    <t xml:space="preserve">Italian</t>
  </si>
  <si>
    <t xml:space="preserve">Lenovo/T510%20/RG/IT</t>
  </si>
  <si>
    <t xml:space="preserve">Package height (CM)</t>
  </si>
  <si>
    <t xml:space="preserve">Lenovo T510 - ES</t>
  </si>
  <si>
    <t xml:space="preserve">Spanish</t>
  </si>
  <si>
    <t xml:space="preserve">Lenovo/T510%20/RG/ES</t>
  </si>
  <si>
    <t xml:space="preserve">Package width (CM)</t>
  </si>
  <si>
    <t xml:space="preserve">Lenovo T510 - UK FBA</t>
  </si>
  <si>
    <t xml:space="preserve">UK</t>
  </si>
  <si>
    <t xml:space="preserve">Lenovo/T510%20/RG/UK</t>
  </si>
  <si>
    <t xml:space="preserve">Package length (CM)</t>
  </si>
  <si>
    <t xml:space="preserve">Lenovo T510 - NOR</t>
  </si>
  <si>
    <t xml:space="preserve">Scandinavian – Nordic</t>
  </si>
  <si>
    <t xml:space="preserve">Lenovo/T510%20/RG/NOR</t>
  </si>
  <si>
    <t xml:space="preserve">Origin of Product</t>
  </si>
  <si>
    <t xml:space="preserve">Lenovo T510 - BE</t>
  </si>
  <si>
    <t xml:space="preserve">Belgian</t>
  </si>
  <si>
    <t xml:space="preserve">Package weight (GR)</t>
  </si>
  <si>
    <t xml:space="preserve">Lenovo T510 - BG</t>
  </si>
  <si>
    <t xml:space="preserve">Bulgarian</t>
  </si>
  <si>
    <t xml:space="preserve">Lenovo T510 - CZ</t>
  </si>
  <si>
    <t xml:space="preserve">Czech</t>
  </si>
  <si>
    <t xml:space="preserve">Parent sku</t>
  </si>
  <si>
    <t xml:space="preserve">Lenovo T510 parent</t>
  </si>
  <si>
    <t xml:space="preserve">Lenovo T510 - DK</t>
  </si>
  <si>
    <t xml:space="preserve">Danish</t>
  </si>
  <si>
    <t xml:space="preserve">Parent EAN</t>
  </si>
  <si>
    <t xml:space="preserve">Lenovo T510 - HU</t>
  </si>
  <si>
    <t xml:space="preserve">Hungarian</t>
  </si>
  <si>
    <t xml:space="preserve">Lenovo T510 - NL</t>
  </si>
  <si>
    <t xml:space="preserve">Dutch</t>
  </si>
  <si>
    <t xml:space="preserve">Item_type</t>
  </si>
  <si>
    <t xml:space="preserve">laptop-computer-replacement-parts</t>
  </si>
  <si>
    <t xml:space="preserve">Lenovo T510 - NO</t>
  </si>
  <si>
    <t xml:space="preserve">Norwegian</t>
  </si>
  <si>
    <t xml:space="preserve">Lenovo T510 - PL</t>
  </si>
  <si>
    <t xml:space="preserve">Polish</t>
  </si>
  <si>
    <t xml:space="preserve">Default quantity</t>
  </si>
  <si>
    <t xml:space="preserve">Lenovo T510 - PT</t>
  </si>
  <si>
    <t xml:space="preserve">Portuguese</t>
  </si>
  <si>
    <t xml:space="preserve">Lenovo T510 - SE/FI</t>
  </si>
  <si>
    <t xml:space="preserve">Swedish – Finnish</t>
  </si>
  <si>
    <t xml:space="preserve">Format</t>
  </si>
  <si>
    <t xml:space="preserve">PartialUpdate</t>
  </si>
  <si>
    <t xml:space="preserve">Lenovo T510 - CH</t>
  </si>
  <si>
    <t xml:space="preserve">Swiss</t>
  </si>
  <si>
    <t xml:space="preserve">Lenovo - US int</t>
  </si>
  <si>
    <t xml:space="preserve">US International</t>
  </si>
  <si>
    <t xml:space="preserve">Lenovo/T510%20/RG/USI</t>
  </si>
  <si>
    <t xml:space="preserve">Lenovo T510 - RUS</t>
  </si>
  <si>
    <t xml:space="preserve">Russian</t>
  </si>
  <si>
    <t xml:space="preserve">Bullet Point 1:</t>
  </si>
  <si>
    <t xml:space="preserve">Lenovo T510 - US FBA</t>
  </si>
  <si>
    <t xml:space="preserve">US</t>
  </si>
  <si>
    <t xml:space="preserve">Lenovo/T510%20/RG/US</t>
  </si>
  <si>
    <t xml:space="preserve">Bullet Point 2:</t>
  </si>
  <si>
    <t xml:space="preserve">Bullet Point 5:</t>
  </si>
  <si>
    <t xml:space="preserve">Bullet Point 4:</t>
  </si>
  <si>
    <t xml:space="preserve">Product Description</t>
  </si>
  <si>
    <t xml:space="preserve">Warranty Message</t>
  </si>
  <si>
    <t xml:space="preserve">bullet point 4: regular</t>
  </si>
  <si>
    <t xml:space="preserve">language</t>
  </si>
  <si>
    <t xml:space="preserve">Marketplace</t>
  </si>
  <si>
    <t xml:space="preserve">EU</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</si>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</sst>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I1" colorId="64" zoomScale="100" zoomScaleNormal="100" zoomScalePageLayoutView="100" workbookViewId="0">
      <selection pane="topLeft" activeCell="CP10" activeCellId="0" sqref="CP10"/>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T510 parent</v>
      </c>
      <c r="C4" s="29" t="s">
        <v>345</v>
      </c>
      <c r="D4" s="30" t="n">
        <f aca="false">Values!B14</f>
        <v>5714401510222</v>
      </c>
      <c r="E4" s="31" t="s">
        <v>346</v>
      </c>
      <c r="F4" s="28" t="str">
        <f aca="false">SUBSTITUTE(Values!B1, "{language}", "") &amp; " " &amp; Values!B3</f>
        <v>clavier de remplacement  rétroéclairé pour Lenovo Thinkpad T520 T520i T420S T420 T420i T400S T410S T410 T410I T510 T510i W510 W520 X220T X220s X220i X220</v>
      </c>
      <c r="G4" s="29" t="s">
        <v>345</v>
      </c>
      <c r="H4" s="27" t="str">
        <f aca="false">Values!B16</f>
        <v>laptop-computer-replacement-parts</v>
      </c>
      <c r="I4" s="27" t="str">
        <f aca="false">IF(ISBLANK(Values!E3),"","4730574031")</f>
        <v>4730574031</v>
      </c>
      <c r="J4" s="32" t="str">
        <f aca="false">Values!B13</f>
        <v>Lenovo T510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T510 - DE</v>
      </c>
      <c r="C5" s="32" t="str">
        <f aca="false">IF(ISBLANK(Values!E4),"","TellusRem")</f>
        <v>TellusRem</v>
      </c>
      <c r="D5" s="30" t="n">
        <f aca="false">IF(ISBLANK(Values!E4),"",Values!E4)</f>
        <v>5714401510017</v>
      </c>
      <c r="E5" s="31" t="str">
        <f aca="false">IF(ISBLANK(Values!E4),"","EAN")</f>
        <v>EAN</v>
      </c>
      <c r="F5" s="28" t="str">
        <f aca="false">IF(ISBLANK(Values!E4),"",IF(Values!J4, SUBSTITUTE(Values!$B$1, "{language}", Values!H4) &amp; " " &amp;Values!$B$3, SUBSTITUTE(Values!$B$2, "{language}", Values!$H4) &amp; " " &amp;Values!$B$3))</f>
        <v>clavier de remplacement Allemand non rétroéclairé pour Lenovo Thinkpad T520 T520i T420S T420 T420i T400S T410S T410 T410I T510 T510i W510 W520 X220T X220s X220i X220</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T510 - DE</v>
      </c>
      <c r="K5" s="28" t="n">
        <f aca="false">IF(ISBLANK(Values!E4),"",IF(Values!J4, Values!$B$4, Values!$B$5))</f>
        <v>54.99</v>
      </c>
      <c r="L5" s="39" t="n">
        <f aca="false">IF(ISBLANK(Values!E4),"",Values!$B$18)</f>
        <v>5</v>
      </c>
      <c r="M5" s="28" t="str">
        <f aca="false">IF(ISBLANK(Values!E4),"",Values!$M4)</f>
        <v>https://raw.githubusercontent.com/PatrickVibild/TellusAmazonPictures/master/pictures/Lenovo/T510%20/RG/DE/1.jpg</v>
      </c>
      <c r="N5" s="28" t="str">
        <f aca="false">IF(ISBLANK(Values!$F4),"",Values!N4)</f>
        <v>https://raw.githubusercontent.com/PatrickVibild/TellusAmazonPictures/master/pictures/Lenovo/T510%20/RG/DE/2.jpg</v>
      </c>
      <c r="O5" s="28" t="str">
        <f aca="false">IF(ISBLANK(Values!$F4),"",Values!O4)</f>
        <v>https://raw.githubusercontent.com/PatrickVibild/TellusAmazonPictures/master/pictures/Lenovo/T510%20/RG/DE/3.jpg</v>
      </c>
      <c r="P5" s="28" t="str">
        <f aca="false">IF(ISBLANK(Values!$F4),"",Values!P4)</f>
        <v>https://raw.githubusercontent.com/PatrickVibild/TellusAmazonPictures/master/pictures/Lenovo/T510%20/RG/DE/4.jpg</v>
      </c>
      <c r="Q5" s="28" t="str">
        <f aca="false">IF(ISBLANK(Values!$F4),"",Values!Q4)</f>
        <v>https://raw.githubusercontent.com/PatrickVibild/TellusAmazonPictures/master/pictures/Lenovo/T510%20/RG/DE/5.jpg</v>
      </c>
      <c r="R5" s="28" t="str">
        <f aca="false">IF(ISBLANK(Values!$F4),"",Values!R4)</f>
        <v>https://raw.githubusercontent.com/PatrickVibild/TellusAmazonPictures/master/pictures/Lenovo/T510%20/RG/DE/6.jpg</v>
      </c>
      <c r="S5" s="28" t="str">
        <f aca="false">IF(ISBLANK(Values!$F4),"",Values!S4)</f>
        <v>https://raw.githubusercontent.com/PatrickVibild/TellusAmazonPictures/master/pictures/Lenovo/T510%20/RG/DE/7.jpg</v>
      </c>
      <c r="T5" s="28" t="str">
        <f aca="false">IF(ISBLANK(Values!$F4),"",Values!T4)</f>
        <v>https://raw.githubusercontent.com/PatrickVibild/TellusAmazonPictures/master/pictures/Lenovo/T510%20/RG/DE/8.jpg</v>
      </c>
      <c r="U5" s="28" t="str">
        <f aca="false">IF(ISBLANK(Values!$F4),"",Values!U4)</f>
        <v>https://raw.githubusercontent.com/PatrickVibild/TellusAmazonPictures/master/pictures/Lenovo/T510%20/RG/DE/9.jpg</v>
      </c>
      <c r="W5" s="32" t="str">
        <f aca="false">IF(ISBLANK(Values!E4),"","Child")</f>
        <v>Child</v>
      </c>
      <c r="X5" s="32" t="str">
        <f aca="false">IF(ISBLANK(Values!E4),"",Values!$B$13)</f>
        <v>Lenovo T510 parent</v>
      </c>
      <c r="Y5" s="38" t="str">
        <f aca="false">IF(ISBLANK(Values!E4),"","Size-Color")</f>
        <v>Size-Color</v>
      </c>
      <c r="Z5" s="32" t="str">
        <f aca="false">IF(ISBLANK(Values!E4),"","variation")</f>
        <v>variation</v>
      </c>
      <c r="AA5" s="36" t="str">
        <f aca="false">IF(ISBLANK(Values!E4),"",Values!$B$20)</f>
        <v>PartialUpdate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0" t="str">
        <f aca="false">IF(ISBLANK(Values!E4),"",IF(Values!I4,Values!$B$23,Values!$B$33))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5" s="41" t="str">
        <f aca="false">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5" s="1" t="str">
        <f aca="false">IF(ISBLANK(Values!E4),"",Values!$B$25)</f>
        <v>♻️ PRODUIT ÉCOLOGIQUE - Achetez remis à neuf, ACHETEZ VERT! Réduisez plus de 80% de dioxyde de carbone en achetant nos claviers remis à neuf, par rapport à l'achat d'un nouveau clavier! </v>
      </c>
      <c r="AL5" s="1" t="str">
        <f aca="false">IF(ISBLANK(Values!E4),"",SUBSTITUTE(SUBSTITUTE(IF(Values!$J4, Values!$B$26, Values!$B$33), "{language}", Values!$H4), "{flag}", INDEX(options!$E$1:$E$20, Values!$V4)))</f>
        <v>👉  DISPOSITION - 🇩🇪 Allemand non rétroéclairé.</v>
      </c>
      <c r="AM5" s="1" t="str">
        <f aca="false">SUBSTITUTE(IF(ISBLANK(Values!E4),"",Values!$B$27),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5" s="28" t="str">
        <f aca="false">IF(ISBLANK(Values!E4),"",Values!H4)</f>
        <v>Allemand</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42" t="str">
        <f aca="false">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T510 - FR FBA</v>
      </c>
      <c r="C6" s="32" t="str">
        <f aca="false">IF(ISBLANK(Values!E5),"","TellusRem")</f>
        <v>TellusRem</v>
      </c>
      <c r="D6" s="30" t="n">
        <f aca="false">IF(ISBLANK(Values!E5),"",Values!E5)</f>
        <v>5714401510024</v>
      </c>
      <c r="E6" s="31" t="str">
        <f aca="false">IF(ISBLANK(Values!E5),"","EAN")</f>
        <v>EAN</v>
      </c>
      <c r="F6" s="28" t="str">
        <f aca="false">IF(ISBLANK(Values!E5),"",IF(Values!J5, SUBSTITUTE(Values!$B$1, "{language}", Values!H5) &amp; " " &amp;Values!$B$3, SUBSTITUTE(Values!$B$2, "{language}", Values!$H5) &amp; " " &amp;Values!$B$3))</f>
        <v>clavier de remplacement Français non rétroéclairé pour Lenovo Thinkpad T520 T520i T420S T420 T420i T400S T410S T410 T410I T510 T510i W510 W520 X220T X220s X220i X220</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T510 - FR FBA</v>
      </c>
      <c r="K6" s="28" t="n">
        <f aca="false">IF(ISBLANK(Values!E5),"",IF(Values!J5, Values!$B$4, Values!$B$5))</f>
        <v>54.99</v>
      </c>
      <c r="L6" s="39" t="n">
        <f aca="false">IF(ISBLANK(Values!E5),"",Values!$B$18)</f>
        <v>5</v>
      </c>
      <c r="M6" s="28" t="str">
        <f aca="false">IF(ISBLANK(Values!E5),"",Values!$M5)</f>
        <v>https://raw.githubusercontent.com/PatrickVibild/TellusAmazonPictures/master/pictures/Lenovo/T510%20/RG/FR/1.jpg</v>
      </c>
      <c r="N6" s="28" t="str">
        <f aca="false">IF(ISBLANK(Values!$F5),"",Values!N5)</f>
        <v>https://raw.githubusercontent.com/PatrickVibild/TellusAmazonPictures/master/pictures/Lenovo/T510%20/RG/FR/2.jpg</v>
      </c>
      <c r="O6" s="28" t="str">
        <f aca="false">IF(ISBLANK(Values!$F5),"",Values!O5)</f>
        <v>https://raw.githubusercontent.com/PatrickVibild/TellusAmazonPictures/master/pictures/Lenovo/T510%20/RG/FR/3.jpg</v>
      </c>
      <c r="P6" s="28" t="str">
        <f aca="false">IF(ISBLANK(Values!$F5),"",Values!P5)</f>
        <v>https://raw.githubusercontent.com/PatrickVibild/TellusAmazonPictures/master/pictures/Lenovo/T510%20/RG/FR/4.jpg</v>
      </c>
      <c r="Q6" s="28" t="str">
        <f aca="false">IF(ISBLANK(Values!$F5),"",Values!Q5)</f>
        <v>https://raw.githubusercontent.com/PatrickVibild/TellusAmazonPictures/master/pictures/Lenovo/T510%20/RG/FR/5.jpg</v>
      </c>
      <c r="R6" s="28" t="str">
        <f aca="false">IF(ISBLANK(Values!$F5),"",Values!R5)</f>
        <v>https://raw.githubusercontent.com/PatrickVibild/TellusAmazonPictures/master/pictures/Lenovo/T510%20/RG/FR/6.jpg</v>
      </c>
      <c r="S6" s="28" t="str">
        <f aca="false">IF(ISBLANK(Values!$F5),"",Values!S5)</f>
        <v>https://raw.githubusercontent.com/PatrickVibild/TellusAmazonPictures/master/pictures/Lenovo/T510%20/RG/FR/7.jpg</v>
      </c>
      <c r="T6" s="28" t="str">
        <f aca="false">IF(ISBLANK(Values!$F5),"",Values!T5)</f>
        <v>https://raw.githubusercontent.com/PatrickVibild/TellusAmazonPictures/master/pictures/Lenovo/T510%20/RG/FR/8.jpg</v>
      </c>
      <c r="U6" s="28" t="str">
        <f aca="false">IF(ISBLANK(Values!$F5),"",Values!U5)</f>
        <v>https://raw.githubusercontent.com/PatrickVibild/TellusAmazonPictures/master/pictures/Lenovo/T510%20/RG/FR/9.jpg</v>
      </c>
      <c r="W6" s="32" t="str">
        <f aca="false">IF(ISBLANK(Values!E5),"","Child")</f>
        <v>Child</v>
      </c>
      <c r="X6" s="32" t="str">
        <f aca="false">IF(ISBLANK(Values!E5),"",Values!$B$13)</f>
        <v>Lenovo T510 parent</v>
      </c>
      <c r="Y6" s="38" t="str">
        <f aca="false">IF(ISBLANK(Values!E5),"","Size-Color")</f>
        <v>Size-Color</v>
      </c>
      <c r="Z6" s="32" t="str">
        <f aca="false">IF(ISBLANK(Values!E5),"","variation")</f>
        <v>variation</v>
      </c>
      <c r="AA6" s="36" t="str">
        <f aca="false">IF(ISBLANK(Values!E5),"",Values!$B$20)</f>
        <v>PartialUpdate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0" t="str">
        <f aca="false">IF(ISBLANK(Values!E5),"",IF(Values!I5,Values!$B$23,Values!$B$33))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6" s="41" t="str">
        <f aca="false">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6" s="1" t="str">
        <f aca="false">IF(ISBLANK(Values!E5),"",Values!$B$25)</f>
        <v>♻️ PRODUIT ÉCOLOGIQUE - Achetez remis à neuf, ACHETEZ VERT! Réduisez plus de 80% de dioxyde de carbone en achetant nos claviers remis à neuf, par rapport à l'achat d'un nouveau clavier! </v>
      </c>
      <c r="AL6" s="1" t="str">
        <f aca="false">IF(ISBLANK(Values!E5),"",SUBSTITUTE(SUBSTITUTE(IF(Values!$J5, Values!$B$26, Values!$B$33), "{language}", Values!$H5), "{flag}", INDEX(options!$E$1:$E$20, Values!$V5)))</f>
        <v>👉  DISPOSITION - 🇫🇷 Français non rétroéclairé.</v>
      </c>
      <c r="AM6" s="1" t="str">
        <f aca="false">SUBSTITUTE(IF(ISBLANK(Values!E5),"",Values!$B$27),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6" s="28" t="str">
        <f aca="false">IF(ISBLANK(Values!E5),"",Values!H5)</f>
        <v>Français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42" t="str">
        <f aca="false">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T510 - IT</v>
      </c>
      <c r="C7" s="32" t="str">
        <f aca="false">IF(ISBLANK(Values!E6),"","TellusRem")</f>
        <v>TellusRem</v>
      </c>
      <c r="D7" s="30" t="n">
        <f aca="false">IF(ISBLANK(Values!E6),"",Values!E6)</f>
        <v>5714401510031</v>
      </c>
      <c r="E7" s="31" t="str">
        <f aca="false">IF(ISBLANK(Values!E6),"","EAN")</f>
        <v>EAN</v>
      </c>
      <c r="F7" s="28" t="str">
        <f aca="false">IF(ISBLANK(Values!E6),"",IF(Values!J6, SUBSTITUTE(Values!$B$1, "{language}", Values!H6) &amp; " " &amp;Values!$B$3, SUBSTITUTE(Values!$B$2, "{language}", Values!$H6) &amp; " " &amp;Values!$B$3))</f>
        <v>clavier de remplacement Italien non rétroéclairé pour Lenovo Thinkpad T520 T520i T420S T420 T420i T400S T410S T410 T410I T510 T510i W510 W520 X220T X220s X220i X220</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T510 - IT</v>
      </c>
      <c r="K7" s="28" t="n">
        <f aca="false">IF(ISBLANK(Values!E6),"",IF(Values!J6, Values!$B$4, Values!$B$5))</f>
        <v>54.99</v>
      </c>
      <c r="L7" s="39" t="n">
        <f aca="false">IF(ISBLANK(Values!E6),"",Values!$B$18)</f>
        <v>5</v>
      </c>
      <c r="M7" s="28" t="str">
        <f aca="false">IF(ISBLANK(Values!E6),"",Values!$M6)</f>
        <v>https://raw.githubusercontent.com/PatrickVibild/TellusAmazonPictures/master/pictures/Lenovo/T510%20/RG/IT/1.jpg</v>
      </c>
      <c r="N7" s="28" t="str">
        <f aca="false">IF(ISBLANK(Values!$F6),"",Values!N6)</f>
        <v>https://raw.githubusercontent.com/PatrickVibild/TellusAmazonPictures/master/pictures/Lenovo/T510%20/RG/IT/2.jpg</v>
      </c>
      <c r="O7" s="28" t="str">
        <f aca="false">IF(ISBLANK(Values!$F6),"",Values!O6)</f>
        <v>https://raw.githubusercontent.com/PatrickVibild/TellusAmazonPictures/master/pictures/Lenovo/T510%20/RG/IT/3.jpg</v>
      </c>
      <c r="P7" s="28" t="str">
        <f aca="false">IF(ISBLANK(Values!$F6),"",Values!P6)</f>
        <v>https://raw.githubusercontent.com/PatrickVibild/TellusAmazonPictures/master/pictures/Lenovo/T510%20/RG/IT/4.jpg</v>
      </c>
      <c r="Q7" s="28" t="str">
        <f aca="false">IF(ISBLANK(Values!$F6),"",Values!Q6)</f>
        <v>https://raw.githubusercontent.com/PatrickVibild/TellusAmazonPictures/master/pictures/Lenovo/T510%20/RG/IT/5.jpg</v>
      </c>
      <c r="R7" s="28" t="str">
        <f aca="false">IF(ISBLANK(Values!$F6),"",Values!R6)</f>
        <v>https://raw.githubusercontent.com/PatrickVibild/TellusAmazonPictures/master/pictures/Lenovo/T510%20/RG/IT/6.jpg</v>
      </c>
      <c r="S7" s="28" t="str">
        <f aca="false">IF(ISBLANK(Values!$F6),"",Values!S6)</f>
        <v>https://raw.githubusercontent.com/PatrickVibild/TellusAmazonPictures/master/pictures/Lenovo/T510%20/RG/IT/7.jpg</v>
      </c>
      <c r="T7" s="28" t="str">
        <f aca="false">IF(ISBLANK(Values!$F6),"",Values!T6)</f>
        <v>https://raw.githubusercontent.com/PatrickVibild/TellusAmazonPictures/master/pictures/Lenovo/T510%20/RG/IT/8.jpg</v>
      </c>
      <c r="U7" s="28" t="str">
        <f aca="false">IF(ISBLANK(Values!$F6),"",Values!U6)</f>
        <v>https://raw.githubusercontent.com/PatrickVibild/TellusAmazonPictures/master/pictures/Lenovo/T510%20/RG/IT/9.jpg</v>
      </c>
      <c r="W7" s="32" t="str">
        <f aca="false">IF(ISBLANK(Values!E6),"","Child")</f>
        <v>Child</v>
      </c>
      <c r="X7" s="32" t="str">
        <f aca="false">IF(ISBLANK(Values!E6),"",Values!$B$13)</f>
        <v>Lenovo T510 parent</v>
      </c>
      <c r="Y7" s="38" t="str">
        <f aca="false">IF(ISBLANK(Values!E6),"","Size-Color")</f>
        <v>Size-Color</v>
      </c>
      <c r="Z7" s="32" t="str">
        <f aca="false">IF(ISBLANK(Values!E6),"","variation")</f>
        <v>variation</v>
      </c>
      <c r="AA7" s="36" t="str">
        <f aca="false">IF(ISBLANK(Values!E6),"",Values!$B$20)</f>
        <v>PartialUpdate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0" t="str">
        <f aca="false">IF(ISBLANK(Values!E6),"",IF(Values!I6,Values!$B$23,Values!$B$33))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7" s="41" t="str">
        <f aca="false">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7" s="1" t="str">
        <f aca="false">IF(ISBLANK(Values!E6),"",Values!$B$25)</f>
        <v>♻️ PRODUIT ÉCOLOGIQUE - Achetez remis à neuf, ACHETEZ VERT! Réduisez plus de 80% de dioxyde de carbone en achetant nos claviers remis à neuf, par rapport à l'achat d'un nouveau clavier! </v>
      </c>
      <c r="AL7" s="1" t="str">
        <f aca="false">IF(ISBLANK(Values!E6),"",SUBSTITUTE(SUBSTITUTE(IF(Values!$J6, Values!$B$26, Values!$B$33), "{language}", Values!$H6), "{flag}", INDEX(options!$E$1:$E$20, Values!$V6)))</f>
        <v>👉  DISPOSITION - 🇮🇹 Italien non rétroéclairé.</v>
      </c>
      <c r="AM7" s="1" t="str">
        <f aca="false">SUBSTITUTE(IF(ISBLANK(Values!E6),"",Values!$B$27),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7" s="28" t="str">
        <f aca="false">IF(ISBLANK(Values!E6),"",Values!H6)</f>
        <v>Italien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42" t="str">
        <f aca="false">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tr">
        <f aca="false">IF(ISBLANK(Values!E7),"",Values!F7)</f>
        <v>Lenovo T510 - ES</v>
      </c>
      <c r="C8" s="32" t="str">
        <f aca="false">IF(ISBLANK(Values!E7),"","TellusRem")</f>
        <v>TellusRem</v>
      </c>
      <c r="D8" s="30" t="n">
        <f aca="false">IF(ISBLANK(Values!E7),"",Values!E7)</f>
        <v>5714401510048</v>
      </c>
      <c r="E8" s="31" t="str">
        <f aca="false">IF(ISBLANK(Values!E7),"","EAN")</f>
        <v>EAN</v>
      </c>
      <c r="F8" s="28" t="str">
        <f aca="false">IF(ISBLANK(Values!E7),"",IF(Values!J7, SUBSTITUTE(Values!$B$1, "{language}", Values!H7) &amp; " " &amp;Values!$B$3, SUBSTITUTE(Values!$B$2, "{language}", Values!$H7) &amp; " " &amp;Values!$B$3))</f>
        <v>clavier de remplacement Espagnol non rétroéclairé pour Lenovo Thinkpad T520 T520i T420S T420 T420i T400S T410S T410 T410I T510 T510i W510 W520 X220T X220s X220i X220</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T510 - ES</v>
      </c>
      <c r="K8" s="28" t="n">
        <f aca="false">IF(ISBLANK(Values!E7),"",IF(Values!J7, Values!$B$4, Values!$B$5))</f>
        <v>54.99</v>
      </c>
      <c r="L8" s="39" t="n">
        <f aca="false">IF(ISBLANK(Values!E7),"",Values!$B$18)</f>
        <v>5</v>
      </c>
      <c r="M8" s="28" t="str">
        <f aca="false">IF(ISBLANK(Values!E7),"",Values!$M7)</f>
        <v>https://raw.githubusercontent.com/PatrickVibild/TellusAmazonPictures/master/pictures/Lenovo/T510%20/RG/ES/1.jpg</v>
      </c>
      <c r="N8" s="28" t="str">
        <f aca="false">IF(ISBLANK(Values!$F7),"",Values!N7)</f>
        <v>https://raw.githubusercontent.com/PatrickVibild/TellusAmazonPictures/master/pictures/Lenovo/T510%20/RG/ES/2.jpg</v>
      </c>
      <c r="O8" s="28" t="str">
        <f aca="false">IF(ISBLANK(Values!$F7),"",Values!O7)</f>
        <v>https://raw.githubusercontent.com/PatrickVibild/TellusAmazonPictures/master/pictures/Lenovo/T510%20/RG/ES/3.jpg</v>
      </c>
      <c r="P8" s="28" t="str">
        <f aca="false">IF(ISBLANK(Values!$F7),"",Values!P7)</f>
        <v>https://raw.githubusercontent.com/PatrickVibild/TellusAmazonPictures/master/pictures/Lenovo/T510%20/RG/ES/4.jpg</v>
      </c>
      <c r="Q8" s="28" t="str">
        <f aca="false">IF(ISBLANK(Values!$F7),"",Values!Q7)</f>
        <v>https://raw.githubusercontent.com/PatrickVibild/TellusAmazonPictures/master/pictures/Lenovo/T510%20/RG/ES/5.jpg</v>
      </c>
      <c r="R8" s="28" t="str">
        <f aca="false">IF(ISBLANK(Values!$F7),"",Values!R7)</f>
        <v>https://raw.githubusercontent.com/PatrickVibild/TellusAmazonPictures/master/pictures/Lenovo/T510%20/RG/ES/6.jpg</v>
      </c>
      <c r="S8" s="28" t="str">
        <f aca="false">IF(ISBLANK(Values!$F7),"",Values!S7)</f>
        <v>https://raw.githubusercontent.com/PatrickVibild/TellusAmazonPictures/master/pictures/Lenovo/T510%20/RG/ES/7.jpg</v>
      </c>
      <c r="T8" s="28" t="str">
        <f aca="false">IF(ISBLANK(Values!$F7),"",Values!T7)</f>
        <v>https://raw.githubusercontent.com/PatrickVibild/TellusAmazonPictures/master/pictures/Lenovo/T510%20/RG/ES/8.jpg</v>
      </c>
      <c r="U8" s="28" t="str">
        <f aca="false">IF(ISBLANK(Values!$F7),"",Values!U7)</f>
        <v>https://raw.githubusercontent.com/PatrickVibild/TellusAmazonPictures/master/pictures/Lenovo/T510%20/RG/ES/9.jpg</v>
      </c>
      <c r="W8" s="32" t="str">
        <f aca="false">IF(ISBLANK(Values!E7),"","Child")</f>
        <v>Child</v>
      </c>
      <c r="X8" s="32" t="str">
        <f aca="false">IF(ISBLANK(Values!E7),"",Values!$B$13)</f>
        <v>Lenovo T510 parent</v>
      </c>
      <c r="Y8" s="38" t="str">
        <f aca="false">IF(ISBLANK(Values!E7),"","Size-Color")</f>
        <v>Size-Color</v>
      </c>
      <c r="Z8" s="32" t="str">
        <f aca="false">IF(ISBLANK(Values!E7),"","variation")</f>
        <v>variation</v>
      </c>
      <c r="AA8" s="36" t="str">
        <f aca="false">IF(ISBLANK(Values!E7),"",Values!$B$20)</f>
        <v>PartialUpdate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0" t="str">
        <f aca="false">IF(ISBLANK(Values!E7),"",IF(Values!I7,Values!$B$23,Values!$B$33))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8" s="41" t="str">
        <f aca="false">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8" s="1" t="str">
        <f aca="false">IF(ISBLANK(Values!E7),"",Values!$B$25)</f>
        <v>♻️ PRODUIT ÉCOLOGIQUE - Achetez remis à neuf, ACHETEZ VERT! Réduisez plus de 80% de dioxyde de carbone en achetant nos claviers remis à neuf, par rapport à l'achat d'un nouveau clavier! </v>
      </c>
      <c r="AL8" s="1" t="str">
        <f aca="false">IF(ISBLANK(Values!E7),"",SUBSTITUTE(SUBSTITUTE(IF(Values!$J7, Values!$B$26, Values!$B$33), "{language}", Values!$H7), "{flag}", INDEX(options!$E$1:$E$20, Values!$V7)))</f>
        <v>👉  DISPOSITION - 🇪🇸 Espagnol non rétroéclairé.</v>
      </c>
      <c r="AM8" s="1" t="str">
        <f aca="false">SUBSTITUTE(IF(ISBLANK(Values!E7),"",Values!$B$27),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8" s="28" t="str">
        <f aca="false">IF(ISBLANK(Values!E7),"",Values!H7)</f>
        <v>Espagnol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42" t="str">
        <f aca="false">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T510 - UK FBA</v>
      </c>
      <c r="C9" s="32" t="str">
        <f aca="false">IF(ISBLANK(Values!E8),"","TellusRem")</f>
        <v>TellusRem</v>
      </c>
      <c r="D9" s="30" t="n">
        <f aca="false">IF(ISBLANK(Values!E8),"",Values!E8)</f>
        <v>5714401510055</v>
      </c>
      <c r="E9" s="31" t="str">
        <f aca="false">IF(ISBLANK(Values!E8),"","EAN")</f>
        <v>EAN</v>
      </c>
      <c r="F9" s="28" t="str">
        <f aca="false">IF(ISBLANK(Values!E8),"",IF(Values!J8, SUBSTITUTE(Values!$B$1, "{language}", Values!H8) &amp; " " &amp;Values!$B$3, SUBSTITUTE(Values!$B$2, "{language}", Values!$H8) &amp; " " &amp;Values!$B$3))</f>
        <v>clavier de remplacement UK non rétroéclairé pour Lenovo Thinkpad T520 T520i T420S T420 T420i T400S T410S T410 T410I T510 T510i W510 W520 X220T X220s X220i X220</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T510 - UK FBA</v>
      </c>
      <c r="K9" s="28" t="n">
        <f aca="false">IF(ISBLANK(Values!E8),"",IF(Values!J8, Values!$B$4, Values!$B$5))</f>
        <v>54.99</v>
      </c>
      <c r="L9" s="39" t="n">
        <f aca="false">IF(ISBLANK(Values!E8),"",Values!$B$18)</f>
        <v>5</v>
      </c>
      <c r="M9" s="28" t="str">
        <f aca="false">IF(ISBLANK(Values!E8),"",Values!$M8)</f>
        <v>https://raw.githubusercontent.com/PatrickVibild/TellusAmazonPictures/master/pictures/Lenovo/T510%20/RG/UK/1.jpg</v>
      </c>
      <c r="N9" s="28" t="str">
        <f aca="false">IF(ISBLANK(Values!$F8),"",Values!N8)</f>
        <v>https://raw.githubusercontent.com/PatrickVibild/TellusAmazonPictures/master/pictures/Lenovo/T510%20/RG/UK/2.jpg</v>
      </c>
      <c r="O9" s="28" t="str">
        <f aca="false">IF(ISBLANK(Values!$F8),"",Values!O8)</f>
        <v>https://raw.githubusercontent.com/PatrickVibild/TellusAmazonPictures/master/pictures/Lenovo/T510%20/RG/UK/3.jpg</v>
      </c>
      <c r="P9" s="28" t="str">
        <f aca="false">IF(ISBLANK(Values!$F8),"",Values!P8)</f>
        <v>https://raw.githubusercontent.com/PatrickVibild/TellusAmazonPictures/master/pictures/Lenovo/T510%20/RG/UK/4.jpg</v>
      </c>
      <c r="Q9" s="28" t="str">
        <f aca="false">IF(ISBLANK(Values!$F8),"",Values!Q8)</f>
        <v>https://raw.githubusercontent.com/PatrickVibild/TellusAmazonPictures/master/pictures/Lenovo/T510%20/RG/UK/5.jpg</v>
      </c>
      <c r="R9" s="28" t="str">
        <f aca="false">IF(ISBLANK(Values!$F8),"",Values!R8)</f>
        <v>https://raw.githubusercontent.com/PatrickVibild/TellusAmazonPictures/master/pictures/Lenovo/T510%20/RG/UK/6.jpg</v>
      </c>
      <c r="S9" s="28" t="str">
        <f aca="false">IF(ISBLANK(Values!$F8),"",Values!S8)</f>
        <v>https://raw.githubusercontent.com/PatrickVibild/TellusAmazonPictures/master/pictures/Lenovo/T510%20/RG/UK/7.jpg</v>
      </c>
      <c r="T9" s="28" t="str">
        <f aca="false">IF(ISBLANK(Values!$F8),"",Values!T8)</f>
        <v>https://raw.githubusercontent.com/PatrickVibild/TellusAmazonPictures/master/pictures/Lenovo/T510%20/RG/UK/8.jpg</v>
      </c>
      <c r="U9" s="28" t="str">
        <f aca="false">IF(ISBLANK(Values!$F8),"",Values!U8)</f>
        <v>https://raw.githubusercontent.com/PatrickVibild/TellusAmazonPictures/master/pictures/Lenovo/T510%20/RG/UK/9.jpg</v>
      </c>
      <c r="W9" s="32" t="str">
        <f aca="false">IF(ISBLANK(Values!E8),"","Child")</f>
        <v>Child</v>
      </c>
      <c r="X9" s="32" t="str">
        <f aca="false">IF(ISBLANK(Values!E8),"",Values!$B$13)</f>
        <v>Lenovo T510 parent</v>
      </c>
      <c r="Y9" s="38" t="str">
        <f aca="false">IF(ISBLANK(Values!E8),"","Size-Color")</f>
        <v>Size-Color</v>
      </c>
      <c r="Z9" s="32" t="str">
        <f aca="false">IF(ISBLANK(Values!E8),"","variation")</f>
        <v>variation</v>
      </c>
      <c r="AA9" s="36" t="str">
        <f aca="false">IF(ISBLANK(Values!E8),"",Values!$B$20)</f>
        <v>PartialUpdate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0" t="str">
        <f aca="false">IF(ISBLANK(Values!E8),"",IF(Values!I8,Values!$B$23,Values!$B$33))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9" s="41" t="str">
        <f aca="false">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9" s="1" t="str">
        <f aca="false">IF(ISBLANK(Values!E8),"",Values!$B$25)</f>
        <v>♻️ PRODUIT ÉCOLOGIQUE - Achetez remis à neuf, ACHETEZ VERT! Réduisez plus de 80% de dioxyde de carbone en achetant nos claviers remis à neuf, par rapport à l'achat d'un nouveau clavier! </v>
      </c>
      <c r="AL9" s="1" t="str">
        <f aca="false">IF(ISBLANK(Values!E8),"",SUBSTITUTE(SUBSTITUTE(IF(Values!$J8, Values!$B$26, Values!$B$33), "{language}", Values!$H8), "{flag}", INDEX(options!$E$1:$E$20, Values!$V8)))</f>
        <v>👉  DISPOSITION - 🇬🇧 UK non rétroéclairé.</v>
      </c>
      <c r="AM9" s="1" t="str">
        <f aca="false">SUBSTITUTE(IF(ISBLANK(Values!E8),"",Values!$B$27),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42" t="str">
        <f aca="false">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T510 - NOR</v>
      </c>
      <c r="C10" s="32" t="str">
        <f aca="false">IF(ISBLANK(Values!E9),"","TellusRem")</f>
        <v>TellusRem</v>
      </c>
      <c r="D10" s="30" t="n">
        <f aca="false">IF(ISBLANK(Values!E9),"",Values!E9)</f>
        <v>5714401510062</v>
      </c>
      <c r="E10" s="31" t="str">
        <f aca="false">IF(ISBLANK(Values!E9),"","EAN")</f>
        <v>EAN</v>
      </c>
      <c r="F10" s="28" t="str">
        <f aca="false">IF(ISBLANK(Values!E9),"",IF(Values!J9, SUBSTITUTE(Values!$B$1, "{language}", Values!H9) &amp; " " &amp;Values!$B$3, SUBSTITUTE(Values!$B$2, "{language}", Values!$H9) &amp; " " &amp;Values!$B$3))</f>
        <v>clavier de remplacement Scandinave - nordique non rétroéclairé pour Lenovo Thinkpad T520 T520i T420S T420 T420i T400S T410S T410 T410I T510 T510i W510 W520 X220T X220s X220i X220</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T510 - NOR</v>
      </c>
      <c r="K10" s="28" t="n">
        <f aca="false">IF(ISBLANK(Values!E9),"",IF(Values!J9, Values!$B$4, Values!$B$5))</f>
        <v>54.99</v>
      </c>
      <c r="L10" s="39" t="n">
        <f aca="false">IF(ISBLANK(Values!E9),"",Values!$B$18)</f>
        <v>5</v>
      </c>
      <c r="M10" s="28" t="str">
        <f aca="false">IF(ISBLANK(Values!E9),"",Values!$M9)</f>
        <v>https://raw.githubusercontent.com/PatrickVibild/TellusAmazonPictures/master/pictures/Lenovo/T510%20/RG/NOR/1.jpg</v>
      </c>
      <c r="N10" s="28" t="str">
        <f aca="false">IF(ISBLANK(Values!$F9),"",Values!N9)</f>
        <v>https://raw.githubusercontent.com/PatrickVibild/TellusAmazonPictures/master/pictures/Lenovo/T510%20/RG/NOR/2.jpg</v>
      </c>
      <c r="O10" s="28" t="str">
        <f aca="false">IF(ISBLANK(Values!$F9),"",Values!O9)</f>
        <v>https://raw.githubusercontent.com/PatrickVibild/TellusAmazonPictures/master/pictures/Lenovo/T510%20/RG/NOR/3.jpg</v>
      </c>
      <c r="P10" s="28" t="str">
        <f aca="false">IF(ISBLANK(Values!$F9),"",Values!P9)</f>
        <v>https://raw.githubusercontent.com/PatrickVibild/TellusAmazonPictures/master/pictures/Lenovo/T510%20/RG/NOR/4.jpg</v>
      </c>
      <c r="Q10" s="28" t="str">
        <f aca="false">IF(ISBLANK(Values!$F9),"",Values!Q9)</f>
        <v>https://raw.githubusercontent.com/PatrickVibild/TellusAmazonPictures/master/pictures/Lenovo/T510%20/RG/NOR/5.jpg</v>
      </c>
      <c r="R10" s="28" t="str">
        <f aca="false">IF(ISBLANK(Values!$F9),"",Values!R9)</f>
        <v>https://raw.githubusercontent.com/PatrickVibild/TellusAmazonPictures/master/pictures/Lenovo/T510%20/RG/NOR/6.jpg</v>
      </c>
      <c r="S10" s="28" t="str">
        <f aca="false">IF(ISBLANK(Values!$F9),"",Values!S9)</f>
        <v>https://raw.githubusercontent.com/PatrickVibild/TellusAmazonPictures/master/pictures/Lenovo/T510%20/RG/NOR/7.jpg</v>
      </c>
      <c r="T10" s="28" t="str">
        <f aca="false">IF(ISBLANK(Values!$F9),"",Values!T9)</f>
        <v>https://raw.githubusercontent.com/PatrickVibild/TellusAmazonPictures/master/pictures/Lenovo/T510%20/RG/NOR/8.jpg</v>
      </c>
      <c r="U10" s="28" t="str">
        <f aca="false">IF(ISBLANK(Values!$F9),"",Values!U9)</f>
        <v>https://raw.githubusercontent.com/PatrickVibild/TellusAmazonPictures/master/pictures/Lenovo/T510%20/RG/NOR/9.jpg</v>
      </c>
      <c r="W10" s="32" t="str">
        <f aca="false">IF(ISBLANK(Values!E9),"","Child")</f>
        <v>Child</v>
      </c>
      <c r="X10" s="32" t="str">
        <f aca="false">IF(ISBLANK(Values!E9),"",Values!$B$13)</f>
        <v>Lenovo T510 parent</v>
      </c>
      <c r="Y10" s="38" t="str">
        <f aca="false">IF(ISBLANK(Values!E9),"","Size-Color")</f>
        <v>Size-Color</v>
      </c>
      <c r="Z10" s="32" t="str">
        <f aca="false">IF(ISBLANK(Values!E9),"","variation")</f>
        <v>variation</v>
      </c>
      <c r="AA10" s="36" t="str">
        <f aca="false">IF(ISBLANK(Values!E9),"",Values!$B$20)</f>
        <v>PartialUpdate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0" t="str">
        <f aca="false">IF(ISBLANK(Values!E9),"",IF(Values!I9,Values!$B$23,Values!$B$33))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0" s="41" t="str">
        <f aca="false">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0" s="1" t="str">
        <f aca="false">IF(ISBLANK(Values!E9),"",Values!$B$25)</f>
        <v>♻️ PRODUIT ÉCOLOGIQUE - Achetez remis à neuf, ACHETEZ VERT! Réduisez plus de 80% de dioxyde de carbone en achetant nos claviers remis à neuf, par rapport à l'achat d'un nouveau clavier! </v>
      </c>
      <c r="AL10" s="1" t="str">
        <f aca="false">IF(ISBLANK(Values!E9),"",SUBSTITUTE(SUBSTITUTE(IF(Values!$J9, Values!$B$26, Values!$B$33), "{language}", Values!$H9), "{flag}", INDEX(options!$E$1:$E$20, Values!$V9)))</f>
        <v>👉  DISPOSITION - 🇸🇪 🇫🇮 🇳🇴 🇩🇰 Scandinave - nordique non rétroéclairé.</v>
      </c>
      <c r="AM10" s="1" t="str">
        <f aca="false">SUBSTITUTE(IF(ISBLANK(Values!E9),"",Values!$B$27),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0" s="28" t="str">
        <f aca="false">IF(ISBLANK(Values!E9),"",Values!H9)</f>
        <v>Scandinave - nordique</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42" t="str">
        <f aca="false">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T510 - BE</v>
      </c>
      <c r="C11" s="32" t="str">
        <f aca="false">IF(ISBLANK(Values!E10),"","TellusRem")</f>
        <v>TellusRem</v>
      </c>
      <c r="D11" s="30" t="n">
        <f aca="false">IF(ISBLANK(Values!E10),"",Values!E10)</f>
        <v>5714401510079</v>
      </c>
      <c r="E11" s="31" t="str">
        <f aca="false">IF(ISBLANK(Values!E10),"","EAN")</f>
        <v>EAN</v>
      </c>
      <c r="F11" s="28" t="str">
        <f aca="false">IF(ISBLANK(Values!E10),"",IF(Values!J10, SUBSTITUTE(Values!$B$1, "{language}", Values!H10) &amp; " " &amp;Values!$B$3, SUBSTITUTE(Values!$B$2, "{language}", Values!$H10) &amp; " " &amp;Values!$B$3))</f>
        <v>clavier de remplacement Belge non rétroéclairé pour Lenovo Thinkpad T520 T520i T420S T420 T420i T400S T410S T410 T410I T510 T510i W510 W520 X220T X220s X220i X220</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T510 - BE</v>
      </c>
      <c r="K11" s="28" t="n">
        <f aca="false">IF(ISBLANK(Values!E10),"",IF(Values!J10, Values!$B$4, Values!$B$5))</f>
        <v>54.99</v>
      </c>
      <c r="L11" s="39" t="n">
        <f aca="false">IF(ISBLANK(Values!E10),"",Values!$B$18)</f>
        <v>5</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T510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0" t="str">
        <f aca="false">IF(ISBLANK(Values!E10),"",IF(Values!I10,Values!$B$23,Values!$B$33))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1" s="41" t="str">
        <f aca="false">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1" s="1" t="str">
        <f aca="false">IF(ISBLANK(Values!E10),"",Values!$B$25)</f>
        <v>♻️ PRODUIT ÉCOLOGIQUE - Achetez remis à neuf, ACHETEZ VERT! Réduisez plus de 80% de dioxyde de carbone en achetant nos claviers remis à neuf, par rapport à l'achat d'un nouveau clavier! </v>
      </c>
      <c r="AL11" s="1" t="str">
        <f aca="false">IF(ISBLANK(Values!E10),"",SUBSTITUTE(SUBSTITUTE(IF(Values!$J10, Values!$B$26, Values!$B$33), "{language}", Values!$H10), "{flag}", INDEX(options!$E$1:$E$20, Values!$V10)))</f>
        <v>👉  DISPOSITION - 🇧🇪 Belge non rétroéclairé.</v>
      </c>
      <c r="AM11" s="1" t="str">
        <f aca="false">SUBSTITUTE(IF(ISBLANK(Values!E10),"",Values!$B$27),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1" s="28" t="str">
        <f aca="false">IF(ISBLANK(Values!E10),"",Values!H10)</f>
        <v>Belge</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42" t="str">
        <f aca="false">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T510 - BG</v>
      </c>
      <c r="C12" s="32" t="str">
        <f aca="false">IF(ISBLANK(Values!E11),"","TellusRem")</f>
        <v>TellusRem</v>
      </c>
      <c r="D12" s="30" t="n">
        <f aca="false">IF(ISBLANK(Values!E11),"",Values!E11)</f>
        <v>5714401510086</v>
      </c>
      <c r="E12" s="31" t="str">
        <f aca="false">IF(ISBLANK(Values!E11),"","EAN")</f>
        <v>EAN</v>
      </c>
      <c r="F12" s="28" t="str">
        <f aca="false">IF(ISBLANK(Values!E11),"",IF(Values!J11, SUBSTITUTE(Values!$B$1, "{language}", Values!H11) &amp; " " &amp;Values!$B$3, SUBSTITUTE(Values!$B$2, "{language}", Values!$H11) &amp; " " &amp;Values!$B$3))</f>
        <v>clavier de remplacement Bulgare non rétroéclairé pour Lenovo Thinkpad T520 T520i T420S T420 T420i T400S T410S T410 T410I T510 T510i W510 W520 X220T X220s X220i X220</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T510 - BG</v>
      </c>
      <c r="K12" s="28" t="n">
        <f aca="false">IF(ISBLANK(Values!E11),"",IF(Values!J11, Values!$B$4, Values!$B$5))</f>
        <v>54.99</v>
      </c>
      <c r="L12" s="39" t="n">
        <f aca="false">IF(ISBLANK(Values!E11),"",Values!$B$18)</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T510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0" t="str">
        <f aca="false">IF(ISBLANK(Values!E11),"",IF(Values!I11,Values!$B$23,Values!$B$33))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2" s="41" t="str">
        <f aca="false">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2" s="1" t="str">
        <f aca="false">IF(ISBLANK(Values!E11),"",Values!$B$25)</f>
        <v>♻️ PRODUIT ÉCOLOGIQUE - Achetez remis à neuf, ACHETEZ VERT! Réduisez plus de 80% de dioxyde de carbone en achetant nos claviers remis à neuf, par rapport à l'achat d'un nouveau clavier! </v>
      </c>
      <c r="AL12" s="1" t="str">
        <f aca="false">IF(ISBLANK(Values!E11),"",SUBSTITUTE(SUBSTITUTE(IF(Values!$J11, Values!$B$26, Values!$B$33), "{language}", Values!$H11), "{flag}", INDEX(options!$E$1:$E$20, Values!$V11)))</f>
        <v>👉  DISPOSITION - 🇧🇬 Bulgare non rétroéclairé.</v>
      </c>
      <c r="AM12" s="1" t="str">
        <f aca="false">SUBSTITUTE(IF(ISBLANK(Values!E11),"",Values!$B$27),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2" s="28" t="str">
        <f aca="false">IF(ISBLANK(Values!E11),"",Values!H11)</f>
        <v>Bulgare</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42" t="str">
        <f aca="false">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T510 - CZ</v>
      </c>
      <c r="C13" s="32" t="str">
        <f aca="false">IF(ISBLANK(Values!E12),"","TellusRem")</f>
        <v>TellusRem</v>
      </c>
      <c r="D13" s="30" t="n">
        <f aca="false">IF(ISBLANK(Values!E12),"",Values!E12)</f>
        <v>5714401510093</v>
      </c>
      <c r="E13" s="31" t="str">
        <f aca="false">IF(ISBLANK(Values!E12),"","EAN")</f>
        <v>EAN</v>
      </c>
      <c r="F13" s="28" t="str">
        <f aca="false">IF(ISBLANK(Values!E12),"",IF(Values!J12, SUBSTITUTE(Values!$B$1, "{language}", Values!H12) &amp; " " &amp;Values!$B$3, SUBSTITUTE(Values!$B$2, "{language}", Values!$H12) &amp; " " &amp;Values!$B$3))</f>
        <v>clavier de remplacement Tchèque non rétroéclairé pour Lenovo Thinkpad T520 T520i T420S T420 T420i T400S T410S T410 T410I T510 T510i W510 W520 X220T X220s X220i X220</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T510 - CZ</v>
      </c>
      <c r="K13" s="28" t="n">
        <f aca="false">IF(ISBLANK(Values!E12),"",IF(Values!J12, Values!$B$4, Values!$B$5))</f>
        <v>54.99</v>
      </c>
      <c r="L13" s="39" t="n">
        <f aca="false">IF(ISBLANK(Values!E12),"",Values!$B$18)</f>
        <v>5</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T510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0" t="str">
        <f aca="false">IF(ISBLANK(Values!E12),"",IF(Values!I12,Values!$B$23,Values!$B$33))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3" s="41" t="str">
        <f aca="false">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3" s="1" t="str">
        <f aca="false">IF(ISBLANK(Values!E12),"",Values!$B$25)</f>
        <v>♻️ PRODUIT ÉCOLOGIQUE - Achetez remis à neuf, ACHETEZ VERT! Réduisez plus de 80% de dioxyde de carbone en achetant nos claviers remis à neuf, par rapport à l'achat d'un nouveau clavier! </v>
      </c>
      <c r="AL13" s="1" t="str">
        <f aca="false">IF(ISBLANK(Values!E12),"",SUBSTITUTE(SUBSTITUTE(IF(Values!$J12, Values!$B$26, Values!$B$33), "{language}", Values!$H12), "{flag}", INDEX(options!$E$1:$E$20, Values!$V12)))</f>
        <v>👉  DISPOSITION - 🇨🇿 Tchèque non rétroéclairé.</v>
      </c>
      <c r="AM13" s="1" t="str">
        <f aca="false">SUBSTITUTE(IF(ISBLANK(Values!E12),"",Values!$B$27),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3" s="28" t="str">
        <f aca="false">IF(ISBLANK(Values!E12),"",Values!H12)</f>
        <v>Tchèque</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42" t="str">
        <f aca="false">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T510 - DK</v>
      </c>
      <c r="C14" s="32" t="str">
        <f aca="false">IF(ISBLANK(Values!E13),"","TellusRem")</f>
        <v>TellusRem</v>
      </c>
      <c r="D14" s="30" t="n">
        <f aca="false">IF(ISBLANK(Values!E13),"",Values!E13)</f>
        <v>5714401510109</v>
      </c>
      <c r="E14" s="31" t="str">
        <f aca="false">IF(ISBLANK(Values!E13),"","EAN")</f>
        <v>EAN</v>
      </c>
      <c r="F14" s="28" t="str">
        <f aca="false">IF(ISBLANK(Values!E13),"",IF(Values!J13, SUBSTITUTE(Values!$B$1, "{language}", Values!H13) &amp; " " &amp;Values!$B$3, SUBSTITUTE(Values!$B$2, "{language}", Values!$H13) &amp; " " &amp;Values!$B$3))</f>
        <v>clavier de remplacement Danois non rétroéclairé pour Lenovo Thinkpad T520 T520i T420S T420 T420i T400S T410S T410 T410I T510 T510i W510 W520 X220T X220s X220i X220</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T510 - DK</v>
      </c>
      <c r="K14" s="28" t="n">
        <f aca="false">IF(ISBLANK(Values!E13),"",IF(Values!J13, Values!$B$4, Values!$B$5))</f>
        <v>54.99</v>
      </c>
      <c r="L14" s="39" t="n">
        <f aca="false">IF(ISBLANK(Values!E13),"",Values!$B$18)</f>
        <v>5</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T510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0" t="str">
        <f aca="false">IF(ISBLANK(Values!E13),"",IF(Values!I13,Values!$B$23,Values!$B$33))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4" s="41" t="str">
        <f aca="false">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4" s="1" t="str">
        <f aca="false">IF(ISBLANK(Values!E13),"",Values!$B$25)</f>
        <v>♻️ PRODUIT ÉCOLOGIQUE - Achetez remis à neuf, ACHETEZ VERT! Réduisez plus de 80% de dioxyde de carbone en achetant nos claviers remis à neuf, par rapport à l'achat d'un nouveau clavier! </v>
      </c>
      <c r="AL14" s="1" t="str">
        <f aca="false">IF(ISBLANK(Values!E13),"",SUBSTITUTE(SUBSTITUTE(IF(Values!$J13, Values!$B$26, Values!$B$33), "{language}", Values!$H13), "{flag}", INDEX(options!$E$1:$E$20, Values!$V13)))</f>
        <v>👉  DISPOSITION - 🇩🇰 Danois non rétroéclairé.</v>
      </c>
      <c r="AM14" s="1" t="str">
        <f aca="false">SUBSTITUTE(IF(ISBLANK(Values!E13),"",Values!$B$27),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4" s="28" t="str">
        <f aca="false">IF(ISBLANK(Values!E13),"",Values!H13)</f>
        <v>Danois</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42" t="str">
        <f aca="false">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T510 - HU</v>
      </c>
      <c r="C15" s="32" t="str">
        <f aca="false">IF(ISBLANK(Values!E14),"","TellusRem")</f>
        <v>TellusRem</v>
      </c>
      <c r="D15" s="30" t="n">
        <f aca="false">IF(ISBLANK(Values!E14),"",Values!E14)</f>
        <v>5714401510116</v>
      </c>
      <c r="E15" s="31" t="str">
        <f aca="false">IF(ISBLANK(Values!E14),"","EAN")</f>
        <v>EAN</v>
      </c>
      <c r="F15" s="28" t="str">
        <f aca="false">IF(ISBLANK(Values!E14),"",IF(Values!J14, SUBSTITUTE(Values!$B$1, "{language}", Values!H14) &amp; " " &amp;Values!$B$3, SUBSTITUTE(Values!$B$2, "{language}", Values!$H14) &amp; " " &amp;Values!$B$3))</f>
        <v>clavier de remplacement Hongrois non rétroéclairé pour Lenovo Thinkpad T520 T520i T420S T420 T420i T400S T410S T410 T410I T510 T510i W510 W520 X220T X220s X220i X220</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T510 - HU</v>
      </c>
      <c r="K15" s="28" t="n">
        <f aca="false">IF(ISBLANK(Values!E14),"",IF(Values!J14, Values!$B$4, Values!$B$5))</f>
        <v>54.99</v>
      </c>
      <c r="L15" s="39" t="n">
        <f aca="false">IF(ISBLANK(Values!E14),"",Values!$B$18)</f>
        <v>5</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T510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0" t="str">
        <f aca="false">IF(ISBLANK(Values!E14),"",IF(Values!I14,Values!$B$23,Values!$B$33))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5" s="41" t="str">
        <f aca="false">IF(ISBLANK(Values!E14),"",Values!$B$24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5" s="1" t="str">
        <f aca="false">IF(ISBLANK(Values!E14),"",Values!$B$25)</f>
        <v>♻️ PRODUIT ÉCOLOGIQUE - Achetez remis à neuf, ACHETEZ VERT! Réduisez plus de 80% de dioxyde de carbone en achetant nos claviers remis à neuf, par rapport à l'achat d'un nouveau clavier! </v>
      </c>
      <c r="AL15" s="1" t="str">
        <f aca="false">IF(ISBLANK(Values!E14),"",SUBSTITUTE(SUBSTITUTE(IF(Values!$J14, Values!$B$26, Values!$B$33), "{language}", Values!$H14), "{flag}", INDEX(options!$E$1:$E$20, Values!$V14)))</f>
        <v>👉  DISPOSITION - 🇭🇺 Hongrois non rétroéclairé.</v>
      </c>
      <c r="AM15" s="1" t="str">
        <f aca="false">SUBSTITUTE(IF(ISBLANK(Values!E14),"",Values!$B$27),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5" s="28" t="str">
        <f aca="false">IF(ISBLANK(Values!E14),"",Values!H14)</f>
        <v>Hongrois</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42" t="str">
        <f aca="false">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T510 - NL</v>
      </c>
      <c r="C16" s="32" t="str">
        <f aca="false">IF(ISBLANK(Values!E15),"","TellusRem")</f>
        <v>TellusRem</v>
      </c>
      <c r="D16" s="30" t="n">
        <f aca="false">IF(ISBLANK(Values!E15),"",Values!E15)</f>
        <v>5714401510123</v>
      </c>
      <c r="E16" s="31" t="str">
        <f aca="false">IF(ISBLANK(Values!E15),"","EAN")</f>
        <v>EAN</v>
      </c>
      <c r="F16" s="28" t="str">
        <f aca="false">IF(ISBLANK(Values!E15),"",IF(Values!J15, SUBSTITUTE(Values!$B$1, "{language}", Values!H15) &amp; " " &amp;Values!$B$3, SUBSTITUTE(Values!$B$2, "{language}", Values!$H15) &amp; " " &amp;Values!$B$3))</f>
        <v>clavier de remplacement Néerlandais non rétroéclairé pour Lenovo Thinkpad T520 T520i T420S T420 T420i T400S T410S T410 T410I T510 T510i W510 W520 X220T X220s X220i X220</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T510 - NL</v>
      </c>
      <c r="K16" s="28" t="n">
        <f aca="false">IF(ISBLANK(Values!E15),"",IF(Values!J15, Values!$B$4, Values!$B$5))</f>
        <v>54.99</v>
      </c>
      <c r="L16" s="39" t="n">
        <f aca="false">IF(ISBLANK(Values!E15),"",Values!$B$18)</f>
        <v>5</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T510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0" t="str">
        <f aca="false">IF(ISBLANK(Values!E15),"",IF(Values!I15,Values!$B$23,Values!$B$33))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6" s="41" t="str">
        <f aca="false">IF(ISBLANK(Values!E15),"",Values!$B$24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6" s="1" t="str">
        <f aca="false">IF(ISBLANK(Values!E15),"",Values!$B$25)</f>
        <v>♻️ PRODUIT ÉCOLOGIQUE - Achetez remis à neuf, ACHETEZ VERT! Réduisez plus de 80% de dioxyde de carbone en achetant nos claviers remis à neuf, par rapport à l'achat d'un nouveau clavier! </v>
      </c>
      <c r="AL16" s="1" t="str">
        <f aca="false">IF(ISBLANK(Values!E15),"",SUBSTITUTE(SUBSTITUTE(IF(Values!$J15, Values!$B$26, Values!$B$33), "{language}", Values!$H15), "{flag}", INDEX(options!$E$1:$E$20, Values!$V15)))</f>
        <v>👉  DISPOSITION - 🇳🇱 Néerlandais non rétroéclairé.</v>
      </c>
      <c r="AM16" s="1" t="str">
        <f aca="false">SUBSTITUTE(IF(ISBLANK(Values!E15),"",Values!$B$27),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6" s="28" t="str">
        <f aca="false">IF(ISBLANK(Values!E15),"",Values!H15)</f>
        <v>Néerlandais</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42" t="str">
        <f aca="false">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T510 - NO</v>
      </c>
      <c r="C17" s="32" t="str">
        <f aca="false">IF(ISBLANK(Values!E16),"","TellusRem")</f>
        <v>TellusRem</v>
      </c>
      <c r="D17" s="30" t="n">
        <f aca="false">IF(ISBLANK(Values!E16),"",Values!E16)</f>
        <v>5714401510130</v>
      </c>
      <c r="E17" s="31" t="str">
        <f aca="false">IF(ISBLANK(Values!E16),"","EAN")</f>
        <v>EAN</v>
      </c>
      <c r="F17" s="28" t="str">
        <f aca="false">IF(ISBLANK(Values!E16),"",IF(Values!J16, SUBSTITUTE(Values!$B$1, "{language}", Values!H16) &amp; " " &amp;Values!$B$3, SUBSTITUTE(Values!$B$2, "{language}", Values!$H16) &amp; " " &amp;Values!$B$3))</f>
        <v>clavier de remplacement Norvégienne non rétroéclairé pour Lenovo Thinkpad T520 T520i T420S T420 T420i T400S T410S T410 T410I T510 T510i W510 W520 X220T X220s X220i X220</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T510 - NO</v>
      </c>
      <c r="K17" s="28" t="n">
        <f aca="false">IF(ISBLANK(Values!E16),"",IF(Values!J16, Values!$B$4, Values!$B$5))</f>
        <v>54.99</v>
      </c>
      <c r="L17" s="39" t="n">
        <f aca="false">IF(ISBLANK(Values!E16),"",Values!$B$18)</f>
        <v>5</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T510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0" t="str">
        <f aca="false">IF(ISBLANK(Values!E16),"",IF(Values!I16,Values!$B$23,Values!$B$33))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7" s="41" t="str">
        <f aca="false">IF(ISBLANK(Values!E16),"",Values!$B$24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7" s="1" t="str">
        <f aca="false">IF(ISBLANK(Values!E16),"",Values!$B$25)</f>
        <v>♻️ PRODUIT ÉCOLOGIQUE - Achetez remis à neuf, ACHETEZ VERT! Réduisez plus de 80% de dioxyde de carbone en achetant nos claviers remis à neuf, par rapport à l'achat d'un nouveau clavier! </v>
      </c>
      <c r="AL17" s="1" t="str">
        <f aca="false">IF(ISBLANK(Values!E16),"",SUBSTITUTE(SUBSTITUTE(IF(Values!$J16, Values!$B$26, Values!$B$33), "{language}", Values!$H16), "{flag}", INDEX(options!$E$1:$E$20, Values!$V16)))</f>
        <v>👉  DISPOSITION - 🇳🇴 Norvégienne non rétroéclairé.</v>
      </c>
      <c r="AM17" s="1" t="str">
        <f aca="false">SUBSTITUTE(IF(ISBLANK(Values!E16),"",Values!$B$27),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7" s="28" t="str">
        <f aca="false">IF(ISBLANK(Values!E16),"",Values!H16)</f>
        <v>Norvégienne</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42" t="str">
        <f aca="false">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T510 - PL</v>
      </c>
      <c r="C18" s="32" t="str">
        <f aca="false">IF(ISBLANK(Values!E17),"","TellusRem")</f>
        <v>TellusRem</v>
      </c>
      <c r="D18" s="30" t="n">
        <f aca="false">IF(ISBLANK(Values!E17),"",Values!E17)</f>
        <v>5714401510147</v>
      </c>
      <c r="E18" s="31" t="str">
        <f aca="false">IF(ISBLANK(Values!E17),"","EAN")</f>
        <v>EAN</v>
      </c>
      <c r="F18" s="28" t="str">
        <f aca="false">IF(ISBLANK(Values!E17),"",IF(Values!J17, SUBSTITUTE(Values!$B$1, "{language}", Values!H17) &amp; " " &amp;Values!$B$3, SUBSTITUTE(Values!$B$2, "{language}", Values!$H17) &amp; " " &amp;Values!$B$3))</f>
        <v>clavier de remplacement Polonais non rétroéclairé pour Lenovo Thinkpad T520 T520i T420S T420 T420i T400S T410S T410 T410I T510 T510i W510 W520 X220T X220s X220i X220</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T510 - PL</v>
      </c>
      <c r="K18" s="28" t="n">
        <f aca="false">IF(ISBLANK(Values!E17),"",IF(Values!J17, Values!$B$4, Values!$B$5))</f>
        <v>54.99</v>
      </c>
      <c r="L18" s="39" t="n">
        <f aca="false">IF(ISBLANK(Values!E17),"",Values!$B$18)</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T510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0" t="str">
        <f aca="false">IF(ISBLANK(Values!E17),"",IF(Values!I17,Values!$B$23,Values!$B$33))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8" s="41" t="str">
        <f aca="false">IF(ISBLANK(Values!E17),"",Values!$B$24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8" s="1" t="str">
        <f aca="false">IF(ISBLANK(Values!E17),"",Values!$B$25)</f>
        <v>♻️ PRODUIT ÉCOLOGIQUE - Achetez remis à neuf, ACHETEZ VERT! Réduisez plus de 80% de dioxyde de carbone en achetant nos claviers remis à neuf, par rapport à l'achat d'un nouveau clavier! </v>
      </c>
      <c r="AL18" s="1" t="str">
        <f aca="false">IF(ISBLANK(Values!E17),"",SUBSTITUTE(SUBSTITUTE(IF(Values!$J17, Values!$B$26, Values!$B$33), "{language}", Values!$H17), "{flag}", INDEX(options!$E$1:$E$20, Values!$V17)))</f>
        <v>👉  DISPOSITION - 🇵🇱 Polonais non rétroéclairé.</v>
      </c>
      <c r="AM18" s="1" t="str">
        <f aca="false">SUBSTITUTE(IF(ISBLANK(Values!E17),"",Values!$B$27),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8" s="28" t="str">
        <f aca="false">IF(ISBLANK(Values!E17),"",Values!H17)</f>
        <v>Polonais</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42" t="str">
        <f aca="false">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T510 - PT</v>
      </c>
      <c r="C19" s="32" t="str">
        <f aca="false">IF(ISBLANK(Values!E18),"","TellusRem")</f>
        <v>TellusRem</v>
      </c>
      <c r="D19" s="30" t="n">
        <f aca="false">IF(ISBLANK(Values!E18),"",Values!E18)</f>
        <v>5714401510154</v>
      </c>
      <c r="E19" s="31" t="str">
        <f aca="false">IF(ISBLANK(Values!E18),"","EAN")</f>
        <v>EAN</v>
      </c>
      <c r="F19" s="28" t="str">
        <f aca="false">IF(ISBLANK(Values!E18),"",IF(Values!J18, SUBSTITUTE(Values!$B$1, "{language}", Values!H18) &amp; " " &amp;Values!$B$3, SUBSTITUTE(Values!$B$2, "{language}", Values!$H18) &amp; " " &amp;Values!$B$3))</f>
        <v>clavier de remplacement Portugais non rétroéclairé pour Lenovo Thinkpad T520 T520i T420S T420 T420i T400S T410S T410 T410I T510 T510i W510 W520 X220T X220s X220i X220</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T510 - PT</v>
      </c>
      <c r="K19" s="28" t="n">
        <f aca="false">IF(ISBLANK(Values!E18),"",IF(Values!J18, Values!$B$4, Values!$B$5))</f>
        <v>54.99</v>
      </c>
      <c r="L19" s="39" t="n">
        <f aca="false">IF(ISBLANK(Values!E18),"",Values!$B$18)</f>
        <v>5</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T510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0" t="str">
        <f aca="false">IF(ISBLANK(Values!E18),"",IF(Values!I18,Values!$B$23,Values!$B$33))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19" s="41" t="str">
        <f aca="false">IF(ISBLANK(Values!E18),"",Values!$B$24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19" s="1" t="str">
        <f aca="false">IF(ISBLANK(Values!E18),"",Values!$B$25)</f>
        <v>♻️ PRODUIT ÉCOLOGIQUE - Achetez remis à neuf, ACHETEZ VERT! Réduisez plus de 80% de dioxyde de carbone en achetant nos claviers remis à neuf, par rapport à l'achat d'un nouveau clavier! </v>
      </c>
      <c r="AL19" s="1" t="str">
        <f aca="false">IF(ISBLANK(Values!E18),"",SUBSTITUTE(SUBSTITUTE(IF(Values!$J18, Values!$B$26, Values!$B$33), "{language}", Values!$H18), "{flag}", INDEX(options!$E$1:$E$20, Values!$V18)))</f>
        <v>👉  DISPOSITION - 🇵🇹 Portugais non rétroéclairé.</v>
      </c>
      <c r="AM19" s="1" t="str">
        <f aca="false">SUBSTITUTE(IF(ISBLANK(Values!E18),"",Values!$B$27),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19" s="28" t="str">
        <f aca="false">IF(ISBLANK(Values!E18),"",Values!H18)</f>
        <v>Portugais</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42" t="str">
        <f aca="false">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tr">
        <f aca="false">IF(ISBLANK(Values!E19),"",Values!F19)</f>
        <v>Lenovo T510 - SE/FI</v>
      </c>
      <c r="C20" s="32" t="str">
        <f aca="false">IF(ISBLANK(Values!E19),"","TellusRem")</f>
        <v>TellusRem</v>
      </c>
      <c r="D20" s="30" t="n">
        <f aca="false">IF(ISBLANK(Values!E19),"",Values!E19)</f>
        <v>5714401510161</v>
      </c>
      <c r="E20" s="31" t="str">
        <f aca="false">IF(ISBLANK(Values!E19),"","EAN")</f>
        <v>EAN</v>
      </c>
      <c r="F20" s="28" t="str">
        <f aca="false">IF(ISBLANK(Values!E19),"",IF(Values!J19, SUBSTITUTE(Values!$B$1, "{language}", Values!H19) &amp; " " &amp;Values!$B$3, SUBSTITUTE(Values!$B$2, "{language}", Values!$H19) &amp; " " &amp;Values!$B$3))</f>
        <v>clavier de remplacement Suédois – Finlandais non rétroéclairé pour Lenovo Thinkpad T520 T520i T420S T420 T420i T400S T410S T410 T410I T510 T510i W510 W520 X220T X220s X220i X220</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T510 - SE/FI</v>
      </c>
      <c r="K20" s="28" t="n">
        <f aca="false">IF(ISBLANK(Values!E19),"",IF(Values!J19, Values!$B$4, Values!$B$5))</f>
        <v>54.99</v>
      </c>
      <c r="L20" s="39" t="n">
        <f aca="false">IF(ISBLANK(Values!E19),"",Values!$B$18)</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T510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0" t="str">
        <f aca="false">IF(ISBLANK(Values!E19),"",IF(Values!I19,Values!$B$23,Values!$B$33))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0" s="41" t="str">
        <f aca="false">IF(ISBLANK(Values!E19),"",Values!$B$24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0" s="1" t="str">
        <f aca="false">IF(ISBLANK(Values!E19),"",Values!$B$25)</f>
        <v>♻️ PRODUIT ÉCOLOGIQUE - Achetez remis à neuf, ACHETEZ VERT! Réduisez plus de 80% de dioxyde de carbone en achetant nos claviers remis à neuf, par rapport à l'achat d'un nouveau clavier! </v>
      </c>
      <c r="AL20" s="1" t="str">
        <f aca="false">IF(ISBLANK(Values!E19),"",SUBSTITUTE(SUBSTITUTE(IF(Values!$J19, Values!$B$26, Values!$B$33), "{language}", Values!$H19), "{flag}", INDEX(options!$E$1:$E$20, Values!$V19)))</f>
        <v>👉  DISPOSITION - 🇸🇪 🇫🇮 Suédois – Finlandais non rétroéclairé.</v>
      </c>
      <c r="AM20" s="1" t="str">
        <f aca="false">SUBSTITUTE(IF(ISBLANK(Values!E19),"",Values!$B$27),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20" s="28" t="str">
        <f aca="false">IF(ISBLANK(Values!E19),"",Values!H19)</f>
        <v>Suédois – Finlandais</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42" t="str">
        <f aca="false">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T510 - CH</v>
      </c>
      <c r="C21" s="32" t="str">
        <f aca="false">IF(ISBLANK(Values!E20),"","TellusRem")</f>
        <v>TellusRem</v>
      </c>
      <c r="D21" s="30" t="n">
        <f aca="false">IF(ISBLANK(Values!E20),"",Values!E20)</f>
        <v>5714401510178</v>
      </c>
      <c r="E21" s="31" t="str">
        <f aca="false">IF(ISBLANK(Values!E20),"","EAN")</f>
        <v>EAN</v>
      </c>
      <c r="F21" s="28" t="str">
        <f aca="false">IF(ISBLANK(Values!E20),"",IF(Values!J20, SUBSTITUTE(Values!$B$1, "{language}", Values!H20) &amp; " " &amp;Values!$B$3, SUBSTITUTE(Values!$B$2, "{language}", Values!$H20) &amp; " " &amp;Values!$B$3))</f>
        <v>clavier de remplacement Suisse non rétroéclairé pour Lenovo Thinkpad T520 T520i T420S T420 T420i T400S T410S T410 T410I T510 T510i W510 W520 X220T X220s X220i X220</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T510 - CH</v>
      </c>
      <c r="K21" s="28" t="n">
        <f aca="false">IF(ISBLANK(Values!E20),"",IF(Values!J20, Values!$B$4, Values!$B$5))</f>
        <v>54.99</v>
      </c>
      <c r="L21" s="39" t="n">
        <f aca="false">IF(ISBLANK(Values!E20),"",Values!$B$18)</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T510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0" t="str">
        <f aca="false">IF(ISBLANK(Values!E20),"",IF(Values!I20,Values!$B$23,Values!$B$33))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1" s="41" t="str">
        <f aca="false">IF(ISBLANK(Values!E20),"",Values!$B$24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1" s="1" t="str">
        <f aca="false">IF(ISBLANK(Values!E20),"",Values!$B$25)</f>
        <v>♻️ PRODUIT ÉCOLOGIQUE - Achetez remis à neuf, ACHETEZ VERT! Réduisez plus de 80% de dioxyde de carbone en achetant nos claviers remis à neuf, par rapport à l'achat d'un nouveau clavier! </v>
      </c>
      <c r="AL21" s="1" t="str">
        <f aca="false">IF(ISBLANK(Values!E20),"",SUBSTITUTE(SUBSTITUTE(IF(Values!$J20, Values!$B$26, Values!$B$33), "{language}", Values!$H20), "{flag}", INDEX(options!$E$1:$E$20, Values!$V20)))</f>
        <v>👉  DISPOSITION - 🇨🇭 Suisse non rétroéclairé.</v>
      </c>
      <c r="AM21" s="1" t="str">
        <f aca="false">SUBSTITUTE(IF(ISBLANK(Values!E20),"",Values!$B$27),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21" s="28" t="str">
        <f aca="false">IF(ISBLANK(Values!E20),"",Values!H20)</f>
        <v>Suisse</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42" t="str">
        <f aca="false">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tr">
        <f aca="false">IF(ISBLANK(Values!E21),"",Values!F21)</f>
        <v>Lenovo - US int</v>
      </c>
      <c r="C22" s="32" t="str">
        <f aca="false">IF(ISBLANK(Values!E21),"","TellusRem")</f>
        <v>TellusRem</v>
      </c>
      <c r="D22" s="30" t="n">
        <f aca="false">IF(ISBLANK(Values!E21),"",Values!E21)</f>
        <v>5714401510185</v>
      </c>
      <c r="E22" s="31" t="str">
        <f aca="false">IF(ISBLANK(Values!E21),"","EAN")</f>
        <v>EAN</v>
      </c>
      <c r="F22" s="28" t="str">
        <f aca="false">IF(ISBLANK(Values!E21),"",IF(Values!J21, SUBSTITUTE(Values!$B$1, "{language}", Values!H21) &amp; " " &amp;Values!$B$3, SUBSTITUTE(Values!$B$2, "{language}", Values!$H21) &amp; " " &amp;Values!$B$3))</f>
        <v>clavier de remplacement US international non rétroéclairé pour Lenovo Thinkpad T520 T520i T420S T420 T420i T400S T410S T410 T410I T510 T510i W510 W520 X220T X220s X220i X220</v>
      </c>
      <c r="G22" s="32" t="str">
        <f aca="false">IF(ISBLANK(Values!E21),"","TellusRem")</f>
        <v>TellusRem</v>
      </c>
      <c r="H22" s="27" t="str">
        <f aca="false">IF(ISBLANK(Values!E21),"",Values!$B$16)</f>
        <v>laptop-computer-replacement-parts</v>
      </c>
      <c r="I22" s="27" t="str">
        <f aca="false">IF(ISBLANK(Values!E21),"","4730574031")</f>
        <v>4730574031</v>
      </c>
      <c r="J22" s="38" t="s">
        <v>351</v>
      </c>
      <c r="K22" s="28" t="n">
        <f aca="false">IF(ISBLANK(Values!E21),"",IF(Values!J21, Values!$B$4, Values!$B$5))</f>
        <v>54.99</v>
      </c>
      <c r="L22" s="39" t="n">
        <f aca="false">IF(ISBLANK(Values!E21),"",Values!$B$18)</f>
        <v>5</v>
      </c>
      <c r="M22" s="28" t="str">
        <f aca="false">IF(ISBLANK(Values!E21),"",Values!$M21)</f>
        <v>https://raw.githubusercontent.com/PatrickVibild/TellusAmazonPictures/master/pictures/Lenovo/T510%20/RG/USI/1.jpg</v>
      </c>
      <c r="N22" s="28" t="str">
        <f aca="false">IF(ISBLANK(Values!$F21),"",Values!N21)</f>
        <v>https://raw.githubusercontent.com/PatrickVibild/TellusAmazonPictures/master/pictures/Lenovo/T510%20/RG/USI/2.jpg</v>
      </c>
      <c r="O22" s="28" t="str">
        <f aca="false">IF(ISBLANK(Values!$F21),"",Values!O21)</f>
        <v>https://raw.githubusercontent.com/PatrickVibild/TellusAmazonPictures/master/pictures/Lenovo/T510%20/RG/USI/3.jpg</v>
      </c>
      <c r="P22" s="28" t="str">
        <f aca="false">IF(ISBLANK(Values!$F21),"",Values!P21)</f>
        <v>https://raw.githubusercontent.com/PatrickVibild/TellusAmazonPictures/master/pictures/Lenovo/T510%20/RG/USI/4.jpg</v>
      </c>
      <c r="Q22" s="28" t="str">
        <f aca="false">IF(ISBLANK(Values!$F21),"",Values!Q21)</f>
        <v>https://raw.githubusercontent.com/PatrickVibild/TellusAmazonPictures/master/pictures/Lenovo/T510%20/RG/USI/5.jpg</v>
      </c>
      <c r="R22" s="28" t="str">
        <f aca="false">IF(ISBLANK(Values!$F21),"",Values!R21)</f>
        <v>https://raw.githubusercontent.com/PatrickVibild/TellusAmazonPictures/master/pictures/Lenovo/T510%20/RG/USI/6.jpg</v>
      </c>
      <c r="S22" s="28" t="str">
        <f aca="false">IF(ISBLANK(Values!$F21),"",Values!S21)</f>
        <v>https://raw.githubusercontent.com/PatrickVibild/TellusAmazonPictures/master/pictures/Lenovo/T510%20/RG/USI/7.jpg</v>
      </c>
      <c r="T22" s="28" t="str">
        <f aca="false">IF(ISBLANK(Values!$F21),"",Values!T21)</f>
        <v>https://raw.githubusercontent.com/PatrickVibild/TellusAmazonPictures/master/pictures/Lenovo/T510%20/RG/USI/8.jpg</v>
      </c>
      <c r="U22" s="28" t="str">
        <f aca="false">IF(ISBLANK(Values!$F21),"",Values!U21)</f>
        <v>https://raw.githubusercontent.com/PatrickVibild/TellusAmazonPictures/master/pictures/Lenovo/T510%20/RG/USI/9.jpg</v>
      </c>
      <c r="W22" s="32" t="str">
        <f aca="false">IF(ISBLANK(Values!E21),"","Child")</f>
        <v>Child</v>
      </c>
      <c r="X22" s="32" t="str">
        <f aca="false">IF(ISBLANK(Values!E21),"",Values!$B$13)</f>
        <v>Lenovo T510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0" t="str">
        <f aca="false">IF(ISBLANK(Values!E21),"",IF(Values!I21,Values!$B$23,Values!$B$33))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2" s="41" t="str">
        <f aca="false">IF(ISBLANK(Values!E21),"",Values!$B$24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2" s="1" t="str">
        <f aca="false">IF(ISBLANK(Values!E21),"",Values!$B$25)</f>
        <v>♻️ PRODUIT ÉCOLOGIQUE - Achetez remis à neuf, ACHETEZ VERT! Réduisez plus de 80% de dioxyde de carbone en achetant nos claviers remis à neuf, par rapport à l'achat d'un nouveau clavier! </v>
      </c>
      <c r="AL22" s="1" t="str">
        <f aca="false">IF(ISBLANK(Values!E21),"",SUBSTITUTE(SUBSTITUTE(IF(Values!$J21, Values!$B$26, Values!$B$33), "{language}", Values!$H21), "{flag}", INDEX(options!$E$1:$E$20, Values!$V21)))</f>
        <v>👉  DISPOSITION - 🇺🇸 with € symbol US international non rétroéclairé.</v>
      </c>
      <c r="AM22" s="1" t="str">
        <f aca="false">SUBSTITUTE(IF(ISBLANK(Values!E21),"",Values!$B$27),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42" t="str">
        <f aca="false">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3" customFormat="true" ht="55.2" hidden="false" customHeight="false" outlineLevel="0" collapsed="false">
      <c r="A23" s="27" t="str">
        <f aca="false">IF(ISBLANK(Values!E22),"",IF(Values!$B$37="EU","computercomponent","computer"))</f>
        <v>computercomponent</v>
      </c>
      <c r="B23" s="37" t="str">
        <f aca="false">IF(ISBLANK(Values!E22),"",Values!F22)</f>
        <v>Lenovo T510 - RUS</v>
      </c>
      <c r="C23" s="32" t="str">
        <f aca="false">IF(ISBLANK(Values!E22),"","TellusRem")</f>
        <v>TellusRem</v>
      </c>
      <c r="D23" s="30" t="n">
        <f aca="false">IF(ISBLANK(Values!E22),"",Values!E22)</f>
        <v>5714401510192</v>
      </c>
      <c r="E23" s="31" t="str">
        <f aca="false">IF(ISBLANK(Values!E22),"","EAN")</f>
        <v>EAN</v>
      </c>
      <c r="F23" s="28" t="str">
        <f aca="false">IF(ISBLANK(Values!E22),"",IF(Values!J22, SUBSTITUTE(Values!$B$1, "{language}", Values!H22) &amp; " " &amp;Values!$B$3, SUBSTITUTE(Values!$B$2, "{language}", Values!$H22) &amp; " " &amp;Values!$B$3))</f>
        <v>clavier de remplacement Russe non rétroéclairé pour Lenovo Thinkpad T520 T520i T420S T420 T420i T400S T410S T410 T410I T510 T510i W510 W520 X220T X220s X220i X220</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T510 - RUS</v>
      </c>
      <c r="K23" s="28" t="n">
        <f aca="false">IF(ISBLANK(Values!E22),"",IF(Values!J22, Values!$B$4, Values!$B$5))</f>
        <v>54.99</v>
      </c>
      <c r="L23" s="39" t="n">
        <f aca="false">IF(ISBLANK(Values!E22),"",Values!$B$18)</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T510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0" t="str">
        <f aca="false">IF(ISBLANK(Values!E22),"",IF(Values!I22,Values!$B$23,Values!$B$33))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3" s="41" t="str">
        <f aca="false">IF(ISBLANK(Values!E22),"",Values!$B$24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3" s="1" t="str">
        <f aca="false">IF(ISBLANK(Values!E22),"",Values!$B$25)</f>
        <v>♻️ PRODUIT ÉCOLOGIQUE - Achetez remis à neuf, ACHETEZ VERT! Réduisez plus de 80% de dioxyde de carbone en achetant nos claviers remis à neuf, par rapport à l'achat d'un nouveau clavier! </v>
      </c>
      <c r="AL23" s="1" t="str">
        <f aca="false">IF(ISBLANK(Values!E22),"",SUBSTITUTE(SUBSTITUTE(IF(Values!$J22, Values!$B$26, Values!$B$33), "{language}", Values!$H22), "{flag}", INDEX(options!$E$1:$E$20, Values!$V22)))</f>
        <v>👉  DISPOSITION - 🇷🇺 Russe non rétroéclairé.</v>
      </c>
      <c r="AM23" s="1" t="str">
        <f aca="false">SUBSTITUTE(IF(ISBLANK(Values!E22),"",Values!$B$27),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N23" s="1"/>
      <c r="AO23" s="1"/>
      <c r="AP23" s="1"/>
      <c r="AQ23" s="1"/>
      <c r="AR23" s="1"/>
      <c r="AS23" s="1"/>
      <c r="AT23" s="28" t="str">
        <f aca="false">IF(ISBLANK(Values!E22),"",Values!H22)</f>
        <v>Russe</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42" t="str">
        <f aca="false">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3" customFormat="true" ht="55.2" hidden="false" customHeight="false" outlineLevel="0" collapsed="false">
      <c r="A24" s="27" t="str">
        <f aca="false">IF(ISBLANK(Values!E23),"",IF(Values!$B$37="EU","computercomponent","computer"))</f>
        <v>computercomponent</v>
      </c>
      <c r="B24" s="37" t="str">
        <f aca="false">IF(ISBLANK(Values!E23),"",Values!F23)</f>
        <v>Lenovo T510 - US FBA</v>
      </c>
      <c r="C24" s="32" t="str">
        <f aca="false">IF(ISBLANK(Values!E23),"","TellusRem")</f>
        <v>TellusRem</v>
      </c>
      <c r="D24" s="30" t="n">
        <f aca="false">IF(ISBLANK(Values!E23),"",Values!E23)</f>
        <v>5714401510208</v>
      </c>
      <c r="E24" s="31" t="str">
        <f aca="false">IF(ISBLANK(Values!E23),"","EAN")</f>
        <v>EAN</v>
      </c>
      <c r="F24" s="28" t="str">
        <f aca="false">IF(ISBLANK(Values!E23),"",IF(Values!J23, SUBSTITUTE(Values!$B$1, "{language}", Values!H23) &amp; " " &amp;Values!$B$3, SUBSTITUTE(Values!$B$2, "{language}", Values!$H23) &amp; " " &amp;Values!$B$3))</f>
        <v>clavier de remplacement US non rétroéclairé pour Lenovo Thinkpad T520 T520i T420S T420 T420i T400S T410S T410 T410I T510 T510i W510 W520 X220T X220s X220i X220</v>
      </c>
      <c r="G24" s="44" t="s">
        <v>352</v>
      </c>
      <c r="H24" s="27" t="str">
        <f aca="false">IF(ISBLANK(Values!E23),"",Values!$B$16)</f>
        <v>laptop-computer-replacement-parts</v>
      </c>
      <c r="I24" s="27" t="str">
        <f aca="false">IF(ISBLANK(Values!E23),"","4730574031")</f>
        <v>4730574031</v>
      </c>
      <c r="J24" s="38" t="str">
        <f aca="false">IF(ISBLANK(Values!E23),"",Values!F23 )</f>
        <v>Lenovo T510 - US FBA</v>
      </c>
      <c r="K24" s="28" t="n">
        <f aca="false">IF(ISBLANK(Values!E23),"",IF(Values!J23, Values!$B$4, Values!$B$5))</f>
        <v>54.99</v>
      </c>
      <c r="L24" s="39" t="n">
        <f aca="false">IF(ISBLANK(Values!E23),"",Values!$B$18)</f>
        <v>5</v>
      </c>
      <c r="M24" s="28" t="str">
        <f aca="false">IF(ISBLANK(Values!E23),"",Values!$M23)</f>
        <v>https://raw.githubusercontent.com/PatrickVibild/TellusAmazonPictures/master/pictures/Lenovo/T510%20/RG/US/1.jpg</v>
      </c>
      <c r="N24" s="28" t="str">
        <f aca="false">IF(ISBLANK(Values!$F23),"",Values!N23)</f>
        <v>https://raw.githubusercontent.com/PatrickVibild/TellusAmazonPictures/master/pictures/Lenovo/T510%20/RG/US/2.jpg</v>
      </c>
      <c r="O24" s="28" t="str">
        <f aca="false">IF(ISBLANK(Values!$F23),"",Values!O23)</f>
        <v>https://raw.githubusercontent.com/PatrickVibild/TellusAmazonPictures/master/pictures/Lenovo/T510%20/RG/US/3.jpg</v>
      </c>
      <c r="P24" s="28" t="str">
        <f aca="false">IF(ISBLANK(Values!$F23),"",Values!P23)</f>
        <v>https://raw.githubusercontent.com/PatrickVibild/TellusAmazonPictures/master/pictures/Lenovo/T510%20/RG/US/4.jpg</v>
      </c>
      <c r="Q24" s="28" t="str">
        <f aca="false">IF(ISBLANK(Values!$F23),"",Values!Q23)</f>
        <v>https://raw.githubusercontent.com/PatrickVibild/TellusAmazonPictures/master/pictures/Lenovo/T510%20/RG/US/5.jpg</v>
      </c>
      <c r="R24" s="28" t="str">
        <f aca="false">IF(ISBLANK(Values!$F23),"",Values!R23)</f>
        <v>https://raw.githubusercontent.com/PatrickVibild/TellusAmazonPictures/master/pictures/Lenovo/T510%20/RG/US/6.jpg</v>
      </c>
      <c r="S24" s="28" t="str">
        <f aca="false">IF(ISBLANK(Values!$F23),"",Values!S23)</f>
        <v>https://raw.githubusercontent.com/PatrickVibild/TellusAmazonPictures/master/pictures/Lenovo/T510%20/RG/US/7.jpg</v>
      </c>
      <c r="T24" s="28" t="str">
        <f aca="false">IF(ISBLANK(Values!$F23),"",Values!T23)</f>
        <v>https://raw.githubusercontent.com/PatrickVibild/TellusAmazonPictures/master/pictures/Lenovo/T510%20/RG/US/8.jpg</v>
      </c>
      <c r="U24" s="28" t="str">
        <f aca="false">IF(ISBLANK(Values!$F23),"",Values!U23)</f>
        <v>https://raw.githubusercontent.com/PatrickVibild/TellusAmazonPictures/master/pictures/Lenovo/T510%20/RG/US/9.jpg</v>
      </c>
      <c r="V24" s="1"/>
      <c r="W24" s="32" t="str">
        <f aca="false">IF(ISBLANK(Values!E23),"","Child")</f>
        <v>Child</v>
      </c>
      <c r="X24" s="32" t="str">
        <f aca="false">IF(ISBLANK(Values!E23),"",Values!$B$13)</f>
        <v>Lenovo T510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0" t="str">
        <f aca="false">IF(ISBLANK(Values!E23),"",IF(Values!I23,Values!$B$23,Values!$B$33))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4" s="41" t="str">
        <f aca="false">IF(ISBLANK(Values!E23),"",Values!$B$24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T520 T520i T420S T420 T420i T400S T410S T410 T410I T510 T510i W510 W520 X220T X220s X220i X220</v>
      </c>
      <c r="AK24" s="1" t="str">
        <f aca="false">IF(ISBLANK(Values!E23),"",Values!$B$25)</f>
        <v>♻️ PRODUIT ÉCOLOGIQUE - Achetez remis à neuf, ACHETEZ VERT! Réduisez plus de 80% de dioxyde de carbone en achetant nos claviers remis à neuf, par rapport à l'achat d'un nouveau clavier! </v>
      </c>
      <c r="AL24" s="1" t="str">
        <f aca="false">IF(ISBLANK(Values!E23),"",SUBSTITUTE(SUBSTITUTE(IF(Values!$J23, Values!$B$26, Values!$B$33), "{language}", Values!$H23), "{flag}", INDEX(options!$E$1:$E$20, Values!$V23)))</f>
        <v>👉  DISPOSITION - 🇺🇸 US non rétroéclairé.</v>
      </c>
      <c r="AM24" s="1" t="str">
        <f aca="false">SUBSTITUTE(IF(ISBLANK(Values!E23),"",Values!$B$27), "{model}", Values!$B$3)</f>
        <v>👉 COMPATIBLE AVEC - Lenovo T520 T520i T420S T420 T420i T400S T410S T410 T410I T510 T510i W510 W520 X220T X220s X220i X220. Veuillez vérifier attentivement l'image et la description avant d'acheter un clavier. Cela garantit que vous obtenez le bon clavier d'ordinateur portable pour votre ordinateur. Installation super facile. </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42" t="str">
        <f aca="false">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3" customFormat="true" ht="55.2" hidden="false" customHeight="false" outlineLevel="0" collapsed="false">
      <c r="A25" s="27" t="str">
        <f aca="false">IF(ISBLANK(Values!E24),"",IF(Values!$B$37="EU","computercomponent","computer"))</f>
        <v/>
      </c>
      <c r="B25" s="37"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8" t="str">
        <f aca="false">IF(ISBLANK(Values!E24),"",Values!F24 )</f>
        <v/>
      </c>
      <c r="K25" s="28" t="str">
        <f aca="false">IF(ISBLANK(Values!E24),"",IF(Values!J24, Values!$B$4, Values!$B$5))</f>
        <v/>
      </c>
      <c r="L25" s="39" t="str">
        <f aca="false">IF(ISBLANK(Values!E24),"",Values!$B$18)</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8"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0" t="str">
        <f aca="false">IF(ISBLANK(Values!E24),"",IF(Values!I24,Values!$B$23,Values!$B$33))</f>
        <v/>
      </c>
      <c r="AJ25" s="41"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31"/>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3" customFormat="true" ht="55.2" hidden="false" customHeight="false" outlineLevel="0" collapsed="false">
      <c r="A26" s="27" t="str">
        <f aca="false">IF(ISBLANK(Values!E25),"",IF(Values!$B$37="EU","computercomponent","computer"))</f>
        <v/>
      </c>
      <c r="B26" s="37"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8" t="str">
        <f aca="false">IF(ISBLANK(Values!E25),"",Values!F25 )</f>
        <v/>
      </c>
      <c r="K26" s="28" t="str">
        <f aca="false">IF(ISBLANK(Values!E25),"",IF(Values!J25, Values!$B$4, Values!$B$5))</f>
        <v/>
      </c>
      <c r="L26" s="39" t="str">
        <f aca="false">IF(ISBLANK(Values!E25),"",Values!$B$18)</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8"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0" t="str">
        <f aca="false">IF(ISBLANK(Values!E25),"",IF(Values!I25,Values!$B$23,Values!$B$33))</f>
        <v/>
      </c>
      <c r="AJ26" s="41"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31"/>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3" customFormat="true" ht="55.2" hidden="false" customHeight="false" outlineLevel="0" collapsed="false">
      <c r="A27" s="27" t="str">
        <f aca="false">IF(ISBLANK(Values!E26),"",IF(Values!$B$37="EU","computercomponent","computer"))</f>
        <v/>
      </c>
      <c r="B27" s="37"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8" t="str">
        <f aca="false">IF(ISBLANK(Values!E26),"",Values!F26 )</f>
        <v/>
      </c>
      <c r="K27" s="28" t="str">
        <f aca="false">IF(ISBLANK(Values!E26),"",IF(Values!J26, Values!$B$4, Values!$B$5))</f>
        <v/>
      </c>
      <c r="L27" s="39" t="str">
        <f aca="false">IF(ISBLANK(Values!E26),"",Values!$B$18)</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8"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0" t="str">
        <f aca="false">IF(ISBLANK(Values!E26),"",IF(Values!I26,Values!$B$23,Values!$B$33))</f>
        <v/>
      </c>
      <c r="AJ27" s="41"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31"/>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3" customFormat="true" ht="55.2" hidden="false" customHeight="false" outlineLevel="0" collapsed="false">
      <c r="A28" s="27" t="str">
        <f aca="false">IF(ISBLANK(Values!E27),"",IF(Values!$B$37="EU","computercomponent","computer"))</f>
        <v/>
      </c>
      <c r="B28" s="37"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8" t="str">
        <f aca="false">IF(ISBLANK(Values!E27),"",Values!F27 )</f>
        <v/>
      </c>
      <c r="K28" s="28" t="str">
        <f aca="false">IF(ISBLANK(Values!E27),"",IF(Values!J27, Values!$B$4, Values!$B$5))</f>
        <v/>
      </c>
      <c r="L28" s="39" t="str">
        <f aca="false">IF(ISBLANK(Values!E27),"",Values!$B$18)</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8"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0" t="str">
        <f aca="false">IF(ISBLANK(Values!E27),"",IF(Values!I27,Values!$B$23,Values!$B$33))</f>
        <v/>
      </c>
      <c r="AJ28" s="41"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31"/>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3" customFormat="true" ht="55.2" hidden="false" customHeight="false" outlineLevel="0" collapsed="false">
      <c r="A29" s="27" t="str">
        <f aca="false">IF(ISBLANK(Values!E28),"",IF(Values!$B$37="EU","computercomponent","computer"))</f>
        <v/>
      </c>
      <c r="B29" s="37"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8" t="str">
        <f aca="false">IF(ISBLANK(Values!E28),"",Values!F28 )</f>
        <v/>
      </c>
      <c r="K29" s="28" t="str">
        <f aca="false">IF(ISBLANK(Values!E28),"",IF(Values!J28, Values!$B$4, Values!$B$5))</f>
        <v/>
      </c>
      <c r="L29" s="39" t="str">
        <f aca="false">IF(ISBLANK(Values!E28),"",Values!$B$18)</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8"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0" t="str">
        <f aca="false">IF(ISBLANK(Values!E28),"",IF(Values!I28,Values!$B$23,Values!$B$33))</f>
        <v/>
      </c>
      <c r="AJ29" s="41"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31"/>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3" customFormat="true" ht="55.2" hidden="false" customHeight="false" outlineLevel="0" collapsed="false">
      <c r="A30" s="27" t="str">
        <f aca="false">IF(ISBLANK(Values!E29),"",IF(Values!$B$37="EU","computercomponent","computer"))</f>
        <v/>
      </c>
      <c r="B30" s="37"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8" t="str">
        <f aca="false">IF(ISBLANK(Values!E29),"",Values!F29 )</f>
        <v/>
      </c>
      <c r="K30" s="28" t="str">
        <f aca="false">IF(ISBLANK(Values!E29),"",IF(Values!J29, Values!$B$4, Values!$B$5))</f>
        <v/>
      </c>
      <c r="L30" s="39" t="str">
        <f aca="false">IF(ISBLANK(Values!E29),"",Values!$B$18)</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8"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0" t="str">
        <f aca="false">IF(ISBLANK(Values!E29),"",IF(Values!I29,Values!$B$23,Values!$B$33))</f>
        <v/>
      </c>
      <c r="AJ30" s="41"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31"/>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3" customFormat="true" ht="55.2" hidden="false" customHeight="false" outlineLevel="0" collapsed="false">
      <c r="A31" s="27" t="str">
        <f aca="false">IF(ISBLANK(Values!E30),"",IF(Values!$B$37="EU","computercomponent","computer"))</f>
        <v/>
      </c>
      <c r="B31" s="37"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8" t="str">
        <f aca="false">IF(ISBLANK(Values!E30),"",Values!F30 )</f>
        <v/>
      </c>
      <c r="K31" s="28" t="str">
        <f aca="false">IF(ISBLANK(Values!E30),"",IF(Values!J30, Values!$B$4, Values!$B$5))</f>
        <v/>
      </c>
      <c r="L31" s="39" t="str">
        <f aca="false">IF(ISBLANK(Values!E30),"",Values!$B$18)</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8"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0" t="str">
        <f aca="false">IF(ISBLANK(Values!E30),"",IF(Values!I30,Values!$B$23,Values!$B$33))</f>
        <v/>
      </c>
      <c r="AJ31" s="41"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31"/>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3" customFormat="true" ht="55.2" hidden="false" customHeight="false" outlineLevel="0" collapsed="false">
      <c r="A32" s="27" t="str">
        <f aca="false">IF(ISBLANK(Values!E31),"",IF(Values!$B$37="EU","computercomponent","computer"))</f>
        <v/>
      </c>
      <c r="B32" s="37"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8" t="str">
        <f aca="false">IF(ISBLANK(Values!E31),"",Values!F31 )</f>
        <v/>
      </c>
      <c r="K32" s="28" t="str">
        <f aca="false">IF(ISBLANK(Values!E31),"",IF(Values!J31, Values!$B$4, Values!$B$5))</f>
        <v/>
      </c>
      <c r="L32" s="39" t="str">
        <f aca="false">IF(ISBLANK(Values!E31),"",Values!$B$18)</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8"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0" t="str">
        <f aca="false">IF(ISBLANK(Values!E31),"",IF(Values!I31,Values!$B$23,Values!$B$33))</f>
        <v/>
      </c>
      <c r="AJ32" s="41"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31"/>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3" customFormat="true" ht="55.2" hidden="false" customHeight="false" outlineLevel="0" collapsed="false">
      <c r="A33" s="27" t="str">
        <f aca="false">IF(ISBLANK(Values!E32),"",IF(Values!$B$37="EU","computercomponent","computer"))</f>
        <v/>
      </c>
      <c r="B33" s="37"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8" t="str">
        <f aca="false">IF(ISBLANK(Values!E32),"",Values!F32 )</f>
        <v/>
      </c>
      <c r="K33" s="28" t="str">
        <f aca="false">IF(ISBLANK(Values!E32),"",IF(Values!J32, Values!$B$4, Values!$B$5))</f>
        <v/>
      </c>
      <c r="L33" s="39" t="str">
        <f aca="false">IF(ISBLANK(Values!E32),"",Values!$B$18)</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8"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0" t="str">
        <f aca="false">IF(ISBLANK(Values!E32),"",IF(Values!I32,Values!$B$23,Values!$B$33))</f>
        <v/>
      </c>
      <c r="AJ33" s="41"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31"/>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3" customFormat="true" ht="55.2" hidden="false" customHeight="false" outlineLevel="0" collapsed="false">
      <c r="A34" s="27" t="str">
        <f aca="false">IF(ISBLANK(Values!E33),"",IF(Values!$B$37="EU","computercomponent","computer"))</f>
        <v/>
      </c>
      <c r="B34" s="37"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8" t="str">
        <f aca="false">IF(ISBLANK(Values!E33),"",Values!F33 )</f>
        <v/>
      </c>
      <c r="K34" s="28" t="str">
        <f aca="false">IF(ISBLANK(Values!E33),"",IF(Values!J33, Values!$B$4, Values!$B$5))</f>
        <v/>
      </c>
      <c r="L34" s="39" t="str">
        <f aca="false">IF(ISBLANK(Values!E33),"",Values!$B$18)</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8"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0" t="str">
        <f aca="false">IF(ISBLANK(Values!E33),"",IF(Values!I33,Values!$B$23,Values!$B$33))</f>
        <v/>
      </c>
      <c r="AJ34" s="41"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31"/>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3" customFormat="true" ht="55.2" hidden="false" customHeight="false" outlineLevel="0" collapsed="false">
      <c r="A35" s="27" t="str">
        <f aca="false">IF(ISBLANK(Values!E34),"",IF(Values!$B$37="EU","computercomponent","computer"))</f>
        <v/>
      </c>
      <c r="B35" s="37"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8" t="str">
        <f aca="false">IF(ISBLANK(Values!E34),"",Values!F34 )</f>
        <v/>
      </c>
      <c r="K35" s="28" t="str">
        <f aca="false">IF(ISBLANK(Values!E34),"",IF(Values!J34, Values!$B$4, Values!$B$5))</f>
        <v/>
      </c>
      <c r="L35" s="39" t="str">
        <f aca="false">IF(ISBLANK(Values!E34),"",Values!$B$18)</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8"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0" t="str">
        <f aca="false">IF(ISBLANK(Values!E34),"",IF(Values!I34,Values!$B$23,Values!$B$33))</f>
        <v/>
      </c>
      <c r="AJ35" s="41"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31"/>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3" customFormat="true" ht="55.2" hidden="false" customHeight="false" outlineLevel="0" collapsed="false">
      <c r="A36" s="27" t="str">
        <f aca="false">IF(ISBLANK(Values!E35),"",IF(Values!$B$37="EU","computercomponent","computer"))</f>
        <v/>
      </c>
      <c r="B36" s="37"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8" t="str">
        <f aca="false">IF(ISBLANK(Values!E35),"",Values!F35 )</f>
        <v/>
      </c>
      <c r="K36" s="28" t="str">
        <f aca="false">IF(ISBLANK(Values!E35),"",IF(Values!J35, Values!$B$4, Values!$B$5))</f>
        <v/>
      </c>
      <c r="L36" s="39" t="str">
        <f aca="false">IF(ISBLANK(Values!E35),"",Values!$B$18)</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8"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0" t="str">
        <f aca="false">IF(ISBLANK(Values!E35),"",IF(Values!I35,Values!$B$23,Values!$B$33))</f>
        <v/>
      </c>
      <c r="AJ36" s="41"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31"/>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3" customFormat="true" ht="55.2" hidden="false" customHeight="false" outlineLevel="0" collapsed="false">
      <c r="A37" s="27" t="str">
        <f aca="false">IF(ISBLANK(Values!E36),"",IF(Values!$B$37="EU","computercomponent","computer"))</f>
        <v/>
      </c>
      <c r="B37" s="37"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8" t="str">
        <f aca="false">IF(ISBLANK(Values!E36),"",Values!F36 )</f>
        <v/>
      </c>
      <c r="K37" s="28" t="str">
        <f aca="false">IF(ISBLANK(Values!E36),"",IF(Values!J36, Values!$B$4, Values!$B$5))</f>
        <v/>
      </c>
      <c r="L37" s="39" t="str">
        <f aca="false">IF(ISBLANK(Values!E36),"",Values!$B$18)</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8"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0" t="str">
        <f aca="false">IF(ISBLANK(Values!E36),"",IF(Values!I36,Values!$B$23,Values!$B$33))</f>
        <v/>
      </c>
      <c r="AJ37" s="41"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31"/>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3" customFormat="true" ht="55.2" hidden="false" customHeight="false" outlineLevel="0" collapsed="false">
      <c r="A38" s="27" t="str">
        <f aca="false">IF(ISBLANK(Values!E37),"",IF(Values!$B$37="EU","computercomponent","computer"))</f>
        <v/>
      </c>
      <c r="B38" s="37"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8" t="str">
        <f aca="false">IF(ISBLANK(Values!E37),"",Values!F37 )</f>
        <v/>
      </c>
      <c r="K38" s="28" t="str">
        <f aca="false">IF(ISBLANK(Values!E37),"",IF(Values!J37, Values!$B$4, Values!$B$5))</f>
        <v/>
      </c>
      <c r="L38" s="39" t="str">
        <f aca="false">IF(ISBLANK(Values!E37),"",Values!$B$18)</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8"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0" t="str">
        <f aca="false">IF(ISBLANK(Values!E37),"",IF(Values!I37,Values!$B$23,Values!$B$33))</f>
        <v/>
      </c>
      <c r="AJ38" s="41"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31"/>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3" customFormat="true" ht="55.2" hidden="false" customHeight="false" outlineLevel="0" collapsed="false">
      <c r="A39" s="27" t="str">
        <f aca="false">IF(ISBLANK(Values!E38),"",IF(Values!$B$37="EU","computercomponent","computer"))</f>
        <v/>
      </c>
      <c r="B39" s="37"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8" t="str">
        <f aca="false">IF(ISBLANK(Values!E38),"",Values!F38 )</f>
        <v/>
      </c>
      <c r="K39" s="28" t="str">
        <f aca="false">IF(ISBLANK(Values!E38),"",IF(Values!J38, Values!$B$4, Values!$B$5))</f>
        <v/>
      </c>
      <c r="L39" s="39" t="str">
        <f aca="false">IF(ISBLANK(Values!E38),"",Values!$B$18)</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8"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0" t="str">
        <f aca="false">IF(ISBLANK(Values!E38),"",IF(Values!I38,Values!$B$23,Values!$B$33))</f>
        <v/>
      </c>
      <c r="AJ39" s="41"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31"/>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3" customFormat="true" ht="55.2" hidden="false" customHeight="false" outlineLevel="0" collapsed="false">
      <c r="A40" s="27" t="str">
        <f aca="false">IF(ISBLANK(Values!E39),"",IF(Values!$B$37="EU","computercomponent","computer"))</f>
        <v/>
      </c>
      <c r="B40" s="37"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8" t="str">
        <f aca="false">IF(ISBLANK(Values!E39),"",Values!F39 )</f>
        <v/>
      </c>
      <c r="K40" s="28" t="str">
        <f aca="false">IF(ISBLANK(Values!E39),"",IF(Values!J39, Values!$B$4, Values!$B$5))</f>
        <v/>
      </c>
      <c r="L40" s="39" t="str">
        <f aca="false">IF(ISBLANK(Values!E39),"",Values!$B$18)</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8"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0" t="str">
        <f aca="false">IF(ISBLANK(Values!E39),"",IF(Values!I39,Values!$B$23,Values!$B$33))</f>
        <v/>
      </c>
      <c r="AJ40" s="41"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31"/>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3" customFormat="true" ht="55.2" hidden="false" customHeight="false" outlineLevel="0" collapsed="false">
      <c r="A41" s="27" t="str">
        <f aca="false">IF(ISBLANK(Values!E40),"",IF(Values!$B$37="EU","computercomponent","computer"))</f>
        <v/>
      </c>
      <c r="B41" s="37"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8" t="str">
        <f aca="false">IF(ISBLANK(Values!E40),"",Values!F40 )</f>
        <v/>
      </c>
      <c r="K41" s="28" t="str">
        <f aca="false">IF(ISBLANK(Values!E40),"",IF(Values!J40, Values!$B$4, Values!$B$5))</f>
        <v/>
      </c>
      <c r="L41" s="39" t="str">
        <f aca="false">IF(ISBLANK(Values!E40),"",Values!$B$18)</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8"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0" t="str">
        <f aca="false">IF(ISBLANK(Values!E40),"",IF(Values!I40,Values!$B$23,Values!$B$33))</f>
        <v/>
      </c>
      <c r="AJ41" s="41"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31"/>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7"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8" t="str">
        <f aca="false">IF(ISBLANK(Values!E41),"",Values!F41 )</f>
        <v/>
      </c>
      <c r="K42" s="28" t="str">
        <f aca="false">IF(ISBLANK(Values!E41),"",IF(Values!J41, Values!$B$4, Values!$B$5))</f>
        <v/>
      </c>
      <c r="L42" s="39" t="str">
        <f aca="false">IF(ISBLANK(Values!E41),"",Values!$B$18)</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8" t="str">
        <f aca="false">IF(ISBLANK(Values!E41),"","Size-Color")</f>
        <v/>
      </c>
      <c r="Z42" s="32" t="str">
        <f aca="false">IF(ISBLANK(Values!E41),"","variation")</f>
        <v/>
      </c>
      <c r="AA42" s="36" t="str">
        <f aca="false">IF(ISBLANK(Values!E41),"",Values!$B$20)</f>
        <v/>
      </c>
      <c r="AB42" s="36" t="str">
        <f aca="false">IF(ISBLANK(Values!E41),"",Values!$B$29)</f>
        <v/>
      </c>
      <c r="AI42" s="40" t="str">
        <f aca="false">IF(ISBLANK(Values!E41),"",IF(Values!I41,Values!$B$23,Values!$B$33))</f>
        <v/>
      </c>
      <c r="AJ42" s="41"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31"/>
      <c r="DZ42" s="31"/>
      <c r="EA42" s="31"/>
      <c r="EB42" s="31"/>
      <c r="EC42" s="31"/>
      <c r="EI42" s="1" t="str">
        <f aca="false">IF(ISBLANK(Values!E41),"",Values!$B$31)</f>
        <v/>
      </c>
      <c r="ES42" s="1" t="str">
        <f aca="false">IF(ISBLANK(Values!E41),"","Amazon Tellus UPS")</f>
        <v/>
      </c>
      <c r="EV42" s="31" t="str">
        <f aca="false">IF(ISBLANK(Values!E41),"","New")</f>
        <v/>
      </c>
      <c r="FE42" s="1" t="str">
        <f aca="false">IF(ISBLANK(Values!E41),"","3")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7"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8" t="str">
        <f aca="false">IF(ISBLANK(Values!E42),"",Values!F42 )</f>
        <v/>
      </c>
      <c r="K43" s="28" t="str">
        <f aca="false">IF(ISBLANK(Values!E42),"",IF(Values!J42, Values!$B$4, Values!$B$5))</f>
        <v/>
      </c>
      <c r="L43" s="39" t="str">
        <f aca="false">IF(ISBLANK(Values!E42),"",Values!$B$18)</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8" t="str">
        <f aca="false">IF(ISBLANK(Values!E42),"","Size-Color")</f>
        <v/>
      </c>
      <c r="Z43" s="32" t="str">
        <f aca="false">IF(ISBLANK(Values!E42),"","variation")</f>
        <v/>
      </c>
      <c r="AA43" s="36" t="str">
        <f aca="false">IF(ISBLANK(Values!E42),"",Values!$B$20)</f>
        <v/>
      </c>
      <c r="AB43" s="36" t="str">
        <f aca="false">IF(ISBLANK(Values!E42),"",Values!$B$29)</f>
        <v/>
      </c>
      <c r="AI43" s="40" t="str">
        <f aca="false">IF(ISBLANK(Values!E42),"",IF(Values!I42,Values!$B$23,Values!$B$33))</f>
        <v/>
      </c>
      <c r="AJ43" s="41"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31"/>
      <c r="DZ43" s="31"/>
      <c r="EA43" s="31"/>
      <c r="EB43" s="31"/>
      <c r="EC43" s="31"/>
      <c r="EI43" s="1" t="str">
        <f aca="false">IF(ISBLANK(Values!E42),"",Values!$B$31)</f>
        <v/>
      </c>
      <c r="ES43" s="1" t="str">
        <f aca="false">IF(ISBLANK(Values!E42),"","Amazon Tellus UPS")</f>
        <v/>
      </c>
      <c r="EV43" s="31" t="str">
        <f aca="false">IF(ISBLANK(Values!E42),"","New")</f>
        <v/>
      </c>
      <c r="FE43" s="1" t="str">
        <f aca="false">IF(ISBLANK(Values!E42),"","3")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15" hidden="false" customHeight="false" outlineLevel="0" collapsed="false">
      <c r="A44" s="27" t="str">
        <f aca="false">IF(ISBLANK(Values!E43),"",IF(Values!$B$37="EU","computercomponent","computer"))</f>
        <v/>
      </c>
      <c r="B44" s="37"/>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8" t="str">
        <f aca="false">IF(ISBLANK(Values!E43),"",Values!F43 )</f>
        <v/>
      </c>
      <c r="K44" s="28" t="str">
        <f aca="false">IF(ISBLANK(Values!E43),"",IF(Values!J43, Values!$B$4, Values!$B$5))</f>
        <v/>
      </c>
      <c r="L44" s="39" t="str">
        <f aca="false">IF(ISBLANK(Values!E43),"",Values!$B$18)</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8" t="str">
        <f aca="false">IF(ISBLANK(Values!E43),"","Size-Color")</f>
        <v/>
      </c>
      <c r="Z44" s="32" t="str">
        <f aca="false">IF(ISBLANK(Values!E43),"","variation")</f>
        <v/>
      </c>
      <c r="AA44" s="36" t="str">
        <f aca="false">IF(ISBLANK(Values!E43),"",Values!$B$20)</f>
        <v/>
      </c>
      <c r="AB44" s="36" t="str">
        <f aca="false">IF(ISBLANK(Values!E43),"",Values!$B$29)</f>
        <v/>
      </c>
      <c r="AI44" s="40" t="str">
        <f aca="false">IF(ISBLANK(Values!E43),"",IF(Values!I43,Values!$B$23,Values!$B$33))</f>
        <v/>
      </c>
      <c r="AJ44" s="41"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31"/>
      <c r="DZ44" s="31"/>
      <c r="EA44" s="31"/>
      <c r="EB44" s="31"/>
      <c r="EC44" s="31"/>
      <c r="EI44" s="1" t="str">
        <f aca="false">IF(ISBLANK(Values!E43),"",Values!$B$31)</f>
        <v/>
      </c>
      <c r="ES44" s="1" t="str">
        <f aca="false">IF(ISBLANK(Values!E43),"","Amazon Tellus UPS")</f>
        <v/>
      </c>
      <c r="EV44" s="31" t="str">
        <f aca="false">IF(ISBLANK(Values!E43),"","New")</f>
        <v/>
      </c>
      <c r="FE44" s="1" t="str">
        <f aca="false">IF(ISBLANK(Values!E43),"","3")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36" activeCellId="0" sqref="B36"/>
    </sheetView>
  </sheetViews>
  <sheetFormatPr defaultColWidth="11.929687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353</v>
      </c>
      <c r="B1" s="47" t="str">
        <f aca="false">IF(Values!$B$36=English!$B$2,English!B10, IF(Values!$B$36=German!$B$2,German!B10, IF(Values!$B$36=Italian!$B$2,Italian!B10, IF(Values!$B$36=Spanish!$B$2, Spanish!B10, IF(Values!$B$36=French!$B$2,French!B10, IF(Values!$B$36=Dutch!$B$2,Dutch!B10, IF(Values!$B$36=English!$D$32, English!D40, 0)))))))</f>
        <v>clavier de remplacement {language} rétroéclairé pour Lenovo Thinkpad</v>
      </c>
      <c r="E1" s="48" t="s">
        <v>354</v>
      </c>
      <c r="F1" s="48"/>
      <c r="G1" s="48"/>
      <c r="H1" s="49"/>
      <c r="I1" s="49"/>
    </row>
    <row r="2" customFormat="false" ht="12.8" hidden="false" customHeight="false" outlineLevel="0" collapsed="false">
      <c r="A2" s="46" t="s">
        <v>355</v>
      </c>
      <c r="B2" s="47" t="str">
        <f aca="false">IF(Values!$B$36=English!$B$2,English!B11, IF(Values!$B$36=German!$B$2,German!B11, IF(Values!$B$36=Italian!$B$2,Italian!B11, IF(Values!$B$36=Spanish!$B$2, Spanish!B11, IF(Values!$B$36=French!$B$2,French!B11, IF(Values!$B$36=Dutch!$B$2,Dutch!B11, IF(Values!$B$36=English!$D$32, English!D41, 0)))))))</f>
        <v>clavier de remplacement {language} non rétroéclairé pour Lenovo Thinkpad</v>
      </c>
    </row>
    <row r="3" customFormat="false" ht="23.85" hidden="false" customHeight="false" outlineLevel="0" collapsed="false">
      <c r="A3" s="46" t="s">
        <v>356</v>
      </c>
      <c r="B3" s="47" t="s">
        <v>357</v>
      </c>
      <c r="C3" s="46" t="s">
        <v>358</v>
      </c>
      <c r="D3" s="46" t="s">
        <v>359</v>
      </c>
      <c r="E3" s="46" t="s">
        <v>360</v>
      </c>
      <c r="F3" s="46" t="s">
        <v>361</v>
      </c>
      <c r="G3" s="46" t="s">
        <v>362</v>
      </c>
      <c r="H3" s="46" t="s">
        <v>363</v>
      </c>
      <c r="I3" s="46" t="s">
        <v>364</v>
      </c>
      <c r="J3" s="46" t="s">
        <v>365</v>
      </c>
      <c r="K3" s="46" t="s">
        <v>366</v>
      </c>
      <c r="L3" s="46" t="s">
        <v>367</v>
      </c>
      <c r="M3" s="46" t="s">
        <v>368</v>
      </c>
      <c r="N3" s="46" t="s">
        <v>369</v>
      </c>
      <c r="O3" s="46" t="s">
        <v>370</v>
      </c>
      <c r="V3" s="0" t="s">
        <v>371</v>
      </c>
    </row>
    <row r="4" customFormat="false" ht="35.05" hidden="false" customHeight="false" outlineLevel="0" collapsed="false">
      <c r="A4" s="46" t="s">
        <v>372</v>
      </c>
      <c r="B4" s="50" t="n">
        <v>54.99</v>
      </c>
      <c r="C4" s="51" t="n">
        <f aca="false">FALSE()</f>
        <v>0</v>
      </c>
      <c r="D4" s="52" t="n">
        <f aca="false">TRUE()</f>
        <v>1</v>
      </c>
      <c r="E4" s="53" t="n">
        <v>5714401510017</v>
      </c>
      <c r="F4" s="53" t="s">
        <v>373</v>
      </c>
      <c r="G4" s="54"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5" t="n">
        <f aca="false">TRUE()</f>
        <v>1</v>
      </c>
      <c r="J4" s="56" t="n">
        <f aca="false">FALSE()</f>
        <v>0</v>
      </c>
      <c r="K4" s="53" t="s">
        <v>375</v>
      </c>
      <c r="L4" s="57" t="n">
        <f aca="false">TRUE()</f>
        <v>1</v>
      </c>
      <c r="M4" s="58" t="str">
        <f aca="false">IF(ISBLANK(K4),"",IF(L4, "https://raw.githubusercontent.com/PatrickVibild/TellusAmazonPictures/master/pictures/"&amp;K4&amp;"/1.jpg","https://download.lenovo.com/Images/Parts/"&amp;K4&amp;"/"&amp;K4&amp;"_A.jpg"))</f>
        <v>https://raw.githubusercontent.com/PatrickVibild/TellusAmazonPictures/master/pictures/Lenovo/T510%20/RG/DE/1.jpg</v>
      </c>
      <c r="N4" s="58" t="str">
        <f aca="false">IF(ISBLANK(K4),"",IF(L4, "https://raw.githubusercontent.com/PatrickVibild/TellusAmazonPictures/master/pictures/"&amp;K4&amp;"/2.jpg","https://download.lenovo.com/Images/Parts/"&amp;K4&amp;"/"&amp;K4&amp;"_B.jpg"))</f>
        <v>https://raw.githubusercontent.com/PatrickVibild/TellusAmazonPictures/master/pictures/Lenovo/T510%20/RG/DE/2.jpg</v>
      </c>
      <c r="O4" s="59" t="str">
        <f aca="false">IF(ISBLANK(K4),"",IF(L4, "https://raw.githubusercontent.com/PatrickVibild/TellusAmazonPictures/master/pictures/"&amp;K4&amp;"/3.jpg","https://download.lenovo.com/Images/Parts/"&amp;K4&amp;"/"&amp;K4&amp;"_details.jpg"))</f>
        <v>https://raw.githubusercontent.com/PatrickVibild/TellusAmazonPictures/master/pictures/Lenovo/T510%20/RG/DE/3.jpg</v>
      </c>
      <c r="P4" s="0" t="str">
        <f aca="false">IF(ISBLANK(K4),"",IF(L4, "https://raw.githubusercontent.com/PatrickVibild/TellusAmazonPictures/master/pictures/"&amp;K4&amp;"/4.jpg", ""))</f>
        <v>https://raw.githubusercontent.com/PatrickVibild/TellusAmazonPictures/master/pictures/Lenovo/T510%20/RG/DE/4.jpg</v>
      </c>
      <c r="Q4" s="0" t="str">
        <f aca="false">IF(ISBLANK(K4),"",IF(L4, "https://raw.githubusercontent.com/PatrickVibild/TellusAmazonPictures/master/pictures/"&amp;K4&amp;"/5.jpg", ""))</f>
        <v>https://raw.githubusercontent.com/PatrickVibild/TellusAmazonPictures/master/pictures/Lenovo/T510%20/RG/DE/5.jpg</v>
      </c>
      <c r="R4" s="0" t="str">
        <f aca="false">IF(ISBLANK(K4),"",IF(L4, "https://raw.githubusercontent.com/PatrickVibild/TellusAmazonPictures/master/pictures/"&amp;K4&amp;"/6.jpg", ""))</f>
        <v>https://raw.githubusercontent.com/PatrickVibild/TellusAmazonPictures/master/pictures/Lenovo/T510%20/RG/DE/6.jpg</v>
      </c>
      <c r="S4" s="0" t="str">
        <f aca="false">IF(ISBLANK(K4),"",IF(L4, "https://raw.githubusercontent.com/PatrickVibild/TellusAmazonPictures/master/pictures/"&amp;K4&amp;"/7.jpg", ""))</f>
        <v>https://raw.githubusercontent.com/PatrickVibild/TellusAmazonPictures/master/pictures/Lenovo/T510%20/RG/DE/7.jpg</v>
      </c>
      <c r="T4" s="0" t="str">
        <f aca="false">IF(ISBLANK(K4),"",IF(L4, "https://raw.githubusercontent.com/PatrickVibild/TellusAmazonPictures/master/pictures/"&amp;K4&amp;"/8.jpg",""))</f>
        <v>https://raw.githubusercontent.com/PatrickVibild/TellusAmazonPictures/master/pictures/Lenovo/T510%20/RG/DE/8.jpg</v>
      </c>
      <c r="U4" s="0" t="str">
        <f aca="false">IF(ISBLANK(K4),"",IF(L4, "https://raw.githubusercontent.com/PatrickVibild/TellusAmazonPictures/master/pictures/"&amp;K4&amp;"/9.jpg", ""))</f>
        <v>https://raw.githubusercontent.com/PatrickVibild/TellusAmazonPictures/master/pictures/Lenovo/T510%20/RG/DE/9.jpg</v>
      </c>
      <c r="V4" s="60" t="n">
        <f aca="false">MATCH(G4,options!$D$1:$D$20,0)</f>
        <v>1</v>
      </c>
    </row>
    <row r="5" customFormat="false" ht="35.05" hidden="false" customHeight="false" outlineLevel="0" collapsed="false">
      <c r="A5" s="46" t="s">
        <v>376</v>
      </c>
      <c r="B5" s="50" t="n">
        <v>54.99</v>
      </c>
      <c r="C5" s="51" t="n">
        <f aca="false">FALSE()</f>
        <v>0</v>
      </c>
      <c r="D5" s="51" t="n">
        <f aca="false">TRUE()</f>
        <v>1</v>
      </c>
      <c r="E5" s="53" t="n">
        <v>5714401510024</v>
      </c>
      <c r="F5" s="53" t="s">
        <v>377</v>
      </c>
      <c r="G5" s="54"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5" t="n">
        <f aca="false">TRUE()</f>
        <v>1</v>
      </c>
      <c r="J5" s="56" t="n">
        <f aca="false">FALSE()</f>
        <v>0</v>
      </c>
      <c r="K5" s="53" t="s">
        <v>379</v>
      </c>
      <c r="L5" s="57" t="n">
        <f aca="false">TRUE()</f>
        <v>1</v>
      </c>
      <c r="M5" s="58" t="str">
        <f aca="false">IF(ISBLANK(K5),"",IF(L5, "https://raw.githubusercontent.com/PatrickVibild/TellusAmazonPictures/master/pictures/"&amp;K5&amp;"/1.jpg","https://download.lenovo.com/Images/Parts/"&amp;K5&amp;"/"&amp;K5&amp;"_A.jpg"))</f>
        <v>https://raw.githubusercontent.com/PatrickVibild/TellusAmazonPictures/master/pictures/Lenovo/T510%20/RG/FR/1.jpg</v>
      </c>
      <c r="N5" s="58" t="str">
        <f aca="false">IF(ISBLANK(K5),"",IF(L5, "https://raw.githubusercontent.com/PatrickVibild/TellusAmazonPictures/master/pictures/"&amp;K5&amp;"/2.jpg","https://download.lenovo.com/Images/Parts/"&amp;K5&amp;"/"&amp;K5&amp;"_B.jpg"))</f>
        <v>https://raw.githubusercontent.com/PatrickVibild/TellusAmazonPictures/master/pictures/Lenovo/T510%20/RG/FR/2.jpg</v>
      </c>
      <c r="O5" s="59" t="str">
        <f aca="false">IF(ISBLANK(K5),"",IF(L5, "https://raw.githubusercontent.com/PatrickVibild/TellusAmazonPictures/master/pictures/"&amp;K5&amp;"/3.jpg","https://download.lenovo.com/Images/Parts/"&amp;K5&amp;"/"&amp;K5&amp;"_details.jpg"))</f>
        <v>https://raw.githubusercontent.com/PatrickVibild/TellusAmazonPictures/master/pictures/Lenovo/T510%20/RG/FR/3.jpg</v>
      </c>
      <c r="P5" s="0" t="str">
        <f aca="false">IF(ISBLANK(K5),"",IF(L5, "https://raw.githubusercontent.com/PatrickVibild/TellusAmazonPictures/master/pictures/"&amp;K5&amp;"/4.jpg", ""))</f>
        <v>https://raw.githubusercontent.com/PatrickVibild/TellusAmazonPictures/master/pictures/Lenovo/T510%20/RG/FR/4.jpg</v>
      </c>
      <c r="Q5" s="0" t="str">
        <f aca="false">IF(ISBLANK(K5),"",IF(L5, "https://raw.githubusercontent.com/PatrickVibild/TellusAmazonPictures/master/pictures/"&amp;K5&amp;"/5.jpg", ""))</f>
        <v>https://raw.githubusercontent.com/PatrickVibild/TellusAmazonPictures/master/pictures/Lenovo/T510%20/RG/FR/5.jpg</v>
      </c>
      <c r="R5" s="0" t="str">
        <f aca="false">IF(ISBLANK(K5),"",IF(L5, "https://raw.githubusercontent.com/PatrickVibild/TellusAmazonPictures/master/pictures/"&amp;K5&amp;"/6.jpg", ""))</f>
        <v>https://raw.githubusercontent.com/PatrickVibild/TellusAmazonPictures/master/pictures/Lenovo/T510%20/RG/FR/6.jpg</v>
      </c>
      <c r="S5" s="0" t="str">
        <f aca="false">IF(ISBLANK(K5),"",IF(L5, "https://raw.githubusercontent.com/PatrickVibild/TellusAmazonPictures/master/pictures/"&amp;K5&amp;"/7.jpg", ""))</f>
        <v>https://raw.githubusercontent.com/PatrickVibild/TellusAmazonPictures/master/pictures/Lenovo/T510%20/RG/FR/7.jpg</v>
      </c>
      <c r="T5" s="0" t="str">
        <f aca="false">IF(ISBLANK(K5),"",IF(L5, "https://raw.githubusercontent.com/PatrickVibild/TellusAmazonPictures/master/pictures/"&amp;K5&amp;"/8.jpg",""))</f>
        <v>https://raw.githubusercontent.com/PatrickVibild/TellusAmazonPictures/master/pictures/Lenovo/T510%20/RG/FR/8.jpg</v>
      </c>
      <c r="U5" s="0" t="str">
        <f aca="false">IF(ISBLANK(K5),"",IF(L5, "https://raw.githubusercontent.com/PatrickVibild/TellusAmazonPictures/master/pictures/"&amp;K5&amp;"/9.jpg", ""))</f>
        <v>https://raw.githubusercontent.com/PatrickVibild/TellusAmazonPictures/master/pictures/Lenovo/T510%20/RG/FR/9.jpg</v>
      </c>
      <c r="V5" s="60" t="n">
        <f aca="false">MATCH(G5,options!$D$1:$D$20,0)</f>
        <v>2</v>
      </c>
    </row>
    <row r="6" customFormat="false" ht="35.05" hidden="false" customHeight="false" outlineLevel="0" collapsed="false">
      <c r="A6" s="46" t="s">
        <v>380</v>
      </c>
      <c r="B6" s="61" t="s">
        <v>381</v>
      </c>
      <c r="C6" s="51" t="n">
        <f aca="false">FALSE()</f>
        <v>0</v>
      </c>
      <c r="D6" s="51" t="n">
        <f aca="false">TRUE()</f>
        <v>1</v>
      </c>
      <c r="E6" s="53" t="n">
        <v>5714401510031</v>
      </c>
      <c r="F6" s="53" t="s">
        <v>382</v>
      </c>
      <c r="G6" s="54"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5" t="n">
        <f aca="false">TRUE()</f>
        <v>1</v>
      </c>
      <c r="J6" s="56" t="n">
        <f aca="false">FALSE()</f>
        <v>0</v>
      </c>
      <c r="K6" s="53" t="s">
        <v>384</v>
      </c>
      <c r="L6" s="57" t="n">
        <f aca="false">TRUE()</f>
        <v>1</v>
      </c>
      <c r="M6" s="58" t="str">
        <f aca="false">IF(ISBLANK(K6),"",IF(L6, "https://raw.githubusercontent.com/PatrickVibild/TellusAmazonPictures/master/pictures/"&amp;K6&amp;"/1.jpg","https://download.lenovo.com/Images/Parts/"&amp;K6&amp;"/"&amp;K6&amp;"_A.jpg"))</f>
        <v>https://raw.githubusercontent.com/PatrickVibild/TellusAmazonPictures/master/pictures/Lenovo/T510%20/RG/IT/1.jpg</v>
      </c>
      <c r="N6" s="58" t="str">
        <f aca="false">IF(ISBLANK(K6),"",IF(L6, "https://raw.githubusercontent.com/PatrickVibild/TellusAmazonPictures/master/pictures/"&amp;K6&amp;"/2.jpg","https://download.lenovo.com/Images/Parts/"&amp;K6&amp;"/"&amp;K6&amp;"_B.jpg"))</f>
        <v>https://raw.githubusercontent.com/PatrickVibild/TellusAmazonPictures/master/pictures/Lenovo/T510%20/RG/IT/2.jpg</v>
      </c>
      <c r="O6" s="59" t="str">
        <f aca="false">IF(ISBLANK(K6),"",IF(L6, "https://raw.githubusercontent.com/PatrickVibild/TellusAmazonPictures/master/pictures/"&amp;K6&amp;"/3.jpg","https://download.lenovo.com/Images/Parts/"&amp;K6&amp;"/"&amp;K6&amp;"_details.jpg"))</f>
        <v>https://raw.githubusercontent.com/PatrickVibild/TellusAmazonPictures/master/pictures/Lenovo/T510%20/RG/IT/3.jpg</v>
      </c>
      <c r="P6" s="0" t="str">
        <f aca="false">IF(ISBLANK(K6),"",IF(L6, "https://raw.githubusercontent.com/PatrickVibild/TellusAmazonPictures/master/pictures/"&amp;K6&amp;"/4.jpg", ""))</f>
        <v>https://raw.githubusercontent.com/PatrickVibild/TellusAmazonPictures/master/pictures/Lenovo/T510%20/RG/IT/4.jpg</v>
      </c>
      <c r="Q6" s="0" t="str">
        <f aca="false">IF(ISBLANK(K6),"",IF(L6, "https://raw.githubusercontent.com/PatrickVibild/TellusAmazonPictures/master/pictures/"&amp;K6&amp;"/5.jpg", ""))</f>
        <v>https://raw.githubusercontent.com/PatrickVibild/TellusAmazonPictures/master/pictures/Lenovo/T510%20/RG/IT/5.jpg</v>
      </c>
      <c r="R6" s="0" t="str">
        <f aca="false">IF(ISBLANK(K6),"",IF(L6, "https://raw.githubusercontent.com/PatrickVibild/TellusAmazonPictures/master/pictures/"&amp;K6&amp;"/6.jpg", ""))</f>
        <v>https://raw.githubusercontent.com/PatrickVibild/TellusAmazonPictures/master/pictures/Lenovo/T510%20/RG/IT/6.jpg</v>
      </c>
      <c r="S6" s="0" t="str">
        <f aca="false">IF(ISBLANK(K6),"",IF(L6, "https://raw.githubusercontent.com/PatrickVibild/TellusAmazonPictures/master/pictures/"&amp;K6&amp;"/7.jpg", ""))</f>
        <v>https://raw.githubusercontent.com/PatrickVibild/TellusAmazonPictures/master/pictures/Lenovo/T510%20/RG/IT/7.jpg</v>
      </c>
      <c r="T6" s="0" t="str">
        <f aca="false">IF(ISBLANK(K6),"",IF(L6, "https://raw.githubusercontent.com/PatrickVibild/TellusAmazonPictures/master/pictures/"&amp;K6&amp;"/8.jpg",""))</f>
        <v>https://raw.githubusercontent.com/PatrickVibild/TellusAmazonPictures/master/pictures/Lenovo/T510%20/RG/IT/8.jpg</v>
      </c>
      <c r="U6" s="0" t="str">
        <f aca="false">IF(ISBLANK(K6),"",IF(L6, "https://raw.githubusercontent.com/PatrickVibild/TellusAmazonPictures/master/pictures/"&amp;K6&amp;"/9.jpg", ""))</f>
        <v>https://raw.githubusercontent.com/PatrickVibild/TellusAmazonPictures/master/pictures/Lenovo/T510%20/RG/IT/9.jpg</v>
      </c>
      <c r="V6" s="60" t="n">
        <f aca="false">MATCH(G6,options!$D$1:$D$20,0)</f>
        <v>3</v>
      </c>
    </row>
    <row r="7" customFormat="false" ht="35.05" hidden="false" customHeight="false" outlineLevel="0" collapsed="false">
      <c r="A7" s="46" t="s">
        <v>385</v>
      </c>
      <c r="B7" s="62" t="str">
        <f aca="false">IF(B6=options!C1,"41","41")</f>
        <v>41</v>
      </c>
      <c r="C7" s="51" t="n">
        <f aca="false">FALSE()</f>
        <v>0</v>
      </c>
      <c r="D7" s="51" t="n">
        <f aca="false">TRUE()</f>
        <v>1</v>
      </c>
      <c r="E7" s="53" t="n">
        <v>5714401510048</v>
      </c>
      <c r="F7" s="53" t="s">
        <v>386</v>
      </c>
      <c r="G7" s="54"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5" t="n">
        <f aca="false">TRUE()</f>
        <v>1</v>
      </c>
      <c r="J7" s="56" t="n">
        <f aca="false">FALSE()</f>
        <v>0</v>
      </c>
      <c r="K7" s="53" t="s">
        <v>388</v>
      </c>
      <c r="L7" s="57" t="n">
        <f aca="false">TRUE()</f>
        <v>1</v>
      </c>
      <c r="M7" s="58" t="str">
        <f aca="false">IF(ISBLANK(K7),"",IF(L7, "https://raw.githubusercontent.com/PatrickVibild/TellusAmazonPictures/master/pictures/"&amp;K7&amp;"/1.jpg","https://download.lenovo.com/Images/Parts/"&amp;K7&amp;"/"&amp;K7&amp;"_A.jpg"))</f>
        <v>https://raw.githubusercontent.com/PatrickVibild/TellusAmazonPictures/master/pictures/Lenovo/T510%20/RG/ES/1.jpg</v>
      </c>
      <c r="N7" s="58" t="str">
        <f aca="false">IF(ISBLANK(K7),"",IF(L7, "https://raw.githubusercontent.com/PatrickVibild/TellusAmazonPictures/master/pictures/"&amp;K7&amp;"/2.jpg","https://download.lenovo.com/Images/Parts/"&amp;K7&amp;"/"&amp;K7&amp;"_B.jpg"))</f>
        <v>https://raw.githubusercontent.com/PatrickVibild/TellusAmazonPictures/master/pictures/Lenovo/T510%20/RG/ES/2.jpg</v>
      </c>
      <c r="O7" s="59" t="str">
        <f aca="false">IF(ISBLANK(K7),"",IF(L7, "https://raw.githubusercontent.com/PatrickVibild/TellusAmazonPictures/master/pictures/"&amp;K7&amp;"/3.jpg","https://download.lenovo.com/Images/Parts/"&amp;K7&amp;"/"&amp;K7&amp;"_details.jpg"))</f>
        <v>https://raw.githubusercontent.com/PatrickVibild/TellusAmazonPictures/master/pictures/Lenovo/T510%20/RG/ES/3.jpg</v>
      </c>
      <c r="P7" s="0" t="str">
        <f aca="false">IF(ISBLANK(K7),"",IF(L7, "https://raw.githubusercontent.com/PatrickVibild/TellusAmazonPictures/master/pictures/"&amp;K7&amp;"/4.jpg", ""))</f>
        <v>https://raw.githubusercontent.com/PatrickVibild/TellusAmazonPictures/master/pictures/Lenovo/T510%20/RG/ES/4.jpg</v>
      </c>
      <c r="Q7" s="0" t="str">
        <f aca="false">IF(ISBLANK(K7),"",IF(L7, "https://raw.githubusercontent.com/PatrickVibild/TellusAmazonPictures/master/pictures/"&amp;K7&amp;"/5.jpg", ""))</f>
        <v>https://raw.githubusercontent.com/PatrickVibild/TellusAmazonPictures/master/pictures/Lenovo/T510%20/RG/ES/5.jpg</v>
      </c>
      <c r="R7" s="0" t="str">
        <f aca="false">IF(ISBLANK(K7),"",IF(L7, "https://raw.githubusercontent.com/PatrickVibild/TellusAmazonPictures/master/pictures/"&amp;K7&amp;"/6.jpg", ""))</f>
        <v>https://raw.githubusercontent.com/PatrickVibild/TellusAmazonPictures/master/pictures/Lenovo/T510%20/RG/ES/6.jpg</v>
      </c>
      <c r="S7" s="0" t="str">
        <f aca="false">IF(ISBLANK(K7),"",IF(L7, "https://raw.githubusercontent.com/PatrickVibild/TellusAmazonPictures/master/pictures/"&amp;K7&amp;"/7.jpg", ""))</f>
        <v>https://raw.githubusercontent.com/PatrickVibild/TellusAmazonPictures/master/pictures/Lenovo/T510%20/RG/ES/7.jpg</v>
      </c>
      <c r="T7" s="0" t="str">
        <f aca="false">IF(ISBLANK(K7),"",IF(L7, "https://raw.githubusercontent.com/PatrickVibild/TellusAmazonPictures/master/pictures/"&amp;K7&amp;"/8.jpg",""))</f>
        <v>https://raw.githubusercontent.com/PatrickVibild/TellusAmazonPictures/master/pictures/Lenovo/T510%20/RG/ES/8.jpg</v>
      </c>
      <c r="U7" s="0" t="str">
        <f aca="false">IF(ISBLANK(K7),"",IF(L7, "https://raw.githubusercontent.com/PatrickVibild/TellusAmazonPictures/master/pictures/"&amp;K7&amp;"/9.jpg", ""))</f>
        <v>https://raw.githubusercontent.com/PatrickVibild/TellusAmazonPictures/master/pictures/Lenovo/T510%20/RG/ES/9.jpg</v>
      </c>
      <c r="V7" s="60" t="n">
        <f aca="false">MATCH(G7,options!$D$1:$D$20,0)</f>
        <v>4</v>
      </c>
    </row>
    <row r="8" customFormat="false" ht="35.05" hidden="false" customHeight="false" outlineLevel="0" collapsed="false">
      <c r="A8" s="46" t="s">
        <v>389</v>
      </c>
      <c r="B8" s="62" t="str">
        <f aca="false">IF(B6=options!C1,"17","17")</f>
        <v>17</v>
      </c>
      <c r="C8" s="51" t="n">
        <f aca="false">FALSE()</f>
        <v>0</v>
      </c>
      <c r="D8" s="51" t="n">
        <f aca="false">TRUE()</f>
        <v>1</v>
      </c>
      <c r="E8" s="53" t="n">
        <v>5714401510055</v>
      </c>
      <c r="F8" s="53" t="s">
        <v>390</v>
      </c>
      <c r="G8" s="54"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n">
        <f aca="false">TRUE()</f>
        <v>1</v>
      </c>
      <c r="J8" s="56" t="n">
        <f aca="false">FALSE()</f>
        <v>0</v>
      </c>
      <c r="K8" s="53" t="s">
        <v>392</v>
      </c>
      <c r="L8" s="57" t="n">
        <f aca="false">TRUE()</f>
        <v>1</v>
      </c>
      <c r="M8" s="58" t="str">
        <f aca="false">IF(ISBLANK(K8),"",IF(L8, "https://raw.githubusercontent.com/PatrickVibild/TellusAmazonPictures/master/pictures/"&amp;K8&amp;"/1.jpg","https://download.lenovo.com/Images/Parts/"&amp;K8&amp;"/"&amp;K8&amp;"_A.jpg"))</f>
        <v>https://raw.githubusercontent.com/PatrickVibild/TellusAmazonPictures/master/pictures/Lenovo/T510%20/RG/UK/1.jpg</v>
      </c>
      <c r="N8" s="58" t="str">
        <f aca="false">IF(ISBLANK(K8),"",IF(L8, "https://raw.githubusercontent.com/PatrickVibild/TellusAmazonPictures/master/pictures/"&amp;K8&amp;"/2.jpg","https://download.lenovo.com/Images/Parts/"&amp;K8&amp;"/"&amp;K8&amp;"_B.jpg"))</f>
        <v>https://raw.githubusercontent.com/PatrickVibild/TellusAmazonPictures/master/pictures/Lenovo/T510%20/RG/UK/2.jpg</v>
      </c>
      <c r="O8" s="59" t="str">
        <f aca="false">IF(ISBLANK(K8),"",IF(L8, "https://raw.githubusercontent.com/PatrickVibild/TellusAmazonPictures/master/pictures/"&amp;K8&amp;"/3.jpg","https://download.lenovo.com/Images/Parts/"&amp;K8&amp;"/"&amp;K8&amp;"_details.jpg"))</f>
        <v>https://raw.githubusercontent.com/PatrickVibild/TellusAmazonPictures/master/pictures/Lenovo/T510%20/RG/UK/3.jpg</v>
      </c>
      <c r="P8" s="0" t="str">
        <f aca="false">IF(ISBLANK(K8),"",IF(L8, "https://raw.githubusercontent.com/PatrickVibild/TellusAmazonPictures/master/pictures/"&amp;K8&amp;"/4.jpg", ""))</f>
        <v>https://raw.githubusercontent.com/PatrickVibild/TellusAmazonPictures/master/pictures/Lenovo/T510%20/RG/UK/4.jpg</v>
      </c>
      <c r="Q8" s="0" t="str">
        <f aca="false">IF(ISBLANK(K8),"",IF(L8, "https://raw.githubusercontent.com/PatrickVibild/TellusAmazonPictures/master/pictures/"&amp;K8&amp;"/5.jpg", ""))</f>
        <v>https://raw.githubusercontent.com/PatrickVibild/TellusAmazonPictures/master/pictures/Lenovo/T510%20/RG/UK/5.jpg</v>
      </c>
      <c r="R8" s="0" t="str">
        <f aca="false">IF(ISBLANK(K8),"",IF(L8, "https://raw.githubusercontent.com/PatrickVibild/TellusAmazonPictures/master/pictures/"&amp;K8&amp;"/6.jpg", ""))</f>
        <v>https://raw.githubusercontent.com/PatrickVibild/TellusAmazonPictures/master/pictures/Lenovo/T510%20/RG/UK/6.jpg</v>
      </c>
      <c r="S8" s="0" t="str">
        <f aca="false">IF(ISBLANK(K8),"",IF(L8, "https://raw.githubusercontent.com/PatrickVibild/TellusAmazonPictures/master/pictures/"&amp;K8&amp;"/7.jpg", ""))</f>
        <v>https://raw.githubusercontent.com/PatrickVibild/TellusAmazonPictures/master/pictures/Lenovo/T510%20/RG/UK/7.jpg</v>
      </c>
      <c r="T8" s="0" t="str">
        <f aca="false">IF(ISBLANK(K8),"",IF(L8, "https://raw.githubusercontent.com/PatrickVibild/TellusAmazonPictures/master/pictures/"&amp;K8&amp;"/8.jpg",""))</f>
        <v>https://raw.githubusercontent.com/PatrickVibild/TellusAmazonPictures/master/pictures/Lenovo/T510%20/RG/UK/8.jpg</v>
      </c>
      <c r="U8" s="0" t="str">
        <f aca="false">IF(ISBLANK(K8),"",IF(L8, "https://raw.githubusercontent.com/PatrickVibild/TellusAmazonPictures/master/pictures/"&amp;K8&amp;"/9.jpg", ""))</f>
        <v>https://raw.githubusercontent.com/PatrickVibild/TellusAmazonPictures/master/pictures/Lenovo/T510%20/RG/UK/9.jpg</v>
      </c>
      <c r="V8" s="60" t="n">
        <f aca="false">MATCH(G8,options!$D$1:$D$20,0)</f>
        <v>5</v>
      </c>
    </row>
    <row r="9" customFormat="false" ht="35.05" hidden="false" customHeight="false" outlineLevel="0" collapsed="false">
      <c r="A9" s="46" t="s">
        <v>393</v>
      </c>
      <c r="B9" s="62" t="str">
        <f aca="false">IF(B6=options!C1,"5","5")</f>
        <v>5</v>
      </c>
      <c r="C9" s="52" t="n">
        <f aca="false">FALSE()</f>
        <v>0</v>
      </c>
      <c r="D9" s="52" t="n">
        <f aca="false">FALSE()</f>
        <v>0</v>
      </c>
      <c r="E9" s="53" t="n">
        <v>5714401510062</v>
      </c>
      <c r="F9" s="53" t="s">
        <v>394</v>
      </c>
      <c r="G9" s="54"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5" t="n">
        <f aca="false">TRUE()</f>
        <v>1</v>
      </c>
      <c r="J9" s="56" t="n">
        <f aca="false">FALSE()</f>
        <v>0</v>
      </c>
      <c r="K9" s="53" t="s">
        <v>396</v>
      </c>
      <c r="L9" s="57" t="n">
        <f aca="false">TRUE()</f>
        <v>1</v>
      </c>
      <c r="M9" s="58" t="str">
        <f aca="false">IF(ISBLANK(K9),"",IF(L9, "https://raw.githubusercontent.com/PatrickVibild/TellusAmazonPictures/master/pictures/"&amp;K9&amp;"/1.jpg","https://download.lenovo.com/Images/Parts/"&amp;K9&amp;"/"&amp;K9&amp;"_A.jpg"))</f>
        <v>https://raw.githubusercontent.com/PatrickVibild/TellusAmazonPictures/master/pictures/Lenovo/T510%20/RG/NOR/1.jpg</v>
      </c>
      <c r="N9" s="58" t="str">
        <f aca="false">IF(ISBLANK(K9),"",IF(L9, "https://raw.githubusercontent.com/PatrickVibild/TellusAmazonPictures/master/pictures/"&amp;K9&amp;"/2.jpg","https://download.lenovo.com/Images/Parts/"&amp;K9&amp;"/"&amp;K9&amp;"_B.jpg"))</f>
        <v>https://raw.githubusercontent.com/PatrickVibild/TellusAmazonPictures/master/pictures/Lenovo/T510%20/RG/NOR/2.jpg</v>
      </c>
      <c r="O9" s="59" t="str">
        <f aca="false">IF(ISBLANK(K9),"",IF(L9, "https://raw.githubusercontent.com/PatrickVibild/TellusAmazonPictures/master/pictures/"&amp;K9&amp;"/3.jpg","https://download.lenovo.com/Images/Parts/"&amp;K9&amp;"/"&amp;K9&amp;"_details.jpg"))</f>
        <v>https://raw.githubusercontent.com/PatrickVibild/TellusAmazonPictures/master/pictures/Lenovo/T510%20/RG/NOR/3.jpg</v>
      </c>
      <c r="P9" s="0" t="str">
        <f aca="false">IF(ISBLANK(K9),"",IF(L9, "https://raw.githubusercontent.com/PatrickVibild/TellusAmazonPictures/master/pictures/"&amp;K9&amp;"/4.jpg", ""))</f>
        <v>https://raw.githubusercontent.com/PatrickVibild/TellusAmazonPictures/master/pictures/Lenovo/T510%20/RG/NOR/4.jpg</v>
      </c>
      <c r="Q9" s="0" t="str">
        <f aca="false">IF(ISBLANK(K9),"",IF(L9, "https://raw.githubusercontent.com/PatrickVibild/TellusAmazonPictures/master/pictures/"&amp;K9&amp;"/5.jpg", ""))</f>
        <v>https://raw.githubusercontent.com/PatrickVibild/TellusAmazonPictures/master/pictures/Lenovo/T510%20/RG/NOR/5.jpg</v>
      </c>
      <c r="R9" s="0" t="str">
        <f aca="false">IF(ISBLANK(K9),"",IF(L9, "https://raw.githubusercontent.com/PatrickVibild/TellusAmazonPictures/master/pictures/"&amp;K9&amp;"/6.jpg", ""))</f>
        <v>https://raw.githubusercontent.com/PatrickVibild/TellusAmazonPictures/master/pictures/Lenovo/T510%20/RG/NOR/6.jpg</v>
      </c>
      <c r="S9" s="0" t="str">
        <f aca="false">IF(ISBLANK(K9),"",IF(L9, "https://raw.githubusercontent.com/PatrickVibild/TellusAmazonPictures/master/pictures/"&amp;K9&amp;"/7.jpg", ""))</f>
        <v>https://raw.githubusercontent.com/PatrickVibild/TellusAmazonPictures/master/pictures/Lenovo/T510%20/RG/NOR/7.jpg</v>
      </c>
      <c r="T9" s="0" t="str">
        <f aca="false">IF(ISBLANK(K9),"",IF(L9, "https://raw.githubusercontent.com/PatrickVibild/TellusAmazonPictures/master/pictures/"&amp;K9&amp;"/8.jpg",""))</f>
        <v>https://raw.githubusercontent.com/PatrickVibild/TellusAmazonPictures/master/pictures/Lenovo/T510%20/RG/NOR/8.jpg</v>
      </c>
      <c r="U9" s="0" t="str">
        <f aca="false">IF(ISBLANK(K9),"",IF(L9, "https://raw.githubusercontent.com/PatrickVibild/TellusAmazonPictures/master/pictures/"&amp;K9&amp;"/9.jpg", ""))</f>
        <v>https://raw.githubusercontent.com/PatrickVibild/TellusAmazonPictures/master/pictures/Lenovo/T510%20/RG/NOR/9.jpg</v>
      </c>
      <c r="V9" s="60" t="n">
        <f aca="false">MATCH(G9,options!$D$1:$D$20,0)</f>
        <v>6</v>
      </c>
    </row>
    <row r="10" customFormat="false" ht="12.8" hidden="false" customHeight="false" outlineLevel="0" collapsed="false">
      <c r="A10" s="0" t="s">
        <v>397</v>
      </c>
      <c r="B10" s="63"/>
      <c r="C10" s="51" t="n">
        <f aca="false">FALSE()</f>
        <v>0</v>
      </c>
      <c r="D10" s="51" t="n">
        <f aca="false">FALSE()</f>
        <v>0</v>
      </c>
      <c r="E10" s="53" t="n">
        <v>5714401510079</v>
      </c>
      <c r="F10" s="53" t="s">
        <v>398</v>
      </c>
      <c r="G10" s="54"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5" t="n">
        <f aca="false">TRUE()</f>
        <v>1</v>
      </c>
      <c r="J10" s="56" t="n">
        <f aca="false">FALSE()</f>
        <v>0</v>
      </c>
      <c r="K10" s="53"/>
      <c r="L10" s="57" t="n">
        <f aca="false">TRUE()</f>
        <v>1</v>
      </c>
      <c r="M10" s="58" t="str">
        <f aca="false">IF(ISBLANK(K10),"",IF(L10, "https://raw.githubusercontent.com/PatrickVibild/TellusAmazonPictures/master/pictures/"&amp;K10&amp;"/1.jpg","https://download.lenovo.com/Images/Parts/"&amp;K10&amp;"/"&amp;K10&amp;"_A.jpg"))</f>
        <v/>
      </c>
      <c r="N10" s="58" t="str">
        <f aca="false">IF(ISBLANK(K10),"",IF(L10, "https://raw.githubusercontent.com/PatrickVibild/TellusAmazonPictures/master/pictures/"&amp;K10&amp;"/2.jpg","https://download.lenovo.com/Images/Parts/"&amp;K10&amp;"/"&amp;K10&amp;"_B.jpg"))</f>
        <v/>
      </c>
      <c r="O10" s="59" t="str">
        <f aca="false">IF(ISBLANK(K10),"",IF(L10, "https://raw.githubusercontent.com/PatrickVibild/TellusAmazonPictures/master/pictures/"&amp;K10&amp;"/3.jpg","https://download.lenovo.com/Images/Parts/"&amp;K10&amp;"/"&amp;K10&amp;"_details.jpg"))</f>
        <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0" t="n">
        <f aca="false">MATCH(G10,options!$D$1:$D$20,0)</f>
        <v>7</v>
      </c>
    </row>
    <row r="11" customFormat="false" ht="12.8" hidden="false" customHeight="false" outlineLevel="0" collapsed="false">
      <c r="A11" s="46" t="s">
        <v>400</v>
      </c>
      <c r="B11" s="64" t="n">
        <v>150</v>
      </c>
      <c r="C11" s="51" t="n">
        <f aca="false">FALSE()</f>
        <v>0</v>
      </c>
      <c r="D11" s="51" t="n">
        <f aca="false">FALSE()</f>
        <v>0</v>
      </c>
      <c r="E11" s="53" t="n">
        <v>5714401510086</v>
      </c>
      <c r="F11" s="53" t="s">
        <v>401</v>
      </c>
      <c r="G11" s="54"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5" t="n">
        <f aca="false">TRUE()</f>
        <v>1</v>
      </c>
      <c r="J11" s="56" t="n">
        <f aca="false">FALSE()</f>
        <v>0</v>
      </c>
      <c r="K11" s="53"/>
      <c r="L11" s="57" t="n">
        <f aca="false">TRUE()</f>
        <v>1</v>
      </c>
      <c r="M11" s="58" t="str">
        <f aca="false">IF(ISBLANK(K11),"",IF(L11, "https://raw.githubusercontent.com/PatrickVibild/TellusAmazonPictures/master/pictures/"&amp;K11&amp;"/1.jpg","https://download.lenovo.com/Images/Parts/"&amp;K11&amp;"/"&amp;K11&amp;"_A.jpg"))</f>
        <v/>
      </c>
      <c r="N11" s="58" t="str">
        <f aca="false">IF(ISBLANK(K11),"",IF(L11, "https://raw.githubusercontent.com/PatrickVibild/TellusAmazonPictures/master/pictures/"&amp;K11&amp;"/2.jpg","https://download.lenovo.com/Images/Parts/"&amp;K11&amp;"/"&amp;K11&amp;"_B.jpg"))</f>
        <v/>
      </c>
      <c r="O11" s="59"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0" t="n">
        <f aca="false">MATCH(G11,options!$D$1:$D$20,0)</f>
        <v>8</v>
      </c>
    </row>
    <row r="12" customFormat="false" ht="12.8" hidden="false" customHeight="false" outlineLevel="0" collapsed="false">
      <c r="B12" s="63"/>
      <c r="C12" s="51" t="n">
        <f aca="false">FALSE()</f>
        <v>0</v>
      </c>
      <c r="D12" s="51" t="n">
        <f aca="false">FALSE()</f>
        <v>0</v>
      </c>
      <c r="E12" s="53" t="n">
        <v>5714401510093</v>
      </c>
      <c r="F12" s="53" t="s">
        <v>403</v>
      </c>
      <c r="G12" s="54" t="s">
        <v>404</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5" t="n">
        <f aca="false">TRUE()</f>
        <v>1</v>
      </c>
      <c r="J12" s="56" t="n">
        <f aca="false">FALSE()</f>
        <v>0</v>
      </c>
      <c r="K12" s="53"/>
      <c r="L12" s="57" t="n">
        <f aca="false">TRUE()</f>
        <v>1</v>
      </c>
      <c r="M12" s="58" t="str">
        <f aca="false">IF(ISBLANK(K12),"",IF(L12, "https://raw.githubusercontent.com/PatrickVibild/TellusAmazonPictures/master/pictures/"&amp;K12&amp;"/1.jpg","https://download.lenovo.com/Images/Parts/"&amp;K12&amp;"/"&amp;K12&amp;"_A.jpg"))</f>
        <v/>
      </c>
      <c r="N12" s="58" t="str">
        <f aca="false">IF(ISBLANK(K12),"",IF(L12, "https://raw.githubusercontent.com/PatrickVibild/TellusAmazonPictures/master/pictures/"&amp;K12&amp;"/2.jpg","https://download.lenovo.com/Images/Parts/"&amp;K12&amp;"/"&amp;K12&amp;"_B.jpg"))</f>
        <v/>
      </c>
      <c r="O12" s="59" t="str">
        <f aca="false">IF(ISBLANK(K12),"",IF(L12, "https://raw.githubusercontent.com/PatrickVibild/TellusAmazonPictures/master/pictures/"&amp;K12&amp;"/3.jpg","https://download.lenovo.com/Images/Parts/"&amp;K12&amp;"/"&amp;K12&amp;"_details.jpg"))</f>
        <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0" t="n">
        <f aca="false">MATCH(G12,options!$D$1:$D$20,0)</f>
        <v>20</v>
      </c>
    </row>
    <row r="13" customFormat="false" ht="12.8" hidden="false" customHeight="false" outlineLevel="0" collapsed="false">
      <c r="A13" s="46" t="s">
        <v>405</v>
      </c>
      <c r="B13" s="53" t="s">
        <v>406</v>
      </c>
      <c r="C13" s="51" t="n">
        <f aca="false">FALSE()</f>
        <v>0</v>
      </c>
      <c r="D13" s="51" t="n">
        <f aca="false">FALSE()</f>
        <v>0</v>
      </c>
      <c r="E13" s="53" t="n">
        <v>5714401510109</v>
      </c>
      <c r="F13" s="53" t="s">
        <v>407</v>
      </c>
      <c r="G13" s="54" t="s">
        <v>408</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5" t="n">
        <f aca="false">TRUE()</f>
        <v>1</v>
      </c>
      <c r="J13" s="56" t="n">
        <f aca="false">FALSE()</f>
        <v>0</v>
      </c>
      <c r="K13" s="53"/>
      <c r="L13" s="57" t="n">
        <f aca="false">TRUE()</f>
        <v>1</v>
      </c>
      <c r="M13" s="58" t="str">
        <f aca="false">IF(ISBLANK(K13),"",IF(L13, "https://raw.githubusercontent.com/PatrickVibild/TellusAmazonPictures/master/pictures/"&amp;K13&amp;"/1.jpg","https://download.lenovo.com/Images/Parts/"&amp;K13&amp;"/"&amp;K13&amp;"_A.jpg"))</f>
        <v/>
      </c>
      <c r="N13" s="58" t="str">
        <f aca="false">IF(ISBLANK(K13),"",IF(L13, "https://raw.githubusercontent.com/PatrickVibild/TellusAmazonPictures/master/pictures/"&amp;K13&amp;"/2.jpg","https://download.lenovo.com/Images/Parts/"&amp;K13&amp;"/"&amp;K13&amp;"_B.jpg"))</f>
        <v/>
      </c>
      <c r="O13" s="59" t="str">
        <f aca="false">IF(ISBLANK(K13),"",IF(L13, "https://raw.githubusercontent.com/PatrickVibild/TellusAmazonPictures/master/pictures/"&amp;K13&amp;"/3.jpg","https://download.lenovo.com/Images/Parts/"&amp;K13&amp;"/"&amp;K13&amp;"_details.jpg"))</f>
        <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0" t="n">
        <f aca="false">MATCH(G13,options!$D$1:$D$20,0)</f>
        <v>9</v>
      </c>
    </row>
    <row r="14" customFormat="false" ht="12.8" hidden="false" customHeight="false" outlineLevel="0" collapsed="false">
      <c r="A14" s="46" t="s">
        <v>409</v>
      </c>
      <c r="B14" s="53" t="n">
        <v>5714401510222</v>
      </c>
      <c r="C14" s="51" t="n">
        <f aca="false">FALSE()</f>
        <v>0</v>
      </c>
      <c r="D14" s="51" t="n">
        <f aca="false">FALSE()</f>
        <v>0</v>
      </c>
      <c r="E14" s="53" t="n">
        <v>5714401510116</v>
      </c>
      <c r="F14" s="53" t="s">
        <v>410</v>
      </c>
      <c r="G14" s="54" t="s">
        <v>411</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5" t="n">
        <f aca="false">TRUE()</f>
        <v>1</v>
      </c>
      <c r="J14" s="56" t="n">
        <f aca="false">FALSE()</f>
        <v>0</v>
      </c>
      <c r="K14" s="53"/>
      <c r="L14" s="57" t="n">
        <f aca="false">TRUE()</f>
        <v>1</v>
      </c>
      <c r="M14" s="58" t="str">
        <f aca="false">IF(ISBLANK(K14),"",IF(L14, "https://raw.githubusercontent.com/PatrickVibild/TellusAmazonPictures/master/pictures/"&amp;K14&amp;"/1.jpg","https://download.lenovo.com/Images/Parts/"&amp;K14&amp;"/"&amp;K14&amp;"_A.jpg"))</f>
        <v/>
      </c>
      <c r="N14" s="58" t="str">
        <f aca="false">IF(ISBLANK(K14),"",IF(L14, "https://raw.githubusercontent.com/PatrickVibild/TellusAmazonPictures/master/pictures/"&amp;K14&amp;"/2.jpg","https://download.lenovo.com/Images/Parts/"&amp;K14&amp;"/"&amp;K14&amp;"_B.jpg"))</f>
        <v/>
      </c>
      <c r="O14" s="59" t="str">
        <f aca="false">IF(ISBLANK(K14),"",IF(L14, "https://raw.githubusercontent.com/PatrickVibild/TellusAmazonPictures/master/pictures/"&amp;K14&amp;"/3.jpg","https://download.lenovo.com/Images/Parts/"&amp;K14&amp;"/"&amp;K14&amp;"_details.jpg"))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19</v>
      </c>
    </row>
    <row r="15" customFormat="false" ht="12.8" hidden="false" customHeight="false" outlineLevel="0" collapsed="false">
      <c r="B15" s="63"/>
      <c r="C15" s="51" t="n">
        <f aca="false">FALSE()</f>
        <v>0</v>
      </c>
      <c r="D15" s="51" t="n">
        <f aca="false">FALSE()</f>
        <v>0</v>
      </c>
      <c r="E15" s="53" t="n">
        <v>5714401510123</v>
      </c>
      <c r="F15" s="53" t="s">
        <v>412</v>
      </c>
      <c r="G15" s="54" t="s">
        <v>413</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5" t="n">
        <f aca="false">TRUE()</f>
        <v>1</v>
      </c>
      <c r="J15" s="56" t="n">
        <f aca="false">FALSE()</f>
        <v>0</v>
      </c>
      <c r="K15" s="53"/>
      <c r="L15" s="57" t="n">
        <f aca="false">TRUE()</f>
        <v>1</v>
      </c>
      <c r="M15" s="58" t="str">
        <f aca="false">IF(ISBLANK(K15),"",IF(L15, "https://raw.githubusercontent.com/PatrickVibild/TellusAmazonPictures/master/pictures/"&amp;K15&amp;"/1.jpg","https://download.lenovo.com/Images/Parts/"&amp;K15&amp;"/"&amp;K15&amp;"_A.jpg"))</f>
        <v/>
      </c>
      <c r="N15" s="58" t="str">
        <f aca="false">IF(ISBLANK(K15),"",IF(L15, "https://raw.githubusercontent.com/PatrickVibild/TellusAmazonPictures/master/pictures/"&amp;K15&amp;"/2.jpg","https://download.lenovo.com/Images/Parts/"&amp;K15&amp;"/"&amp;K15&amp;"_B.jpg"))</f>
        <v/>
      </c>
      <c r="O15" s="59"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10</v>
      </c>
    </row>
    <row r="16" customFormat="false" ht="12.8" hidden="false" customHeight="false" outlineLevel="0" collapsed="false">
      <c r="A16" s="46" t="s">
        <v>414</v>
      </c>
      <c r="B16" s="47" t="s">
        <v>415</v>
      </c>
      <c r="C16" s="51" t="n">
        <f aca="false">FALSE()</f>
        <v>0</v>
      </c>
      <c r="D16" s="51" t="n">
        <f aca="false">FALSE()</f>
        <v>0</v>
      </c>
      <c r="E16" s="53" t="n">
        <v>5714401510130</v>
      </c>
      <c r="F16" s="53" t="s">
        <v>416</v>
      </c>
      <c r="G16" s="54" t="s">
        <v>417</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5" t="n">
        <f aca="false">TRUE()</f>
        <v>1</v>
      </c>
      <c r="J16" s="56" t="n">
        <f aca="false">FALSE()</f>
        <v>0</v>
      </c>
      <c r="K16" s="53"/>
      <c r="L16" s="57" t="n">
        <f aca="false">TRUE()</f>
        <v>1</v>
      </c>
      <c r="M16" s="58" t="str">
        <f aca="false">IF(ISBLANK(K16),"",IF(L16, "https://raw.githubusercontent.com/PatrickVibild/TellusAmazonPictures/master/pictures/"&amp;K16&amp;"/1.jpg","https://download.lenovo.com/Images/Parts/"&amp;K16&amp;"/"&amp;K16&amp;"_A.jpg"))</f>
        <v/>
      </c>
      <c r="N16" s="58" t="str">
        <f aca="false">IF(ISBLANK(K16),"",IF(L16, "https://raw.githubusercontent.com/PatrickVibild/TellusAmazonPictures/master/pictures/"&amp;K16&amp;"/2.jpg","https://download.lenovo.com/Images/Parts/"&amp;K16&amp;"/"&amp;K16&amp;"_B.jpg"))</f>
        <v/>
      </c>
      <c r="O16" s="59" t="str">
        <f aca="false">IF(ISBLANK(K16),"",IF(L16, "https://raw.githubusercontent.com/PatrickVibild/TellusAmazonPictures/master/pictures/"&amp;K16&amp;"/3.jpg","https://download.lenovo.com/Images/Parts/"&amp;K16&amp;"/"&amp;K16&amp;"_details.jpg"))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11</v>
      </c>
    </row>
    <row r="17" customFormat="false" ht="12.8" hidden="false" customHeight="false" outlineLevel="0" collapsed="false">
      <c r="B17" s="63"/>
      <c r="C17" s="51" t="n">
        <f aca="false">FALSE()</f>
        <v>0</v>
      </c>
      <c r="D17" s="51" t="n">
        <f aca="false">FALSE()</f>
        <v>0</v>
      </c>
      <c r="E17" s="53" t="n">
        <v>5714401510147</v>
      </c>
      <c r="F17" s="53" t="s">
        <v>418</v>
      </c>
      <c r="G17" s="54" t="s">
        <v>419</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5" t="n">
        <f aca="false">TRUE()</f>
        <v>1</v>
      </c>
      <c r="J17" s="56" t="n">
        <f aca="false">FALSE()</f>
        <v>0</v>
      </c>
      <c r="K17" s="53"/>
      <c r="L17" s="57" t="n">
        <f aca="false">TRUE()</f>
        <v>1</v>
      </c>
      <c r="M17" s="58" t="str">
        <f aca="false">IF(ISBLANK(K17),"",IF(L17, "https://raw.githubusercontent.com/PatrickVibild/TellusAmazonPictures/master/pictures/"&amp;K17&amp;"/1.jpg","https://download.lenovo.com/Images/Parts/"&amp;K17&amp;"/"&amp;K17&amp;"_A.jpg"))</f>
        <v/>
      </c>
      <c r="N17" s="58" t="str">
        <f aca="false">IF(ISBLANK(K17),"",IF(L17, "https://raw.githubusercontent.com/PatrickVibild/TellusAmazonPictures/master/pictures/"&amp;K17&amp;"/2.jpg","https://download.lenovo.com/Images/Parts/"&amp;K17&amp;"/"&amp;K17&amp;"_B.jpg"))</f>
        <v/>
      </c>
      <c r="O17" s="59"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12</v>
      </c>
    </row>
    <row r="18" customFormat="false" ht="12.8" hidden="false" customHeight="false" outlineLevel="0" collapsed="false">
      <c r="A18" s="46" t="s">
        <v>420</v>
      </c>
      <c r="B18" s="64" t="n">
        <v>5</v>
      </c>
      <c r="C18" s="51" t="n">
        <f aca="false">FALSE()</f>
        <v>0</v>
      </c>
      <c r="D18" s="51" t="n">
        <f aca="false">FALSE()</f>
        <v>0</v>
      </c>
      <c r="E18" s="53" t="n">
        <v>5714401510154</v>
      </c>
      <c r="F18" s="53" t="s">
        <v>421</v>
      </c>
      <c r="G18" s="54" t="s">
        <v>422</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5" t="n">
        <f aca="false">TRUE()</f>
        <v>1</v>
      </c>
      <c r="J18" s="56" t="n">
        <f aca="false">FALSE()</f>
        <v>0</v>
      </c>
      <c r="K18" s="53"/>
      <c r="L18" s="57" t="n">
        <f aca="false">TRUE()</f>
        <v>1</v>
      </c>
      <c r="M18" s="58" t="str">
        <f aca="false">IF(ISBLANK(K18),"",IF(L18, "https://raw.githubusercontent.com/PatrickVibild/TellusAmazonPictures/master/pictures/"&amp;K18&amp;"/1.jpg","https://download.lenovo.com/Images/Parts/"&amp;K18&amp;"/"&amp;K18&amp;"_A.jpg"))</f>
        <v/>
      </c>
      <c r="N18" s="58" t="str">
        <f aca="false">IF(ISBLANK(K18),"",IF(L18, "https://raw.githubusercontent.com/PatrickVibild/TellusAmazonPictures/master/pictures/"&amp;K18&amp;"/2.jpg","https://download.lenovo.com/Images/Parts/"&amp;K18&amp;"/"&amp;K18&amp;"_B.jpg"))</f>
        <v/>
      </c>
      <c r="O18" s="59" t="str">
        <f aca="false">IF(ISBLANK(K18),"",IF(L18, "https://raw.githubusercontent.com/PatrickVibild/TellusAmazonPictures/master/pictures/"&amp;K18&amp;"/3.jpg","https://download.lenovo.com/Images/Parts/"&amp;K18&amp;"/"&amp;K18&amp;"_details.jpg"))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13</v>
      </c>
    </row>
    <row r="19" customFormat="false" ht="12.8" hidden="false" customHeight="false" outlineLevel="0" collapsed="false">
      <c r="B19" s="63"/>
      <c r="C19" s="51" t="n">
        <f aca="false">FALSE()</f>
        <v>0</v>
      </c>
      <c r="D19" s="51" t="n">
        <f aca="false">FALSE()</f>
        <v>0</v>
      </c>
      <c r="E19" s="53" t="n">
        <v>5714401510161</v>
      </c>
      <c r="F19" s="53" t="s">
        <v>423</v>
      </c>
      <c r="G19" s="54" t="s">
        <v>424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5" t="n">
        <f aca="false">TRUE()</f>
        <v>1</v>
      </c>
      <c r="J19" s="56" t="n">
        <f aca="false">FALSE()</f>
        <v>0</v>
      </c>
      <c r="K19" s="53"/>
      <c r="L19" s="57" t="n">
        <f aca="false">TRUE()</f>
        <v>1</v>
      </c>
      <c r="M19" s="58" t="str">
        <f aca="false">IF(ISBLANK(K19),"",IF(L19, "https://raw.githubusercontent.com/PatrickVibild/TellusAmazonPictures/master/pictures/"&amp;K19&amp;"/1.jpg","https://download.lenovo.com/Images/Parts/"&amp;K19&amp;"/"&amp;K19&amp;"_A.jpg"))</f>
        <v/>
      </c>
      <c r="N19" s="58" t="str">
        <f aca="false">IF(ISBLANK(K19),"",IF(L19, "https://raw.githubusercontent.com/PatrickVibild/TellusAmazonPictures/master/pictures/"&amp;K19&amp;"/2.jpg","https://download.lenovo.com/Images/Parts/"&amp;K19&amp;"/"&amp;K19&amp;"_B.jpg"))</f>
        <v/>
      </c>
      <c r="O19" s="59" t="str">
        <f aca="false">IF(ISBLANK(K19),"",IF(L19, "https://raw.githubusercontent.com/PatrickVibild/TellusAmazonPictures/master/pictures/"&amp;K19&amp;"/3.jpg","https://download.lenovo.com/Images/Parts/"&amp;K19&amp;"/"&amp;K19&amp;"_details.jpg"))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14</v>
      </c>
    </row>
    <row r="20" customFormat="false" ht="12.8" hidden="false" customHeight="false" outlineLevel="0" collapsed="false">
      <c r="A20" s="46" t="s">
        <v>425</v>
      </c>
      <c r="B20" s="65" t="s">
        <v>426</v>
      </c>
      <c r="C20" s="51" t="n">
        <f aca="false">FALSE()</f>
        <v>0</v>
      </c>
      <c r="D20" s="51" t="n">
        <f aca="false">FALSE()</f>
        <v>0</v>
      </c>
      <c r="E20" s="53" t="n">
        <v>5714401510178</v>
      </c>
      <c r="F20" s="53" t="s">
        <v>427</v>
      </c>
      <c r="G20" s="54" t="s">
        <v>428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5" t="n">
        <f aca="false">TRUE()</f>
        <v>1</v>
      </c>
      <c r="J20" s="56" t="n">
        <f aca="false">FALSE()</f>
        <v>0</v>
      </c>
      <c r="K20" s="53"/>
      <c r="L20" s="57" t="n">
        <f aca="false">TRUE()</f>
        <v>1</v>
      </c>
      <c r="M20" s="58" t="str">
        <f aca="false">IF(ISBLANK(K20),"",IF(L20, "https://raw.githubusercontent.com/PatrickVibild/TellusAmazonPictures/master/pictures/"&amp;K20&amp;"/1.jpg","https://download.lenovo.com/Images/Parts/"&amp;K20&amp;"/"&amp;K20&amp;"_A.jpg"))</f>
        <v/>
      </c>
      <c r="N20" s="58" t="str">
        <f aca="false">IF(ISBLANK(K20),"",IF(L20, "https://raw.githubusercontent.com/PatrickVibild/TellusAmazonPictures/master/pictures/"&amp;K20&amp;"/2.jpg","https://download.lenovo.com/Images/Parts/"&amp;K20&amp;"/"&amp;K20&amp;"_B.jpg"))</f>
        <v/>
      </c>
      <c r="O20" s="59" t="str">
        <f aca="false">IF(ISBLANK(K20),"",IF(L20, "https://raw.githubusercontent.com/PatrickVibild/TellusAmazonPictures/master/pictures/"&amp;K20&amp;"/3.jpg","https://download.lenovo.com/Images/Parts/"&amp;K20&amp;"/"&amp;K20&amp;"_details.jpg"))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15</v>
      </c>
    </row>
    <row r="21" customFormat="false" ht="35.05" hidden="false" customHeight="false" outlineLevel="0" collapsed="false">
      <c r="B21" s="63"/>
      <c r="C21" s="51" t="n">
        <f aca="false">FALSE()</f>
        <v>0</v>
      </c>
      <c r="D21" s="51" t="n">
        <f aca="false">FALSE()</f>
        <v>0</v>
      </c>
      <c r="E21" s="53" t="n">
        <v>5714401510185</v>
      </c>
      <c r="F21" s="53" t="s">
        <v>429</v>
      </c>
      <c r="G21" s="54" t="s">
        <v>430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n">
        <f aca="false">TRUE()</f>
        <v>1</v>
      </c>
      <c r="J21" s="56" t="n">
        <f aca="false">FALSE()</f>
        <v>0</v>
      </c>
      <c r="K21" s="53" t="s">
        <v>431</v>
      </c>
      <c r="L21" s="57" t="n">
        <f aca="false">TRUE()</f>
        <v>1</v>
      </c>
      <c r="M21" s="58" t="str">
        <f aca="false">IF(ISBLANK(K21),"",IF(L21, "https://raw.githubusercontent.com/PatrickVibild/TellusAmazonPictures/master/pictures/"&amp;K21&amp;"/1.jpg","https://download.lenovo.com/Images/Parts/"&amp;K21&amp;"/"&amp;K21&amp;"_A.jpg"))</f>
        <v>https://raw.githubusercontent.com/PatrickVibild/TellusAmazonPictures/master/pictures/Lenovo/T510%20/RG/USI/1.jpg</v>
      </c>
      <c r="N21" s="58" t="str">
        <f aca="false">IF(ISBLANK(K21),"",IF(L21, "https://raw.githubusercontent.com/PatrickVibild/TellusAmazonPictures/master/pictures/"&amp;K21&amp;"/2.jpg","https://download.lenovo.com/Images/Parts/"&amp;K21&amp;"/"&amp;K21&amp;"_B.jpg"))</f>
        <v>https://raw.githubusercontent.com/PatrickVibild/TellusAmazonPictures/master/pictures/Lenovo/T510%20/RG/USI/2.jpg</v>
      </c>
      <c r="O21" s="59" t="str">
        <f aca="false">IF(ISBLANK(K21),"",IF(L21, "https://raw.githubusercontent.com/PatrickVibild/TellusAmazonPictures/master/pictures/"&amp;K21&amp;"/3.jpg","https://download.lenovo.com/Images/Parts/"&amp;K21&amp;"/"&amp;K21&amp;"_details.jpg"))</f>
        <v>https://raw.githubusercontent.com/PatrickVibild/TellusAmazonPictures/master/pictures/Lenovo/T510%20/RG/USI/3.jpg</v>
      </c>
      <c r="P21" s="0" t="str">
        <f aca="false">IF(ISBLANK(K21),"",IF(L21, "https://raw.githubusercontent.com/PatrickVibild/TellusAmazonPictures/master/pictures/"&amp;K21&amp;"/4.jpg", ""))</f>
        <v>https://raw.githubusercontent.com/PatrickVibild/TellusAmazonPictures/master/pictures/Lenovo/T510%20/RG/USI/4.jpg</v>
      </c>
      <c r="Q21" s="0" t="str">
        <f aca="false">IF(ISBLANK(K21),"",IF(L21, "https://raw.githubusercontent.com/PatrickVibild/TellusAmazonPictures/master/pictures/"&amp;K21&amp;"/5.jpg", ""))</f>
        <v>https://raw.githubusercontent.com/PatrickVibild/TellusAmazonPictures/master/pictures/Lenovo/T510%20/RG/USI/5.jpg</v>
      </c>
      <c r="R21" s="0" t="str">
        <f aca="false">IF(ISBLANK(K21),"",IF(L21, "https://raw.githubusercontent.com/PatrickVibild/TellusAmazonPictures/master/pictures/"&amp;K21&amp;"/6.jpg", ""))</f>
        <v>https://raw.githubusercontent.com/PatrickVibild/TellusAmazonPictures/master/pictures/Lenovo/T510%20/RG/USI/6.jpg</v>
      </c>
      <c r="S21" s="0" t="str">
        <f aca="false">IF(ISBLANK(K21),"",IF(L21, "https://raw.githubusercontent.com/PatrickVibild/TellusAmazonPictures/master/pictures/"&amp;K21&amp;"/7.jpg", ""))</f>
        <v>https://raw.githubusercontent.com/PatrickVibild/TellusAmazonPictures/master/pictures/Lenovo/T510%20/RG/USI/7.jpg</v>
      </c>
      <c r="T21" s="0" t="str">
        <f aca="false">IF(ISBLANK(K21),"",IF(L21, "https://raw.githubusercontent.com/PatrickVibild/TellusAmazonPictures/master/pictures/"&amp;K21&amp;"/8.jpg",""))</f>
        <v>https://raw.githubusercontent.com/PatrickVibild/TellusAmazonPictures/master/pictures/Lenovo/T510%20/RG/USI/8.jpg</v>
      </c>
      <c r="U21" s="0" t="str">
        <f aca="false">IF(ISBLANK(K21),"",IF(L21, "https://raw.githubusercontent.com/PatrickVibild/TellusAmazonPictures/master/pictures/"&amp;K21&amp;"/9.jpg", ""))</f>
        <v>https://raw.githubusercontent.com/PatrickVibild/TellusAmazonPictures/master/pictures/Lenovo/T510%20/RG/USI/9.jpg</v>
      </c>
      <c r="V21" s="60" t="n">
        <f aca="false">MATCH(G21,options!$D$1:$D$20,0)</f>
        <v>16</v>
      </c>
    </row>
    <row r="22" customFormat="false" ht="12.8" hidden="false" customHeight="false" outlineLevel="0" collapsed="false">
      <c r="B22" s="63"/>
      <c r="C22" s="51" t="n">
        <f aca="false">FALSE()</f>
        <v>0</v>
      </c>
      <c r="D22" s="51" t="n">
        <f aca="false">FALSE()</f>
        <v>0</v>
      </c>
      <c r="E22" s="53" t="n">
        <v>5714401510192</v>
      </c>
      <c r="F22" s="53" t="s">
        <v>432</v>
      </c>
      <c r="G22" s="54" t="s">
        <v>433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5" t="n">
        <f aca="false">TRUE()</f>
        <v>1</v>
      </c>
      <c r="J22" s="56" t="n">
        <f aca="false">FALSE()</f>
        <v>0</v>
      </c>
      <c r="K22" s="53"/>
      <c r="L22" s="57" t="n">
        <f aca="false">TRUE()</f>
        <v>1</v>
      </c>
      <c r="M22" s="58" t="str">
        <f aca="false">IF(ISBLANK(K22),"",IF(L22, "https://raw.githubusercontent.com/PatrickVibild/TellusAmazonPictures/master/pictures/"&amp;K22&amp;"/1.jpg","https://download.lenovo.com/Images/Parts/"&amp;K22&amp;"/"&amp;K22&amp;"_A.jpg"))</f>
        <v/>
      </c>
      <c r="N22" s="58" t="str">
        <f aca="false">IF(ISBLANK(K22),"",IF(L22, "https://raw.githubusercontent.com/PatrickVibild/TellusAmazonPictures/master/pictures/"&amp;K22&amp;"/2.jpg","https://download.lenovo.com/Images/Parts/"&amp;K22&amp;"/"&amp;K22&amp;"_B.jpg"))</f>
        <v/>
      </c>
      <c r="O22" s="59" t="str">
        <f aca="false">IF(ISBLANK(K22),"",IF(L22, "https://raw.githubusercontent.com/PatrickVibild/TellusAmazonPictures/master/pictures/"&amp;K22&amp;"/3.jpg","https://download.lenovo.com/Images/Parts/"&amp;K22&amp;"/"&amp;K22&amp;"_details.jpg"))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17</v>
      </c>
    </row>
    <row r="23" customFormat="false" ht="46.25" hidden="false" customHeight="false" outlineLevel="0" collapsed="false">
      <c r="A23" s="46" t="s">
        <v>434</v>
      </c>
      <c r="B23" s="47" t="str">
        <f aca="false">IF(Values!$B$36=English!$B$2,English!B3, IF(Values!$B$36=German!$B$2,German!B3, IF(Values!$B$36=Italian!$B$2,Italian!B3, IF(Values!$B$36=Spanish!$B$2, Spanish!B3, IF(Values!$B$36=French!$B$2, French!B3, IF(Values!$B$36=Dutch!$B$2,Dutch!B3, IF(Values!$B$36=English!$D$32, English!B14,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51" t="b">
        <v>1</v>
      </c>
      <c r="D23" s="51" t="n">
        <f aca="false">FALSE()</f>
        <v>0</v>
      </c>
      <c r="E23" s="53" t="n">
        <v>5714401510208</v>
      </c>
      <c r="F23" s="53" t="s">
        <v>435</v>
      </c>
      <c r="G23" s="54" t="s">
        <v>436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5" t="n">
        <f aca="false">TRUE()</f>
        <v>1</v>
      </c>
      <c r="J23" s="56" t="n">
        <f aca="false">FALSE()</f>
        <v>0</v>
      </c>
      <c r="K23" s="53" t="s">
        <v>437</v>
      </c>
      <c r="L23" s="57" t="n">
        <f aca="false">TRUE()</f>
        <v>1</v>
      </c>
      <c r="M23" s="58" t="str">
        <f aca="false">IF(ISBLANK(K23),"",IF(L23, "https://raw.githubusercontent.com/PatrickVibild/TellusAmazonPictures/master/pictures/"&amp;K23&amp;"/1.jpg","https://download.lenovo.com/Images/Parts/"&amp;K23&amp;"/"&amp;K23&amp;"_A.jpg"))</f>
        <v>https://raw.githubusercontent.com/PatrickVibild/TellusAmazonPictures/master/pictures/Lenovo/T510%20/RG/US/1.jpg</v>
      </c>
      <c r="N23" s="58" t="str">
        <f aca="false">IF(ISBLANK(K23),"",IF(L23, "https://raw.githubusercontent.com/PatrickVibild/TellusAmazonPictures/master/pictures/"&amp;K23&amp;"/2.jpg","https://download.lenovo.com/Images/Parts/"&amp;K23&amp;"/"&amp;K23&amp;"_B.jpg"))</f>
        <v>https://raw.githubusercontent.com/PatrickVibild/TellusAmazonPictures/master/pictures/Lenovo/T510%20/RG/US/2.jpg</v>
      </c>
      <c r="O23" s="59" t="str">
        <f aca="false">IF(ISBLANK(K23),"",IF(L23, "https://raw.githubusercontent.com/PatrickVibild/TellusAmazonPictures/master/pictures/"&amp;K23&amp;"/3.jpg","https://download.lenovo.com/Images/Parts/"&amp;K23&amp;"/"&amp;K23&amp;"_details.jpg"))</f>
        <v>https://raw.githubusercontent.com/PatrickVibild/TellusAmazonPictures/master/pictures/Lenovo/T510%20/RG/US/3.jpg</v>
      </c>
      <c r="P23" s="0" t="str">
        <f aca="false">IF(ISBLANK(K23),"",IF(L23, "https://raw.githubusercontent.com/PatrickVibild/TellusAmazonPictures/master/pictures/"&amp;K23&amp;"/4.jpg", ""))</f>
        <v>https://raw.githubusercontent.com/PatrickVibild/TellusAmazonPictures/master/pictures/Lenovo/T510%20/RG/US/4.jpg</v>
      </c>
      <c r="Q23" s="0" t="str">
        <f aca="false">IF(ISBLANK(K23),"",IF(L23, "https://raw.githubusercontent.com/PatrickVibild/TellusAmazonPictures/master/pictures/"&amp;K23&amp;"/5.jpg", ""))</f>
        <v>https://raw.githubusercontent.com/PatrickVibild/TellusAmazonPictures/master/pictures/Lenovo/T510%20/RG/US/5.jpg</v>
      </c>
      <c r="R23" s="0" t="str">
        <f aca="false">IF(ISBLANK(K23),"",IF(L23, "https://raw.githubusercontent.com/PatrickVibild/TellusAmazonPictures/master/pictures/"&amp;K23&amp;"/6.jpg", ""))</f>
        <v>https://raw.githubusercontent.com/PatrickVibild/TellusAmazonPictures/master/pictures/Lenovo/T510%20/RG/US/6.jpg</v>
      </c>
      <c r="S23" s="0" t="str">
        <f aca="false">IF(ISBLANK(K23),"",IF(L23, "https://raw.githubusercontent.com/PatrickVibild/TellusAmazonPictures/master/pictures/"&amp;K23&amp;"/7.jpg", ""))</f>
        <v>https://raw.githubusercontent.com/PatrickVibild/TellusAmazonPictures/master/pictures/Lenovo/T510%20/RG/US/7.jpg</v>
      </c>
      <c r="T23" s="0" t="str">
        <f aca="false">IF(ISBLANK(K23),"",IF(L23, "https://raw.githubusercontent.com/PatrickVibild/TellusAmazonPictures/master/pictures/"&amp;K23&amp;"/8.jpg",""))</f>
        <v>https://raw.githubusercontent.com/PatrickVibild/TellusAmazonPictures/master/pictures/Lenovo/T510%20/RG/US/8.jpg</v>
      </c>
      <c r="U23" s="0" t="str">
        <f aca="false">IF(ISBLANK(K23),"",IF(L23, "https://raw.githubusercontent.com/PatrickVibild/TellusAmazonPictures/master/pictures/"&amp;K23&amp;"/9.jpg", ""))</f>
        <v>https://raw.githubusercontent.com/PatrickVibild/TellusAmazonPictures/master/pictures/Lenovo/T510%20/RG/US/9.jpg</v>
      </c>
      <c r="V23" s="60" t="n">
        <f aca="false">MATCH(G23,options!$D$1:$D$20,0)</f>
        <v>18</v>
      </c>
    </row>
    <row r="24" customFormat="false" ht="46.25" hidden="false" customHeight="false" outlineLevel="0" collapsed="false">
      <c r="A24" s="46" t="s">
        <v>438</v>
      </c>
      <c r="B24" s="47" t="str">
        <f aca="false">IF(Values!$B$36=English!$B$2,English!B4, IF(Values!$B$36=German!$B$2,German!B4, IF(Values!$B$36=Italian!$B$2,Italian!B4, IF(Values!$B$36=Spanish!$B$2, Spanish!B4, IF(Values!$B$36=French!$B$2, French!B4, IF(Values!$B$36=Dutch!$B$2,Dutch!B4, IF(Values!$B$36=English!$D$32, English!D34, 0)))))))</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E24" s="53"/>
      <c r="F24" s="53"/>
      <c r="G24" s="54"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5" t="n">
        <f aca="false">TRUE()</f>
        <v>1</v>
      </c>
      <c r="J24" s="56" t="n">
        <f aca="false">FALSE()</f>
        <v>0</v>
      </c>
      <c r="K24" s="53"/>
      <c r="L24" s="57" t="n">
        <f aca="false">FALSE()</f>
        <v>0</v>
      </c>
      <c r="M24" s="58" t="str">
        <f aca="false">IF(ISBLANK(K24),"",IF(L24, "https://raw.githubusercontent.com/PatrickVibild/TellusAmazonPictures/master/pictures/"&amp;K24&amp;"/1.jpg","https://download.lenovo.com/Images/Parts/"&amp;K24&amp;"/"&amp;K24&amp;"_A.jpg"))</f>
        <v/>
      </c>
      <c r="N24" s="58" t="str">
        <f aca="false">IF(ISBLANK(K24),"",IF(L24, "https://raw.githubusercontent.com/PatrickVibild/TellusAmazonPictures/master/pictures/"&amp;K24&amp;"/2.jpg","https://download.lenovo.com/Images/Parts/"&amp;K24&amp;"/"&amp;K24&amp;"_B.jpg"))</f>
        <v/>
      </c>
      <c r="O24" s="59" t="str">
        <f aca="false">IF(ISBLANK(K24),"",IF(L24, "https://raw.githubusercontent.com/PatrickVibild/TellusAmazonPictures/master/pictures/"&amp;K24&amp;"/3.jpg","https://download.lenovo.com/Images/Parts/"&amp;K24&amp;"/"&amp;K24&amp;"_details.jpg"))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1</v>
      </c>
    </row>
    <row r="25" customFormat="false" ht="46.25" hidden="false" customHeight="false" outlineLevel="0" collapsed="false">
      <c r="A25" s="46" t="s">
        <v>439</v>
      </c>
      <c r="B25" s="47" t="str">
        <f aca="false">IF(Values!$B$36=English!$B$2,English!B5, IF(Values!$B$36=German!$B$2,German!B5, IF(Values!$B$36=Italian!$B$2,Italian!B5, IF(Values!$B$36=Spanish!$B$2, Spanish!B5, IF(Values!$B$36=French!$B$2, French!B5, IF(Values!$B$36=Dutch!$B$2,Dutch!B5, IF(Values!$B$36=English!$D$32, English!D35, 0)))))))</f>
        <v>♻️ PRODUIT ÉCOLOGIQUE - Achetez remis à neuf, ACHETEZ VERT! Réduisez plus de 80% de dioxyde de carbone en achetant nos claviers remis à neuf, par rapport à l'achat d'un nouveau clavier! </v>
      </c>
      <c r="E25" s="53"/>
      <c r="F25" s="53"/>
      <c r="G25" s="54"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5" t="n">
        <f aca="false">TRUE()</f>
        <v>1</v>
      </c>
      <c r="J25" s="56" t="n">
        <f aca="false">FALSE()</f>
        <v>0</v>
      </c>
      <c r="K25" s="53"/>
      <c r="L25" s="57" t="n">
        <f aca="false">FALSE()</f>
        <v>0</v>
      </c>
      <c r="M25" s="58" t="str">
        <f aca="false">IF(ISBLANK(K25),"",IF(L25, "https://raw.githubusercontent.com/PatrickVibild/TellusAmazonPictures/master/pictures/"&amp;K25&amp;"/1.jpg","https://download.lenovo.com/Images/Parts/"&amp;K25&amp;"/"&amp;K25&amp;"_A.jpg"))</f>
        <v/>
      </c>
      <c r="N25" s="58" t="str">
        <f aca="false">IF(ISBLANK(K25),"",IF(L25, "https://raw.githubusercontent.com/PatrickVibild/TellusAmazonPictures/master/pictures/"&amp;K25&amp;"/2.jpg","https://download.lenovo.com/Images/Parts/"&amp;K25&amp;"/"&amp;K25&amp;"_B.jpg"))</f>
        <v/>
      </c>
      <c r="O25" s="59" t="str">
        <f aca="false">IF(ISBLANK(K25),"",IF(L25, "https://raw.githubusercontent.com/PatrickVibild/TellusAmazonPictures/master/pictures/"&amp;K25&amp;"/3.jpg","https://download.lenovo.com/Images/Parts/"&amp;K25&amp;"/"&amp;K25&amp;"_details.jpg"))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2</v>
      </c>
    </row>
    <row r="26" customFormat="false" ht="12.8" hidden="false" customHeight="false" outlineLevel="0" collapsed="false">
      <c r="A26" s="46" t="s">
        <v>440</v>
      </c>
      <c r="B26" s="47" t="str">
        <f aca="false">IF(Values!$B$36=English!$B$2,English!B6, IF(Values!$B$36=German!$B$2,German!B6, IF(Values!$B$36=Italian!$B$2,Italian!B6, IF(Values!$B$36=Spanish!$B$2, Spanish!B6, IF(Values!$B$36=French!$B$2, French!B6, IF(Values!$B$36=Dutch!$B$2,Dutch!B6, IF(Values!$B$36=English!$D$32, English!D36, 0)))))))</f>
        <v>👉  DISPOSITION - {flag} {language} rétroéclairé.</v>
      </c>
      <c r="E26" s="53"/>
      <c r="F26" s="53"/>
      <c r="G26" s="54"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5" t="n">
        <f aca="false">TRUE()</f>
        <v>1</v>
      </c>
      <c r="J26" s="56" t="n">
        <f aca="false">FALSE()</f>
        <v>0</v>
      </c>
      <c r="K26" s="53"/>
      <c r="L26" s="57" t="n">
        <f aca="false">FALSE()</f>
        <v>0</v>
      </c>
      <c r="M26" s="58" t="str">
        <f aca="false">IF(ISBLANK(K26),"",IF(L26, "https://raw.githubusercontent.com/PatrickVibild/TellusAmazonPictures/master/pictures/"&amp;K26&amp;"/1.jpg","https://download.lenovo.com/Images/Parts/"&amp;K26&amp;"/"&amp;K26&amp;"_A.jpg"))</f>
        <v/>
      </c>
      <c r="N26" s="58" t="str">
        <f aca="false">IF(ISBLANK(K26),"",IF(L26, "https://raw.githubusercontent.com/PatrickVibild/TellusAmazonPictures/master/pictures/"&amp;K26&amp;"/2.jpg","https://download.lenovo.com/Images/Parts/"&amp;K26&amp;"/"&amp;K26&amp;"_B.jpg"))</f>
        <v/>
      </c>
      <c r="O26" s="59" t="str">
        <f aca="false">IF(ISBLANK(K26),"",IF(L26, "https://raw.githubusercontent.com/PatrickVibild/TellusAmazonPictures/master/pictures/"&amp;K26&amp;"/3.jpg","https://download.lenovo.com/Images/Parts/"&amp;K26&amp;"/"&amp;K26&amp;"_details.jpg"))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3</v>
      </c>
    </row>
    <row r="27" customFormat="false" ht="35.05" hidden="false" customHeight="false" outlineLevel="0" collapsed="false">
      <c r="A27" s="46" t="s">
        <v>439</v>
      </c>
      <c r="B27" s="47" t="str">
        <f aca="false">IF(Values!$B$36=English!$B$2,English!B7, IF(Values!$B$36=German!$B$2,German!B7, IF(Values!$B$36=Italian!$B$2,Italian!B7, IF(Values!$B$36=Spanish!$B$2, Spanish!B7, IF(Values!$B$36=French!$B$2, French!B7, IF(Values!$B$36=Dutch!$B$2,Dutch!B7, IF(Values!$B$36=English!$D$32, English!D37, 0)))))))</f>
        <v>👉 COMPATIBLE AVEC - Lenovo {model}. Veuillez vérifier attentivement l'image et la description avant d'acheter un clavier. Cela garantit que vous obtenez le bon clavier d'ordinateur portable pour votre ordinateur. Installation super facile. </v>
      </c>
      <c r="E27" s="53"/>
      <c r="F27" s="53"/>
      <c r="G27" s="54"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5" t="n">
        <f aca="false">TRUE()</f>
        <v>1</v>
      </c>
      <c r="J27" s="56" t="n">
        <f aca="false">FALSE()</f>
        <v>0</v>
      </c>
      <c r="K27" s="53"/>
      <c r="L27" s="57" t="n">
        <f aca="false">FALSE()</f>
        <v>0</v>
      </c>
      <c r="M27" s="58" t="str">
        <f aca="false">IF(ISBLANK(K27),"",IF(L27, "https://raw.githubusercontent.com/PatrickVibild/TellusAmazonPictures/master/pictures/"&amp;K27&amp;"/1.jpg","https://download.lenovo.com/Images/Parts/"&amp;K27&amp;"/"&amp;K27&amp;"_A.jpg"))</f>
        <v/>
      </c>
      <c r="N27" s="58" t="str">
        <f aca="false">IF(ISBLANK(K27),"",IF(L27, "https://raw.githubusercontent.com/PatrickVibild/TellusAmazonPictures/master/pictures/"&amp;K27&amp;"/2.jpg","https://download.lenovo.com/Images/Parts/"&amp;K27&amp;"/"&amp;K27&amp;"_B.jpg"))</f>
        <v/>
      </c>
      <c r="O27" s="59" t="str">
        <f aca="false">IF(ISBLANK(K27),"",IF(L27, "https://raw.githubusercontent.com/PatrickVibild/TellusAmazonPictures/master/pictures/"&amp;K27&amp;"/3.jpg","https://download.lenovo.com/Images/Parts/"&amp;K27&amp;"/"&amp;K27&amp;"_details.jpg"))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4</v>
      </c>
    </row>
    <row r="28" customFormat="false" ht="12.8" hidden="false" customHeight="false" outlineLevel="0" collapsed="false">
      <c r="B28" s="66"/>
      <c r="E28" s="53"/>
      <c r="F28" s="53"/>
      <c r="G28" s="54"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n">
        <f aca="false">TRUE()</f>
        <v>1</v>
      </c>
      <c r="J28" s="56" t="n">
        <f aca="false">FALSE()</f>
        <v>0</v>
      </c>
      <c r="K28" s="53"/>
      <c r="L28" s="57" t="n">
        <f aca="false">FALSE()</f>
        <v>0</v>
      </c>
      <c r="M28" s="58" t="str">
        <f aca="false">IF(ISBLANK(K28),"",IF(L28, "https://raw.githubusercontent.com/PatrickVibild/TellusAmazonPictures/master/pictures/"&amp;K28&amp;"/1.jpg","https://download.lenovo.com/Images/Parts/"&amp;K28&amp;"/"&amp;K28&amp;"_A.jpg"))</f>
        <v/>
      </c>
      <c r="N28" s="58" t="str">
        <f aca="false">IF(ISBLANK(K28),"",IF(L28, "https://raw.githubusercontent.com/PatrickVibild/TellusAmazonPictures/master/pictures/"&amp;K28&amp;"/2.jpg","https://download.lenovo.com/Images/Parts/"&amp;K28&amp;"/"&amp;K28&amp;"_B.jpg"))</f>
        <v/>
      </c>
      <c r="O28" s="59" t="str">
        <f aca="false">IF(ISBLANK(K28),"",IF(L28, "https://raw.githubusercontent.com/PatrickVibild/TellusAmazonPictures/master/pictures/"&amp;K28&amp;"/3.jpg","https://download.lenovo.com/Images/Parts/"&amp;K28&amp;"/"&amp;K28&amp;"_details.jpg"))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5</v>
      </c>
    </row>
    <row r="29" customFormat="false" ht="46.25" hidden="false" customHeight="false" outlineLevel="0" collapsed="false">
      <c r="A29" s="46" t="s">
        <v>441</v>
      </c>
      <c r="B29" s="47"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53"/>
      <c r="F29" s="53"/>
      <c r="G29" s="54"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5" t="n">
        <f aca="false">TRUE()</f>
        <v>1</v>
      </c>
      <c r="J29" s="56" t="n">
        <f aca="false">FALSE()</f>
        <v>0</v>
      </c>
      <c r="K29" s="67"/>
      <c r="L29" s="57" t="n">
        <f aca="false">FALSE()</f>
        <v>0</v>
      </c>
      <c r="M29" s="58" t="str">
        <f aca="false">IF(ISBLANK(K29),"",IF(L29, "https://raw.githubusercontent.com/PatrickVibild/TellusAmazonPictures/master/pictures/"&amp;K29&amp;"/1.jpg","https://download.lenovo.com/Images/Parts/"&amp;K29&amp;"/"&amp;K29&amp;"_A.jpg"))</f>
        <v/>
      </c>
      <c r="N29" s="58" t="str">
        <f aca="false">IF(ISBLANK(K29),"",IF(L29, "https://raw.githubusercontent.com/PatrickVibild/TellusAmazonPictures/master/pictures/"&amp;K29&amp;"/2.jpg","https://download.lenovo.com/Images/Parts/"&amp;K29&amp;"/"&amp;K29&amp;"_B.jpg"))</f>
        <v/>
      </c>
      <c r="O29" s="59"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6</v>
      </c>
    </row>
    <row r="30" customFormat="false" ht="12.8" hidden="false" customHeight="false" outlineLevel="0" collapsed="false">
      <c r="B30" s="66"/>
      <c r="E30" s="53"/>
      <c r="F30" s="53"/>
      <c r="G30" s="54"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5" t="n">
        <f aca="false">TRUE()</f>
        <v>1</v>
      </c>
      <c r="J30" s="56" t="n">
        <f aca="false">FALSE()</f>
        <v>0</v>
      </c>
      <c r="K30" s="53"/>
      <c r="L30" s="57" t="n">
        <f aca="false">FALSE()</f>
        <v>0</v>
      </c>
      <c r="M30" s="58" t="str">
        <f aca="false">IF(ISBLANK(K30),"",IF(L30, "https://raw.githubusercontent.com/PatrickVibild/TellusAmazonPictures/master/pictures/"&amp;K30&amp;"/1.jpg","https://download.lenovo.com/Images/Parts/"&amp;K30&amp;"/"&amp;K30&amp;"_A.jpg"))</f>
        <v/>
      </c>
      <c r="N30" s="58" t="str">
        <f aca="false">IF(ISBLANK(K30),"",IF(L30, "https://raw.githubusercontent.com/PatrickVibild/TellusAmazonPictures/master/pictures/"&amp;K30&amp;"/2.jpg","https://download.lenovo.com/Images/Parts/"&amp;K30&amp;"/"&amp;K30&amp;"_B.jpg"))</f>
        <v/>
      </c>
      <c r="O30" s="59" t="str">
        <f aca="false">IF(ISBLANK(K30),"",IF(L30, "https://raw.githubusercontent.com/PatrickVibild/TellusAmazonPictures/master/pictures/"&amp;K30&amp;"/3.jpg","https://download.lenovo.com/Images/Parts/"&amp;K30&amp;"/"&amp;K30&amp;"_details.jpg"))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7</v>
      </c>
    </row>
    <row r="31" customFormat="false" ht="35.05" hidden="false" customHeight="false" outlineLevel="0" collapsed="false">
      <c r="A31" s="46" t="s">
        <v>442</v>
      </c>
      <c r="B31" s="47"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53"/>
      <c r="F31" s="53"/>
      <c r="G31" s="54"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5" t="n">
        <f aca="false">TRUE()</f>
        <v>1</v>
      </c>
      <c r="J31" s="56" t="n">
        <f aca="false">FALSE()</f>
        <v>0</v>
      </c>
      <c r="K31" s="53"/>
      <c r="L31" s="57" t="n">
        <f aca="false">FALSE()</f>
        <v>0</v>
      </c>
      <c r="M31" s="58" t="str">
        <f aca="false">IF(ISBLANK(K31),"",IF(L31, "https://raw.githubusercontent.com/PatrickVibild/TellusAmazonPictures/master/pictures/"&amp;K31&amp;"/1.jpg","https://download.lenovo.com/Images/Parts/"&amp;K31&amp;"/"&amp;K31&amp;"_A.jpg"))</f>
        <v/>
      </c>
      <c r="N31" s="58" t="str">
        <f aca="false">IF(ISBLANK(K31),"",IF(L31, "https://raw.githubusercontent.com/PatrickVibild/TellusAmazonPictures/master/pictures/"&amp;K31&amp;"/2.jpg","https://download.lenovo.com/Images/Parts/"&amp;K31&amp;"/"&amp;K31&amp;"_B.jpg"))</f>
        <v/>
      </c>
      <c r="O31" s="59"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8</v>
      </c>
    </row>
    <row r="32" customFormat="false" ht="12.8" hidden="false" customHeight="false" outlineLevel="0" collapsed="false">
      <c r="E32" s="53"/>
      <c r="F32" s="53"/>
      <c r="G32" s="54" t="s">
        <v>404</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5" t="n">
        <f aca="false">TRUE()</f>
        <v>1</v>
      </c>
      <c r="J32" s="56" t="n">
        <f aca="false">FALSE()</f>
        <v>0</v>
      </c>
      <c r="K32" s="53"/>
      <c r="L32" s="57" t="n">
        <f aca="false">FALSE()</f>
        <v>0</v>
      </c>
      <c r="M32" s="58" t="str">
        <f aca="false">IF(ISBLANK(K32),"",IF(L32, "https://raw.githubusercontent.com/PatrickVibild/TellusAmazonPictures/master/pictures/"&amp;K32&amp;"/1.jpg","https://download.lenovo.com/Images/Parts/"&amp;K32&amp;"/"&amp;K32&amp;"_A.jpg"))</f>
        <v/>
      </c>
      <c r="N32" s="58" t="str">
        <f aca="false">IF(ISBLANK(K32),"",IF(L32, "https://raw.githubusercontent.com/PatrickVibild/TellusAmazonPictures/master/pictures/"&amp;K32&amp;"/2.jpg","https://download.lenovo.com/Images/Parts/"&amp;K32&amp;"/"&amp;K32&amp;"_B.jpg"))</f>
        <v/>
      </c>
      <c r="O32" s="59" t="str">
        <f aca="false">IF(ISBLANK(K32),"",IF(L32, "https://raw.githubusercontent.com/PatrickVibild/TellusAmazonPictures/master/pictures/"&amp;K32&amp;"/3.jpg","https://download.lenovo.com/Images/Parts/"&amp;K32&amp;"/"&amp;K32&amp;"_details.jpg"))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20</v>
      </c>
    </row>
    <row r="33" customFormat="false" ht="12.8" hidden="false" customHeight="false" outlineLevel="0" collapsed="false">
      <c r="A33" s="46" t="s">
        <v>443</v>
      </c>
      <c r="B33" s="47" t="str">
        <f aca="false">IF(Values!$B$36=English!$B$2,English!B14, IF(Values!$B$36=German!$B$2,German!B14, IF(Values!$B$36=Italian!$B$2,Italian!B14, IF(Values!$B$36=Spanish!$B$2, Spanish!B14, IF(Values!$B$36=French!$B$2, French!B14, IF(Values!$B$36=Dutch!$B$2,Dutch!B14, IF(Values!$B$36=English!$D$32, English!B14, 0)))))))</f>
        <v>👉  DISPOSITION - {flag} {language} non rétroéclairé.</v>
      </c>
      <c r="E33" s="53"/>
      <c r="F33" s="53"/>
      <c r="G33" s="54"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5" t="n">
        <f aca="false">TRUE()</f>
        <v>1</v>
      </c>
      <c r="J33" s="56" t="n">
        <f aca="false">FALSE()</f>
        <v>0</v>
      </c>
      <c r="K33" s="53"/>
      <c r="L33" s="57" t="n">
        <f aca="false">FALSE()</f>
        <v>0</v>
      </c>
      <c r="M33" s="58" t="str">
        <f aca="false">IF(ISBLANK(K33),"",IF(L33, "https://raw.githubusercontent.com/PatrickVibild/TellusAmazonPictures/master/pictures/"&amp;K33&amp;"/1.jpg","https://download.lenovo.com/Images/Parts/"&amp;K33&amp;"/"&amp;K33&amp;"_A.jpg"))</f>
        <v/>
      </c>
      <c r="N33" s="58" t="str">
        <f aca="false">IF(ISBLANK(K33),"",IF(L33, "https://raw.githubusercontent.com/PatrickVibild/TellusAmazonPictures/master/pictures/"&amp;K33&amp;"/2.jpg","https://download.lenovo.com/Images/Parts/"&amp;K33&amp;"/"&amp;K33&amp;"_B.jpg"))</f>
        <v/>
      </c>
      <c r="O33" s="59" t="str">
        <f aca="false">IF(ISBLANK(K33),"",IF(L33, "https://raw.githubusercontent.com/PatrickVibild/TellusAmazonPictures/master/pictures/"&amp;K33&amp;"/3.jpg","https://download.lenovo.com/Images/Parts/"&amp;K33&amp;"/"&amp;K33&amp;"_details.jpg"))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9</v>
      </c>
    </row>
    <row r="34" customFormat="false" ht="12.8" hidden="false" customHeight="false" outlineLevel="0" collapsed="false">
      <c r="E34" s="53"/>
      <c r="F34" s="53"/>
      <c r="G34" s="54" t="s">
        <v>411</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5" t="n">
        <f aca="false">TRUE()</f>
        <v>1</v>
      </c>
      <c r="J34" s="56" t="n">
        <f aca="false">FALSE()</f>
        <v>0</v>
      </c>
      <c r="K34" s="53"/>
      <c r="L34" s="57" t="n">
        <f aca="false">FALSE()</f>
        <v>0</v>
      </c>
      <c r="M34" s="58" t="str">
        <f aca="false">IF(ISBLANK(K34),"",IF(L34, "https://raw.githubusercontent.com/PatrickVibild/TellusAmazonPictures/master/pictures/"&amp;K34&amp;"/1.jpg","https://download.lenovo.com/Images/Parts/"&amp;K34&amp;"/"&amp;K34&amp;"_A.jpg"))</f>
        <v/>
      </c>
      <c r="N34" s="58" t="str">
        <f aca="false">IF(ISBLANK(K34),"",IF(L34, "https://raw.githubusercontent.com/PatrickVibild/TellusAmazonPictures/master/pictures/"&amp;K34&amp;"/2.jpg","https://download.lenovo.com/Images/Parts/"&amp;K34&amp;"/"&amp;K34&amp;"_B.jpg"))</f>
        <v/>
      </c>
      <c r="O34" s="59" t="str">
        <f aca="false">IF(ISBLANK(K34),"",IF(L34, "https://raw.githubusercontent.com/PatrickVibild/TellusAmazonPictures/master/pictures/"&amp;K34&amp;"/3.jpg","https://download.lenovo.com/Images/Parts/"&amp;K34&amp;"/"&amp;K34&amp;"_details.jpg"))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19</v>
      </c>
    </row>
    <row r="35" customFormat="false" ht="12.8" hidden="false" customHeight="false" outlineLevel="0" collapsed="false">
      <c r="E35" s="53"/>
      <c r="F35" s="53"/>
      <c r="G35" s="54" t="s">
        <v>413</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5" t="n">
        <f aca="false">TRUE()</f>
        <v>1</v>
      </c>
      <c r="J35" s="56" t="n">
        <f aca="false">FALSE()</f>
        <v>0</v>
      </c>
      <c r="K35" s="53"/>
      <c r="L35" s="57" t="n">
        <f aca="false">FALSE()</f>
        <v>0</v>
      </c>
      <c r="M35" s="58" t="str">
        <f aca="false">IF(ISBLANK(K35),"",IF(L35, "https://raw.githubusercontent.com/PatrickVibild/TellusAmazonPictures/master/pictures/"&amp;K35&amp;"/1.jpg","https://download.lenovo.com/Images/Parts/"&amp;K35&amp;"/"&amp;K35&amp;"_A.jpg"))</f>
        <v/>
      </c>
      <c r="N35" s="58" t="str">
        <f aca="false">IF(ISBLANK(K35),"",IF(L35, "https://raw.githubusercontent.com/PatrickVibild/TellusAmazonPictures/master/pictures/"&amp;K35&amp;"/2.jpg","https://download.lenovo.com/Images/Parts/"&amp;K35&amp;"/"&amp;K35&amp;"_B.jpg"))</f>
        <v/>
      </c>
      <c r="O35" s="59"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10</v>
      </c>
    </row>
    <row r="36" customFormat="false" ht="12.8" hidden="false" customHeight="false" outlineLevel="0" collapsed="false">
      <c r="A36" s="46" t="s">
        <v>444</v>
      </c>
      <c r="B36" s="65" t="s">
        <v>378</v>
      </c>
      <c r="E36" s="53"/>
      <c r="F36" s="53"/>
      <c r="G36" s="54" t="s">
        <v>417</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5" t="n">
        <f aca="false">TRUE()</f>
        <v>1</v>
      </c>
      <c r="J36" s="56" t="n">
        <f aca="false">FALSE()</f>
        <v>0</v>
      </c>
      <c r="K36" s="53"/>
      <c r="L36" s="57" t="n">
        <f aca="false">FALSE()</f>
        <v>0</v>
      </c>
      <c r="M36" s="58" t="str">
        <f aca="false">IF(ISBLANK(K36),"",IF(L36, "https://raw.githubusercontent.com/PatrickVibild/TellusAmazonPictures/master/pictures/"&amp;K36&amp;"/1.jpg","https://download.lenovo.com/Images/Parts/"&amp;K36&amp;"/"&amp;K36&amp;"_A.jpg"))</f>
        <v/>
      </c>
      <c r="N36" s="58" t="str">
        <f aca="false">IF(ISBLANK(K36),"",IF(L36, "https://raw.githubusercontent.com/PatrickVibild/TellusAmazonPictures/master/pictures/"&amp;K36&amp;"/2.jpg","https://download.lenovo.com/Images/Parts/"&amp;K36&amp;"/"&amp;K36&amp;"_B.jpg"))</f>
        <v/>
      </c>
      <c r="O36" s="59" t="str">
        <f aca="false">IF(ISBLANK(K36),"",IF(L36, "https://raw.githubusercontent.com/PatrickVibild/TellusAmazonPictures/master/pictures/"&amp;K36&amp;"/3.jpg","https://download.lenovo.com/Images/Parts/"&amp;K36&amp;"/"&amp;K36&amp;"_details.jpg"))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11</v>
      </c>
    </row>
    <row r="37" customFormat="false" ht="12.8" hidden="false" customHeight="false" outlineLevel="0" collapsed="false">
      <c r="A37" s="0" t="s">
        <v>445</v>
      </c>
      <c r="B37" s="65" t="s">
        <v>446</v>
      </c>
      <c r="E37" s="53"/>
      <c r="F37" s="53"/>
      <c r="G37" s="54"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5" t="n">
        <f aca="false">TRUE()</f>
        <v>1</v>
      </c>
      <c r="J37" s="56" t="n">
        <f aca="false">FALSE()</f>
        <v>0</v>
      </c>
      <c r="K37" s="53"/>
      <c r="L37" s="57" t="n">
        <f aca="false">FALSE()</f>
        <v>0</v>
      </c>
      <c r="M37" s="58" t="str">
        <f aca="false">IF(ISBLANK(K37),"",IF(L37, "https://raw.githubusercontent.com/PatrickVibild/TellusAmazonPictures/master/pictures/"&amp;K37&amp;"/1.jpg","https://download.lenovo.com/Images/Parts/"&amp;K37&amp;"/"&amp;K37&amp;"_A.jpg"))</f>
        <v/>
      </c>
      <c r="N37" s="58" t="str">
        <f aca="false">IF(ISBLANK(K37),"",IF(L37, "https://raw.githubusercontent.com/PatrickVibild/TellusAmazonPictures/master/pictures/"&amp;K37&amp;"/2.jpg","https://download.lenovo.com/Images/Parts/"&amp;K37&amp;"/"&amp;K37&amp;"_B.jpg"))</f>
        <v/>
      </c>
      <c r="O37" s="59"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12</v>
      </c>
    </row>
    <row r="38" customFormat="false" ht="12.8" hidden="false" customHeight="false" outlineLevel="0" collapsed="false">
      <c r="E38" s="53"/>
      <c r="F38" s="53"/>
      <c r="G38" s="54"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5" t="n">
        <f aca="false">TRUE()</f>
        <v>1</v>
      </c>
      <c r="J38" s="56" t="n">
        <f aca="false">FALSE()</f>
        <v>0</v>
      </c>
      <c r="K38" s="53"/>
      <c r="L38" s="57" t="n">
        <f aca="false">FALSE()</f>
        <v>0</v>
      </c>
      <c r="M38" s="58" t="str">
        <f aca="false">IF(ISBLANK(K38),"",IF(L38, "https://raw.githubusercontent.com/PatrickVibild/TellusAmazonPictures/master/pictures/"&amp;K38&amp;"/1.jpg","https://download.lenovo.com/Images/Parts/"&amp;K38&amp;"/"&amp;K38&amp;"_A.jpg"))</f>
        <v/>
      </c>
      <c r="N38" s="58" t="str">
        <f aca="false">IF(ISBLANK(K38),"",IF(L38, "https://raw.githubusercontent.com/PatrickVibild/TellusAmazonPictures/master/pictures/"&amp;K38&amp;"/2.jpg","https://download.lenovo.com/Images/Parts/"&amp;K38&amp;"/"&amp;K38&amp;"_B.jpg"))</f>
        <v/>
      </c>
      <c r="O38" s="59" t="str">
        <f aca="false">IF(ISBLANK(K38),"",IF(L38, "https://raw.githubusercontent.com/PatrickVibild/TellusAmazonPictures/master/pictures/"&amp;K38&amp;"/3.jpg","https://download.lenovo.com/Images/Parts/"&amp;K38&amp;"/"&amp;K38&amp;"_details.jpg"))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13</v>
      </c>
    </row>
    <row r="39" customFormat="false" ht="12.8" hidden="false" customHeight="false" outlineLevel="0" collapsed="false">
      <c r="E39" s="53"/>
      <c r="F39" s="53"/>
      <c r="G39" s="54" t="s">
        <v>424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5" t="n">
        <f aca="false">TRUE()</f>
        <v>1</v>
      </c>
      <c r="J39" s="56" t="n">
        <f aca="false">FALSE()</f>
        <v>0</v>
      </c>
      <c r="K39" s="53"/>
      <c r="L39" s="57" t="n">
        <f aca="false">FALSE()</f>
        <v>0</v>
      </c>
      <c r="M39" s="58" t="str">
        <f aca="false">IF(ISBLANK(K39),"",IF(L39, "https://raw.githubusercontent.com/PatrickVibild/TellusAmazonPictures/master/pictures/"&amp;K39&amp;"/1.jpg","https://download.lenovo.com/Images/Parts/"&amp;K39&amp;"/"&amp;K39&amp;"_A.jpg"))</f>
        <v/>
      </c>
      <c r="N39" s="58" t="str">
        <f aca="false">IF(ISBLANK(K39),"",IF(L39, "https://raw.githubusercontent.com/PatrickVibild/TellusAmazonPictures/master/pictures/"&amp;K39&amp;"/2.jpg","https://download.lenovo.com/Images/Parts/"&amp;K39&amp;"/"&amp;K39&amp;"_B.jpg"))</f>
        <v/>
      </c>
      <c r="O39" s="59" t="str">
        <f aca="false">IF(ISBLANK(K39),"",IF(L39, "https://raw.githubusercontent.com/PatrickVibild/TellusAmazonPictures/master/pictures/"&amp;K39&amp;"/3.jpg","https://download.lenovo.com/Images/Parts/"&amp;K39&amp;"/"&amp;K39&amp;"_details.jpg"))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14</v>
      </c>
    </row>
    <row r="40" customFormat="false" ht="12.8" hidden="false" customHeight="false" outlineLevel="0" collapsed="false">
      <c r="E40" s="53"/>
      <c r="F40" s="53"/>
      <c r="G40" s="54" t="s">
        <v>428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5" t="n">
        <f aca="false">TRUE()</f>
        <v>1</v>
      </c>
      <c r="J40" s="56" t="n">
        <f aca="false">FALSE()</f>
        <v>0</v>
      </c>
      <c r="K40" s="53"/>
      <c r="L40" s="57" t="n">
        <f aca="false">FALSE()</f>
        <v>0</v>
      </c>
      <c r="M40" s="58" t="str">
        <f aca="false">IF(ISBLANK(K40),"",IF(L40, "https://raw.githubusercontent.com/PatrickVibild/TellusAmazonPictures/master/pictures/"&amp;K40&amp;"/1.jpg","https://download.lenovo.com/Images/Parts/"&amp;K40&amp;"/"&amp;K40&amp;"_A.jpg"))</f>
        <v/>
      </c>
      <c r="N40" s="58" t="str">
        <f aca="false">IF(ISBLANK(K40),"",IF(L40, "https://raw.githubusercontent.com/PatrickVibild/TellusAmazonPictures/master/pictures/"&amp;K40&amp;"/2.jpg","https://download.lenovo.com/Images/Parts/"&amp;K40&amp;"/"&amp;K40&amp;"_B.jpg"))</f>
        <v/>
      </c>
      <c r="O40" s="59" t="str">
        <f aca="false">IF(ISBLANK(K40),"",IF(L40, "https://raw.githubusercontent.com/PatrickVibild/TellusAmazonPictures/master/pictures/"&amp;K40&amp;"/3.jpg","https://download.lenovo.com/Images/Parts/"&amp;K40&amp;"/"&amp;K40&amp;"_details.jpg"))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15</v>
      </c>
    </row>
    <row r="41" customFormat="false" ht="12.8" hidden="false" customHeight="false" outlineLevel="0" collapsed="false">
      <c r="E41" s="53"/>
      <c r="F41" s="53"/>
      <c r="G41" s="54" t="s">
        <v>430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n">
        <f aca="false">TRUE()</f>
        <v>1</v>
      </c>
      <c r="J41" s="56" t="n">
        <f aca="false">FALSE()</f>
        <v>0</v>
      </c>
      <c r="K41" s="53"/>
      <c r="L41" s="57" t="n">
        <f aca="false">FALSE()</f>
        <v>0</v>
      </c>
      <c r="M41" s="58" t="str">
        <f aca="false">IF(ISBLANK(K41),"",IF(L41, "https://raw.githubusercontent.com/PatrickVibild/TellusAmazonPictures/master/pictures/"&amp;K41&amp;"/1.jpg","https://download.lenovo.com/Images/Parts/"&amp;K41&amp;"/"&amp;K41&amp;"_A.jpg"))</f>
        <v/>
      </c>
      <c r="N41" s="58" t="str">
        <f aca="false">IF(ISBLANK(K41),"",IF(L41, "https://raw.githubusercontent.com/PatrickVibild/TellusAmazonPictures/master/pictures/"&amp;K41&amp;"/2.jpg","https://download.lenovo.com/Images/Parts/"&amp;K41&amp;"/"&amp;K41&amp;"_B.jpg"))</f>
        <v/>
      </c>
      <c r="O41" s="59" t="str">
        <f aca="false">IF(ISBLANK(K41),"",IF(L41, "https://raw.githubusercontent.com/PatrickVibild/TellusAmazonPictures/master/pictures/"&amp;K41&amp;"/3.jpg","https://download.lenovo.com/Images/Parts/"&amp;K41&amp;"/"&amp;K41&amp;"_details.jpg"))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16</v>
      </c>
    </row>
    <row r="42" customFormat="false" ht="12.8" hidden="false" customHeight="false" outlineLevel="0" collapsed="false">
      <c r="E42" s="53"/>
      <c r="F42" s="53"/>
      <c r="G42" s="54" t="s">
        <v>433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5" t="n">
        <f aca="false">TRUE()</f>
        <v>1</v>
      </c>
      <c r="J42" s="56" t="n">
        <f aca="false">FALSE()</f>
        <v>0</v>
      </c>
      <c r="K42" s="53"/>
      <c r="L42" s="57" t="n">
        <f aca="false">FALSE()</f>
        <v>0</v>
      </c>
      <c r="M42" s="58" t="str">
        <f aca="false">IF(ISBLANK(K42),"",IF(L42, "https://raw.githubusercontent.com/PatrickVibild/TellusAmazonPictures/master/pictures/"&amp;K42&amp;"/1.jpg","https://download.lenovo.com/Images/Parts/"&amp;K42&amp;"/"&amp;K42&amp;"_A.jpg"))</f>
        <v/>
      </c>
      <c r="N42" s="58" t="str">
        <f aca="false">IF(ISBLANK(K42),"",IF(L42, "https://raw.githubusercontent.com/PatrickVibild/TellusAmazonPictures/master/pictures/"&amp;K42&amp;"/2.jpg","https://download.lenovo.com/Images/Parts/"&amp;K42&amp;"/"&amp;K42&amp;"_B.jpg"))</f>
        <v/>
      </c>
      <c r="O42" s="59"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E43" s="53"/>
      <c r="F43" s="53"/>
      <c r="G43" s="54" t="s">
        <v>436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5" t="n">
        <f aca="false">TRUE()</f>
        <v>1</v>
      </c>
      <c r="J43" s="56" t="n">
        <f aca="false">FALSE()</f>
        <v>0</v>
      </c>
      <c r="K43" s="53"/>
      <c r="L43" s="57" t="n">
        <f aca="false">FALSE()</f>
        <v>0</v>
      </c>
      <c r="M43" s="58" t="str">
        <f aca="false">IF(ISBLANK(K43),"",IF(L43, "https://raw.githubusercontent.com/PatrickVibild/TellusAmazonPictures/master/pictures/"&amp;K43&amp;"/1.jpg","https://download.lenovo.com/Images/Parts/"&amp;K43&amp;"/"&amp;K43&amp;"_A.jpg"))</f>
        <v/>
      </c>
      <c r="N43" s="58" t="str">
        <f aca="false">IF(ISBLANK(K43),"",IF(L43, "https://raw.githubusercontent.com/PatrickVibild/TellusAmazonPictures/master/pictures/"&amp;K43&amp;"/2.jpg","https://download.lenovo.com/Images/Parts/"&amp;K43&amp;"/"&amp;K43&amp;"_B.jpg"))</f>
        <v/>
      </c>
      <c r="O43" s="59"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aca="false">IF(ISBLANK(K44),"",IF(L44, "https://raw.githubusercontent.com/PatrickVibild/TellusAmazonPictures/master/pictures/"&amp;K44&amp;"/1.jpg","https://download.lenovo.com/Images/Parts/"&amp;K44&amp;"/"&amp;K44&amp;"_A.jpg"))</f>
        <v/>
      </c>
      <c r="N44" s="58" t="str">
        <f aca="false">IF(ISBLANK(K44),"",IF(L44, "https://raw.githubusercontent.com/PatrickVibild/TellusAmazonPictures/master/pictures/"&amp;K44&amp;"/2.jpg","https://download.lenovo.com/Images/Parts/"&amp;K44&amp;"/"&amp;K44&amp;"_B.jpg"))</f>
        <v/>
      </c>
      <c r="O44" s="59"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aca="false">IF(ISBLANK(K45),"",IF(L45, "https://raw.githubusercontent.com/PatrickVibild/TellusAmazonPictures/master/pictures/"&amp;K45&amp;"/1.jpg","https://download.lenovo.com/Images/Parts/"&amp;K45&amp;"/"&amp;K45&amp;"_A.jpg"))</f>
        <v/>
      </c>
      <c r="N45" s="58" t="str">
        <f aca="false">IF(ISBLANK(K45),"",IF(L45, "https://raw.githubusercontent.com/PatrickVibild/TellusAmazonPictures/master/pictures/"&amp;K45&amp;"/2.jpg","https://download.lenovo.com/Images/Parts/"&amp;K45&amp;"/"&amp;K45&amp;"_B.jpg"))</f>
        <v/>
      </c>
      <c r="O45" s="59"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aca="false">IF(ISBLANK(K46),"",IF(L46, "https://raw.githubusercontent.com/PatrickVibild/TellusAmazonPictures/master/pictures/"&amp;K46&amp;"/1.jpg","https://download.lenovo.com/Images/Parts/"&amp;K46&amp;"/"&amp;K46&amp;"_A.jpg"))</f>
        <v/>
      </c>
      <c r="N46" s="58" t="str">
        <f aca="false">IF(ISBLANK(K46),"",IF(L46, "https://raw.githubusercontent.com/PatrickVibild/TellusAmazonPictures/master/pictures/"&amp;K46&amp;"/2.jpg","https://download.lenovo.com/Images/Parts/"&amp;K46&amp;"/"&amp;K46&amp;"_B.jpg"))</f>
        <v/>
      </c>
      <c r="O46" s="59"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aca="false">IF(ISBLANK(K47),"",IF(L47, "https://raw.githubusercontent.com/PatrickVibild/TellusAmazonPictures/master/pictures/"&amp;K47&amp;"/1.jpg","https://download.lenovo.com/Images/Parts/"&amp;K47&amp;"/"&amp;K47&amp;"_A.jpg"))</f>
        <v/>
      </c>
      <c r="N47" s="58" t="str">
        <f aca="false">IF(ISBLANK(K47),"",IF(L47, "https://raw.githubusercontent.com/PatrickVibild/TellusAmazonPictures/master/pictures/"&amp;K47&amp;"/2.jpg","https://download.lenovo.com/Images/Parts/"&amp;K47&amp;"/"&amp;K47&amp;"_B.jpg"))</f>
        <v/>
      </c>
      <c r="O47" s="59"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aca="false">IF(ISBLANK(K48),"",IF(L48, "https://raw.githubusercontent.com/PatrickVibild/TellusAmazonPictures/master/pictures/"&amp;K48&amp;"/1.jpg","https://download.lenovo.com/Images/Parts/"&amp;K48&amp;"/"&amp;K48&amp;"_A.jpg"))</f>
        <v/>
      </c>
      <c r="N48" s="58" t="str">
        <f aca="false">IF(ISBLANK(K48),"",IF(L48, "https://raw.githubusercontent.com/PatrickVibild/TellusAmazonPictures/master/pictures/"&amp;K48&amp;"/2.jpg","https://download.lenovo.com/Images/Parts/"&amp;K48&amp;"/"&amp;K48&amp;"_B.jpg"))</f>
        <v/>
      </c>
      <c r="O48" s="59"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aca="false">IF(ISBLANK(K49),"",IF(L49, "https://raw.githubusercontent.com/PatrickVibild/TellusAmazonPictures/master/pictures/"&amp;K49&amp;"/1.jpg","https://download.lenovo.com/Images/Parts/"&amp;K49&amp;"/"&amp;K49&amp;"_A.jpg"))</f>
        <v/>
      </c>
      <c r="N49" s="58" t="str">
        <f aca="false">IF(ISBLANK(K49),"",IF(L49, "https://raw.githubusercontent.com/PatrickVibild/TellusAmazonPictures/master/pictures/"&amp;K49&amp;"/2.jpg","https://download.lenovo.com/Images/Parts/"&amp;K49&amp;"/"&amp;K49&amp;"_B.jpg"))</f>
        <v/>
      </c>
      <c r="O49" s="59"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aca="false">IF(ISBLANK(K50),"",IF(L50, "https://raw.githubusercontent.com/PatrickVibild/TellusAmazonPictures/master/pictures/"&amp;K50&amp;"/1.jpg","https://download.lenovo.com/Images/Parts/"&amp;K50&amp;"/"&amp;K50&amp;"_A.jpg"))</f>
        <v/>
      </c>
      <c r="N50" s="58" t="str">
        <f aca="false">IF(ISBLANK(K50),"",IF(L50, "https://raw.githubusercontent.com/PatrickVibild/TellusAmazonPictures/master/pictures/"&amp;K50&amp;"/2.jpg","https://download.lenovo.com/Images/Parts/"&amp;K50&amp;"/"&amp;K50&amp;"_B.jpg"))</f>
        <v/>
      </c>
      <c r="O50" s="59"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aca="false">IF(ISBLANK(K51),"",IF(L51, "https://raw.githubusercontent.com/PatrickVibild/TellusAmazonPictures/master/pictures/"&amp;K51&amp;"/1.jpg","https://download.lenovo.com/Images/Parts/"&amp;K51&amp;"/"&amp;K51&amp;"_A.jpg"))</f>
        <v/>
      </c>
      <c r="N51" s="58" t="str">
        <f aca="false">IF(ISBLANK(K51),"",IF(L51, "https://raw.githubusercontent.com/PatrickVibild/TellusAmazonPictures/master/pictures/"&amp;K51&amp;"/2.jpg","https://download.lenovo.com/Images/Parts/"&amp;K51&amp;"/"&amp;K51&amp;"_B.jpg"))</f>
        <v/>
      </c>
      <c r="O51" s="59"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aca="false">IF(ISBLANK(K52),"",IF(L52, "https://raw.githubusercontent.com/PatrickVibild/TellusAmazonPictures/master/pictures/"&amp;K52&amp;"/1.jpg","https://download.lenovo.com/Images/Parts/"&amp;K52&amp;"/"&amp;K52&amp;"_A.jpg"))</f>
        <v/>
      </c>
      <c r="N52" s="58" t="str">
        <f aca="false">IF(ISBLANK(K52),"",IF(L52, "https://raw.githubusercontent.com/PatrickVibild/TellusAmazonPictures/master/pictures/"&amp;K52&amp;"/2.jpg","https://download.lenovo.com/Images/Parts/"&amp;K52&amp;"/"&amp;K52&amp;"_B.jpg"))</f>
        <v/>
      </c>
      <c r="O52" s="59"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aca="false">IF(ISBLANK(K53),"",IF(L53, "https://raw.githubusercontent.com/PatrickVibild/TellusAmazonPictures/master/pictures/"&amp;K53&amp;"/1.jpg","https://download.lenovo.com/Images/Parts/"&amp;K53&amp;"/"&amp;K53&amp;"_A.jpg"))</f>
        <v/>
      </c>
      <c r="N53" s="58" t="str">
        <f aca="false">IF(ISBLANK(K53),"",IF(L53, "https://raw.githubusercontent.com/PatrickVibild/TellusAmazonPictures/master/pictures/"&amp;K53&amp;"/2.jpg","https://download.lenovo.com/Images/Parts/"&amp;K53&amp;"/"&amp;K53&amp;"_B.jpg"))</f>
        <v/>
      </c>
      <c r="O53" s="59"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aca="false">IF(ISBLANK(K54),"",IF(L54, "https://raw.githubusercontent.com/PatrickVibild/TellusAmazonPictures/master/pictures/"&amp;K54&amp;"/1.jpg","https://download.lenovo.com/Images/Parts/"&amp;K54&amp;"/"&amp;K54&amp;"_A.jpg"))</f>
        <v/>
      </c>
      <c r="N54" s="58" t="str">
        <f aca="false">IF(ISBLANK(K54),"",IF(L54, "https://raw.githubusercontent.com/PatrickVibild/TellusAmazonPictures/master/pictures/"&amp;K54&amp;"/2.jpg","https://download.lenovo.com/Images/Parts/"&amp;K54&amp;"/"&amp;K54&amp;"_B.jpg"))</f>
        <v/>
      </c>
      <c r="O54" s="59"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aca="false">IF(ISBLANK(K55),"",IF(L55, "https://raw.githubusercontent.com/PatrickVibild/TellusAmazonPictures/master/pictures/"&amp;K55&amp;"/1.jpg","https://download.lenovo.com/Images/Parts/"&amp;K55&amp;"/"&amp;K55&amp;"_A.jpg"))</f>
        <v/>
      </c>
      <c r="N55" s="58" t="str">
        <f aca="false">IF(ISBLANK(K55),"",IF(L55, "https://raw.githubusercontent.com/PatrickVibild/TellusAmazonPictures/master/pictures/"&amp;K55&amp;"/2.jpg","https://download.lenovo.com/Images/Parts/"&amp;K55&amp;"/"&amp;K55&amp;"_B.jpg"))</f>
        <v/>
      </c>
      <c r="O55" s="59"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aca="false">IF(ISBLANK(K56),"",IF(L56, "https://raw.githubusercontent.com/PatrickVibild/TellusAmazonPictures/master/pictures/"&amp;K56&amp;"/1.jpg","https://download.lenovo.com/Images/Parts/"&amp;K56&amp;"/"&amp;K56&amp;"_A.jpg"))</f>
        <v/>
      </c>
      <c r="N56" s="58" t="str">
        <f aca="false">IF(ISBLANK(K56),"",IF(L56, "https://raw.githubusercontent.com/PatrickVibild/TellusAmazonPictures/master/pictures/"&amp;K56&amp;"/2.jpg","https://download.lenovo.com/Images/Parts/"&amp;K56&amp;"/"&amp;K56&amp;"_B.jpg"))</f>
        <v/>
      </c>
      <c r="O56" s="59"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aca="false">IF(ISBLANK(K57),"",IF(L57, "https://raw.githubusercontent.com/PatrickVibild/TellusAmazonPictures/master/pictures/"&amp;K57&amp;"/1.jpg","https://download.lenovo.com/Images/Parts/"&amp;K57&amp;"/"&amp;K57&amp;"_A.jpg"))</f>
        <v/>
      </c>
      <c r="N57" s="58" t="str">
        <f aca="false">IF(ISBLANK(K57),"",IF(L57, "https://raw.githubusercontent.com/PatrickVibild/TellusAmazonPictures/master/pictures/"&amp;K57&amp;"/2.jpg","https://download.lenovo.com/Images/Parts/"&amp;K57&amp;"/"&amp;K57&amp;"_B.jpg"))</f>
        <v/>
      </c>
      <c r="O57" s="59"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aca="false">IF(ISBLANK(K58),"",IF(L58, "https://raw.githubusercontent.com/PatrickVibild/TellusAmazonPictures/master/pictures/"&amp;K58&amp;"/1.jpg","https://download.lenovo.com/Images/Parts/"&amp;K58&amp;"/"&amp;K58&amp;"_A.jpg"))</f>
        <v/>
      </c>
      <c r="N58" s="58" t="str">
        <f aca="false">IF(ISBLANK(K58),"",IF(L58, "https://raw.githubusercontent.com/PatrickVibild/TellusAmazonPictures/master/pictures/"&amp;K58&amp;"/2.jpg","https://download.lenovo.com/Images/Parts/"&amp;K58&amp;"/"&amp;K58&amp;"_B.jpg"))</f>
        <v/>
      </c>
      <c r="O58" s="59"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aca="false">IF(ISBLANK(K59),"",IF(L59, "https://raw.githubusercontent.com/PatrickVibild/TellusAmazonPictures/master/pictures/"&amp;K59&amp;"/1.jpg","https://download.lenovo.com/Images/Parts/"&amp;K59&amp;"/"&amp;K59&amp;"_A.jpg"))</f>
        <v/>
      </c>
      <c r="N59" s="58" t="str">
        <f aca="false">IF(ISBLANK(K59),"",IF(L59, "https://raw.githubusercontent.com/PatrickVibild/TellusAmazonPictures/master/pictures/"&amp;K59&amp;"/2.jpg","https://download.lenovo.com/Images/Parts/"&amp;K59&amp;"/"&amp;K59&amp;"_B.jpg"))</f>
        <v/>
      </c>
      <c r="O59" s="59"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aca="false">IF(ISBLANK(K60),"",IF(L60, "https://raw.githubusercontent.com/PatrickVibild/TellusAmazonPictures/master/pictures/"&amp;K60&amp;"/1.jpg","https://download.lenovo.com/Images/Parts/"&amp;K60&amp;"/"&amp;K60&amp;"_A.jpg"))</f>
        <v/>
      </c>
      <c r="N60" s="58" t="str">
        <f aca="false">IF(ISBLANK(K60),"",IF(L60, "https://raw.githubusercontent.com/PatrickVibild/TellusAmazonPictures/master/pictures/"&amp;K60&amp;"/2.jpg","https://download.lenovo.com/Images/Parts/"&amp;K60&amp;"/"&amp;K60&amp;"_B.jpg"))</f>
        <v/>
      </c>
      <c r="O60" s="59"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aca="false">IF(ISBLANK(K61),"",IF(L61, "https://raw.githubusercontent.com/PatrickVibild/TellusAmazonPictures/master/pictures/"&amp;K61&amp;"/1.jpg","https://download.lenovo.com/Images/Parts/"&amp;K61&amp;"/"&amp;K61&amp;"_A.jpg"))</f>
        <v/>
      </c>
      <c r="N61" s="58" t="str">
        <f aca="false">IF(ISBLANK(K61),"",IF(L61, "https://raw.githubusercontent.com/PatrickVibild/TellusAmazonPictures/master/pictures/"&amp;K61&amp;"/2.jpg","https://download.lenovo.com/Images/Parts/"&amp;K61&amp;"/"&amp;K61&amp;"_B.jpg"))</f>
        <v/>
      </c>
      <c r="O61" s="59"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aca="false">IF(ISBLANK(K62),"",IF(L62, "https://raw.githubusercontent.com/PatrickVibild/TellusAmazonPictures/master/pictures/"&amp;K62&amp;"/1.jpg","https://download.lenovo.com/Images/Parts/"&amp;K62&amp;"/"&amp;K62&amp;"_A.jpg"))</f>
        <v/>
      </c>
      <c r="N62" s="58" t="str">
        <f aca="false">IF(ISBLANK(K62),"",IF(L62, "https://raw.githubusercontent.com/PatrickVibild/TellusAmazonPictures/master/pictures/"&amp;K62&amp;"/2.jpg","https://download.lenovo.com/Images/Parts/"&amp;K62&amp;"/"&amp;K62&amp;"_B.jpg"))</f>
        <v/>
      </c>
      <c r="O62" s="59"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aca="false">IF(ISBLANK(K63),"",IF(L63, "https://raw.githubusercontent.com/PatrickVibild/TellusAmazonPictures/master/pictures/"&amp;K63&amp;"/1.jpg","https://download.lenovo.com/Images/Parts/"&amp;K63&amp;"/"&amp;K63&amp;"_A.jpg"))</f>
        <v/>
      </c>
      <c r="N63" s="58" t="str">
        <f aca="false">IF(ISBLANK(K63),"",IF(L63, "https://raw.githubusercontent.com/PatrickVibild/TellusAmazonPictures/master/pictures/"&amp;K63&amp;"/2.jpg","https://download.lenovo.com/Images/Parts/"&amp;K63&amp;"/"&amp;K63&amp;"_B.jpg"))</f>
        <v/>
      </c>
      <c r="O63" s="59"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aca="false">IF(ISBLANK(K64),"",IF(L64, "https://raw.githubusercontent.com/PatrickVibild/TellusAmazonPictures/master/pictures/"&amp;K64&amp;"/1.jpg","https://download.lenovo.com/Images/Parts/"&amp;K64&amp;"/"&amp;K64&amp;"_A.jpg"))</f>
        <v/>
      </c>
      <c r="N64" s="58" t="str">
        <f aca="false">IF(ISBLANK(K64),"",IF(L64, "https://raw.githubusercontent.com/PatrickVibild/TellusAmazonPictures/master/pictures/"&amp;K64&amp;"/2.jpg","https://download.lenovo.com/Images/Parts/"&amp;K64&amp;"/"&amp;K64&amp;"_B.jpg"))</f>
        <v/>
      </c>
      <c r="O64" s="59"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aca="false">IF(ISBLANK(K65),"",IF(L65, "https://raw.githubusercontent.com/PatrickVibild/TellusAmazonPictures/master/pictures/"&amp;K65&amp;"/1.jpg","https://download.lenovo.com/Images/Parts/"&amp;K65&amp;"/"&amp;K65&amp;"_A.jpg"))</f>
        <v/>
      </c>
      <c r="N65" s="58" t="str">
        <f aca="false">IF(ISBLANK(K65),"",IF(L65, "https://raw.githubusercontent.com/PatrickVibild/TellusAmazonPictures/master/pictures/"&amp;K65&amp;"/2.jpg","https://download.lenovo.com/Images/Parts/"&amp;K65&amp;"/"&amp;K65&amp;"_B.jpg"))</f>
        <v/>
      </c>
      <c r="O65" s="59"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aca="false">IF(ISBLANK(K66),"",IF(L66, "https://raw.githubusercontent.com/PatrickVibild/TellusAmazonPictures/master/pictures/"&amp;K66&amp;"/1.jpg","https://download.lenovo.com/Images/Parts/"&amp;K66&amp;"/"&amp;K66&amp;"_A.jpg"))</f>
        <v/>
      </c>
      <c r="N66" s="58" t="str">
        <f aca="false">IF(ISBLANK(K66),"",IF(L66, "https://raw.githubusercontent.com/PatrickVibild/TellusAmazonPictures/master/pictures/"&amp;K66&amp;"/2.jpg","https://download.lenovo.com/Images/Parts/"&amp;K66&amp;"/"&amp;K66&amp;"_B.jpg"))</f>
        <v/>
      </c>
      <c r="O66" s="59"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aca="false">IF(ISBLANK(K67),"",IF(L67, "https://raw.githubusercontent.com/PatrickVibild/TellusAmazonPictures/master/pictures/"&amp;K67&amp;"/1.jpg","https://download.lenovo.com/Images/Parts/"&amp;K67&amp;"/"&amp;K67&amp;"_A.jpg"))</f>
        <v/>
      </c>
      <c r="N67" s="58" t="str">
        <f aca="false">IF(ISBLANK(K67),"",IF(L67, "https://raw.githubusercontent.com/PatrickVibild/TellusAmazonPictures/master/pictures/"&amp;K67&amp;"/2.jpg","https://download.lenovo.com/Images/Parts/"&amp;K67&amp;"/"&amp;K67&amp;"_B.jpg"))</f>
        <v/>
      </c>
      <c r="O67" s="59"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aca="false">IF(ISBLANK(K68),"",IF(L68, "https://raw.githubusercontent.com/PatrickVibild/TellusAmazonPictures/master/pictures/"&amp;K68&amp;"/1.jpg","https://download.lenovo.com/Images/Parts/"&amp;K68&amp;"/"&amp;K68&amp;"_A.jpg"))</f>
        <v/>
      </c>
      <c r="N68" s="58" t="str">
        <f aca="false">IF(ISBLANK(K68),"",IF(L68, "https://raw.githubusercontent.com/PatrickVibild/TellusAmazonPictures/master/pictures/"&amp;K68&amp;"/2.jpg","https://download.lenovo.com/Images/Parts/"&amp;K68&amp;"/"&amp;K68&amp;"_B.jpg"))</f>
        <v/>
      </c>
      <c r="O68" s="59"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aca="false">IF(ISBLANK(K69),"",IF(L69, "https://raw.githubusercontent.com/PatrickVibild/TellusAmazonPictures/master/pictures/"&amp;K69&amp;"/1.jpg","https://download.lenovo.com/Images/Parts/"&amp;K69&amp;"/"&amp;K69&amp;"_A.jpg"))</f>
        <v/>
      </c>
      <c r="N69" s="58" t="str">
        <f aca="false">IF(ISBLANK(K69),"",IF(L69, "https://raw.githubusercontent.com/PatrickVibild/TellusAmazonPictures/master/pictures/"&amp;K69&amp;"/2.jpg","https://download.lenovo.com/Images/Parts/"&amp;K69&amp;"/"&amp;K69&amp;"_B.jpg"))</f>
        <v/>
      </c>
      <c r="O69" s="59"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aca="false">IF(ISBLANK(K70),"",IF(L70, "https://raw.githubusercontent.com/PatrickVibild/TellusAmazonPictures/master/pictures/"&amp;K70&amp;"/1.jpg","https://download.lenovo.com/Images/Parts/"&amp;K70&amp;"/"&amp;K70&amp;"_A.jpg"))</f>
        <v/>
      </c>
      <c r="N70" s="58" t="str">
        <f aca="false">IF(ISBLANK(K70),"",IF(L70, "https://raw.githubusercontent.com/PatrickVibild/TellusAmazonPictures/master/pictures/"&amp;K70&amp;"/2.jpg","https://download.lenovo.com/Images/Parts/"&amp;K70&amp;"/"&amp;K70&amp;"_B.jpg"))</f>
        <v/>
      </c>
      <c r="O70" s="59"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aca="false">IF(ISBLANK(K71),"",IF(L71, "https://raw.githubusercontent.com/PatrickVibild/TellusAmazonPictures/master/pictures/"&amp;K71&amp;"/1.jpg","https://download.lenovo.com/Images/Parts/"&amp;K71&amp;"/"&amp;K71&amp;"_A.jpg"))</f>
        <v/>
      </c>
      <c r="N71" s="58" t="str">
        <f aca="false">IF(ISBLANK(K71),"",IF(L71, "https://raw.githubusercontent.com/PatrickVibild/TellusAmazonPictures/master/pictures/"&amp;K71&amp;"/2.jpg","https://download.lenovo.com/Images/Parts/"&amp;K71&amp;"/"&amp;K71&amp;"_B.jpg"))</f>
        <v/>
      </c>
      <c r="O71" s="59"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aca="false">IF(ISBLANK(K72),"",IF(L72, "https://raw.githubusercontent.com/PatrickVibild/TellusAmazonPictures/master/pictures/"&amp;K72&amp;"/1.jpg","https://download.lenovo.com/Images/Parts/"&amp;K72&amp;"/"&amp;K72&amp;"_A.jpg"))</f>
        <v/>
      </c>
      <c r="N72" s="58" t="str">
        <f aca="false">IF(ISBLANK(K72),"",IF(L72, "https://raw.githubusercontent.com/PatrickVibild/TellusAmazonPictures/master/pictures/"&amp;K72&amp;"/2.jpg","https://download.lenovo.com/Images/Parts/"&amp;K72&amp;"/"&amp;K72&amp;"_B.jpg"))</f>
        <v/>
      </c>
      <c r="O72" s="59"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aca="false">IF(ISBLANK(K73),"",IF(L73, "https://raw.githubusercontent.com/PatrickVibild/TellusAmazonPictures/master/pictures/"&amp;K73&amp;"/1.jpg","https://download.lenovo.com/Images/Parts/"&amp;K73&amp;"/"&amp;K73&amp;"_A.jpg"))</f>
        <v/>
      </c>
      <c r="N73" s="58" t="str">
        <f aca="false">IF(ISBLANK(K73),"",IF(L73, "https://raw.githubusercontent.com/PatrickVibild/TellusAmazonPictures/master/pictures/"&amp;K73&amp;"/2.jpg","https://download.lenovo.com/Images/Parts/"&amp;K73&amp;"/"&amp;K73&amp;"_B.jpg"))</f>
        <v/>
      </c>
      <c r="O73" s="59"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aca="false">IF(ISBLANK(K74),"",IF(L74, "https://raw.githubusercontent.com/PatrickVibild/TellusAmazonPictures/master/pictures/"&amp;K74&amp;"/1.jpg","https://download.lenovo.com/Images/Parts/"&amp;K74&amp;"/"&amp;K74&amp;"_A.jpg"))</f>
        <v/>
      </c>
      <c r="N74" s="58" t="str">
        <f aca="false">IF(ISBLANK(K74),"",IF(L74, "https://raw.githubusercontent.com/PatrickVibild/TellusAmazonPictures/master/pictures/"&amp;K74&amp;"/2.jpg","https://download.lenovo.com/Images/Parts/"&amp;K74&amp;"/"&amp;K74&amp;"_B.jpg"))</f>
        <v/>
      </c>
      <c r="O74" s="59"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aca="false">IF(ISBLANK(K75),"",IF(L75, "https://raw.githubusercontent.com/PatrickVibild/TellusAmazonPictures/master/pictures/"&amp;K75&amp;"/1.jpg","https://download.lenovo.com/Images/Parts/"&amp;K75&amp;"/"&amp;K75&amp;"_A.jpg"))</f>
        <v/>
      </c>
      <c r="N75" s="58" t="str">
        <f aca="false">IF(ISBLANK(K75),"",IF(L75, "https://raw.githubusercontent.com/PatrickVibild/TellusAmazonPictures/master/pictures/"&amp;K75&amp;"/2.jpg","https://download.lenovo.com/Images/Parts/"&amp;K75&amp;"/"&amp;K75&amp;"_B.jpg"))</f>
        <v/>
      </c>
      <c r="O75" s="59"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aca="false">IF(ISBLANK(K76),"",IF(L76, "https://raw.githubusercontent.com/PatrickVibild/TellusAmazonPictures/master/pictures/"&amp;K76&amp;"/1.jpg","https://download.lenovo.com/Images/Parts/"&amp;K76&amp;"/"&amp;K76&amp;"_A.jpg"))</f>
        <v/>
      </c>
      <c r="N76" s="58" t="str">
        <f aca="false">IF(ISBLANK(K76),"",IF(L76, "https://raw.githubusercontent.com/PatrickVibild/TellusAmazonPictures/master/pictures/"&amp;K76&amp;"/2.jpg","https://download.lenovo.com/Images/Parts/"&amp;K76&amp;"/"&amp;K76&amp;"_B.jpg"))</f>
        <v/>
      </c>
      <c r="O76" s="59"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aca="false">IF(ISBLANK(K77),"",IF(L77, "https://raw.githubusercontent.com/PatrickVibild/TellusAmazonPictures/master/pictures/"&amp;K77&amp;"/1.jpg","https://download.lenovo.com/Images/Parts/"&amp;K77&amp;"/"&amp;K77&amp;"_A.jpg"))</f>
        <v/>
      </c>
      <c r="N77" s="58" t="str">
        <f aca="false">IF(ISBLANK(K77),"",IF(L77, "https://raw.githubusercontent.com/PatrickVibild/TellusAmazonPictures/master/pictures/"&amp;K77&amp;"/2.jpg","https://download.lenovo.com/Images/Parts/"&amp;K77&amp;"/"&amp;K77&amp;"_B.jpg"))</f>
        <v/>
      </c>
      <c r="O77" s="59"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aca="false">IF(ISBLANK(K78),"",IF(L78, "https://raw.githubusercontent.com/PatrickVibild/TellusAmazonPictures/master/pictures/"&amp;K78&amp;"/1.jpg","https://download.lenovo.com/Images/Parts/"&amp;K78&amp;"/"&amp;K78&amp;"_A.jpg"))</f>
        <v/>
      </c>
      <c r="N78" s="58" t="str">
        <f aca="false">IF(ISBLANK(K78),"",IF(L78, "https://raw.githubusercontent.com/PatrickVibild/TellusAmazonPictures/master/pictures/"&amp;K78&amp;"/2.jpg","https://download.lenovo.com/Images/Parts/"&amp;K78&amp;"/"&amp;K78&amp;"_B.jpg"))</f>
        <v/>
      </c>
      <c r="O78" s="59"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aca="false">IF(ISBLANK(K79),"",IF(L79, "https://raw.githubusercontent.com/PatrickVibild/TellusAmazonPictures/master/pictures/"&amp;K79&amp;"/1.jpg","https://download.lenovo.com/Images/Parts/"&amp;K79&amp;"/"&amp;K79&amp;"_A.jpg"))</f>
        <v/>
      </c>
      <c r="N79" s="58" t="str">
        <f aca="false">IF(ISBLANK(K79),"",IF(L79, "https://raw.githubusercontent.com/PatrickVibild/TellusAmazonPictures/master/pictures/"&amp;K79&amp;"/2.jpg","https://download.lenovo.com/Images/Parts/"&amp;K79&amp;"/"&amp;K79&amp;"_B.jpg"))</f>
        <v/>
      </c>
      <c r="O79" s="59"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aca="false">IF(ISBLANK(K80),"",IF(L80, "https://raw.githubusercontent.com/PatrickVibild/TellusAmazonPictures/master/pictures/"&amp;K80&amp;"/1.jpg","https://download.lenovo.com/Images/Parts/"&amp;K80&amp;"/"&amp;K80&amp;"_A.jpg"))</f>
        <v/>
      </c>
      <c r="N80" s="58" t="str">
        <f aca="false">IF(ISBLANK(K80),"",IF(L80, "https://raw.githubusercontent.com/PatrickVibild/TellusAmazonPictures/master/pictures/"&amp;K80&amp;"/2.jpg","https://download.lenovo.com/Images/Parts/"&amp;K80&amp;"/"&amp;K80&amp;"_B.jpg"))</f>
        <v/>
      </c>
      <c r="O80" s="59"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aca="false">IF(ISBLANK(K81),"",IF(L81, "https://raw.githubusercontent.com/PatrickVibild/TellusAmazonPictures/master/pictures/"&amp;K81&amp;"/1.jpg","https://download.lenovo.com/Images/Parts/"&amp;K81&amp;"/"&amp;K81&amp;"_A.jpg"))</f>
        <v/>
      </c>
      <c r="N81" s="58" t="str">
        <f aca="false">IF(ISBLANK(K81),"",IF(L81, "https://raw.githubusercontent.com/PatrickVibild/TellusAmazonPictures/master/pictures/"&amp;K81&amp;"/2.jpg","https://download.lenovo.com/Images/Parts/"&amp;K81&amp;"/"&amp;K81&amp;"_B.jpg"))</f>
        <v/>
      </c>
      <c r="O81" s="59"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aca="false">IF(ISBLANK(K82),"",IF(L82, "https://raw.githubusercontent.com/PatrickVibild/TellusAmazonPictures/master/pictures/"&amp;K82&amp;"/1.jpg","https://download.lenovo.com/Images/Parts/"&amp;K82&amp;"/"&amp;K82&amp;"_A.jpg"))</f>
        <v/>
      </c>
      <c r="N82" s="58" t="str">
        <f aca="false">IF(ISBLANK(K82),"",IF(L82, "https://raw.githubusercontent.com/PatrickVibild/TellusAmazonPictures/master/pictures/"&amp;K82&amp;"/2.jpg","https://download.lenovo.com/Images/Parts/"&amp;K82&amp;"/"&amp;K82&amp;"_B.jpg"))</f>
        <v/>
      </c>
      <c r="O82" s="59"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aca="false">IF(ISBLANK(K83),"",IF(L83, "https://raw.githubusercontent.com/PatrickVibild/TellusAmazonPictures/master/pictures/"&amp;K83&amp;"/1.jpg","https://download.lenovo.com/Images/Parts/"&amp;K83&amp;"/"&amp;K83&amp;"_A.jpg"))</f>
        <v/>
      </c>
      <c r="N83" s="58" t="str">
        <f aca="false">IF(ISBLANK(K83),"",IF(L83, "https://raw.githubusercontent.com/PatrickVibild/TellusAmazonPictures/master/pictures/"&amp;K83&amp;"/2.jpg","https://download.lenovo.com/Images/Parts/"&amp;K83&amp;"/"&amp;K83&amp;"_B.jpg"))</f>
        <v/>
      </c>
      <c r="O83" s="59"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aca="false">IF(ISBLANK(K84),"",IF(L84, "https://raw.githubusercontent.com/PatrickVibild/TellusAmazonPictures/master/pictures/"&amp;K84&amp;"/1.jpg","https://download.lenovo.com/Images/Parts/"&amp;K84&amp;"/"&amp;K84&amp;"_A.jpg"))</f>
        <v/>
      </c>
      <c r="N84" s="58" t="str">
        <f aca="false">IF(ISBLANK(K84),"",IF(L84, "https://raw.githubusercontent.com/PatrickVibild/TellusAmazonPictures/master/pictures/"&amp;K84&amp;"/2.jpg","https://download.lenovo.com/Images/Parts/"&amp;K84&amp;"/"&amp;K84&amp;"_B.jpg"))</f>
        <v/>
      </c>
      <c r="O84" s="59"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aca="false">IF(ISBLANK(K85),"",IF(L85, "https://raw.githubusercontent.com/PatrickVibild/TellusAmazonPictures/master/pictures/"&amp;K85&amp;"/1.jpg","https://download.lenovo.com/Images/Parts/"&amp;K85&amp;"/"&amp;K85&amp;"_A.jpg"))</f>
        <v/>
      </c>
      <c r="N85" s="58" t="str">
        <f aca="false">IF(ISBLANK(K85),"",IF(L85, "https://raw.githubusercontent.com/PatrickVibild/TellusAmazonPictures/master/pictures/"&amp;K85&amp;"/2.jpg","https://download.lenovo.com/Images/Parts/"&amp;K85&amp;"/"&amp;K85&amp;"_B.jpg"))</f>
        <v/>
      </c>
      <c r="O85" s="59"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aca="false">IF(ISBLANK(K86),"",IF(L86, "https://raw.githubusercontent.com/PatrickVibild/TellusAmazonPictures/master/pictures/"&amp;K86&amp;"/1.jpg","https://download.lenovo.com/Images/Parts/"&amp;K86&amp;"/"&amp;K86&amp;"_A.jpg"))</f>
        <v/>
      </c>
      <c r="N86" s="58" t="str">
        <f aca="false">IF(ISBLANK(K86),"",IF(L86, "https://raw.githubusercontent.com/PatrickVibild/TellusAmazonPictures/master/pictures/"&amp;K86&amp;"/2.jpg","https://download.lenovo.com/Images/Parts/"&amp;K86&amp;"/"&amp;K86&amp;"_B.jpg"))</f>
        <v/>
      </c>
      <c r="O86" s="59"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aca="false">IF(ISBLANK(K87),"",IF(L87, "https://raw.githubusercontent.com/PatrickVibild/TellusAmazonPictures/master/pictures/"&amp;K87&amp;"/1.jpg","https://download.lenovo.com/Images/Parts/"&amp;K87&amp;"/"&amp;K87&amp;"_A.jpg"))</f>
        <v/>
      </c>
      <c r="N87" s="58" t="str">
        <f aca="false">IF(ISBLANK(K87),"",IF(L87, "https://raw.githubusercontent.com/PatrickVibild/TellusAmazonPictures/master/pictures/"&amp;K87&amp;"/2.jpg","https://download.lenovo.com/Images/Parts/"&amp;K87&amp;"/"&amp;K87&amp;"_B.jpg"))</f>
        <v/>
      </c>
      <c r="O87" s="59"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aca="false">IF(ISBLANK(K88),"",IF(L88, "https://raw.githubusercontent.com/PatrickVibild/TellusAmazonPictures/master/pictures/"&amp;K88&amp;"/1.jpg","https://download.lenovo.com/Images/Parts/"&amp;K88&amp;"/"&amp;K88&amp;"_A.jpg"))</f>
        <v/>
      </c>
      <c r="N88" s="58" t="str">
        <f aca="false">IF(ISBLANK(K88),"",IF(L88, "https://raw.githubusercontent.com/PatrickVibild/TellusAmazonPictures/master/pictures/"&amp;K88&amp;"/2.jpg","https://download.lenovo.com/Images/Parts/"&amp;K88&amp;"/"&amp;K88&amp;"_B.jpg"))</f>
        <v/>
      </c>
      <c r="O88" s="59"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aca="false">IF(ISBLANK(K89),"",IF(L89, "https://raw.githubusercontent.com/PatrickVibild/TellusAmazonPictures/master/pictures/"&amp;K89&amp;"/1.jpg","https://download.lenovo.com/Images/Parts/"&amp;K89&amp;"/"&amp;K89&amp;"_A.jpg"))</f>
        <v/>
      </c>
      <c r="N89" s="58" t="str">
        <f aca="false">IF(ISBLANK(K89),"",IF(L89, "https://raw.githubusercontent.com/PatrickVibild/TellusAmazonPictures/master/pictures/"&amp;K89&amp;"/2.jpg","https://download.lenovo.com/Images/Parts/"&amp;K89&amp;"/"&amp;K89&amp;"_B.jpg"))</f>
        <v/>
      </c>
      <c r="O89" s="59"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aca="false">IF(ISBLANK(K90),"",IF(L90, "https://raw.githubusercontent.com/PatrickVibild/TellusAmazonPictures/master/pictures/"&amp;K90&amp;"/1.jpg","https://download.lenovo.com/Images/Parts/"&amp;K90&amp;"/"&amp;K90&amp;"_A.jpg"))</f>
        <v/>
      </c>
      <c r="N90" s="58" t="str">
        <f aca="false">IF(ISBLANK(K90),"",IF(L90, "https://raw.githubusercontent.com/PatrickVibild/TellusAmazonPictures/master/pictures/"&amp;K90&amp;"/2.jpg","https://download.lenovo.com/Images/Parts/"&amp;K90&amp;"/"&amp;K90&amp;"_B.jpg"))</f>
        <v/>
      </c>
      <c r="O90" s="59"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aca="false">IF(ISBLANK(K91),"",IF(L91, "https://raw.githubusercontent.com/PatrickVibild/TellusAmazonPictures/master/pictures/"&amp;K91&amp;"/1.jpg","https://download.lenovo.com/Images/Parts/"&amp;K91&amp;"/"&amp;K91&amp;"_A.jpg"))</f>
        <v/>
      </c>
      <c r="N91" s="58" t="str">
        <f aca="false">IF(ISBLANK(K91),"",IF(L91, "https://raw.githubusercontent.com/PatrickVibild/TellusAmazonPictures/master/pictures/"&amp;K91&amp;"/2.jpg","https://download.lenovo.com/Images/Parts/"&amp;K91&amp;"/"&amp;K91&amp;"_B.jpg"))</f>
        <v/>
      </c>
      <c r="O91" s="59"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aca="false">IF(ISBLANK(K92),"",IF(L92, "https://raw.githubusercontent.com/PatrickVibild/TellusAmazonPictures/master/pictures/"&amp;K92&amp;"/1.jpg","https://download.lenovo.com/Images/Parts/"&amp;K92&amp;"/"&amp;K92&amp;"_A.jpg"))</f>
        <v/>
      </c>
      <c r="N92" s="58" t="str">
        <f aca="false">IF(ISBLANK(K92),"",IF(L92, "https://raw.githubusercontent.com/PatrickVibild/TellusAmazonPictures/master/pictures/"&amp;K92&amp;"/2.jpg","https://download.lenovo.com/Images/Parts/"&amp;K92&amp;"/"&amp;K92&amp;"_B.jpg"))</f>
        <v/>
      </c>
      <c r="O92" s="59"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aca="false">IF(ISBLANK(K93),"",IF(L93, "https://raw.githubusercontent.com/PatrickVibild/TellusAmazonPictures/master/pictures/"&amp;K93&amp;"/1.jpg","https://download.lenovo.com/Images/Parts/"&amp;K93&amp;"/"&amp;K93&amp;"_A.jpg"))</f>
        <v/>
      </c>
      <c r="N93" s="58" t="str">
        <f aca="false">IF(ISBLANK(K93),"",IF(L93, "https://raw.githubusercontent.com/PatrickVibild/TellusAmazonPictures/master/pictures/"&amp;K93&amp;"/2.jpg","https://download.lenovo.com/Images/Parts/"&amp;K93&amp;"/"&amp;K93&amp;"_B.jpg"))</f>
        <v/>
      </c>
      <c r="O93" s="59"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aca="false">IF(ISBLANK(K94),"",IF(L94, "https://raw.githubusercontent.com/PatrickVibild/TellusAmazonPictures/master/pictures/"&amp;K94&amp;"/1.jpg","https://download.lenovo.com/Images/Parts/"&amp;K94&amp;"/"&amp;K94&amp;"_A.jpg"))</f>
        <v/>
      </c>
      <c r="N94" s="58" t="str">
        <f aca="false">IF(ISBLANK(K94),"",IF(L94, "https://raw.githubusercontent.com/PatrickVibild/TellusAmazonPictures/master/pictures/"&amp;K94&amp;"/2.jpg","https://download.lenovo.com/Images/Parts/"&amp;K94&amp;"/"&amp;K94&amp;"_B.jpg"))</f>
        <v/>
      </c>
      <c r="O94" s="59"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aca="false">IF(ISBLANK(K95),"",IF(L95, "https://raw.githubusercontent.com/PatrickVibild/TellusAmazonPictures/master/pictures/"&amp;K95&amp;"/1.jpg","https://download.lenovo.com/Images/Parts/"&amp;K95&amp;"/"&amp;K95&amp;"_A.jpg"))</f>
        <v/>
      </c>
      <c r="N95" s="58" t="str">
        <f aca="false">IF(ISBLANK(K95),"",IF(L95, "https://raw.githubusercontent.com/PatrickVibild/TellusAmazonPictures/master/pictures/"&amp;K95&amp;"/2.jpg","https://download.lenovo.com/Images/Parts/"&amp;K95&amp;"/"&amp;K95&amp;"_B.jpg"))</f>
        <v/>
      </c>
      <c r="O95" s="59"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aca="false">IF(ISBLANK(K96),"",IF(L96, "https://raw.githubusercontent.com/PatrickVibild/TellusAmazonPictures/master/pictures/"&amp;K96&amp;"/1.jpg","https://download.lenovo.com/Images/Parts/"&amp;K96&amp;"/"&amp;K96&amp;"_A.jpg"))</f>
        <v/>
      </c>
      <c r="N96" s="58" t="str">
        <f aca="false">IF(ISBLANK(K96),"",IF(L96, "https://raw.githubusercontent.com/PatrickVibild/TellusAmazonPictures/master/pictures/"&amp;K96&amp;"/2.jpg","https://download.lenovo.com/Images/Parts/"&amp;K96&amp;"/"&amp;K96&amp;"_B.jpg"))</f>
        <v/>
      </c>
      <c r="O96" s="59"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aca="false">IF(ISBLANK(K97),"",IF(L97, "https://raw.githubusercontent.com/PatrickVibild/TellusAmazonPictures/master/pictures/"&amp;K97&amp;"/1.jpg","https://download.lenovo.com/Images/Parts/"&amp;K97&amp;"/"&amp;K97&amp;"_A.jpg"))</f>
        <v/>
      </c>
      <c r="N97" s="58" t="str">
        <f aca="false">IF(ISBLANK(K97),"",IF(L97, "https://raw.githubusercontent.com/PatrickVibild/TellusAmazonPictures/master/pictures/"&amp;K97&amp;"/2.jpg","https://download.lenovo.com/Images/Parts/"&amp;K97&amp;"/"&amp;K97&amp;"_B.jpg"))</f>
        <v/>
      </c>
      <c r="O97" s="59"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aca="false">IF(ISBLANK(K98),"",IF(L98, "https://raw.githubusercontent.com/PatrickVibild/TellusAmazonPictures/master/pictures/"&amp;K98&amp;"/1.jpg","https://download.lenovo.com/Images/Parts/"&amp;K98&amp;"/"&amp;K98&amp;"_A.jpg"))</f>
        <v/>
      </c>
      <c r="N98" s="58" t="str">
        <f aca="false">IF(ISBLANK(K98),"",IF(L98, "https://raw.githubusercontent.com/PatrickVibild/TellusAmazonPictures/master/pictures/"&amp;K98&amp;"/2.jpg","https://download.lenovo.com/Images/Parts/"&amp;K98&amp;"/"&amp;K98&amp;"_B.jpg"))</f>
        <v/>
      </c>
      <c r="O98" s="59"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aca="false">IF(ISBLANK(K99),"",IF(L99, "https://raw.githubusercontent.com/PatrickVibild/TellusAmazonPictures/master/pictures/"&amp;K99&amp;"/1.jpg","https://download.lenovo.com/Images/Parts/"&amp;K99&amp;"/"&amp;K99&amp;"_A.jpg"))</f>
        <v/>
      </c>
      <c r="N99" s="58" t="str">
        <f aca="false">IF(ISBLANK(K99),"",IF(L99, "https://raw.githubusercontent.com/PatrickVibild/TellusAmazonPictures/master/pictures/"&amp;K99&amp;"/2.jpg","https://download.lenovo.com/Images/Parts/"&amp;K99&amp;"/"&amp;K99&amp;"_B.jpg"))</f>
        <v/>
      </c>
      <c r="O99" s="59"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aca="false">IF(ISBLANK(K100),"",IF(L100, "https://raw.githubusercontent.com/PatrickVibild/TellusAmazonPictures/master/pictures/"&amp;K100&amp;"/1.jpg","https://download.lenovo.com/Images/Parts/"&amp;K100&amp;"/"&amp;K100&amp;"_A.jpg"))</f>
        <v/>
      </c>
      <c r="N100" s="58" t="str">
        <f aca="false">IF(ISBLANK(K100),"",IF(L100, "https://raw.githubusercontent.com/PatrickVibild/TellusAmazonPictures/master/pictures/"&amp;K100&amp;"/2.jpg","https://download.lenovo.com/Images/Parts/"&amp;K100&amp;"/"&amp;K100&amp;"_B.jpg"))</f>
        <v/>
      </c>
      <c r="O100" s="59"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aca="false">IF(ISBLANK(K101),"",IF(L101, "https://raw.githubusercontent.com/PatrickVibild/TellusAmazonPictures/master/pictures/"&amp;K101&amp;"/1.jpg","https://download.lenovo.com/Images/Parts/"&amp;K101&amp;"/"&amp;K101&amp;"_A.jpg"))</f>
        <v/>
      </c>
      <c r="N101" s="58" t="str">
        <f aca="false">IF(ISBLANK(K101),"",IF(L101, "https://raw.githubusercontent.com/PatrickVibild/TellusAmazonPictures/master/pictures/"&amp;K101&amp;"/2.jpg","https://download.lenovo.com/Images/Parts/"&amp;K101&amp;"/"&amp;K101&amp;"_B.jpg"))</f>
        <v/>
      </c>
      <c r="O101" s="59"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aca="false">IF(ISBLANK(K102),"",IF(L102, "https://raw.githubusercontent.com/PatrickVibild/TellusAmazonPictures/master/pictures/"&amp;K102&amp;"/1.jpg","https://download.lenovo.com/Images/Parts/"&amp;K102&amp;"/"&amp;K102&amp;"_A.jpg"))</f>
        <v/>
      </c>
      <c r="N102" s="58" t="str">
        <f aca="false">IF(ISBLANK(K102),"",IF(L102, "https://raw.githubusercontent.com/PatrickVibild/TellusAmazonPictures/master/pictures/"&amp;K102&amp;"/2.jpg","https://download.lenovo.com/Images/Parts/"&amp;K102&amp;"/"&amp;K102&amp;"_B.jpg"))</f>
        <v/>
      </c>
      <c r="O102" s="59"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aca="false">IF(ISBLANK(K103),"",IF(L103, "https://raw.githubusercontent.com/PatrickVibild/TellusAmazonPictures/master/pictures/"&amp;K103&amp;"/1.jpg","https://download.lenovo.com/Images/Parts/"&amp;K103&amp;"/"&amp;K103&amp;"_A.jpg"))</f>
        <v/>
      </c>
      <c r="N103" s="58" t="str">
        <f aca="false">IF(ISBLANK(K103),"",IF(L103, "https://raw.githubusercontent.com/PatrickVibild/TellusAmazonPictures/master/pictures/"&amp;K103&amp;"/2.jpg","https://download.lenovo.com/Images/Parts/"&amp;K103&amp;"/"&amp;K103&amp;"_B.jpg"))</f>
        <v/>
      </c>
      <c r="O103" s="59"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 aca="false">IF(ISBLANK(K104),"","https://download.lenovo.com/Images/Parts/"&amp;K104&amp;"/"&amp;K104&amp;"_A.jpg")</f>
        <v/>
      </c>
      <c r="N104" s="58" t="str">
        <f aca="false">IF(ISBLANK(K104),"","https://download.lenovo.com/Images/Parts/"&amp;K104&amp;"/"&amp;K104&amp;"_B.jpg")</f>
        <v/>
      </c>
      <c r="O104" s="59" t="str">
        <f aca="false">IF(ISBLANK(K104),"","https://download.lenovo.com/Images/Parts/"&amp;K104&amp;"/"&amp;K104&amp;"_details.jpg")</f>
        <v/>
      </c>
      <c r="V104" s="60" t="e">
        <f aca="false">MATCH(G104,options!$D$1:$D$20,0)</f>
        <v>#N/A</v>
      </c>
    </row>
  </sheetData>
  <mergeCells count="1">
    <mergeCell ref="E1:G1"/>
  </mergeCells>
  <dataValidations count="15">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24:G43" type="list">
      <formula1>options!$D$1:$D$20</formula1>
      <formula2>0</formula2>
    </dataValidation>
    <dataValidation allowBlank="true" operator="equal" showDropDown="false" showErrorMessage="true" showInputMessage="false" sqref="I24:I43" type="list">
      <formula1>options!$B$1:$B$2</formula1>
      <formula2>0</formula2>
    </dataValidation>
    <dataValidation allowBlank="true" operator="equal" showDropDown="false" showErrorMessage="true" showInputMessage="false" sqref="J24:J43" type="list">
      <formula1>options!$B$1:$B$2</formula1>
      <formula2>0</formula2>
    </dataValidation>
    <dataValidation allowBlank="true" operator="equal" showDropDown="false" showErrorMessage="true" showInputMessage="false" sqref="L4:L104" type="list">
      <formula1>options!$B$1:$B$2</formula1>
      <formula2>0</formula2>
    </dataValidation>
    <dataValidation allowBlank="true" operator="equal" showDropDown="false" showErrorMessage="true" showInputMessage="false" sqref="G4:G23" type="list">
      <formula1>options!$D$1:$D$20</formula1>
      <formula2>0</formula2>
    </dataValidation>
    <dataValidation allowBlank="true" operator="equal" showDropDown="false" showErrorMessage="true" showInputMessage="false" sqref="I4:I23" type="list">
      <formula1>options!$B$1:$B$2</formula1>
      <formula2>0</formula2>
    </dataValidation>
    <dataValidation allowBlank="true" operator="equal" showDropDown="false" showErrorMessage="true" showInputMessage="false" sqref="J4:J2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9296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447</v>
      </c>
      <c r="B1" s="51" t="n">
        <f aca="false">TRUE()</f>
        <v>1</v>
      </c>
      <c r="C1" s="0" t="s">
        <v>448</v>
      </c>
      <c r="D1" s="54" t="s">
        <v>374</v>
      </c>
      <c r="E1" s="0" t="s">
        <v>449</v>
      </c>
      <c r="F1" s="0" t="s">
        <v>450</v>
      </c>
      <c r="G1" s="0" t="s">
        <v>446</v>
      </c>
    </row>
    <row r="2" customFormat="false" ht="12.8" hidden="false" customHeight="false" outlineLevel="0" collapsed="false">
      <c r="A2" s="0" t="s">
        <v>426</v>
      </c>
      <c r="B2" s="51" t="n">
        <f aca="false">FALSE()</f>
        <v>0</v>
      </c>
      <c r="C2" s="0" t="s">
        <v>381</v>
      </c>
      <c r="D2" s="54" t="s">
        <v>378</v>
      </c>
      <c r="E2" s="0" t="s">
        <v>451</v>
      </c>
      <c r="F2" s="0" t="s">
        <v>378</v>
      </c>
      <c r="G2" s="0" t="s">
        <v>436</v>
      </c>
    </row>
    <row r="3" customFormat="false" ht="12.8" hidden="false" customHeight="false" outlineLevel="0" collapsed="false">
      <c r="A3" s="0" t="s">
        <v>452</v>
      </c>
      <c r="D3" s="54" t="s">
        <v>383</v>
      </c>
      <c r="E3" s="0" t="s">
        <v>453</v>
      </c>
      <c r="F3" s="0" t="s">
        <v>374</v>
      </c>
    </row>
    <row r="4" customFormat="false" ht="12.8" hidden="false" customHeight="false" outlineLevel="0" collapsed="false">
      <c r="D4" s="54" t="s">
        <v>387</v>
      </c>
      <c r="E4" s="0" t="s">
        <v>454</v>
      </c>
      <c r="F4" s="0" t="s">
        <v>383</v>
      </c>
    </row>
    <row r="5" customFormat="false" ht="12.8" hidden="false" customHeight="false" outlineLevel="0" collapsed="false">
      <c r="D5" s="54" t="s">
        <v>391</v>
      </c>
      <c r="E5" s="0" t="s">
        <v>455</v>
      </c>
      <c r="F5" s="0" t="s">
        <v>387</v>
      </c>
    </row>
    <row r="6" customFormat="false" ht="12.8" hidden="false" customHeight="false" outlineLevel="0" collapsed="false">
      <c r="D6" s="54" t="s">
        <v>395</v>
      </c>
      <c r="E6" s="0" t="s">
        <v>456</v>
      </c>
      <c r="F6" s="0" t="s">
        <v>413</v>
      </c>
    </row>
    <row r="7" customFormat="false" ht="12.8" hidden="false" customHeight="false" outlineLevel="0" collapsed="false">
      <c r="D7" s="54" t="s">
        <v>399</v>
      </c>
      <c r="E7" s="0" t="s">
        <v>457</v>
      </c>
    </row>
    <row r="8" customFormat="false" ht="12.8" hidden="false" customHeight="false" outlineLevel="0" collapsed="false">
      <c r="D8" s="54" t="s">
        <v>402</v>
      </c>
      <c r="E8" s="0" t="s">
        <v>458</v>
      </c>
    </row>
    <row r="9" customFormat="false" ht="12.8" hidden="false" customHeight="false" outlineLevel="0" collapsed="false">
      <c r="D9" s="54" t="s">
        <v>408</v>
      </c>
      <c r="E9" s="0" t="s">
        <v>459</v>
      </c>
    </row>
    <row r="10" customFormat="false" ht="12.8" hidden="false" customHeight="false" outlineLevel="0" collapsed="false">
      <c r="D10" s="54" t="s">
        <v>413</v>
      </c>
      <c r="E10" s="0" t="s">
        <v>460</v>
      </c>
    </row>
    <row r="11" customFormat="false" ht="12.8" hidden="false" customHeight="false" outlineLevel="0" collapsed="false">
      <c r="D11" s="54" t="s">
        <v>417</v>
      </c>
      <c r="E11" s="0" t="s">
        <v>461</v>
      </c>
    </row>
    <row r="12" customFormat="false" ht="12.8" hidden="false" customHeight="false" outlineLevel="0" collapsed="false">
      <c r="D12" s="54" t="s">
        <v>419</v>
      </c>
      <c r="E12" s="0" t="s">
        <v>462</v>
      </c>
    </row>
    <row r="13" customFormat="false" ht="12.8" hidden="false" customHeight="false" outlineLevel="0" collapsed="false">
      <c r="D13" s="54" t="s">
        <v>422</v>
      </c>
      <c r="E13" s="0" t="s">
        <v>463</v>
      </c>
    </row>
    <row r="14" customFormat="false" ht="12.8" hidden="false" customHeight="false" outlineLevel="0" collapsed="false">
      <c r="D14" s="54" t="s">
        <v>424</v>
      </c>
      <c r="E14" s="0" t="s">
        <v>464</v>
      </c>
    </row>
    <row r="15" customFormat="false" ht="12.8" hidden="false" customHeight="false" outlineLevel="0" collapsed="false">
      <c r="D15" s="54" t="s">
        <v>428</v>
      </c>
      <c r="E15" s="0" t="s">
        <v>465</v>
      </c>
    </row>
    <row r="16" customFormat="false" ht="12.8" hidden="false" customHeight="false" outlineLevel="0" collapsed="false">
      <c r="D16" s="54" t="s">
        <v>430</v>
      </c>
      <c r="E16" s="70" t="s">
        <v>466</v>
      </c>
    </row>
    <row r="17" customFormat="false" ht="12.8" hidden="false" customHeight="false" outlineLevel="0" collapsed="false">
      <c r="D17" s="54" t="s">
        <v>433</v>
      </c>
      <c r="E17" s="0" t="s">
        <v>467</v>
      </c>
    </row>
    <row r="18" customFormat="false" ht="12.8" hidden="false" customHeight="false" outlineLevel="0" collapsed="false">
      <c r="D18" s="54" t="s">
        <v>436</v>
      </c>
      <c r="E18" s="0" t="s">
        <v>468</v>
      </c>
    </row>
    <row r="19" customFormat="false" ht="12.8" hidden="false" customHeight="false" outlineLevel="0" collapsed="false">
      <c r="D19" s="54" t="s">
        <v>411</v>
      </c>
      <c r="E19" s="0" t="s">
        <v>469</v>
      </c>
    </row>
    <row r="20" customFormat="false" ht="12.8" hidden="false" customHeight="false" outlineLevel="0" collapsed="false">
      <c r="D20" s="54" t="s">
        <v>404</v>
      </c>
      <c r="E20" s="0" t="s">
        <v>470</v>
      </c>
    </row>
    <row r="50" customFormat="false" ht="16" hidden="false" customHeight="false" outlineLevel="0" collapsed="false">
      <c r="B50" s="71"/>
    </row>
    <row r="51" customFormat="false" ht="16" hidden="false" customHeight="false" outlineLevel="0" collapsed="false">
      <c r="B51" s="7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9414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72" t="s">
        <v>471</v>
      </c>
    </row>
    <row r="4" customFormat="false" ht="14.9" hidden="false" customHeight="false" outlineLevel="0" collapsed="false">
      <c r="B4" s="72" t="s">
        <v>472</v>
      </c>
    </row>
    <row r="5" customFormat="false" ht="14.9" hidden="false" customHeight="false" outlineLevel="0" collapsed="false">
      <c r="B5" s="72" t="s">
        <v>473</v>
      </c>
    </row>
    <row r="6" customFormat="false" ht="14.9" hidden="false" customHeight="false" outlineLevel="0" collapsed="false">
      <c r="A6" s="0" t="s">
        <v>474</v>
      </c>
      <c r="B6" s="72" t="s">
        <v>475</v>
      </c>
    </row>
    <row r="7" customFormat="false" ht="14.9" hidden="false" customHeight="false" outlineLevel="0" collapsed="false">
      <c r="B7" s="72" t="s">
        <v>476</v>
      </c>
    </row>
    <row r="8" customFormat="false" ht="12.8" hidden="false" customHeight="false" outlineLevel="0" collapsed="false">
      <c r="A8" s="0" t="s">
        <v>40</v>
      </c>
      <c r="B8" s="73" t="s">
        <v>477</v>
      </c>
    </row>
    <row r="9" customFormat="false" ht="12.8" hidden="false" customHeight="false" outlineLevel="0" collapsed="false">
      <c r="A9" s="0" t="s">
        <v>478</v>
      </c>
      <c r="B9" s="73" t="s">
        <v>479</v>
      </c>
    </row>
    <row r="10" customFormat="false" ht="12.8" hidden="false" customHeight="false" outlineLevel="0" collapsed="false">
      <c r="B10" s="0" t="s">
        <v>480</v>
      </c>
    </row>
    <row r="11" customFormat="false" ht="12.8" hidden="false" customHeight="false" outlineLevel="0" collapsed="false">
      <c r="B11" s="0" t="s">
        <v>481</v>
      </c>
    </row>
    <row r="14" customFormat="false" ht="12.8" hidden="false" customHeight="false" outlineLevel="0" collapsed="false">
      <c r="B14" s="73" t="s">
        <v>482</v>
      </c>
    </row>
    <row r="20" customFormat="false" ht="12.8" hidden="false" customHeight="false" outlineLevel="0" collapsed="false">
      <c r="B20" s="54" t="s">
        <v>374</v>
      </c>
    </row>
    <row r="21" customFormat="false" ht="12.8" hidden="false" customHeight="false" outlineLevel="0" collapsed="false">
      <c r="B21" s="54" t="s">
        <v>378</v>
      </c>
    </row>
    <row r="22" customFormat="false" ht="12.8" hidden="false" customHeight="false" outlineLevel="0" collapsed="false">
      <c r="B22" s="54" t="s">
        <v>383</v>
      </c>
    </row>
    <row r="23" customFormat="false" ht="12.8" hidden="false" customHeight="false" outlineLevel="0" collapsed="false">
      <c r="B23" s="54" t="s">
        <v>387</v>
      </c>
    </row>
    <row r="24" customFormat="false" ht="12.8" hidden="false" customHeight="false" outlineLevel="0" collapsed="false">
      <c r="B24" s="54" t="s">
        <v>391</v>
      </c>
    </row>
    <row r="25" customFormat="false" ht="12.8" hidden="false" customHeight="false" outlineLevel="0" collapsed="false">
      <c r="B25" s="54" t="s">
        <v>395</v>
      </c>
    </row>
    <row r="26" customFormat="false" ht="12.8" hidden="false" customHeight="false" outlineLevel="0" collapsed="false">
      <c r="B26" s="54" t="s">
        <v>399</v>
      </c>
    </row>
    <row r="27" customFormat="false" ht="12.8" hidden="false" customHeight="false" outlineLevel="0" collapsed="false">
      <c r="B27" s="54" t="s">
        <v>402</v>
      </c>
    </row>
    <row r="28" customFormat="false" ht="12.8" hidden="false" customHeight="false" outlineLevel="0" collapsed="false">
      <c r="B28" s="54" t="s">
        <v>408</v>
      </c>
    </row>
    <row r="29" customFormat="false" ht="12.8" hidden="false" customHeight="false" outlineLevel="0" collapsed="false">
      <c r="B29" s="54" t="s">
        <v>413</v>
      </c>
    </row>
    <row r="30" customFormat="false" ht="12.8" hidden="false" customHeight="false" outlineLevel="0" collapsed="false">
      <c r="B30" s="54" t="s">
        <v>417</v>
      </c>
    </row>
    <row r="31" customFormat="false" ht="12.8" hidden="false" customHeight="false" outlineLevel="0" collapsed="false">
      <c r="B31" s="54" t="s">
        <v>419</v>
      </c>
    </row>
    <row r="32" customFormat="false" ht="12.8" hidden="false" customHeight="false" outlineLevel="0" collapsed="false">
      <c r="B32" s="54" t="s">
        <v>422</v>
      </c>
    </row>
    <row r="33" customFormat="false" ht="12.8" hidden="false" customHeight="false" outlineLevel="0" collapsed="false">
      <c r="B33" s="54" t="s">
        <v>424</v>
      </c>
    </row>
    <row r="34" customFormat="false" ht="12.8" hidden="false" customHeight="false" outlineLevel="0" collapsed="false">
      <c r="B34" s="54" t="s">
        <v>428</v>
      </c>
      <c r="D34" s="73"/>
    </row>
    <row r="35" customFormat="false" ht="12.8" hidden="false" customHeight="false" outlineLevel="0" collapsed="false">
      <c r="B35" s="54" t="s">
        <v>430</v>
      </c>
      <c r="D35" s="73"/>
    </row>
    <row r="36" customFormat="false" ht="12.8" hidden="false" customHeight="false" outlineLevel="0" collapsed="false">
      <c r="B36" s="54" t="s">
        <v>433</v>
      </c>
      <c r="D36" s="73"/>
    </row>
    <row r="37" customFormat="false" ht="12.8" hidden="false" customHeight="false" outlineLevel="0" collapsed="false">
      <c r="B37" s="54" t="s">
        <v>436</v>
      </c>
      <c r="D37" s="73"/>
    </row>
    <row r="38" customFormat="false" ht="12.8" hidden="false" customHeight="false" outlineLevel="0" collapsed="false">
      <c r="B38" s="54" t="s">
        <v>411</v>
      </c>
      <c r="D38" s="73"/>
    </row>
    <row r="39" customFormat="false" ht="12.8" hidden="false" customHeight="false" outlineLevel="0" collapsed="false">
      <c r="B39" s="54" t="s">
        <v>404</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1" t="s">
        <v>483</v>
      </c>
    </row>
    <row r="4" customFormat="false" ht="15" hidden="false" customHeight="false" outlineLevel="0" collapsed="false">
      <c r="B4" s="71" t="s">
        <v>484</v>
      </c>
    </row>
    <row r="5" customFormat="false" ht="15" hidden="false" customHeight="false" outlineLevel="0" collapsed="false">
      <c r="B5" s="71" t="s">
        <v>485</v>
      </c>
    </row>
    <row r="6" customFormat="false" ht="15" hidden="false" customHeight="false" outlineLevel="0" collapsed="false">
      <c r="B6" s="71" t="s">
        <v>486</v>
      </c>
    </row>
    <row r="7" customFormat="false" ht="15" hidden="false" customHeight="false" outlineLevel="0" collapsed="false">
      <c r="B7" s="71" t="s">
        <v>487</v>
      </c>
    </row>
    <row r="8" customFormat="false" ht="12.8" hidden="false" customHeight="false" outlineLevel="0" collapsed="false">
      <c r="A8" s="0" t="s">
        <v>488</v>
      </c>
      <c r="B8" s="0" t="s">
        <v>489</v>
      </c>
    </row>
    <row r="9" customFormat="false" ht="12.8" hidden="false" customHeight="false" outlineLevel="0" collapsed="false">
      <c r="A9" s="0" t="s">
        <v>490</v>
      </c>
      <c r="B9" s="0" t="s">
        <v>491</v>
      </c>
    </row>
    <row r="10" customFormat="false" ht="12.8" hidden="false" customHeight="false" outlineLevel="0" collapsed="false">
      <c r="B10" s="0" t="s">
        <v>492</v>
      </c>
    </row>
    <row r="11" customFormat="false" ht="12.8" hidden="false" customHeight="false" outlineLevel="0" collapsed="false">
      <c r="B11" s="0" t="s">
        <v>493</v>
      </c>
    </row>
    <row r="14" customFormat="false" ht="12.8" hidden="false" customHeight="false" outlineLevel="0" collapsed="false">
      <c r="B14" s="0" t="s">
        <v>494</v>
      </c>
    </row>
    <row r="20" customFormat="false" ht="12.8" hidden="false" customHeight="false" outlineLevel="0" collapsed="false">
      <c r="B20" s="0" t="s">
        <v>495</v>
      </c>
    </row>
    <row r="21" customFormat="false" ht="12.8" hidden="false" customHeight="false" outlineLevel="0" collapsed="false">
      <c r="B21" s="0" t="s">
        <v>496</v>
      </c>
    </row>
    <row r="22" customFormat="false" ht="12.8" hidden="false" customHeight="false" outlineLevel="0" collapsed="false">
      <c r="B22" s="0" t="s">
        <v>497</v>
      </c>
    </row>
    <row r="23" customFormat="false" ht="12.8" hidden="false" customHeight="false" outlineLevel="0" collapsed="false">
      <c r="B23" s="0" t="s">
        <v>498</v>
      </c>
    </row>
    <row r="24" customFormat="false" ht="12.8" hidden="false" customHeight="false" outlineLevel="0" collapsed="false">
      <c r="B24" s="0" t="s">
        <v>391</v>
      </c>
    </row>
    <row r="25" customFormat="false" ht="12.8" hidden="false" customHeight="false" outlineLevel="0" collapsed="false">
      <c r="B25" s="0" t="s">
        <v>499</v>
      </c>
    </row>
    <row r="26" customFormat="false" ht="12.8" hidden="false" customHeight="false" outlineLevel="0" collapsed="false">
      <c r="B26" s="0" t="s">
        <v>500</v>
      </c>
    </row>
    <row r="27" customFormat="false" ht="12.8" hidden="false" customHeight="false" outlineLevel="0" collapsed="false">
      <c r="B27" s="0" t="s">
        <v>501</v>
      </c>
    </row>
    <row r="28" customFormat="false" ht="12.8" hidden="false" customHeight="false" outlineLevel="0" collapsed="false">
      <c r="B28" s="0" t="s">
        <v>502</v>
      </c>
    </row>
    <row r="29" customFormat="false" ht="12.8" hidden="false" customHeight="false" outlineLevel="0" collapsed="false">
      <c r="B29" s="0" t="s">
        <v>503</v>
      </c>
    </row>
    <row r="30" customFormat="false" ht="12.8" hidden="false" customHeight="false" outlineLevel="0" collapsed="false">
      <c r="B30" s="0" t="s">
        <v>504</v>
      </c>
    </row>
    <row r="31" customFormat="false" ht="12.8" hidden="false" customHeight="false" outlineLevel="0" collapsed="false">
      <c r="B31" s="0" t="s">
        <v>505</v>
      </c>
    </row>
    <row r="32" customFormat="false" ht="12.8" hidden="false" customHeight="false" outlineLevel="0" collapsed="false">
      <c r="B32" s="0" t="s">
        <v>506</v>
      </c>
    </row>
    <row r="33" customFormat="false" ht="12.8" hidden="false" customHeight="false" outlineLevel="0" collapsed="false">
      <c r="B33" s="0" t="s">
        <v>507</v>
      </c>
    </row>
    <row r="34" customFormat="false" ht="12.8" hidden="false" customHeight="false" outlineLevel="0" collapsed="false">
      <c r="B34" s="0" t="s">
        <v>508</v>
      </c>
    </row>
    <row r="35" customFormat="false" ht="12.8" hidden="false" customHeight="false" outlineLevel="0" collapsed="false">
      <c r="B35" s="0" t="s">
        <v>430</v>
      </c>
    </row>
    <row r="36" customFormat="false" ht="12.8" hidden="false" customHeight="false" outlineLevel="0" collapsed="false">
      <c r="B36" s="0" t="s">
        <v>509</v>
      </c>
    </row>
    <row r="37" customFormat="false" ht="12.8" hidden="false" customHeight="false" outlineLevel="0" collapsed="false">
      <c r="B37" s="0" t="s">
        <v>510</v>
      </c>
    </row>
    <row r="38" customFormat="false" ht="12.8" hidden="false" customHeight="false" outlineLevel="0" collapsed="false">
      <c r="B38" s="0" t="s">
        <v>511</v>
      </c>
    </row>
    <row r="39" customFormat="false" ht="12.8" hidden="false" customHeight="false" outlineLevel="0" collapsed="false">
      <c r="B39" s="0" t="s">
        <v>512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94140625" defaultRowHeight="12.8" zeroHeight="false" outlineLevelRow="0" outlineLevelCol="0"/>
  <sheetData>
    <row r="1" customFormat="false" ht="12.8" hidden="false" customHeight="false" outlineLevel="0" collapsed="false">
      <c r="B1" s="72"/>
    </row>
    <row r="2" customFormat="false" ht="14.9" hidden="false" customHeight="false" outlineLevel="0" collapsed="false">
      <c r="B2" s="72" t="s">
        <v>387</v>
      </c>
    </row>
    <row r="3" customFormat="false" ht="14.9" hidden="false" customHeight="false" outlineLevel="0" collapsed="false">
      <c r="B3" s="72" t="s">
        <v>513</v>
      </c>
    </row>
    <row r="4" customFormat="false" ht="14.9" hidden="false" customHeight="false" outlineLevel="0" collapsed="false">
      <c r="B4" s="72" t="s">
        <v>514</v>
      </c>
    </row>
    <row r="5" customFormat="false" ht="14.9" hidden="false" customHeight="false" outlineLevel="0" collapsed="false">
      <c r="B5" s="72" t="s">
        <v>515</v>
      </c>
    </row>
    <row r="6" customFormat="false" ht="14.9" hidden="false" customHeight="false" outlineLevel="0" collapsed="false">
      <c r="B6" s="72" t="s">
        <v>516</v>
      </c>
    </row>
    <row r="7" customFormat="false" ht="14.9" hidden="false" customHeight="false" outlineLevel="0" collapsed="false">
      <c r="B7" s="72" t="s">
        <v>517</v>
      </c>
    </row>
    <row r="8" customFormat="false" ht="14.9" hidden="false" customHeight="false" outlineLevel="0" collapsed="false">
      <c r="A8" s="0" t="s">
        <v>488</v>
      </c>
      <c r="B8" s="72" t="s">
        <v>518</v>
      </c>
    </row>
    <row r="9" customFormat="false" ht="14.9" hidden="false" customHeight="false" outlineLevel="0" collapsed="false">
      <c r="A9" s="0" t="s">
        <v>490</v>
      </c>
      <c r="B9" s="72" t="s">
        <v>519</v>
      </c>
    </row>
    <row r="10" customFormat="false" ht="14.9" hidden="false" customHeight="false" outlineLevel="0" collapsed="false">
      <c r="B10" s="72" t="s">
        <v>520</v>
      </c>
    </row>
    <row r="11" customFormat="false" ht="14.9" hidden="false" customHeight="false" outlineLevel="0" collapsed="false">
      <c r="B11" s="72" t="s">
        <v>521</v>
      </c>
    </row>
    <row r="12" customFormat="false" ht="12.8" hidden="false" customHeight="false" outlineLevel="0" collapsed="false">
      <c r="B12" s="72"/>
    </row>
    <row r="13" customFormat="false" ht="12.8" hidden="false" customHeight="false" outlineLevel="0" collapsed="false">
      <c r="B13" s="72"/>
    </row>
    <row r="14" customFormat="false" ht="14.9" hidden="false" customHeight="false" outlineLevel="0" collapsed="false">
      <c r="B14" s="72" t="s">
        <v>522</v>
      </c>
    </row>
    <row r="15" customFormat="false" ht="12.8" hidden="false" customHeight="false" outlineLevel="0" collapsed="false">
      <c r="B15" s="72"/>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527</v>
      </c>
    </row>
    <row r="25" customFormat="false" ht="12.8" hidden="false" customHeight="false" outlineLevel="0" collapsed="false">
      <c r="B25" s="0" t="s">
        <v>528</v>
      </c>
    </row>
    <row r="26" customFormat="false" ht="12.8" hidden="false" customHeight="false" outlineLevel="0" collapsed="false">
      <c r="B26" s="0" t="s">
        <v>529</v>
      </c>
    </row>
    <row r="27" customFormat="false" ht="12.8" hidden="false" customHeight="false" outlineLevel="0" collapsed="false">
      <c r="B27" s="0" t="s">
        <v>530</v>
      </c>
    </row>
    <row r="28" customFormat="false" ht="12.8" hidden="false" customHeight="false" outlineLevel="0" collapsed="false">
      <c r="B28" s="0" t="s">
        <v>531</v>
      </c>
    </row>
    <row r="29" customFormat="false" ht="12.8" hidden="false" customHeight="false" outlineLevel="0" collapsed="false">
      <c r="B29" s="0" t="s">
        <v>532</v>
      </c>
    </row>
    <row r="30" customFormat="false" ht="12.8" hidden="false" customHeight="false" outlineLevel="0" collapsed="false">
      <c r="B30" s="0" t="s">
        <v>533</v>
      </c>
    </row>
    <row r="31" customFormat="false" ht="12.8" hidden="false" customHeight="false" outlineLevel="0" collapsed="false">
      <c r="B31" s="0" t="s">
        <v>534</v>
      </c>
    </row>
    <row r="32" customFormat="false" ht="12.8" hidden="false" customHeight="false" outlineLevel="0" collapsed="false">
      <c r="B32" s="0" t="s">
        <v>535</v>
      </c>
    </row>
    <row r="33" customFormat="false" ht="12.8" hidden="false" customHeight="false" outlineLevel="0" collapsed="false">
      <c r="B33" s="0" t="s">
        <v>536</v>
      </c>
    </row>
    <row r="34" customFormat="false" ht="12.8" hidden="false" customHeight="false" outlineLevel="0" collapsed="false">
      <c r="B34" s="0" t="s">
        <v>537</v>
      </c>
    </row>
    <row r="35" customFormat="false" ht="12.8" hidden="false" customHeight="false" outlineLevel="0" collapsed="false">
      <c r="B35" s="0" t="s">
        <v>538</v>
      </c>
    </row>
    <row r="36" customFormat="false" ht="12.8" hidden="false" customHeight="false" outlineLevel="0" collapsed="false">
      <c r="B36" s="0" t="s">
        <v>539</v>
      </c>
    </row>
    <row r="37" customFormat="false" ht="12.8" hidden="false" customHeight="false" outlineLevel="0" collapsed="false">
      <c r="B37" s="0" t="s">
        <v>436</v>
      </c>
    </row>
    <row r="38" customFormat="false" ht="12.8" hidden="false" customHeight="false" outlineLevel="0" collapsed="false">
      <c r="B38" s="0" t="s">
        <v>540</v>
      </c>
    </row>
    <row r="39" customFormat="false" ht="12.8" hidden="false" customHeight="false" outlineLevel="0" collapsed="false">
      <c r="B39" s="0" t="s">
        <v>541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9414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542</v>
      </c>
    </row>
    <row r="4" customFormat="false" ht="12.8" hidden="false" customHeight="false" outlineLevel="0" collapsed="false">
      <c r="B4" s="0" t="s">
        <v>543</v>
      </c>
    </row>
    <row r="5" customFormat="false" ht="12.8" hidden="false" customHeight="false" outlineLevel="0" collapsed="false">
      <c r="B5" s="0" t="s">
        <v>544</v>
      </c>
    </row>
    <row r="6" customFormat="false" ht="12.8" hidden="false" customHeight="false" outlineLevel="0" collapsed="false">
      <c r="B6" s="0" t="s">
        <v>545</v>
      </c>
    </row>
    <row r="7" customFormat="false" ht="12.8" hidden="false" customHeight="false" outlineLevel="0" collapsed="false">
      <c r="B7" s="0" t="s">
        <v>546</v>
      </c>
    </row>
    <row r="8" customFormat="false" ht="15" hidden="false" customHeight="false" outlineLevel="0" collapsed="false">
      <c r="B8" s="71" t="s">
        <v>547</v>
      </c>
    </row>
    <row r="9" customFormat="false" ht="12.8" hidden="false" customHeight="false" outlineLevel="0" collapsed="false">
      <c r="B9" s="0" t="s">
        <v>548</v>
      </c>
    </row>
    <row r="10" customFormat="false" ht="12.8" hidden="false" customHeight="false" outlineLevel="0" collapsed="false">
      <c r="B10" s="73" t="s">
        <v>549</v>
      </c>
    </row>
    <row r="11" customFormat="false" ht="12.8" hidden="false" customHeight="false" outlineLevel="0" collapsed="false">
      <c r="B11" s="73" t="s">
        <v>550</v>
      </c>
    </row>
    <row r="14" customFormat="false" ht="12.8" hidden="false" customHeight="false" outlineLevel="0" collapsed="false">
      <c r="B14" s="0" t="s">
        <v>551</v>
      </c>
    </row>
    <row r="20" customFormat="false" ht="12.8" hidden="false" customHeight="false" outlineLevel="0" collapsed="false">
      <c r="B20" s="0" t="s">
        <v>552</v>
      </c>
    </row>
    <row r="21" customFormat="false" ht="12.8" hidden="false" customHeight="false" outlineLevel="0" collapsed="false">
      <c r="B21" s="0" t="s">
        <v>553</v>
      </c>
    </row>
    <row r="22" customFormat="false" ht="12.8" hidden="false" customHeight="false" outlineLevel="0" collapsed="false">
      <c r="B22" s="0" t="s">
        <v>554</v>
      </c>
    </row>
    <row r="23" customFormat="false" ht="12.8" hidden="false" customHeight="false" outlineLevel="0" collapsed="false">
      <c r="B23" s="0" t="s">
        <v>555</v>
      </c>
    </row>
    <row r="24" customFormat="false" ht="12.8" hidden="false" customHeight="false" outlineLevel="0" collapsed="false">
      <c r="B24" s="0" t="s">
        <v>391</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436</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9414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1" t="s">
        <v>570</v>
      </c>
    </row>
    <row r="4" customFormat="false" ht="15" hidden="false" customHeight="false" outlineLevel="0" collapsed="false">
      <c r="B4" s="71" t="s">
        <v>571</v>
      </c>
    </row>
    <row r="5" customFormat="false" ht="12.8" hidden="false" customHeight="false" outlineLevel="0" collapsed="false">
      <c r="B5" s="0" t="s">
        <v>572</v>
      </c>
    </row>
    <row r="6" customFormat="false" ht="15" hidden="false" customHeight="false" outlineLevel="0" collapsed="false">
      <c r="B6" s="71" t="s">
        <v>573</v>
      </c>
    </row>
    <row r="7" customFormat="false" ht="15" hidden="false" customHeight="false" outlineLevel="0" collapsed="false">
      <c r="B7" s="71" t="s">
        <v>574</v>
      </c>
    </row>
    <row r="8" customFormat="false" ht="12.8" hidden="false" customHeight="false" outlineLevel="0" collapsed="false">
      <c r="B8" s="0" t="s">
        <v>575</v>
      </c>
    </row>
    <row r="9" customFormat="false" ht="12.8" hidden="false" customHeight="false" outlineLevel="0" collapsed="false">
      <c r="B9" s="74" t="s">
        <v>576</v>
      </c>
    </row>
    <row r="10" customFormat="false" ht="12.8" hidden="false" customHeight="false" outlineLevel="0" collapsed="false">
      <c r="B10" s="0" t="s">
        <v>577</v>
      </c>
    </row>
    <row r="11" customFormat="false" ht="12.8" hidden="false" customHeight="false" outlineLevel="0" collapsed="false">
      <c r="B11" s="0" t="s">
        <v>578</v>
      </c>
    </row>
    <row r="14" customFormat="false" ht="15" hidden="false" customHeight="false" outlineLevel="0" collapsed="false">
      <c r="B14" s="71"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525</v>
      </c>
    </row>
    <row r="23" customFormat="false" ht="12.8" hidden="false" customHeight="false" outlineLevel="0" collapsed="false">
      <c r="B23" s="0" t="s">
        <v>582</v>
      </c>
    </row>
    <row r="24" customFormat="false" ht="12.8" hidden="false" customHeight="false" outlineLevel="0" collapsed="false">
      <c r="B24" s="0" t="s">
        <v>391</v>
      </c>
    </row>
    <row r="25" customFormat="false" ht="12.8" hidden="false" customHeight="false" outlineLevel="0" collapsed="false">
      <c r="B25" s="0" t="s">
        <v>583</v>
      </c>
    </row>
    <row r="26" customFormat="false" ht="12.8" hidden="false" customHeight="false" outlineLevel="0" collapsed="false">
      <c r="B26" s="0" t="s">
        <v>529</v>
      </c>
    </row>
    <row r="27" customFormat="false" ht="12.8" hidden="false" customHeight="false" outlineLevel="0" collapsed="false">
      <c r="B27" s="0" t="s">
        <v>584</v>
      </c>
    </row>
    <row r="28" customFormat="false" ht="12.8" hidden="false" customHeight="false" outlineLevel="0" collapsed="false">
      <c r="B28" s="0" t="s">
        <v>585</v>
      </c>
    </row>
    <row r="29" customFormat="false" ht="12.8" hidden="false" customHeight="false" outlineLevel="0" collapsed="false">
      <c r="B29" s="0" t="s">
        <v>586</v>
      </c>
    </row>
    <row r="30" customFormat="false" ht="12.8" hidden="false" customHeight="false" outlineLevel="0" collapsed="false">
      <c r="B30" s="0" t="s">
        <v>587</v>
      </c>
    </row>
    <row r="31" customFormat="false" ht="12.8" hidden="false" customHeight="false" outlineLevel="0" collapsed="false">
      <c r="B31" s="0" t="s">
        <v>588</v>
      </c>
    </row>
    <row r="32" customFormat="false" ht="12.8" hidden="false" customHeight="false" outlineLevel="0" collapsed="false">
      <c r="B32" s="0" t="s">
        <v>589</v>
      </c>
    </row>
    <row r="33" customFormat="false" ht="12.8" hidden="false" customHeight="false" outlineLevel="0" collapsed="false">
      <c r="B33" s="0" t="s">
        <v>590</v>
      </c>
    </row>
    <row r="34" customFormat="false" ht="12.8" hidden="false" customHeight="false" outlineLevel="0" collapsed="false">
      <c r="B34" s="0" t="s">
        <v>591</v>
      </c>
    </row>
    <row r="35" customFormat="false" ht="12.8" hidden="false" customHeight="false" outlineLevel="0" collapsed="false">
      <c r="B35" s="0" t="s">
        <v>566</v>
      </c>
    </row>
    <row r="36" customFormat="false" ht="12.8" hidden="false" customHeight="false" outlineLevel="0" collapsed="false">
      <c r="B36" s="0" t="s">
        <v>592</v>
      </c>
    </row>
    <row r="37" customFormat="false" ht="12.8" hidden="false" customHeight="false" outlineLevel="0" collapsed="false">
      <c r="B37" s="0" t="s">
        <v>510</v>
      </c>
    </row>
    <row r="38" customFormat="false" ht="12.8" hidden="false" customHeight="false" outlineLevel="0" collapsed="false">
      <c r="B38" s="0" t="s">
        <v>593</v>
      </c>
    </row>
    <row r="39" customFormat="false" ht="12.8" hidden="false" customHeight="false" outlineLevel="0" collapsed="false">
      <c r="B39" s="0" t="s">
        <v>594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94140625" defaultRowHeight="12.8" zeroHeight="false" outlineLevelRow="0" outlineLevelCol="0"/>
  <sheetData>
    <row r="2" customFormat="false" ht="12.8" hidden="false" customHeight="false" outlineLevel="0" collapsed="false">
      <c r="B2" s="0" t="s">
        <v>413</v>
      </c>
    </row>
    <row r="3" customFormat="false" ht="12.8" hidden="false" customHeight="false" outlineLevel="0" collapsed="false">
      <c r="B3" s="0" t="s">
        <v>595</v>
      </c>
    </row>
    <row r="4" customFormat="false" ht="12.8" hidden="false" customHeight="false" outlineLevel="0" collapsed="false">
      <c r="B4" s="0" t="s">
        <v>596</v>
      </c>
    </row>
    <row r="5" customFormat="false" ht="12.8" hidden="false" customHeight="false" outlineLevel="0" collapsed="false">
      <c r="B5" s="0" t="s">
        <v>597</v>
      </c>
    </row>
    <row r="6" customFormat="false" ht="12.8" hidden="false" customHeight="false" outlineLevel="0" collapsed="false">
      <c r="B6" s="0" t="s">
        <v>598</v>
      </c>
    </row>
    <row r="7" customFormat="false" ht="12.8" hidden="false" customHeight="false" outlineLevel="0" collapsed="false">
      <c r="B7" s="0" t="s">
        <v>599</v>
      </c>
    </row>
    <row r="8" customFormat="false" ht="12.8" hidden="false" customHeight="false" outlineLevel="0" collapsed="false">
      <c r="B8" s="0" t="s">
        <v>600</v>
      </c>
    </row>
    <row r="9" customFormat="false" ht="12.8" hidden="false" customHeight="false" outlineLevel="0" collapsed="false">
      <c r="B9" s="0" t="s">
        <v>601</v>
      </c>
    </row>
    <row r="10" customFormat="false" ht="12.8" hidden="false" customHeight="false" outlineLevel="0" collapsed="false">
      <c r="B10" s="0" t="s">
        <v>602</v>
      </c>
    </row>
    <row r="11" customFormat="false" ht="12.8" hidden="false" customHeight="false" outlineLevel="0" collapsed="false">
      <c r="B11" s="0" t="s">
        <v>603</v>
      </c>
    </row>
    <row r="14" customFormat="false" ht="12.8" hidden="false" customHeight="false" outlineLevel="0" collapsed="false">
      <c r="B14" s="0" t="s">
        <v>604</v>
      </c>
    </row>
    <row r="20" customFormat="false" ht="12.8" hidden="false" customHeight="false" outlineLevel="0" collapsed="false">
      <c r="B20" s="0" t="s">
        <v>605</v>
      </c>
    </row>
    <row r="21" customFormat="false" ht="12.8" hidden="false" customHeight="false" outlineLevel="0" collapsed="false">
      <c r="B21" s="0" t="s">
        <v>606</v>
      </c>
    </row>
    <row r="22" customFormat="false" ht="12.8" hidden="false" customHeight="false" outlineLevel="0" collapsed="false">
      <c r="B22" s="0" t="s">
        <v>607</v>
      </c>
    </row>
    <row r="23" customFormat="false" ht="12.8" hidden="false" customHeight="false" outlineLevel="0" collapsed="false">
      <c r="B23" s="0" t="s">
        <v>608</v>
      </c>
    </row>
    <row r="24" customFormat="false" ht="12.8" hidden="false" customHeight="false" outlineLevel="0" collapsed="false">
      <c r="B24" s="0" t="s">
        <v>391</v>
      </c>
    </row>
    <row r="25" customFormat="false" ht="12.8" hidden="false" customHeight="false" outlineLevel="0" collapsed="false">
      <c r="B25" s="0" t="s">
        <v>609</v>
      </c>
    </row>
    <row r="26" customFormat="false" ht="12.8" hidden="false" customHeight="false" outlineLevel="0" collapsed="false">
      <c r="B26" s="0" t="s">
        <v>610</v>
      </c>
    </row>
    <row r="27" customFormat="false" ht="12.8" hidden="false" customHeight="false" outlineLevel="0" collapsed="false">
      <c r="B27" s="0" t="s">
        <v>611</v>
      </c>
    </row>
    <row r="28" customFormat="false" ht="12.8" hidden="false" customHeight="false" outlineLevel="0" collapsed="false">
      <c r="B28" s="0" t="s">
        <v>612</v>
      </c>
    </row>
    <row r="29" customFormat="false" ht="12.8" hidden="false" customHeight="false" outlineLevel="0" collapsed="false">
      <c r="B29" s="0" t="s">
        <v>613</v>
      </c>
    </row>
    <row r="30" customFormat="false" ht="12.8" hidden="false" customHeight="false" outlineLevel="0" collapsed="false">
      <c r="B30" s="0" t="s">
        <v>614</v>
      </c>
    </row>
    <row r="31" customFormat="false" ht="12.8" hidden="false" customHeight="false" outlineLevel="0" collapsed="false">
      <c r="B31" s="0" t="s">
        <v>615</v>
      </c>
    </row>
    <row r="32" customFormat="false" ht="12.8" hidden="false" customHeight="false" outlineLevel="0" collapsed="false">
      <c r="B32" s="0" t="s">
        <v>616</v>
      </c>
    </row>
    <row r="33" customFormat="false" ht="12.8" hidden="false" customHeight="false" outlineLevel="0" collapsed="false">
      <c r="B33" s="0" t="s">
        <v>617</v>
      </c>
    </row>
    <row r="34" customFormat="false" ht="12.8" hidden="false" customHeight="false" outlineLevel="0" collapsed="false">
      <c r="B34" s="0" t="s">
        <v>618</v>
      </c>
    </row>
    <row r="35" customFormat="false" ht="12.8" hidden="false" customHeight="false" outlineLevel="0" collapsed="false">
      <c r="B35" s="0" t="s">
        <v>619</v>
      </c>
    </row>
    <row r="36" customFormat="false" ht="12.8" hidden="false" customHeight="false" outlineLevel="0" collapsed="false">
      <c r="B36" s="0" t="s">
        <v>509</v>
      </c>
    </row>
    <row r="37" customFormat="false" ht="12.8" hidden="false" customHeight="false" outlineLevel="0" collapsed="false">
      <c r="B37" s="0" t="s">
        <v>436</v>
      </c>
    </row>
    <row r="38" customFormat="false" ht="12.8" hidden="false" customHeight="false" outlineLevel="0" collapsed="false">
      <c r="B38" s="0" t="s">
        <v>620</v>
      </c>
    </row>
    <row r="39" customFormat="false" ht="12.8" hidden="false" customHeight="false" outlineLevel="0" collapsed="false">
      <c r="B39" s="0" t="s">
        <v>621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820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2021-01-24T14:39:34Z</dcterms:modified>
  <cp:revision>102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