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<sst xmlns="http://schemas.openxmlformats.org/spreadsheetml/2006/main" count="772" uniqueCount="622">
  <si>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</si>
  <si>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</si>
  <si>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</si>
  <si>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</si>
  <si>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</si>
  <si>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</si>
  <si>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</si>
  <si>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</si>
  <si>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</si>
  <si>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</si>
  <si>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</si>
  <si>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</si>
  <si>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</si>
  <si>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</si>
  <si>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</si>
  <si>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</si>
  <si>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</si>
  <si>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</si>
  <si>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</si>
  <si>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</si>
  <si>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</si>
  <si>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</si>
  <si>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</si>
  <si>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</si>
  <si>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</si>
  <si>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</si>
  <si>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</si>
  <si>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</si>
  <si>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</si>
  <si>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</si>
  <si>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</si>
  <si>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</si>
  <si>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</si>
  <si>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</si>
  <si>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</si>
  <si>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</si>
  <si>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</si>
  <si>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</si>
  <si>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</si>
  <si>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</si>
  <si>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</si>
  <si>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</si>
  <si>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</si>
  <si>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</si>
  <si>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</si>
  <si>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</si>
  <si>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</si>
  <si>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</si>
  <si>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</si>
  <si>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</si>
  <si>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</si>
  <si>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</si>
  <si>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</si>
  <si>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</si>
  <si>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</si>
  <si>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</si>
  <si>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</si>
  <si>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</si>
  <si>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</si>
  <si>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</si>
  <si>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</si>
  <si>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</si>
  <si>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</si>
  <si>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</si>
  <si>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</si>
  <si>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</si>
  <si>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</si>
  <si>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</si>
  <si>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</si>
  <si>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</si>
  <si>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</si>
  <si>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</si>
  <si>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</si>
  <si>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</si>
  <si>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</si>
  <si>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</si>
  <si>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</si>
  <si>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</si>
  <si>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</si>
  <si>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</si>
  <si>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</si>
  <si>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</si>
  <si>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</si>
  <si>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</si>
  <si>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</si>
  <si>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</si>
  <si>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</si>
  <si>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</si>
  <si>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</si>
  <si>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</si>
  <si>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</si>
  <si>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</si>
  <si>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</si>
  <si>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</si>
  <si>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</si>
  <si>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</si>
  <si>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</si>
  <si>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</si>
  <si>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</si>
  <si>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</si>
  <si>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</si>
  <si>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</si>
  <si>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</si>
  <si>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</si>
  <si>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</si>
  <si>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</si>
  <si>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</si>
  <si>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</si>
  <si>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</si>
  <si>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</si>
  <si>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</si>
  <si>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</si>
  <si>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</si>
  <si>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</si>
  <si>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</si>
  <si>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</si>
  <si>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</si>
  <si>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</si>
  <si>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</si>
  <si>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</si>
  <si>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</si>
  <si>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</si>
  <si>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</si>
  <si>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</si>
  <si>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</si>
  <si>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</si>
  <si>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</si>
  <si>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</si>
  <si>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</si>
  <si>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</si>
  <si>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</si>
  <si>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</si>
  <si>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</si>
  <si>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</si>
  <si>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</si>
  <si>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</si>
  <si>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</si>
  <si>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</si>
  <si>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</si>
  <si>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</si>
  <si>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</si>
  <si>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</si>
  <si>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</si>
  <si>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</si>
  <si>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</si>
  <si>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</si>
  <si>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</si>
  <si>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</si>
  <si>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</si>
  <si>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</si>
  <si>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</si>
  <si>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</si>
  <si>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</si>
  <si>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</si>
  <si>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</si>
  <si>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</si>
  <si>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</si>
  <si>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</si>
  <si>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</si>
  <si>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</si>
  <si>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</si>
  <si>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</si>
  <si>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</si>
  <si>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</si>
  <si>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</si>
  <si>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</si>
  <si>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</si>
  <si>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</si>
  <si>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</si>
  <si>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</si>
  <si>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</si>
  <si>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</si>
  <si>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</si>
  <si>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</si>
  <si>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</si>
  <si>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</si>
  <si>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</si>
  <si>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</si>
  <si>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</si>
  <si>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</si>
  <si>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</si>
  <si>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</si>
  <si>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</si>
  <si>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</si>
  <si>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</si>
  <si>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</si>
  <si>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</si>
  <si>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</si>
  <si>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</si>
  <si>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</si>
  <si>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</si>
  <si>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</si>
  <si>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</si>
  <si>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</si>
  <si>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</si>
  <si>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</si>
  <si>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</si>
  <si>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</si>
  <si>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</si>
  <si>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</si>
  <si>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</si>
  <si>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</si>
  <si>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</si>
  <si>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</si>
  <si>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</si>
  <si>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</si>
  <si>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</si>
  <si>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</si>
  <si>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</si>
  <si>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</si>
  <si>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</si>
  <si>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</si>
  <si>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</si>
  <si>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</si>
  <si>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</si>
  <si>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</si>
  <si>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</si>
  <si>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</si>
  <si>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</si>
  <si>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</si>
  <si>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</si>
  <si>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</si>
  <si>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</si>
  <si>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</si>
  <si>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</si>
  <si>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</si>
  <si>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</si>
  <si>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</si>
  <si>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</si>
  <si>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</si>
  <si>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</si>
  <si>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</si>
  <si>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</si>
  <si>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</si>
  <si>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</si>
  <si>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</si>
  <si>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</si>
  <si>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</si>
  <si>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</si>
  <si>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</si>
  <si>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</si>
  <si>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</si>
  <si>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</si>
  <si>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</si>
  <si>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</si>
  <si>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</si>
  <si>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</si>
  <si>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</si>
  <si>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</si>
  <si>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</si>
  <si>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</si>
  <si>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</si>
  <si>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</si>
  <si>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</si>
  <si>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</si>
  <si>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</si>
  <si>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</si>
  <si>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</si>
  <si>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</si>
  <si>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</si>
  <si>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</si>
  <si>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</si>
  <si>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</si>
  <si>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</si>
  <si>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</si>
  <si>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</si>
  <si>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</si>
  <si>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</si>
  <si>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</si>
  <si>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</si>
  <si>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</si>
  <si>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</si>
  <si>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</si>
  <si>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</si>
  <si>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</si>
  <si>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</si>
  <si>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</si>
  <si>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</si>
  <si>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</si>
  <si>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</si>
  <si>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</si>
  <si>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</si>
  <si>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</si>
  <si>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</si>
  <si>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</si>
  <si>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</si>
  <si>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</si>
  <si>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</si>
  <si>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</si>
  <si>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</si>
  <si>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</si>
  <si>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</si>
  <si>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</si>
  <si>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</si>
  <si>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</si>
  <si>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</si>
  <si>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</si>
  <si>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</si>
  <si>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</si>
  <si>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</si>
  <si>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</si>
  <si>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</si>
  <si>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</si>
  <si>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</si>
  <si>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</si>
  <si>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</si>
  <si>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</si>
  <si>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</si>
  <si>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</si>
  <si>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</si>
  <si>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</si>
  <si>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</si>
  <si>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</si>
  <si>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</si>
  <si>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</si>
  <si>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</si>
  <si>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</si>
  <si>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</si>
  <si>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</si>
  <si>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</si>
  <si>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</si>
  <si>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</si>
  <si>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</si>
  <si>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</si>
  <si>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</si>
  <si>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</si>
  <si>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</si>
  <si>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</si>
  <si>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</si>
  <si>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</si>
  <si>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</si>
  <si>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</si>
  <si>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</si>
  <si>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</si>
  <si>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</si>
  <si>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</si>
  <si>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</si>
  <si>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</si>
  <si>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</si>
  <si>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</si>
  <si>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</si>
  <si>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</si>
  <si>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</si>
  <si>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</si>
  <si>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</si>
  <si>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</si>
  <si>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</si>
  <si>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</si>
  <si>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</si>
  <si>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</si>
  <si>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</si>
  <si>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</si>
  <si>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</si>
  <si>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</si>
  <si>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</si>
  <si>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</si>
  <si>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</si>
  <si>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</si>
  <si>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</si>
  <si>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</si>
  <si>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</si>
  <si>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</si>
  <si>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</si>
  <si>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</si>
  <si>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</si>
  <si>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</si>
  <si>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</si>
  <si>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</si>
  <si>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</si>
  <si>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</si>
  <si>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</si>
  <si>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</si>
  <si>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</si>
  <si>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</si>
  <si>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</si>
  <si>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</si>
  <si>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</si>
  <si>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 FBA</t>
  </si>
  <si>
    <t xml:space="preserve">French</t>
  </si>
  <si>
    <t xml:space="preserve">Lenovo/T510%20/RG/FR</t>
  </si>
  <si>
    <t xml:space="preserve">Packing size</t>
  </si>
  <si>
    <t xml:space="preserve">Big</t>
  </si>
  <si>
    <t xml:space="preserve">Lenovo T510 - IT</t>
  </si>
  <si>
    <t xml:space="preserve">Italian</t>
  </si>
  <si>
    <t xml:space="preserve">Lenovo/T510%20/RG/IT</t>
  </si>
  <si>
    <t xml:space="preserve">Package height (CM)</t>
  </si>
  <si>
    <t xml:space="preserve">Lenovo T510 - ES</t>
  </si>
  <si>
    <t xml:space="preserve">Spanish</t>
  </si>
  <si>
    <t xml:space="preserve">Lenovo/T510%20/RG/ES</t>
  </si>
  <si>
    <t xml:space="preserve">Package width (CM)</t>
  </si>
  <si>
    <t xml:space="preserve">Lenovo T510 - UK FBA</t>
  </si>
  <si>
    <t xml:space="preserve">UK</t>
  </si>
  <si>
    <t xml:space="preserve">Lenovo/T510%20/RG/UK</t>
  </si>
  <si>
    <t xml:space="preserve">Package length (CM)</t>
  </si>
  <si>
    <t xml:space="preserve">Lenovo T510 - NOR</t>
  </si>
  <si>
    <t xml:space="preserve">Scandinavian – Nordic</t>
  </si>
  <si>
    <t xml:space="preserve">Lenovo/T510%20/RG/NOR</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</si>
  <si>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</si>
  <si>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</si>
  <si>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</si>
  <si>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</si>
  <si>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</si>
  <si>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</si>
  <si>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</si>
  <si>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</si>
  <si>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</si>
  <si>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</si>
  <si>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</si>
  <si>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</si>
  <si>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</si>
  <si>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</si>
  <si>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</si>
  <si>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</si>
  <si>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</si>
  <si>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</si>
  <si>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</si>
  <si>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</si>
  <si>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</si>
  <si>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</si>
  <si>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</si>
  <si>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</si>
  <si>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</si>
  <si>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</si>
  <si>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</si>
  <si>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</si>
  <si>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</si>
  <si>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PartialUpdate</t>
  </si>
  <si>
    <t xml:space="preserve">Lenovo T510 - CH</t>
  </si>
  <si>
    <t xml:space="preserve">Swiss</t>
  </si>
  <si>
    <t xml:space="preserve">Lenovo - US int</t>
  </si>
  <si>
    <t xml:space="preserve">US International</t>
  </si>
  <si>
    <t xml:space="preserve">Lenovo/T510%20/RG/USI</t>
  </si>
  <si>
    <t xml:space="preserve">Lenovo T510 - RUS</t>
  </si>
  <si>
    <t xml:space="preserve">Russian</t>
  </si>
  <si>
    <t xml:space="preserve">Bullet Point 1:</t>
  </si>
  <si>
    <t xml:space="preserve">Lenovo T510 - US FBA</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</si>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</sst>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I1" colorId="64" zoomScale="100" zoomScaleNormal="100" zoomScalePageLayoutView="100" workbookViewId="0">
      <selection pane="topLeft" activeCell="CP10" activeCellId="0" sqref="CP1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SUBSTITUTE(Values!B1, "{language}", "") &amp; " " &amp; Values!B3</f>
        <v>sostituzione della tastiera  retroilluminata per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T520 T520i T420S T420 T420i T400S T410S T410 T410I T510 T510i W510 W520 X220T X220s X220i X220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T510 - DE</v>
      </c>
      <c r="K5" s="28" t="n">
        <f aca="false">IF(ISBLANK(Values!E4),"",IF(Values!J4, Values!$B$4, Values!$B$5))</f>
        <v>54.99</v>
      </c>
      <c r="L5" s="39"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8" t="str">
        <f aca="false">IF(ISBLANK(Values!E4),"","Size-Color")</f>
        <v>Size-Color</v>
      </c>
      <c r="Z5" s="32" t="str">
        <f aca="false">IF(ISBLANK(Values!E4),"","variation")</f>
        <v>variation</v>
      </c>
      <c r="AA5" s="36" t="str">
        <f aca="false">IF(ISBLANK(Values!E4),"",Values!$B$20)</f>
        <v>PartialUpdate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1"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42" t="str">
        <f aca="false">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T510 - FR FBA</v>
      </c>
      <c r="C6" s="32" t="str">
        <f aca="false">IF(ISBLANK(Values!E5),"","TellusRem")</f>
        <v>TellusRem</v>
      </c>
      <c r="D6" s="30" t="n">
        <f aca="false">IF(ISBLANK(Values!E5),"",Values!E5)</f>
        <v>5714401510024</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T520 T520i T420S T420 T420i T400S T410S T410 T410I T510 T510i W510 W520 X220T X220s X220i X220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T510 - FR FBA</v>
      </c>
      <c r="K6" s="28" t="n">
        <f aca="false">IF(ISBLANK(Values!E5),"",IF(Values!J5, Values!$B$4, Values!$B$5))</f>
        <v>54.99</v>
      </c>
      <c r="L6" s="39"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8" t="str">
        <f aca="false">IF(ISBLANK(Values!E5),"","Size-Color")</f>
        <v>Size-Color</v>
      </c>
      <c r="Z6" s="32" t="str">
        <f aca="false">IF(ISBLANK(Values!E5),"","variation")</f>
        <v>variation</v>
      </c>
      <c r="AA6" s="36" t="str">
        <f aca="false">IF(ISBLANK(Values!E5),"",Values!$B$20)</f>
        <v>PartialUpdate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1"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42" t="str">
        <f aca="false">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T520 T520i T420S T420 T420i T400S T410S T410 T410I T510 T510i W510 W520 X220T X220s X220i X220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T510 - IT</v>
      </c>
      <c r="K7" s="28" t="n">
        <f aca="false">IF(ISBLANK(Values!E6),"",IF(Values!J6, Values!$B$4, Values!$B$5))</f>
        <v>54.99</v>
      </c>
      <c r="L7" s="39"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8" t="str">
        <f aca="false">IF(ISBLANK(Values!E6),"","Size-Color")</f>
        <v>Size-Color</v>
      </c>
      <c r="Z7" s="32" t="str">
        <f aca="false">IF(ISBLANK(Values!E6),"","variation")</f>
        <v>variation</v>
      </c>
      <c r="AA7" s="36" t="str">
        <f aca="false">IF(ISBLANK(Values!E6),"",Values!$B$20)</f>
        <v>PartialUpdate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1"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42" t="str">
        <f aca="false">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T520 T520i T420S T420 T420i T400S T410S T410 T410I T510 T510i W510 W520 X220T X220s X220i X220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T510 - ES</v>
      </c>
      <c r="K8" s="28" t="n">
        <f aca="false">IF(ISBLANK(Values!E7),"",IF(Values!J7, Values!$B$4, Values!$B$5))</f>
        <v>54.99</v>
      </c>
      <c r="L8" s="39"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8" t="str">
        <f aca="false">IF(ISBLANK(Values!E7),"","Size-Color")</f>
        <v>Size-Color</v>
      </c>
      <c r="Z8" s="32" t="str">
        <f aca="false">IF(ISBLANK(Values!E7),"","variation")</f>
        <v>variation</v>
      </c>
      <c r="AA8" s="36" t="str">
        <f aca="false">IF(ISBLANK(Values!E7),"",Values!$B$20)</f>
        <v>PartialUpdate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1"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42" t="str">
        <f aca="false">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T510 - UK FBA</v>
      </c>
      <c r="C9" s="32" t="str">
        <f aca="false">IF(ISBLANK(Values!E8),"","TellusRem")</f>
        <v>TellusRem</v>
      </c>
      <c r="D9" s="30" t="n">
        <f aca="false">IF(ISBLANK(Values!E8),"",Values!E8)</f>
        <v>5714401510055</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T520 T520i T420S T420 T420i T400S T410S T410 T410I T510 T510i W510 W520 X220T X220s X220i X220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T510 - UK FBA</v>
      </c>
      <c r="K9" s="28" t="n">
        <f aca="false">IF(ISBLANK(Values!E8),"",IF(Values!J8, Values!$B$4, Values!$B$5))</f>
        <v>54.99</v>
      </c>
      <c r="L9" s="39"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8" t="str">
        <f aca="false">IF(ISBLANK(Values!E8),"","Size-Color")</f>
        <v>Size-Color</v>
      </c>
      <c r="Z9" s="32" t="str">
        <f aca="false">IF(ISBLANK(Values!E8),"","variation")</f>
        <v>variation</v>
      </c>
      <c r="AA9" s="36" t="str">
        <f aca="false">IF(ISBLANK(Values!E8),"",Values!$B$20)</f>
        <v>PartialUpdate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1"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42" t="str">
        <f aca="false">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 SUBSTITUTE(Values!$B$1, "{language}", Values!H9) &amp; " " &amp;Values!$B$3, SUBSTITUTE(Values!$B$2, "{language}", Values!$H9) &amp; " " &amp;Values!$B$3))</f>
        <v>sostituzione della tastiera Scandinavo - Nordico non retroilluminata per Lenovo Thinkpad T520 T520i T420S T420 T420i T400S T410S T410 T410I T510 T510i W510 W520 X220T X220s X220i X220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T510 - NOR</v>
      </c>
      <c r="K10" s="28" t="n">
        <f aca="false">IF(ISBLANK(Values!E9),"",IF(Values!J9, Values!$B$4, Values!$B$5))</f>
        <v>54.99</v>
      </c>
      <c r="L10" s="39" t="n">
        <f aca="false">IF(ISBLANK(Values!E9),"",Values!$B$18)</f>
        <v>5</v>
      </c>
      <c r="M10" s="28" t="str">
        <f aca="false">IF(ISBLANK(Values!E9),"",Values!$M9)</f>
        <v>https://raw.githubusercontent.com/PatrickVibild/TellusAmazonPictures/master/pictures/Lenovo/T510%20/RG/NOR/1.jpg</v>
      </c>
      <c r="N10" s="28" t="str">
        <f aca="false">IF(ISBLANK(Values!$F9),"",Values!N9)</f>
        <v>https://raw.githubusercontent.com/PatrickVibild/TellusAmazonPictures/master/pictures/Lenovo/T510%20/RG/NOR/2.jpg</v>
      </c>
      <c r="O10" s="28" t="str">
        <f aca="false">IF(ISBLANK(Values!$F9),"",Values!O9)</f>
        <v>https://raw.githubusercontent.com/PatrickVibild/TellusAmazonPictures/master/pictures/Lenovo/T510%20/RG/NOR/3.jpg</v>
      </c>
      <c r="P10" s="28" t="str">
        <f aca="false">IF(ISBLANK(Values!$F9),"",Values!P9)</f>
        <v>https://raw.githubusercontent.com/PatrickVibild/TellusAmazonPictures/master/pictures/Lenovo/T510%20/RG/NOR/4.jpg</v>
      </c>
      <c r="Q10" s="28" t="str">
        <f aca="false">IF(ISBLANK(Values!$F9),"",Values!Q9)</f>
        <v>https://raw.githubusercontent.com/PatrickVibild/TellusAmazonPictures/master/pictures/Lenovo/T510%20/RG/NOR/5.jpg</v>
      </c>
      <c r="R10" s="28" t="str">
        <f aca="false">IF(ISBLANK(Values!$F9),"",Values!R9)</f>
        <v>https://raw.githubusercontent.com/PatrickVibild/TellusAmazonPictures/master/pictures/Lenovo/T510%20/RG/NOR/6.jpg</v>
      </c>
      <c r="S10" s="28" t="str">
        <f aca="false">IF(ISBLANK(Values!$F9),"",Values!S9)</f>
        <v>https://raw.githubusercontent.com/PatrickVibild/TellusAmazonPictures/master/pictures/Lenovo/T510%20/RG/NOR/7.jpg</v>
      </c>
      <c r="T10" s="28" t="str">
        <f aca="false">IF(ISBLANK(Values!$F9),"",Values!T9)</f>
        <v>https://raw.githubusercontent.com/PatrickVibild/TellusAmazonPictures/master/pictures/Lenovo/T510%20/RG/NOR/8.jpg</v>
      </c>
      <c r="U10" s="28" t="str">
        <f aca="false">IF(ISBLANK(Values!$F9),"",Values!U9)</f>
        <v>https://raw.githubusercontent.com/PatrickVibild/TellusAmazonPictures/master/pictures/Lenovo/T510%20/RG/NOR/9.jpg</v>
      </c>
      <c r="W10" s="32" t="str">
        <f aca="false">IF(ISBLANK(Values!E9),"","Child")</f>
        <v>Child</v>
      </c>
      <c r="X10" s="32" t="str">
        <f aca="false">IF(ISBLANK(Values!E9),"",Values!$B$13)</f>
        <v>Lenovo T510 parent</v>
      </c>
      <c r="Y10" s="38" t="str">
        <f aca="false">IF(ISBLANK(Values!E9),"","Size-Color")</f>
        <v>Size-Color</v>
      </c>
      <c r="Z10" s="32" t="str">
        <f aca="false">IF(ISBLANK(Values!E9),"","variation")</f>
        <v>variation</v>
      </c>
      <c r="AA10" s="36" t="str">
        <f aca="false">IF(ISBLANK(Values!E9),"",Values!$B$20)</f>
        <v>PartialUpdate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1"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42" t="str">
        <f aca="false">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Lenovo Thinkpad T520 T520i T420S T420 T420i T400S T410S T410 T410I T510 T510i W510 W520 X220T X220s X220i X220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T510 - BE</v>
      </c>
      <c r="K11" s="28" t="n">
        <f aca="false">IF(ISBLANK(Values!E10),"",IF(Values!J10, Values!$B$4, Values!$B$5))</f>
        <v>54.99</v>
      </c>
      <c r="L11" s="39"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1"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42" t="str">
        <f aca="false">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 SUBSTITUTE(Values!$B$1, "{language}", Values!H11) &amp; " " &amp;Values!$B$3, SUBSTITUTE(Values!$B$2, "{language}", Values!$H11) &amp; " " &amp;Values!$B$3))</f>
        <v>sostituzione della tastiera Bulgaro non retroilluminata per Lenovo Thinkpad T520 T520i T420S T420 T420i T400S T410S T410 T410I T510 T510i W510 W520 X220T X220s X220i X220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T510 - BG</v>
      </c>
      <c r="K12" s="28" t="n">
        <f aca="false">IF(ISBLANK(Values!E11),"",IF(Values!J11, Values!$B$4, Values!$B$5))</f>
        <v>54.99</v>
      </c>
      <c r="L12" s="39"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1"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NO retroilluminato. </v>
      </c>
      <c r="AM12" s="1" t="str">
        <f aca="false">SUBSTITUTE(IF(ISBLANK(Values!E11),"",Values!$B$27),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42" t="str">
        <f aca="false">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 SUBSTITUTE(Values!$B$1, "{language}", Values!H12) &amp; " " &amp;Values!$B$3, SUBSTITUTE(Values!$B$2, "{language}", Values!$H12) &amp; " " &amp;Values!$B$3))</f>
        <v>sostituzione della tastiera Ceco non retroilluminata per Lenovo Thinkpad T520 T520i T420S T420 T420i T400S T410S T410 T410I T510 T510i W510 W520 X220T X220s X220i X220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T510 - CZ</v>
      </c>
      <c r="K13" s="28" t="n">
        <f aca="false">IF(ISBLANK(Values!E12),"",IF(Values!J12, Values!$B$4, Values!$B$5))</f>
        <v>54.99</v>
      </c>
      <c r="L13" s="39"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1"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NO retroilluminato. </v>
      </c>
      <c r="AM13" s="1" t="str">
        <f aca="false">SUBSTITUTE(IF(ISBLANK(Values!E12),"",Values!$B$27),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42" t="str">
        <f aca="false">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 SUBSTITUTE(Values!$B$1, "{language}", Values!H13) &amp; " " &amp;Values!$B$3, SUBSTITUTE(Values!$B$2, "{language}", Values!$H13) &amp; " " &amp;Values!$B$3))</f>
        <v>sostituzione della tastiera Danese non retroilluminata per Lenovo Thinkpad T520 T520i T420S T420 T420i T400S T410S T410 T410I T510 T510i W510 W520 X220T X220s X220i X220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T510 - DK</v>
      </c>
      <c r="K14" s="28" t="n">
        <f aca="false">IF(ISBLANK(Values!E13),"",IF(Values!J13, Values!$B$4, Values!$B$5))</f>
        <v>54.99</v>
      </c>
      <c r="L14" s="39"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1"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NO retroilluminato. </v>
      </c>
      <c r="AM14" s="1" t="str">
        <f aca="false">SUBSTITUTE(IF(ISBLANK(Values!E13),"",Values!$B$27),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42" t="str">
        <f aca="false">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 SUBSTITUTE(Values!$B$1, "{language}", Values!H14) &amp; " " &amp;Values!$B$3, SUBSTITUTE(Values!$B$2, "{language}", Values!$H14) &amp; " " &amp;Values!$B$3))</f>
        <v>sostituzione della tastiera Ungherese non retroilluminata per Lenovo Thinkpad T520 T520i T420S T420 T420i T400S T410S T410 T410I T510 T510i W510 W520 X220T X220s X220i X220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T510 - HU</v>
      </c>
      <c r="K15" s="28" t="n">
        <f aca="false">IF(ISBLANK(Values!E14),"",IF(Values!J14, Values!$B$4, Values!$B$5))</f>
        <v>54.99</v>
      </c>
      <c r="L15" s="39"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1"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NO retroilluminato. </v>
      </c>
      <c r="AM15" s="1" t="str">
        <f aca="false">SUBSTITUTE(IF(ISBLANK(Values!E14),"",Values!$B$27),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42" t="str">
        <f aca="false">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 SUBSTITUTE(Values!$B$1, "{language}", Values!H15) &amp; " " &amp;Values!$B$3, SUBSTITUTE(Values!$B$2, "{language}", Values!$H15) &amp; " " &amp;Values!$B$3))</f>
        <v>sostituzione della tastiera Olandese non retroilluminata per Lenovo Thinkpad T520 T520i T420S T420 T420i T400S T410S T410 T410I T510 T510i W510 W520 X220T X220s X220i X220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T510 - NL</v>
      </c>
      <c r="K16" s="28" t="n">
        <f aca="false">IF(ISBLANK(Values!E15),"",IF(Values!J15, Values!$B$4, Values!$B$5))</f>
        <v>54.99</v>
      </c>
      <c r="L16" s="39"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1"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NO retroilluminato. </v>
      </c>
      <c r="AM16" s="1" t="str">
        <f aca="false">SUBSTITUTE(IF(ISBLANK(Values!E15),"",Values!$B$27),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42" t="str">
        <f aca="false">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 SUBSTITUTE(Values!$B$1, "{language}", Values!H16) &amp; " " &amp;Values!$B$3, SUBSTITUTE(Values!$B$2, "{language}", Values!$H16) &amp; " " &amp;Values!$B$3))</f>
        <v>sostituzione della tastiera Norvegese non retroilluminata per Lenovo Thinkpad T520 T520i T420S T420 T420i T400S T410S T410 T410I T510 T510i W510 W520 X220T X220s X220i X220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T510 - NO</v>
      </c>
      <c r="K17" s="28" t="n">
        <f aca="false">IF(ISBLANK(Values!E16),"",IF(Values!J16, Values!$B$4, Values!$B$5))</f>
        <v>54.99</v>
      </c>
      <c r="L17" s="39"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1"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NO retroilluminato. </v>
      </c>
      <c r="AM17" s="1" t="str">
        <f aca="false">SUBSTITUTE(IF(ISBLANK(Values!E16),"",Values!$B$27),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42" t="str">
        <f aca="false">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 SUBSTITUTE(Values!$B$1, "{language}", Values!H17) &amp; " " &amp;Values!$B$3, SUBSTITUTE(Values!$B$2, "{language}", Values!$H17) &amp; " " &amp;Values!$B$3))</f>
        <v>sostituzione della tastiera Polacco non retroilluminata per Lenovo Thinkpad T520 T520i T420S T420 T420i T400S T410S T410 T410I T510 T510i W510 W520 X220T X220s X220i X220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T510 - PL</v>
      </c>
      <c r="K18" s="28" t="n">
        <f aca="false">IF(ISBLANK(Values!E17),"",IF(Values!J17, Values!$B$4, Values!$B$5))</f>
        <v>54.99</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1"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NO retroilluminato. </v>
      </c>
      <c r="AM18" s="1" t="str">
        <f aca="false">SUBSTITUTE(IF(ISBLANK(Values!E17),"",Values!$B$27),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42" t="str">
        <f aca="false">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 SUBSTITUTE(Values!$B$1, "{language}", Values!H18) &amp; " " &amp;Values!$B$3, SUBSTITUTE(Values!$B$2, "{language}", Values!$H18) &amp; " " &amp;Values!$B$3))</f>
        <v>sostituzione della tastiera Portoghese non retroilluminata per Lenovo Thinkpad T520 T520i T420S T420 T420i T400S T410S T410 T410I T510 T510i W510 W520 X220T X220s X220i X220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T510 - PT</v>
      </c>
      <c r="K19" s="28" t="n">
        <f aca="false">IF(ISBLANK(Values!E18),"",IF(Values!J18, Values!$B$4, Values!$B$5))</f>
        <v>54.99</v>
      </c>
      <c r="L19" s="39"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1"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NO retroilluminato. </v>
      </c>
      <c r="AM19" s="1" t="str">
        <f aca="false">SUBSTITUTE(IF(ISBLANK(Values!E18),"",Values!$B$27),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42" t="str">
        <f aca="false">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 SUBSTITUTE(Values!$B$1, "{language}", Values!H19) &amp; " " &amp;Values!$B$3, SUBSTITUTE(Values!$B$2, "{language}", Values!$H19) &amp; " " &amp;Values!$B$3))</f>
        <v>sostituzione della tastiera Svedese – Finlandese non retroilluminata per Lenovo Thinkpad T520 T520i T420S T420 T420i T400S T410S T410 T410I T510 T510i W510 W520 X220T X220s X220i X220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T510 - SE/FI</v>
      </c>
      <c r="K20" s="28" t="n">
        <f aca="false">IF(ISBLANK(Values!E19),"",IF(Values!J19, Values!$B$4, Values!$B$5))</f>
        <v>54.99</v>
      </c>
      <c r="L20" s="39"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1"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NO retroilluminato. </v>
      </c>
      <c r="AM20" s="1" t="str">
        <f aca="false">SUBSTITUTE(IF(ISBLANK(Values!E19),"",Values!$B$27),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42" t="str">
        <f aca="false">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 SUBSTITUTE(Values!$B$1, "{language}", Values!H20) &amp; " " &amp;Values!$B$3, SUBSTITUTE(Values!$B$2, "{language}", Values!$H20) &amp; " " &amp;Values!$B$3))</f>
        <v>sostituzione della tastiera Svizzero non retroilluminata per Lenovo Thinkpad T520 T520i T420S T420 T420i T400S T410S T410 T410I T510 T510i W510 W520 X220T X220s X220i X220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T510 - CH</v>
      </c>
      <c r="K21" s="28" t="n">
        <f aca="false">IF(ISBLANK(Values!E20),"",IF(Values!J20, Values!$B$4, Values!$B$5))</f>
        <v>54.99</v>
      </c>
      <c r="L21" s="39"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1"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NO retroilluminato. </v>
      </c>
      <c r="AM21" s="1" t="str">
        <f aca="false">SUBSTITUTE(IF(ISBLANK(Values!E20),"",Values!$B$27),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42" t="str">
        <f aca="false">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tr">
        <f aca="false">IF(ISBLANK(Values!E21),"",Values!F21)</f>
        <v>Lenovo - US int</v>
      </c>
      <c r="C22" s="32" t="str">
        <f aca="false">IF(ISBLANK(Values!E21),"","TellusRem")</f>
        <v>TellusRem</v>
      </c>
      <c r="D22" s="30" t="n">
        <f aca="false">IF(ISBLANK(Values!E21),"",Values!E21)</f>
        <v>5714401510185</v>
      </c>
      <c r="E22" s="31" t="str">
        <f aca="false">IF(ISBLANK(Values!E21),"","EAN")</f>
        <v>EAN</v>
      </c>
      <c r="F22" s="28" t="str">
        <f aca="false">IF(ISBLANK(Values!E21),"",IF(Values!J21, SUBSTITUTE(Values!$B$1, "{language}", Values!H21) &amp; " " &amp;Values!$B$3, SUBSTITUTE(Values!$B$2, "{language}", Values!$H21) &amp; " " &amp;Values!$B$3))</f>
        <v>sostituzione della tastiera US international non retroilluminata per Lenovo Thinkpad T520 T520i T420S T420 T420i T400S T410S T410 T410I T510 T510i W510 W520 X220T X220s X220i X220</v>
      </c>
      <c r="G22" s="32" t="str">
        <f aca="false">IF(ISBLANK(Values!E21),"","TellusRem")</f>
        <v>TellusRem</v>
      </c>
      <c r="H22" s="27" t="str">
        <f aca="false">IF(ISBLANK(Values!E21),"",Values!$B$16)</f>
        <v>laptop-computer-replacement-parts</v>
      </c>
      <c r="I22" s="27" t="str">
        <f aca="false">IF(ISBLANK(Values!E21),"","4730574031")</f>
        <v>4730574031</v>
      </c>
      <c r="J22" s="38" t="s">
        <v>351</v>
      </c>
      <c r="K22" s="28" t="n">
        <f aca="false">IF(ISBLANK(Values!E21),"",IF(Values!J21, Values!$B$4, Values!$B$5))</f>
        <v>54.99</v>
      </c>
      <c r="L22" s="39"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1"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NO retroilluminato. </v>
      </c>
      <c r="AM22" s="1" t="str">
        <f aca="false">SUBSTITUTE(IF(ISBLANK(Values!E21),"",Values!$B$27),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42" t="str">
        <f aca="false">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 SUBSTITUTE(Values!$B$1, "{language}", Values!H22) &amp; " " &amp;Values!$B$3, SUBSTITUTE(Values!$B$2, "{language}", Values!$H22) &amp; " " &amp;Values!$B$3))</f>
        <v>sostituzione della tastiera Russo non retroilluminata per Lenovo Thinkpad T520 T520i T420S T420 T420i T400S T410S T410 T410I T510 T510i W510 W520 X220T X220s X220i X220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T510 - RUS</v>
      </c>
      <c r="K23" s="28" t="n">
        <f aca="false">IF(ISBLANK(Values!E22),"",IF(Values!J22, Values!$B$4, Values!$B$5))</f>
        <v>54.99</v>
      </c>
      <c r="L23" s="39"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1"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Russo NO retroilluminato. </v>
      </c>
      <c r="AM23" s="1" t="str">
        <f aca="false">SUBSTITUTE(IF(ISBLANK(Values!E22),"",Values!$B$27),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Russo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42" t="str">
        <f aca="false">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7" t="str">
        <f aca="false">IF(ISBLANK(Values!E23),"",Values!F23)</f>
        <v>Lenovo T510 - US FBA</v>
      </c>
      <c r="C24" s="32" t="str">
        <f aca="false">IF(ISBLANK(Values!E23),"","TellusRem")</f>
        <v>TellusRem</v>
      </c>
      <c r="D24" s="30" t="n">
        <f aca="false">IF(ISBLANK(Values!E23),"",Values!E23)</f>
        <v>5714401510208</v>
      </c>
      <c r="E24" s="31" t="str">
        <f aca="false">IF(ISBLANK(Values!E23),"","EAN")</f>
        <v>EAN</v>
      </c>
      <c r="F24" s="28" t="str">
        <f aca="false">IF(ISBLANK(Values!E23),"",IF(Values!J23, SUBSTITUTE(Values!$B$1, "{language}", Values!H23) &amp; " " &amp;Values!$B$3, SUBSTITUTE(Values!$B$2, "{language}", Values!$H23) &amp; " " &amp;Values!$B$3))</f>
        <v>sostituzione della tastiera US  non retroilluminata per Lenovo Thinkpad T520 T520i T420S T420 T420i T400S T410S T410 T410I T510 T510i W510 W520 X220T X220s X220i X220</v>
      </c>
      <c r="G24" s="44" t="s">
        <v>352</v>
      </c>
      <c r="H24" s="27" t="str">
        <f aca="false">IF(ISBLANK(Values!E23),"",Values!$B$16)</f>
        <v>laptop-computer-replacement-parts</v>
      </c>
      <c r="I24" s="27" t="str">
        <f aca="false">IF(ISBLANK(Values!E23),"","4730574031")</f>
        <v>4730574031</v>
      </c>
      <c r="J24" s="38" t="str">
        <f aca="false">IF(ISBLANK(Values!E23),"",Values!F23 )</f>
        <v>Lenovo T510 - US FBA</v>
      </c>
      <c r="K24" s="28" t="n">
        <f aca="false">IF(ISBLANK(Values!E23),"",IF(Values!J23, Values!$B$4, Values!$B$5))</f>
        <v>54.99</v>
      </c>
      <c r="L24" s="39"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1"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NO retroilluminato. </v>
      </c>
      <c r="AM24" s="1" t="str">
        <f aca="false">SUBSTITUTE(IF(ISBLANK(Values!E23),"",Values!$B$27), "{model}", Values!$B$3)</f>
        <v>👉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42" t="str">
        <f aca="false">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55.2"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55.2"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55.2"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55.2"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55.2"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55.2"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55.2"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55.2"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55.2"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55.2"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55.2"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55.2"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55.2"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55.2"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55.2"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55.2"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55.2"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3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3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3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36" activeCellId="0" sqref="B36"/>
    </sheetView>
  </sheetViews>
  <sheetFormatPr defaultColWidth="11.9296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23.85" hidden="false" customHeight="false" outlineLevel="0" collapsed="false">
      <c r="A3" s="46" t="s">
        <v>356</v>
      </c>
      <c r="B3" s="47"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35.05" hidden="false" customHeight="false" outlineLevel="0" collapsed="false">
      <c r="A4" s="46" t="s">
        <v>372</v>
      </c>
      <c r="B4" s="50" t="n">
        <v>54.99</v>
      </c>
      <c r="C4" s="51" t="n">
        <f aca="false">FALSE()</f>
        <v>0</v>
      </c>
      <c r="D4" s="52" t="n">
        <f aca="false">TRUE()</f>
        <v>1</v>
      </c>
      <c r="E4" s="53" t="n">
        <v>5714401510017</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8"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60" t="n">
        <f aca="false">MATCH(G4,options!$D$1:$D$20,0)</f>
        <v>1</v>
      </c>
    </row>
    <row r="5" customFormat="false" ht="35.05" hidden="false" customHeight="false" outlineLevel="0" collapsed="false">
      <c r="A5" s="46" t="s">
        <v>376</v>
      </c>
      <c r="B5" s="50" t="n">
        <v>54.99</v>
      </c>
      <c r="C5" s="51" t="n">
        <f aca="false">FALSE()</f>
        <v>0</v>
      </c>
      <c r="D5" s="51" t="n">
        <f aca="false">TRUE()</f>
        <v>1</v>
      </c>
      <c r="E5" s="53" t="n">
        <v>5714401510024</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8"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60" t="n">
        <f aca="false">MATCH(G5,options!$D$1:$D$20,0)</f>
        <v>2</v>
      </c>
    </row>
    <row r="6" customFormat="false" ht="35.05" hidden="false" customHeight="false" outlineLevel="0" collapsed="false">
      <c r="A6" s="46" t="s">
        <v>380</v>
      </c>
      <c r="B6" s="61" t="s">
        <v>381</v>
      </c>
      <c r="C6" s="51" t="n">
        <f aca="false">FALSE()</f>
        <v>0</v>
      </c>
      <c r="D6" s="51" t="n">
        <f aca="false">TRUE()</f>
        <v>1</v>
      </c>
      <c r="E6" s="53" t="n">
        <v>5714401510031</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8"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60" t="n">
        <f aca="false">MATCH(G6,options!$D$1:$D$20,0)</f>
        <v>3</v>
      </c>
    </row>
    <row r="7" customFormat="false" ht="35.05" hidden="false" customHeight="false" outlineLevel="0" collapsed="false">
      <c r="A7" s="46" t="s">
        <v>385</v>
      </c>
      <c r="B7" s="62" t="str">
        <f aca="false">IF(B6=options!C1,"41","41")</f>
        <v>41</v>
      </c>
      <c r="C7" s="51" t="n">
        <f aca="false">FALSE()</f>
        <v>0</v>
      </c>
      <c r="D7" s="51" t="n">
        <f aca="false">TRUE()</f>
        <v>1</v>
      </c>
      <c r="E7" s="53" t="n">
        <v>5714401510048</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8"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60" t="n">
        <f aca="false">MATCH(G7,options!$D$1:$D$20,0)</f>
        <v>4</v>
      </c>
    </row>
    <row r="8" customFormat="false" ht="35.05" hidden="false" customHeight="false" outlineLevel="0" collapsed="false">
      <c r="A8" s="46" t="s">
        <v>389</v>
      </c>
      <c r="B8" s="62" t="str">
        <f aca="false">IF(B6=options!C1,"17","17")</f>
        <v>17</v>
      </c>
      <c r="C8" s="51" t="n">
        <f aca="false">FALSE()</f>
        <v>0</v>
      </c>
      <c r="D8" s="51" t="n">
        <f aca="false">TRUE()</f>
        <v>1</v>
      </c>
      <c r="E8" s="53" t="n">
        <v>5714401510055</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8"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60" t="n">
        <f aca="false">MATCH(G8,options!$D$1:$D$20,0)</f>
        <v>5</v>
      </c>
    </row>
    <row r="9" customFormat="false" ht="35.05" hidden="false" customHeight="false" outlineLevel="0" collapsed="false">
      <c r="A9" s="46" t="s">
        <v>393</v>
      </c>
      <c r="B9" s="62" t="str">
        <f aca="false">IF(B6=options!C1,"5","5")</f>
        <v>5</v>
      </c>
      <c r="C9" s="52" t="n">
        <f aca="false">FALSE()</f>
        <v>0</v>
      </c>
      <c r="D9" s="52" t="n">
        <f aca="false">FALSE()</f>
        <v>0</v>
      </c>
      <c r="E9" s="53" t="n">
        <v>5714401510062</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5" t="n">
        <f aca="false">TRUE()</f>
        <v>1</v>
      </c>
      <c r="J9" s="56" t="n">
        <f aca="false">FALSE()</f>
        <v>0</v>
      </c>
      <c r="K9" s="53" t="s">
        <v>396</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https://raw.githubusercontent.com/PatrickVibild/TellusAmazonPictures/master/pictures/Lenovo/T510%20/RG/NOR/1.jpg</v>
      </c>
      <c r="N9" s="58" t="str">
        <f aca="false">IF(ISBLANK(K9),"",IF(L9, "https://raw.githubusercontent.com/PatrickVibild/TellusAmazonPictures/master/pictures/"&amp;K9&amp;"/2.jpg","https://download.lenovo.com/Images/Parts/"&amp;K9&amp;"/"&amp;K9&amp;"_B.jpg"))</f>
        <v>https://raw.githubusercontent.com/PatrickVibild/TellusAmazonPictures/master/pictures/Lenovo/T510%20/RG/NOR/2.jpg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https://raw.githubusercontent.com/PatrickVibild/TellusAmazonPictures/master/pictures/Lenovo/T510%20/RG/NOR/3.jpg</v>
      </c>
      <c r="P9" s="0" t="str">
        <f aca="false">IF(ISBLANK(K9),"",IF(L9, "https://raw.githubusercontent.com/PatrickVibild/TellusAmazonPictures/master/pictures/"&amp;K9&amp;"/4.jpg", ""))</f>
        <v>https://raw.githubusercontent.com/PatrickVibild/TellusAmazonPictures/master/pictures/Lenovo/T510%20/RG/NOR/4.jpg</v>
      </c>
      <c r="Q9" s="0" t="str">
        <f aca="false">IF(ISBLANK(K9),"",IF(L9, "https://raw.githubusercontent.com/PatrickVibild/TellusAmazonPictures/master/pictures/"&amp;K9&amp;"/5.jpg", ""))</f>
        <v>https://raw.githubusercontent.com/PatrickVibild/TellusAmazonPictures/master/pictures/Lenovo/T510%20/RG/NOR/5.jpg</v>
      </c>
      <c r="R9" s="0" t="str">
        <f aca="false">IF(ISBLANK(K9),"",IF(L9, "https://raw.githubusercontent.com/PatrickVibild/TellusAmazonPictures/master/pictures/"&amp;K9&amp;"/6.jpg", ""))</f>
        <v>https://raw.githubusercontent.com/PatrickVibild/TellusAmazonPictures/master/pictures/Lenovo/T510%20/RG/NOR/6.jpg</v>
      </c>
      <c r="S9" s="0" t="str">
        <f aca="false">IF(ISBLANK(K9),"",IF(L9, "https://raw.githubusercontent.com/PatrickVibild/TellusAmazonPictures/master/pictures/"&amp;K9&amp;"/7.jpg", ""))</f>
        <v>https://raw.githubusercontent.com/PatrickVibild/TellusAmazonPictures/master/pictures/Lenovo/T510%20/RG/NOR/7.jpg</v>
      </c>
      <c r="T9" s="0" t="str">
        <f aca="false">IF(ISBLANK(K9),"",IF(L9, "https://raw.githubusercontent.com/PatrickVibild/TellusAmazonPictures/master/pictures/"&amp;K9&amp;"/8.jpg",""))</f>
        <v>https://raw.githubusercontent.com/PatrickVibild/TellusAmazonPictures/master/pictures/Lenovo/T510%20/RG/NOR/8.jpg</v>
      </c>
      <c r="U9" s="0" t="str">
        <f aca="false">IF(ISBLANK(K9),"",IF(L9, "https://raw.githubusercontent.com/PatrickVibild/TellusAmazonPictures/master/pictures/"&amp;K9&amp;"/9.jpg", ""))</f>
        <v>https://raw.githubusercontent.com/PatrickVibild/TellusAmazonPictures/master/pictures/Lenovo/T510%20/RG/NOR/9.jpg</v>
      </c>
      <c r="V9" s="60" t="n">
        <f aca="false">MATCH(G9,options!$D$1:$D$20,0)</f>
        <v>6</v>
      </c>
    </row>
    <row r="10" customFormat="false" ht="12.8" hidden="false" customHeight="false" outlineLevel="0" collapsed="false">
      <c r="A10" s="0" t="s">
        <v>397</v>
      </c>
      <c r="B10" s="63"/>
      <c r="C10" s="51" t="n">
        <f aca="false">FALSE()</f>
        <v>0</v>
      </c>
      <c r="D10" s="51" t="n">
        <f aca="false">FALSE()</f>
        <v>0</v>
      </c>
      <c r="E10" s="53" t="n">
        <v>5714401510079</v>
      </c>
      <c r="F10" s="53" t="s">
        <v>398</v>
      </c>
      <c r="G10" s="54"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FALSE()</f>
        <v>0</v>
      </c>
      <c r="K10" s="53"/>
      <c r="L10" s="57" t="n">
        <f aca="false">TRUE()</f>
        <v>1</v>
      </c>
      <c r="M10" s="58" t="str">
        <f aca="false">IF(ISBLANK(K10),"",IF(L10, "https://raw.githubusercontent.com/PatrickVibild/TellusAmazonPictures/master/pictures/"&amp;K10&amp;"/1.jpg","https://download.lenovo.com/Images/Parts/"&amp;K10&amp;"/"&amp;K10&amp;"_A.jpg"))</f>
        <v/>
      </c>
      <c r="N10" s="58" t="str">
        <f aca="false">IF(ISBLANK(K10),"",IF(L10, "https://raw.githubusercontent.com/PatrickVibild/TellusAmazonPictures/master/pictures/"&amp;K10&amp;"/2.jpg","https://download.lenovo.com/Images/Parts/"&amp;K10&amp;"/"&amp;K10&amp;"_B.jpg"))</f>
        <v/>
      </c>
      <c r="O10" s="59"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1" t="n">
        <f aca="false">FALSE()</f>
        <v>0</v>
      </c>
      <c r="D11" s="51" t="n">
        <f aca="false">FALSE()</f>
        <v>0</v>
      </c>
      <c r="E11" s="53" t="n">
        <v>5714401510086</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n">
        <f aca="false">FALSE()</f>
        <v>0</v>
      </c>
      <c r="K11" s="53"/>
      <c r="L11" s="57" t="n">
        <f aca="false">TRUE()</f>
        <v>1</v>
      </c>
      <c r="M11" s="58" t="str">
        <f aca="false">IF(ISBLANK(K11),"",IF(L11, "https://raw.githubusercontent.com/PatrickVibild/TellusAmazonPictures/master/pictures/"&amp;K11&amp;"/1.jpg","https://download.lenovo.com/Images/Parts/"&amp;K11&amp;"/"&amp;K11&amp;"_A.jpg"))</f>
        <v/>
      </c>
      <c r="N11" s="58" t="str">
        <f aca="false">IF(ISBLANK(K11),"",IF(L11, "https://raw.githubusercontent.com/PatrickVibild/TellusAmazonPictures/master/pictures/"&amp;K11&amp;"/2.jpg","https://download.lenovo.com/Images/Parts/"&amp;K11&amp;"/"&amp;K11&amp;"_B.jpg"))</f>
        <v/>
      </c>
      <c r="O11" s="59"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1" t="n">
        <f aca="false">FALSE()</f>
        <v>0</v>
      </c>
      <c r="D12" s="51" t="n">
        <f aca="false">FALSE()</f>
        <v>0</v>
      </c>
      <c r="E12" s="53" t="n">
        <v>5714401510093</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n">
        <f aca="false">FALSE()</f>
        <v>0</v>
      </c>
      <c r="K12" s="53"/>
      <c r="L12" s="57" t="n">
        <f aca="false">TRUE()</f>
        <v>1</v>
      </c>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405</v>
      </c>
      <c r="B13" s="53" t="s">
        <v>406</v>
      </c>
      <c r="C13" s="51" t="n">
        <f aca="false">FALSE()</f>
        <v>0</v>
      </c>
      <c r="D13" s="51" t="n">
        <f aca="false">FALSE()</f>
        <v>0</v>
      </c>
      <c r="E13" s="53" t="n">
        <v>5714401510109</v>
      </c>
      <c r="F13" s="53" t="s">
        <v>407</v>
      </c>
      <c r="G13" s="54"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409</v>
      </c>
      <c r="B14" s="53" t="n">
        <v>5714401510222</v>
      </c>
      <c r="C14" s="51" t="n">
        <f aca="false">FALSE()</f>
        <v>0</v>
      </c>
      <c r="D14" s="51" t="n">
        <f aca="false">FALSE()</f>
        <v>0</v>
      </c>
      <c r="E14" s="53" t="n">
        <v>5714401510116</v>
      </c>
      <c r="F14" s="53" t="s">
        <v>410</v>
      </c>
      <c r="G14" s="54" t="s">
        <v>411</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n">
        <f aca="false">FALSE()</f>
        <v>0</v>
      </c>
      <c r="K14" s="53"/>
      <c r="L14" s="57" t="n">
        <f aca="false">TRUE()</f>
        <v>1</v>
      </c>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1" t="n">
        <f aca="false">FALSE()</f>
        <v>0</v>
      </c>
      <c r="D15" s="51" t="n">
        <f aca="false">FALSE()</f>
        <v>0</v>
      </c>
      <c r="E15" s="53" t="n">
        <v>5714401510123</v>
      </c>
      <c r="F15" s="53" t="s">
        <v>412</v>
      </c>
      <c r="G15" s="54" t="s">
        <v>413</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n">
        <f aca="false">FALSE()</f>
        <v>0</v>
      </c>
      <c r="K15" s="53"/>
      <c r="L15" s="57" t="n">
        <f aca="false">TRUE()</f>
        <v>1</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414</v>
      </c>
      <c r="B16" s="47" t="s">
        <v>415</v>
      </c>
      <c r="C16" s="51" t="n">
        <f aca="false">FALSE()</f>
        <v>0</v>
      </c>
      <c r="D16" s="51" t="n">
        <f aca="false">FALSE()</f>
        <v>0</v>
      </c>
      <c r="E16" s="53" t="n">
        <v>5714401510130</v>
      </c>
      <c r="F16" s="53" t="s">
        <v>416</v>
      </c>
      <c r="G16" s="54"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n">
        <f aca="false">FALSE()</f>
        <v>0</v>
      </c>
      <c r="K16" s="53"/>
      <c r="L16" s="57" t="n">
        <f aca="false">TRUE()</f>
        <v>1</v>
      </c>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1" t="n">
        <f aca="false">FALSE()</f>
        <v>0</v>
      </c>
      <c r="D17" s="51" t="n">
        <f aca="false">FALSE()</f>
        <v>0</v>
      </c>
      <c r="E17" s="53" t="n">
        <v>5714401510147</v>
      </c>
      <c r="F17" s="53" t="s">
        <v>418</v>
      </c>
      <c r="G17" s="54"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n">
        <f aca="false">FALSE()</f>
        <v>0</v>
      </c>
      <c r="K17" s="53"/>
      <c r="L17" s="57" t="n">
        <f aca="false">TRUE()</f>
        <v>1</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420</v>
      </c>
      <c r="B18" s="64" t="n">
        <v>5</v>
      </c>
      <c r="C18" s="51" t="n">
        <f aca="false">FALSE()</f>
        <v>0</v>
      </c>
      <c r="D18" s="51" t="n">
        <f aca="false">FALSE()</f>
        <v>0</v>
      </c>
      <c r="E18" s="53" t="n">
        <v>5714401510154</v>
      </c>
      <c r="F18" s="53" t="s">
        <v>421</v>
      </c>
      <c r="G18" s="54" t="s">
        <v>422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n">
        <f aca="false">FALSE()</f>
        <v>0</v>
      </c>
      <c r="K18" s="53"/>
      <c r="L18" s="57" t="n">
        <f aca="false">TRUE()</f>
        <v>1</v>
      </c>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1" t="n">
        <f aca="false">FALSE()</f>
        <v>0</v>
      </c>
      <c r="D19" s="51" t="n">
        <f aca="false">FALSE()</f>
        <v>0</v>
      </c>
      <c r="E19" s="53" t="n">
        <v>5714401510161</v>
      </c>
      <c r="F19" s="53" t="s">
        <v>423</v>
      </c>
      <c r="G19" s="54"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n">
        <f aca="false">FALSE()</f>
        <v>0</v>
      </c>
      <c r="K19" s="53"/>
      <c r="L19" s="57" t="n">
        <f aca="false">TRUE()</f>
        <v>1</v>
      </c>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425</v>
      </c>
      <c r="B20" s="65" t="s">
        <v>426</v>
      </c>
      <c r="C20" s="51" t="n">
        <f aca="false">FALSE()</f>
        <v>0</v>
      </c>
      <c r="D20" s="51" t="n">
        <f aca="false">FALSE()</f>
        <v>0</v>
      </c>
      <c r="E20" s="53" t="n">
        <v>5714401510178</v>
      </c>
      <c r="F20" s="53" t="s">
        <v>427</v>
      </c>
      <c r="G20" s="54"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n">
        <f aca="false">FALSE()</f>
        <v>0</v>
      </c>
      <c r="K20" s="53"/>
      <c r="L20" s="57" t="n">
        <f aca="false">TRUE()</f>
        <v>1</v>
      </c>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35.05" hidden="false" customHeight="false" outlineLevel="0" collapsed="false">
      <c r="B21" s="63"/>
      <c r="C21" s="51" t="n">
        <f aca="false">FALSE()</f>
        <v>0</v>
      </c>
      <c r="D21" s="51" t="n">
        <f aca="false">FALSE()</f>
        <v>0</v>
      </c>
      <c r="E21" s="53" t="n">
        <v>5714401510185</v>
      </c>
      <c r="F21" s="53" t="s">
        <v>429</v>
      </c>
      <c r="G21" s="54" t="s">
        <v>430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431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60" t="n">
        <f aca="false">MATCH(G21,options!$D$1:$D$20,0)</f>
        <v>16</v>
      </c>
    </row>
    <row r="22" customFormat="false" ht="12.8" hidden="false" customHeight="false" outlineLevel="0" collapsed="false">
      <c r="B22" s="63"/>
      <c r="C22" s="51" t="n">
        <f aca="false">FALSE()</f>
        <v>0</v>
      </c>
      <c r="D22" s="51" t="n">
        <f aca="false">FALSE()</f>
        <v>0</v>
      </c>
      <c r="E22" s="53" t="n">
        <v>5714401510192</v>
      </c>
      <c r="F22" s="53" t="s">
        <v>432</v>
      </c>
      <c r="G22" s="54" t="s">
        <v>433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5" t="n">
        <f aca="false">TRUE()</f>
        <v>1</v>
      </c>
      <c r="J22" s="56" t="n">
        <f aca="false">FALSE()</f>
        <v>0</v>
      </c>
      <c r="K22" s="53"/>
      <c r="L22" s="57" t="n">
        <f aca="false">TRUE()</f>
        <v>1</v>
      </c>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434</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1" t="b">
        <v>1</v>
      </c>
      <c r="D23" s="51" t="n">
        <f aca="false">FALSE()</f>
        <v>0</v>
      </c>
      <c r="E23" s="53" t="n">
        <v>5714401510208</v>
      </c>
      <c r="F23" s="53" t="s">
        <v>435</v>
      </c>
      <c r="G23" s="54" t="s">
        <v>436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t="n">
        <f aca="false">TRUE()</f>
        <v>1</v>
      </c>
      <c r="J23" s="56" t="n">
        <f aca="false">FALSE()</f>
        <v>0</v>
      </c>
      <c r="K23" s="53" t="s">
        <v>437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60" t="n">
        <f aca="false">MATCH(G23,options!$D$1:$D$20,0)</f>
        <v>18</v>
      </c>
    </row>
    <row r="24" customFormat="false" ht="46.25" hidden="false" customHeight="false" outlineLevel="0" collapsed="false">
      <c r="A24" s="46" t="s">
        <v>438</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5" t="n">
        <f aca="false">TRUE()</f>
        <v>1</v>
      </c>
      <c r="J24" s="56" t="n">
        <f aca="false">FALSE()</f>
        <v>0</v>
      </c>
      <c r="K24" s="53"/>
      <c r="L24" s="57" t="n">
        <f aca="false">FALSE()</f>
        <v>0</v>
      </c>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439</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5" t="n">
        <f aca="false">TRUE()</f>
        <v>1</v>
      </c>
      <c r="J25" s="56" t="n">
        <f aca="false">FALSE()</f>
        <v>0</v>
      </c>
      <c r="K25" s="53"/>
      <c r="L25" s="57" t="n">
        <f aca="false">FALSE()</f>
        <v>0</v>
      </c>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440</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n">
        <f aca="false">TRUE()</f>
        <v>1</v>
      </c>
      <c r="J26" s="56" t="n">
        <f aca="false">FALSE()</f>
        <v>0</v>
      </c>
      <c r="K26" s="53"/>
      <c r="L26" s="57" t="n">
        <f aca="false">FALSE()</f>
        <v>0</v>
      </c>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439</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5" t="n">
        <f aca="false">TRUE()</f>
        <v>1</v>
      </c>
      <c r="J27" s="56" t="n">
        <f aca="false">FALSE()</f>
        <v>0</v>
      </c>
      <c r="K27" s="53"/>
      <c r="L27" s="57" t="n">
        <f aca="false">FALSE()</f>
        <v>0</v>
      </c>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c r="L28" s="57" t="n">
        <f aca="false">FALSE()</f>
        <v>0</v>
      </c>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46.25" hidden="false" customHeight="false" outlineLevel="0" collapsed="false">
      <c r="A29" s="46" t="s">
        <v>441</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5" t="n">
        <f aca="false">TRUE()</f>
        <v>1</v>
      </c>
      <c r="J29" s="56" t="n">
        <f aca="false">FALSE()</f>
        <v>0</v>
      </c>
      <c r="K29" s="67"/>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E30" s="53"/>
      <c r="F30" s="53"/>
      <c r="G30" s="54"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n">
        <f aca="false">TRUE()</f>
        <v>1</v>
      </c>
      <c r="J30" s="56" t="n">
        <f aca="false">FALSE()</f>
        <v>0</v>
      </c>
      <c r="K30" s="53"/>
      <c r="L30" s="57" t="n">
        <f aca="false">FALSE()</f>
        <v>0</v>
      </c>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442</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5" t="n">
        <f aca="false">TRUE()</f>
        <v>1</v>
      </c>
      <c r="J31" s="56" t="n">
        <f aca="false">FALSE()</f>
        <v>0</v>
      </c>
      <c r="K31" s="53"/>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5" t="n">
        <f aca="false">TRUE()</f>
        <v>1</v>
      </c>
      <c r="J32" s="56" t="n">
        <f aca="false">FALSE()</f>
        <v>0</v>
      </c>
      <c r="K32" s="53"/>
      <c r="L32" s="57" t="n">
        <f aca="false">FALSE()</f>
        <v>0</v>
      </c>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443</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E33" s="53"/>
      <c r="F33" s="53"/>
      <c r="G33" s="54"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5" t="n">
        <f aca="false">TRUE()</f>
        <v>1</v>
      </c>
      <c r="J33" s="56" t="n">
        <f aca="false">FALSE()</f>
        <v>0</v>
      </c>
      <c r="K33" s="53"/>
      <c r="L33" s="57" t="n">
        <f aca="false">FALSE()</f>
        <v>0</v>
      </c>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E34" s="53"/>
      <c r="F34" s="53"/>
      <c r="G34" s="54" t="s">
        <v>411</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5" t="n">
        <f aca="false">TRUE()</f>
        <v>1</v>
      </c>
      <c r="J34" s="56" t="n">
        <f aca="false">FALSE()</f>
        <v>0</v>
      </c>
      <c r="K34" s="53"/>
      <c r="L34" s="57" t="n">
        <f aca="false">FALSE()</f>
        <v>0</v>
      </c>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E35" s="53"/>
      <c r="F35" s="53"/>
      <c r="G35" s="54" t="s">
        <v>413</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5" t="n">
        <f aca="false">TRUE()</f>
        <v>1</v>
      </c>
      <c r="J35" s="56" t="n">
        <f aca="false">FALSE()</f>
        <v>0</v>
      </c>
      <c r="K35" s="53"/>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444</v>
      </c>
      <c r="B36" s="65" t="s">
        <v>383</v>
      </c>
      <c r="E36" s="53"/>
      <c r="F36" s="53"/>
      <c r="G36" s="54" t="s">
        <v>417</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5" t="n">
        <f aca="false">TRUE()</f>
        <v>1</v>
      </c>
      <c r="J36" s="56" t="n">
        <f aca="false">FALSE()</f>
        <v>0</v>
      </c>
      <c r="K36" s="53"/>
      <c r="L36" s="57" t="n">
        <f aca="false">FALSE()</f>
        <v>0</v>
      </c>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445</v>
      </c>
      <c r="B37" s="65" t="s">
        <v>446</v>
      </c>
      <c r="E37" s="53"/>
      <c r="F37" s="53"/>
      <c r="G37" s="54"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E38" s="53"/>
      <c r="F38" s="53"/>
      <c r="G38" s="54"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5" t="n">
        <f aca="false">TRUE()</f>
        <v>1</v>
      </c>
      <c r="J38" s="56" t="n">
        <f aca="false">FALSE()</f>
        <v>0</v>
      </c>
      <c r="K38" s="53"/>
      <c r="L38" s="57" t="n">
        <f aca="false">FALSE()</f>
        <v>0</v>
      </c>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E39" s="53"/>
      <c r="F39" s="53"/>
      <c r="G39" s="54"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5" t="n">
        <f aca="false">TRUE()</f>
        <v>1</v>
      </c>
      <c r="J39" s="56" t="n">
        <f aca="false">FALSE()</f>
        <v>0</v>
      </c>
      <c r="K39" s="53"/>
      <c r="L39" s="57" t="n">
        <f aca="false">FALSE()</f>
        <v>0</v>
      </c>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E40" s="53"/>
      <c r="F40" s="53"/>
      <c r="G40" s="54"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5" t="n">
        <f aca="false">TRUE()</f>
        <v>1</v>
      </c>
      <c r="J40" s="56" t="n">
        <f aca="false">FALSE()</f>
        <v>0</v>
      </c>
      <c r="K40" s="53"/>
      <c r="L40" s="57" t="n">
        <f aca="false">FALSE()</f>
        <v>0</v>
      </c>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E41" s="53"/>
      <c r="F41" s="53"/>
      <c r="G41" s="54" t="s">
        <v>430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c r="L41" s="57" t="n">
        <f aca="false">FALSE()</f>
        <v>0</v>
      </c>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E42" s="53"/>
      <c r="F42" s="53"/>
      <c r="G42" s="54" t="s">
        <v>433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FALSE()</f>
        <v>0</v>
      </c>
      <c r="K42" s="53"/>
      <c r="L42" s="57" t="n">
        <f aca="false">FALSE()</f>
        <v>0</v>
      </c>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E43" s="53"/>
      <c r="F43" s="53"/>
      <c r="G43" s="54" t="s">
        <v>436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t="n">
        <f aca="false">FALSE()</f>
        <v>0</v>
      </c>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5">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24:G43" type="list">
      <formula1>options!$D$1:$D$20</formula1>
      <formula2>0</formula2>
    </dataValidation>
    <dataValidation allowBlank="true" operator="equal" showDropDown="false" showErrorMessage="true" showInputMessage="false" sqref="I24:I43" type="list">
      <formula1>options!$B$1:$B$2</formula1>
      <formula2>0</formula2>
    </dataValidation>
    <dataValidation allowBlank="true" operator="equal" showDropDown="false" showErrorMessage="true" showInputMessage="false" sqref="J24:J43" type="list">
      <formula1>options!$B$1:$B$2</formula1>
      <formula2>0</formula2>
    </dataValidation>
    <dataValidation allowBlank="true" operator="equal" showDropDown="false" showErrorMessage="true" showInputMessage="false" sqref="L4:L104" type="list">
      <formula1>options!$B$1:$B$2</formula1>
      <formula2>0</formula2>
    </dataValidation>
    <dataValidation allowBlank="true" operator="equal" showDropDown="false" showErrorMessage="true" showInputMessage="false" sqref="G4:G23" type="list">
      <formula1>options!$D$1:$D$20</formula1>
      <formula2>0</formula2>
    </dataValidation>
    <dataValidation allowBlank="true" operator="equal" showDropDown="false" showErrorMessage="true" showInputMessage="false" sqref="I4:I23" type="list">
      <formula1>options!$B$1:$B$2</formula1>
      <formula2>0</formula2>
    </dataValidation>
    <dataValidation allowBlank="true" operator="equal" showDropDown="false" showErrorMessage="true" showInputMessage="false" sqref="J4:J2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2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447</v>
      </c>
      <c r="B1" s="51" t="n">
        <f aca="false">TRUE()</f>
        <v>1</v>
      </c>
      <c r="C1" s="0" t="s">
        <v>448</v>
      </c>
      <c r="D1" s="54" t="s">
        <v>374</v>
      </c>
      <c r="E1" s="0" t="s">
        <v>449</v>
      </c>
      <c r="F1" s="0" t="s">
        <v>450</v>
      </c>
      <c r="G1" s="0" t="s">
        <v>446</v>
      </c>
    </row>
    <row r="2" customFormat="false" ht="12.8" hidden="false" customHeight="false" outlineLevel="0" collapsed="false">
      <c r="A2" s="0" t="s">
        <v>426</v>
      </c>
      <c r="B2" s="51" t="n">
        <f aca="false">FALSE()</f>
        <v>0</v>
      </c>
      <c r="C2" s="0" t="s">
        <v>381</v>
      </c>
      <c r="D2" s="54" t="s">
        <v>378</v>
      </c>
      <c r="E2" s="0" t="s">
        <v>451</v>
      </c>
      <c r="F2" s="0" t="s">
        <v>378</v>
      </c>
      <c r="G2" s="0" t="s">
        <v>436</v>
      </c>
    </row>
    <row r="3" customFormat="false" ht="12.8" hidden="false" customHeight="false" outlineLevel="0" collapsed="false">
      <c r="A3" s="0" t="s">
        <v>452</v>
      </c>
      <c r="D3" s="54" t="s">
        <v>383</v>
      </c>
      <c r="E3" s="0" t="s">
        <v>453</v>
      </c>
      <c r="F3" s="0" t="s">
        <v>374</v>
      </c>
    </row>
    <row r="4" customFormat="false" ht="12.8" hidden="false" customHeight="false" outlineLevel="0" collapsed="false">
      <c r="D4" s="54" t="s">
        <v>387</v>
      </c>
      <c r="E4" s="0" t="s">
        <v>454</v>
      </c>
      <c r="F4" s="0" t="s">
        <v>383</v>
      </c>
    </row>
    <row r="5" customFormat="false" ht="12.8" hidden="false" customHeight="false" outlineLevel="0" collapsed="false">
      <c r="D5" s="54" t="s">
        <v>391</v>
      </c>
      <c r="E5" s="0" t="s">
        <v>455</v>
      </c>
      <c r="F5" s="0" t="s">
        <v>387</v>
      </c>
    </row>
    <row r="6" customFormat="false" ht="12.8" hidden="false" customHeight="false" outlineLevel="0" collapsed="false">
      <c r="D6" s="54" t="s">
        <v>395</v>
      </c>
      <c r="E6" s="0" t="s">
        <v>456</v>
      </c>
      <c r="F6" s="0" t="s">
        <v>413</v>
      </c>
    </row>
    <row r="7" customFormat="false" ht="12.8" hidden="false" customHeight="false" outlineLevel="0" collapsed="false">
      <c r="D7" s="54" t="s">
        <v>399</v>
      </c>
      <c r="E7" s="0" t="s">
        <v>457</v>
      </c>
    </row>
    <row r="8" customFormat="false" ht="12.8" hidden="false" customHeight="false" outlineLevel="0" collapsed="false">
      <c r="D8" s="54" t="s">
        <v>402</v>
      </c>
      <c r="E8" s="0" t="s">
        <v>458</v>
      </c>
    </row>
    <row r="9" customFormat="false" ht="12.8" hidden="false" customHeight="false" outlineLevel="0" collapsed="false">
      <c r="D9" s="54" t="s">
        <v>408</v>
      </c>
      <c r="E9" s="0" t="s">
        <v>459</v>
      </c>
    </row>
    <row r="10" customFormat="false" ht="12.8" hidden="false" customHeight="false" outlineLevel="0" collapsed="false">
      <c r="D10" s="54" t="s">
        <v>413</v>
      </c>
      <c r="E10" s="0" t="s">
        <v>460</v>
      </c>
    </row>
    <row r="11" customFormat="false" ht="12.8" hidden="false" customHeight="false" outlineLevel="0" collapsed="false">
      <c r="D11" s="54" t="s">
        <v>417</v>
      </c>
      <c r="E11" s="0" t="s">
        <v>461</v>
      </c>
    </row>
    <row r="12" customFormat="false" ht="12.8" hidden="false" customHeight="false" outlineLevel="0" collapsed="false">
      <c r="D12" s="54" t="s">
        <v>419</v>
      </c>
      <c r="E12" s="0" t="s">
        <v>462</v>
      </c>
    </row>
    <row r="13" customFormat="false" ht="12.8" hidden="false" customHeight="false" outlineLevel="0" collapsed="false">
      <c r="D13" s="54" t="s">
        <v>422</v>
      </c>
      <c r="E13" s="0" t="s">
        <v>463</v>
      </c>
    </row>
    <row r="14" customFormat="false" ht="12.8" hidden="false" customHeight="false" outlineLevel="0" collapsed="false">
      <c r="D14" s="54" t="s">
        <v>424</v>
      </c>
      <c r="E14" s="0" t="s">
        <v>464</v>
      </c>
    </row>
    <row r="15" customFormat="false" ht="12.8" hidden="false" customHeight="false" outlineLevel="0" collapsed="false">
      <c r="D15" s="54" t="s">
        <v>428</v>
      </c>
      <c r="E15" s="0" t="s">
        <v>465</v>
      </c>
    </row>
    <row r="16" customFormat="false" ht="12.8" hidden="false" customHeight="false" outlineLevel="0" collapsed="false">
      <c r="D16" s="54" t="s">
        <v>430</v>
      </c>
      <c r="E16" s="70" t="s">
        <v>466</v>
      </c>
    </row>
    <row r="17" customFormat="false" ht="12.8" hidden="false" customHeight="false" outlineLevel="0" collapsed="false">
      <c r="D17" s="54" t="s">
        <v>433</v>
      </c>
      <c r="E17" s="0" t="s">
        <v>467</v>
      </c>
    </row>
    <row r="18" customFormat="false" ht="12.8" hidden="false" customHeight="false" outlineLevel="0" collapsed="false">
      <c r="D18" s="54" t="s">
        <v>436</v>
      </c>
      <c r="E18" s="0" t="s">
        <v>468</v>
      </c>
    </row>
    <row r="19" customFormat="false" ht="12.8" hidden="false" customHeight="false" outlineLevel="0" collapsed="false">
      <c r="D19" s="54" t="s">
        <v>411</v>
      </c>
      <c r="E19" s="0" t="s">
        <v>469</v>
      </c>
    </row>
    <row r="20" customFormat="false" ht="12.8" hidden="false" customHeight="false" outlineLevel="0" collapsed="false">
      <c r="D20" s="54" t="s">
        <v>404</v>
      </c>
      <c r="E20" s="0" t="s">
        <v>470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4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2" t="s">
        <v>471</v>
      </c>
    </row>
    <row r="4" customFormat="false" ht="14.9" hidden="false" customHeight="false" outlineLevel="0" collapsed="false">
      <c r="B4" s="72" t="s">
        <v>472</v>
      </c>
    </row>
    <row r="5" customFormat="false" ht="14.9" hidden="false" customHeight="false" outlineLevel="0" collapsed="false">
      <c r="B5" s="72" t="s">
        <v>473</v>
      </c>
    </row>
    <row r="6" customFormat="false" ht="14.9" hidden="false" customHeight="false" outlineLevel="0" collapsed="false">
      <c r="A6" s="0" t="s">
        <v>474</v>
      </c>
      <c r="B6" s="72" t="s">
        <v>475</v>
      </c>
    </row>
    <row r="7" customFormat="false" ht="14.9" hidden="false" customHeight="false" outlineLevel="0" collapsed="false">
      <c r="B7" s="72" t="s">
        <v>476</v>
      </c>
    </row>
    <row r="8" customFormat="false" ht="12.8" hidden="false" customHeight="false" outlineLevel="0" collapsed="false">
      <c r="A8" s="0" t="s">
        <v>40</v>
      </c>
      <c r="B8" s="73" t="s">
        <v>477</v>
      </c>
    </row>
    <row r="9" customFormat="false" ht="12.8" hidden="false" customHeight="false" outlineLevel="0" collapsed="false">
      <c r="A9" s="0" t="s">
        <v>478</v>
      </c>
      <c r="B9" s="73" t="s">
        <v>479</v>
      </c>
    </row>
    <row r="10" customFormat="false" ht="12.8" hidden="false" customHeight="false" outlineLevel="0" collapsed="false">
      <c r="B10" s="0" t="s">
        <v>480</v>
      </c>
    </row>
    <row r="11" customFormat="false" ht="12.8" hidden="false" customHeight="false" outlineLevel="0" collapsed="false">
      <c r="B11" s="0" t="s">
        <v>481</v>
      </c>
    </row>
    <row r="14" customFormat="false" ht="12.8" hidden="false" customHeight="false" outlineLevel="0" collapsed="false">
      <c r="B14" s="73" t="s">
        <v>482</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399</v>
      </c>
    </row>
    <row r="27" customFormat="false" ht="12.8" hidden="false" customHeight="false" outlineLevel="0" collapsed="false">
      <c r="B27" s="54" t="s">
        <v>402</v>
      </c>
    </row>
    <row r="28" customFormat="false" ht="12.8" hidden="false" customHeight="false" outlineLevel="0" collapsed="false">
      <c r="B28" s="54" t="s">
        <v>408</v>
      </c>
    </row>
    <row r="29" customFormat="false" ht="12.8" hidden="false" customHeight="false" outlineLevel="0" collapsed="false">
      <c r="B29" s="54" t="s">
        <v>413</v>
      </c>
    </row>
    <row r="30" customFormat="false" ht="12.8" hidden="false" customHeight="false" outlineLevel="0" collapsed="false">
      <c r="B30" s="54" t="s">
        <v>417</v>
      </c>
    </row>
    <row r="31" customFormat="false" ht="12.8" hidden="false" customHeight="false" outlineLevel="0" collapsed="false">
      <c r="B31" s="54" t="s">
        <v>419</v>
      </c>
    </row>
    <row r="32" customFormat="false" ht="12.8" hidden="false" customHeight="false" outlineLevel="0" collapsed="false">
      <c r="B32" s="54" t="s">
        <v>422</v>
      </c>
    </row>
    <row r="33" customFormat="false" ht="12.8" hidden="false" customHeight="false" outlineLevel="0" collapsed="false">
      <c r="B33" s="54" t="s">
        <v>424</v>
      </c>
    </row>
    <row r="34" customFormat="false" ht="12.8" hidden="false" customHeight="false" outlineLevel="0" collapsed="false">
      <c r="B34" s="54" t="s">
        <v>428</v>
      </c>
      <c r="D34" s="73"/>
    </row>
    <row r="35" customFormat="false" ht="12.8" hidden="false" customHeight="false" outlineLevel="0" collapsed="false">
      <c r="B35" s="54" t="s">
        <v>430</v>
      </c>
      <c r="D35" s="73"/>
    </row>
    <row r="36" customFormat="false" ht="12.8" hidden="false" customHeight="false" outlineLevel="0" collapsed="false">
      <c r="B36" s="54" t="s">
        <v>433</v>
      </c>
      <c r="D36" s="73"/>
    </row>
    <row r="37" customFormat="false" ht="12.8" hidden="false" customHeight="false" outlineLevel="0" collapsed="false">
      <c r="B37" s="54" t="s">
        <v>436</v>
      </c>
      <c r="D37" s="73"/>
    </row>
    <row r="38" customFormat="false" ht="12.8" hidden="false" customHeight="false" outlineLevel="0" collapsed="false">
      <c r="B38" s="54" t="s">
        <v>411</v>
      </c>
      <c r="D38" s="73"/>
    </row>
    <row r="39" customFormat="false" ht="12.8" hidden="false" customHeight="false" outlineLevel="0" collapsed="false">
      <c r="B39" s="54" t="s">
        <v>404</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483</v>
      </c>
    </row>
    <row r="4" customFormat="false" ht="15" hidden="false" customHeight="false" outlineLevel="0" collapsed="false">
      <c r="B4" s="71" t="s">
        <v>484</v>
      </c>
    </row>
    <row r="5" customFormat="false" ht="15" hidden="false" customHeight="false" outlineLevel="0" collapsed="false">
      <c r="B5" s="71" t="s">
        <v>485</v>
      </c>
    </row>
    <row r="6" customFormat="false" ht="15" hidden="false" customHeight="false" outlineLevel="0" collapsed="false">
      <c r="B6" s="71" t="s">
        <v>486</v>
      </c>
    </row>
    <row r="7" customFormat="false" ht="15" hidden="false" customHeight="false" outlineLevel="0" collapsed="false">
      <c r="B7" s="71" t="s">
        <v>487</v>
      </c>
    </row>
    <row r="8" customFormat="false" ht="12.8" hidden="false" customHeight="false" outlineLevel="0" collapsed="false">
      <c r="A8" s="0" t="s">
        <v>488</v>
      </c>
      <c r="B8" s="0" t="s">
        <v>489</v>
      </c>
    </row>
    <row r="9" customFormat="false" ht="12.8" hidden="false" customHeight="false" outlineLevel="0" collapsed="false">
      <c r="A9" s="0" t="s">
        <v>490</v>
      </c>
      <c r="B9" s="0" t="s">
        <v>491</v>
      </c>
    </row>
    <row r="10" customFormat="false" ht="12.8" hidden="false" customHeight="false" outlineLevel="0" collapsed="false">
      <c r="B10" s="0" t="s">
        <v>492</v>
      </c>
    </row>
    <row r="11" customFormat="false" ht="12.8" hidden="false" customHeight="false" outlineLevel="0" collapsed="false">
      <c r="B11" s="0" t="s">
        <v>493</v>
      </c>
    </row>
    <row r="14" customFormat="false" ht="12.8" hidden="false" customHeight="false" outlineLevel="0" collapsed="false">
      <c r="B14" s="0" t="s">
        <v>494</v>
      </c>
    </row>
    <row r="20" customFormat="false" ht="12.8" hidden="false" customHeight="false" outlineLevel="0" collapsed="false">
      <c r="B20" s="0" t="s">
        <v>495</v>
      </c>
    </row>
    <row r="21" customFormat="false" ht="12.8" hidden="false" customHeight="false" outlineLevel="0" collapsed="false">
      <c r="B21" s="0" t="s">
        <v>496</v>
      </c>
    </row>
    <row r="22" customFormat="false" ht="12.8" hidden="false" customHeight="false" outlineLevel="0" collapsed="false">
      <c r="B22" s="0" t="s">
        <v>497</v>
      </c>
    </row>
    <row r="23" customFormat="false" ht="12.8" hidden="false" customHeight="false" outlineLevel="0" collapsed="false">
      <c r="B23" s="0" t="s">
        <v>498</v>
      </c>
    </row>
    <row r="24" customFormat="false" ht="12.8" hidden="false" customHeight="false" outlineLevel="0" collapsed="false">
      <c r="B24" s="0" t="s">
        <v>391</v>
      </c>
    </row>
    <row r="25" customFormat="false" ht="12.8" hidden="false" customHeight="false" outlineLevel="0" collapsed="false">
      <c r="B25" s="0" t="s">
        <v>499</v>
      </c>
    </row>
    <row r="26" customFormat="false" ht="12.8" hidden="false" customHeight="false" outlineLevel="0" collapsed="false">
      <c r="B26" s="0" t="s">
        <v>500</v>
      </c>
    </row>
    <row r="27" customFormat="false" ht="12.8" hidden="false" customHeight="false" outlineLevel="0" collapsed="false">
      <c r="B27" s="0" t="s">
        <v>501</v>
      </c>
    </row>
    <row r="28" customFormat="false" ht="12.8" hidden="false" customHeight="false" outlineLevel="0" collapsed="false">
      <c r="B28" s="0" t="s">
        <v>502</v>
      </c>
    </row>
    <row r="29" customFormat="false" ht="12.8" hidden="false" customHeight="false" outlineLevel="0" collapsed="false">
      <c r="B29" s="0" t="s">
        <v>503</v>
      </c>
    </row>
    <row r="30" customFormat="false" ht="12.8" hidden="false" customHeight="false" outlineLevel="0" collapsed="false">
      <c r="B30" s="0" t="s">
        <v>504</v>
      </c>
    </row>
    <row r="31" customFormat="false" ht="12.8" hidden="false" customHeight="false" outlineLevel="0" collapsed="false">
      <c r="B31" s="0" t="s">
        <v>505</v>
      </c>
    </row>
    <row r="32" customFormat="false" ht="12.8" hidden="false" customHeight="false" outlineLevel="0" collapsed="false">
      <c r="B32" s="0" t="s">
        <v>506</v>
      </c>
    </row>
    <row r="33" customFormat="false" ht="12.8" hidden="false" customHeight="false" outlineLevel="0" collapsed="false">
      <c r="B33" s="0" t="s">
        <v>507</v>
      </c>
    </row>
    <row r="34" customFormat="false" ht="12.8" hidden="false" customHeight="false" outlineLevel="0" collapsed="false">
      <c r="B34" s="0" t="s">
        <v>508</v>
      </c>
    </row>
    <row r="35" customFormat="false" ht="12.8" hidden="false" customHeight="false" outlineLevel="0" collapsed="false">
      <c r="B35" s="0" t="s">
        <v>430</v>
      </c>
    </row>
    <row r="36" customFormat="false" ht="12.8" hidden="false" customHeight="false" outlineLevel="0" collapsed="false">
      <c r="B36" s="0" t="s">
        <v>509</v>
      </c>
    </row>
    <row r="37" customFormat="false" ht="12.8" hidden="false" customHeight="false" outlineLevel="0" collapsed="false">
      <c r="B37" s="0" t="s">
        <v>510</v>
      </c>
    </row>
    <row r="38" customFormat="false" ht="12.8" hidden="false" customHeight="false" outlineLevel="0" collapsed="false">
      <c r="B38" s="0" t="s">
        <v>511</v>
      </c>
    </row>
    <row r="39" customFormat="false" ht="12.8" hidden="false" customHeight="false" outlineLevel="0" collapsed="false">
      <c r="B39" s="0" t="s">
        <v>512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414062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387</v>
      </c>
    </row>
    <row r="3" customFormat="false" ht="14.9" hidden="false" customHeight="false" outlineLevel="0" collapsed="false">
      <c r="B3" s="72" t="s">
        <v>513</v>
      </c>
    </row>
    <row r="4" customFormat="false" ht="14.9" hidden="false" customHeight="false" outlineLevel="0" collapsed="false">
      <c r="B4" s="72" t="s">
        <v>514</v>
      </c>
    </row>
    <row r="5" customFormat="false" ht="14.9" hidden="false" customHeight="false" outlineLevel="0" collapsed="false">
      <c r="B5" s="72" t="s">
        <v>515</v>
      </c>
    </row>
    <row r="6" customFormat="false" ht="14.9" hidden="false" customHeight="false" outlineLevel="0" collapsed="false">
      <c r="B6" s="72" t="s">
        <v>516</v>
      </c>
    </row>
    <row r="7" customFormat="false" ht="14.9" hidden="false" customHeight="false" outlineLevel="0" collapsed="false">
      <c r="B7" s="72" t="s">
        <v>517</v>
      </c>
    </row>
    <row r="8" customFormat="false" ht="14.9" hidden="false" customHeight="false" outlineLevel="0" collapsed="false">
      <c r="A8" s="0" t="s">
        <v>488</v>
      </c>
      <c r="B8" s="72" t="s">
        <v>518</v>
      </c>
    </row>
    <row r="9" customFormat="false" ht="14.9" hidden="false" customHeight="false" outlineLevel="0" collapsed="false">
      <c r="A9" s="0" t="s">
        <v>490</v>
      </c>
      <c r="B9" s="72" t="s">
        <v>519</v>
      </c>
    </row>
    <row r="10" customFormat="false" ht="14.9" hidden="false" customHeight="false" outlineLevel="0" collapsed="false">
      <c r="B10" s="72" t="s">
        <v>520</v>
      </c>
    </row>
    <row r="11" customFormat="false" ht="14.9" hidden="false" customHeight="false" outlineLevel="0" collapsed="false">
      <c r="B11" s="72" t="s">
        <v>521</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522</v>
      </c>
    </row>
    <row r="15" customFormat="false" ht="12.8" hidden="false" customHeight="false" outlineLevel="0" collapsed="false">
      <c r="B15" s="72"/>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527</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538</v>
      </c>
    </row>
    <row r="36" customFormat="false" ht="12.8" hidden="false" customHeight="false" outlineLevel="0" collapsed="false">
      <c r="B36" s="0" t="s">
        <v>539</v>
      </c>
    </row>
    <row r="37" customFormat="false" ht="12.8" hidden="false" customHeight="false" outlineLevel="0" collapsed="false">
      <c r="B37" s="0" t="s">
        <v>436</v>
      </c>
    </row>
    <row r="38" customFormat="false" ht="12.8" hidden="false" customHeight="false" outlineLevel="0" collapsed="false">
      <c r="B38" s="0" t="s">
        <v>540</v>
      </c>
    </row>
    <row r="39" customFormat="false" ht="12.8" hidden="false" customHeight="false" outlineLevel="0" collapsed="false">
      <c r="B39" s="0" t="s">
        <v>541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4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542</v>
      </c>
    </row>
    <row r="4" customFormat="false" ht="12.8" hidden="false" customHeight="false" outlineLevel="0" collapsed="false">
      <c r="B4" s="0" t="s">
        <v>543</v>
      </c>
    </row>
    <row r="5" customFormat="false" ht="12.8" hidden="false" customHeight="false" outlineLevel="0" collapsed="false">
      <c r="B5" s="0" t="s">
        <v>544</v>
      </c>
    </row>
    <row r="6" customFormat="false" ht="12.8" hidden="false" customHeight="false" outlineLevel="0" collapsed="false">
      <c r="B6" s="0" t="s">
        <v>545</v>
      </c>
    </row>
    <row r="7" customFormat="false" ht="12.8" hidden="false" customHeight="false" outlineLevel="0" collapsed="false">
      <c r="B7" s="0" t="s">
        <v>546</v>
      </c>
    </row>
    <row r="8" customFormat="false" ht="15" hidden="false" customHeight="false" outlineLevel="0" collapsed="false">
      <c r="B8" s="71" t="s">
        <v>547</v>
      </c>
    </row>
    <row r="9" customFormat="false" ht="12.8" hidden="false" customHeight="false" outlineLevel="0" collapsed="false">
      <c r="B9" s="0" t="s">
        <v>548</v>
      </c>
    </row>
    <row r="10" customFormat="false" ht="12.8" hidden="false" customHeight="false" outlineLevel="0" collapsed="false">
      <c r="B10" s="73" t="s">
        <v>549</v>
      </c>
    </row>
    <row r="11" customFormat="false" ht="12.8" hidden="false" customHeight="false" outlineLevel="0" collapsed="false">
      <c r="B11" s="73"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391</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436</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4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570</v>
      </c>
    </row>
    <row r="4" customFormat="false" ht="15" hidden="false" customHeight="false" outlineLevel="0" collapsed="false">
      <c r="B4" s="71" t="s">
        <v>571</v>
      </c>
    </row>
    <row r="5" customFormat="false" ht="12.8" hidden="false" customHeight="false" outlineLevel="0" collapsed="false">
      <c r="B5" s="0" t="s">
        <v>572</v>
      </c>
    </row>
    <row r="6" customFormat="false" ht="15" hidden="false" customHeight="false" outlineLevel="0" collapsed="false">
      <c r="B6" s="71" t="s">
        <v>573</v>
      </c>
    </row>
    <row r="7" customFormat="false" ht="15" hidden="false" customHeight="false" outlineLevel="0" collapsed="false">
      <c r="B7" s="71" t="s">
        <v>574</v>
      </c>
    </row>
    <row r="8" customFormat="false" ht="12.8" hidden="false" customHeight="false" outlineLevel="0" collapsed="false">
      <c r="B8" s="0" t="s">
        <v>575</v>
      </c>
    </row>
    <row r="9" customFormat="false" ht="12.8" hidden="false" customHeight="false" outlineLevel="0" collapsed="false">
      <c r="B9" s="74" t="s">
        <v>576</v>
      </c>
    </row>
    <row r="10" customFormat="false" ht="12.8" hidden="false" customHeight="false" outlineLevel="0" collapsed="false">
      <c r="B10" s="0" t="s">
        <v>577</v>
      </c>
    </row>
    <row r="11" customFormat="false" ht="12.8" hidden="false" customHeight="false" outlineLevel="0" collapsed="false">
      <c r="B11" s="0" t="s">
        <v>578</v>
      </c>
    </row>
    <row r="14" customFormat="false" ht="15" hidden="false" customHeight="false" outlineLevel="0" collapsed="false">
      <c r="B14" s="71"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525</v>
      </c>
    </row>
    <row r="23" customFormat="false" ht="12.8" hidden="false" customHeight="false" outlineLevel="0" collapsed="false">
      <c r="B23" s="0" t="s">
        <v>582</v>
      </c>
    </row>
    <row r="24" customFormat="false" ht="12.8" hidden="false" customHeight="false" outlineLevel="0" collapsed="false">
      <c r="B24" s="0" t="s">
        <v>391</v>
      </c>
    </row>
    <row r="25" customFormat="false" ht="12.8" hidden="false" customHeight="false" outlineLevel="0" collapsed="false">
      <c r="B25" s="0" t="s">
        <v>583</v>
      </c>
    </row>
    <row r="26" customFormat="false" ht="12.8" hidden="false" customHeight="false" outlineLevel="0" collapsed="false">
      <c r="B26" s="0" t="s">
        <v>529</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566</v>
      </c>
    </row>
    <row r="36" customFormat="false" ht="12.8" hidden="false" customHeight="false" outlineLevel="0" collapsed="false">
      <c r="B36" s="0" t="s">
        <v>592</v>
      </c>
    </row>
    <row r="37" customFormat="false" ht="12.8" hidden="false" customHeight="false" outlineLevel="0" collapsed="false">
      <c r="B37" s="0" t="s">
        <v>510</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413</v>
      </c>
    </row>
    <row r="3" customFormat="false" ht="12.8" hidden="false" customHeight="false" outlineLevel="0" collapsed="false">
      <c r="B3" s="0" t="s">
        <v>595</v>
      </c>
    </row>
    <row r="4" customFormat="false" ht="12.8" hidden="false" customHeight="false" outlineLevel="0" collapsed="false">
      <c r="B4" s="0" t="s">
        <v>596</v>
      </c>
    </row>
    <row r="5" customFormat="false" ht="12.8" hidden="false" customHeight="false" outlineLevel="0" collapsed="false">
      <c r="B5" s="0" t="s">
        <v>597</v>
      </c>
    </row>
    <row r="6" customFormat="false" ht="12.8" hidden="false" customHeight="false" outlineLevel="0" collapsed="false">
      <c r="B6" s="0" t="s">
        <v>598</v>
      </c>
    </row>
    <row r="7" customFormat="false" ht="12.8" hidden="false" customHeight="false" outlineLevel="0" collapsed="false">
      <c r="B7" s="0" t="s">
        <v>599</v>
      </c>
    </row>
    <row r="8" customFormat="false" ht="12.8" hidden="false" customHeight="false" outlineLevel="0" collapsed="false">
      <c r="B8" s="0" t="s">
        <v>600</v>
      </c>
    </row>
    <row r="9" customFormat="false" ht="12.8" hidden="false" customHeight="false" outlineLevel="0" collapsed="false">
      <c r="B9" s="0"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607</v>
      </c>
    </row>
    <row r="23" customFormat="false" ht="12.8" hidden="false" customHeight="false" outlineLevel="0" collapsed="false">
      <c r="B23" s="0" t="s">
        <v>608</v>
      </c>
    </row>
    <row r="24" customFormat="false" ht="12.8" hidden="false" customHeight="false" outlineLevel="0" collapsed="false">
      <c r="B24" s="0" t="s">
        <v>391</v>
      </c>
    </row>
    <row r="25" customFormat="false" ht="12.8" hidden="false" customHeight="false" outlineLevel="0" collapsed="false">
      <c r="B25" s="0" t="s">
        <v>609</v>
      </c>
    </row>
    <row r="26" customFormat="false" ht="12.8" hidden="false" customHeight="false" outlineLevel="0" collapsed="false">
      <c r="B26" s="0" t="s">
        <v>610</v>
      </c>
    </row>
    <row r="27" customFormat="false" ht="12.8" hidden="false" customHeight="false" outlineLevel="0" collapsed="false">
      <c r="B27" s="0" t="s">
        <v>611</v>
      </c>
    </row>
    <row r="28" customFormat="false" ht="12.8" hidden="false" customHeight="false" outlineLevel="0" collapsed="false">
      <c r="B28" s="0" t="s">
        <v>612</v>
      </c>
    </row>
    <row r="29" customFormat="false" ht="12.8" hidden="false" customHeight="false" outlineLevel="0" collapsed="false">
      <c r="B29" s="0" t="s">
        <v>613</v>
      </c>
    </row>
    <row r="30" customFormat="false" ht="12.8" hidden="false" customHeight="false" outlineLevel="0" collapsed="false">
      <c r="B30" s="0" t="s">
        <v>614</v>
      </c>
    </row>
    <row r="31" customFormat="false" ht="12.8" hidden="false" customHeight="false" outlineLevel="0" collapsed="false">
      <c r="B31" s="0" t="s">
        <v>615</v>
      </c>
    </row>
    <row r="32" customFormat="false" ht="12.8" hidden="false" customHeight="false" outlineLevel="0" collapsed="false">
      <c r="B32" s="0" t="s">
        <v>616</v>
      </c>
    </row>
    <row r="33" customFormat="false" ht="12.8" hidden="false" customHeight="false" outlineLevel="0" collapsed="false">
      <c r="B33" s="0" t="s">
        <v>617</v>
      </c>
    </row>
    <row r="34" customFormat="false" ht="12.8" hidden="false" customHeight="false" outlineLevel="0" collapsed="false">
      <c r="B34" s="0" t="s">
        <v>618</v>
      </c>
    </row>
    <row r="35" customFormat="false" ht="12.8" hidden="false" customHeight="false" outlineLevel="0" collapsed="false">
      <c r="B35" s="0" t="s">
        <v>619</v>
      </c>
    </row>
    <row r="36" customFormat="false" ht="12.8" hidden="false" customHeight="false" outlineLevel="0" collapsed="false">
      <c r="B36" s="0" t="s">
        <v>509</v>
      </c>
    </row>
    <row r="37" customFormat="false" ht="12.8" hidden="false" customHeight="false" outlineLevel="0" collapsed="false">
      <c r="B37" s="0" t="s">
        <v>436</v>
      </c>
    </row>
    <row r="38" customFormat="false" ht="12.8" hidden="false" customHeight="false" outlineLevel="0" collapsed="false">
      <c r="B38" s="0" t="s">
        <v>620</v>
      </c>
    </row>
    <row r="39" customFormat="false" ht="12.8" hidden="false" customHeight="false" outlineLevel="0" collapsed="false">
      <c r="B39" s="0" t="s">
        <v>621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2021-01-24T14:39:52Z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